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anakalburgi/Downloads/KDD-midterm_Solutions/"/>
    </mc:Choice>
  </mc:AlternateContent>
  <xr:revisionPtr revIDLastSave="0" documentId="13_ncr:1_{50D61CE7-12BF-4743-A07D-9B8CCB76F0C5}" xr6:coauthVersionLast="46" xr6:coauthVersionMax="46" xr10:uidLastSave="{00000000-0000-0000-0000-000000000000}"/>
  <bookViews>
    <workbookView xWindow="2000" yWindow="500" windowWidth="26800" windowHeight="17500" activeTab="6" xr2:uid="{1B523DC2-6D31-844E-8F26-E3572BEC3186}"/>
  </bookViews>
  <sheets>
    <sheet name="solution_6" sheetId="1" r:id="rId1"/>
    <sheet name="solution_3" sheetId="6" r:id="rId2"/>
    <sheet name="testA" sheetId="7" r:id="rId3"/>
    <sheet name="testB" sheetId="8" r:id="rId4"/>
    <sheet name="testC" sheetId="9" r:id="rId5"/>
    <sheet name="solution_7a" sheetId="11" r:id="rId6"/>
    <sheet name="solution_7b" sheetId="12" r:id="rId7"/>
  </sheets>
  <definedNames>
    <definedName name="_xlnm._FilterDatabase" localSheetId="1" hidden="1">solution_3!$U$1:$Z$1</definedName>
    <definedName name="_xlnm._FilterDatabase" localSheetId="2" hidden="1">testA!$B$1:$J$41</definedName>
    <definedName name="_xlnm._FilterDatabase" localSheetId="3" hidden="1">testB!$B$1:$J$41</definedName>
    <definedName name="_xlnm._FilterDatabase" localSheetId="4" hidden="1">testC!$B$1:$J$41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1" l="1"/>
  <c r="H8" i="12"/>
  <c r="H7" i="12"/>
  <c r="H6" i="12"/>
  <c r="H5" i="12"/>
  <c r="H4" i="12"/>
  <c r="H3" i="12"/>
  <c r="G8" i="12"/>
  <c r="G7" i="12"/>
  <c r="G6" i="12"/>
  <c r="G5" i="12"/>
  <c r="G4" i="12"/>
  <c r="G3" i="12"/>
  <c r="F8" i="12"/>
  <c r="F7" i="12"/>
  <c r="F6" i="12"/>
  <c r="F5" i="12"/>
  <c r="F4" i="12"/>
  <c r="F3" i="12"/>
  <c r="F2" i="12"/>
  <c r="E8" i="12"/>
  <c r="E7" i="12"/>
  <c r="E6" i="12"/>
  <c r="E5" i="12"/>
  <c r="E4" i="12"/>
  <c r="E3" i="12"/>
  <c r="E2" i="12"/>
  <c r="F5" i="11"/>
  <c r="F4" i="11"/>
  <c r="F3" i="11"/>
  <c r="E5" i="11"/>
  <c r="E4" i="11"/>
  <c r="E3" i="11"/>
  <c r="E2" i="11"/>
  <c r="F2" i="11"/>
  <c r="I31" i="9"/>
  <c r="G31" i="9"/>
  <c r="E31" i="9"/>
  <c r="C31" i="9"/>
  <c r="I41" i="9"/>
  <c r="G41" i="9"/>
  <c r="E41" i="9"/>
  <c r="C41" i="9"/>
  <c r="I14" i="9"/>
  <c r="G14" i="9"/>
  <c r="E14" i="9"/>
  <c r="C14" i="9"/>
  <c r="I30" i="9"/>
  <c r="G30" i="9"/>
  <c r="E30" i="9"/>
  <c r="C30" i="9"/>
  <c r="I6" i="9"/>
  <c r="G6" i="9"/>
  <c r="E6" i="9"/>
  <c r="C6" i="9"/>
  <c r="I2" i="9"/>
  <c r="G2" i="9"/>
  <c r="E2" i="9"/>
  <c r="C2" i="9"/>
  <c r="I36" i="9"/>
  <c r="G36" i="9"/>
  <c r="E36" i="9"/>
  <c r="C36" i="9"/>
  <c r="I25" i="9"/>
  <c r="G25" i="9"/>
  <c r="E25" i="9"/>
  <c r="C25" i="9"/>
  <c r="G8" i="9"/>
  <c r="E8" i="9"/>
  <c r="C8" i="9"/>
  <c r="I37" i="9"/>
  <c r="G37" i="9"/>
  <c r="E37" i="9"/>
  <c r="C37" i="9"/>
  <c r="I38" i="9"/>
  <c r="G38" i="9"/>
  <c r="E38" i="9"/>
  <c r="C38" i="9"/>
  <c r="I18" i="9"/>
  <c r="G18" i="9"/>
  <c r="E18" i="9"/>
  <c r="C18" i="9"/>
  <c r="I11" i="9"/>
  <c r="G11" i="9"/>
  <c r="E11" i="9"/>
  <c r="C11" i="9"/>
  <c r="I24" i="9"/>
  <c r="G24" i="9"/>
  <c r="E24" i="9"/>
  <c r="C24" i="9"/>
  <c r="I4" i="9"/>
  <c r="G4" i="9"/>
  <c r="E4" i="9"/>
  <c r="C4" i="9"/>
  <c r="I5" i="9"/>
  <c r="G5" i="9"/>
  <c r="E5" i="9"/>
  <c r="C5" i="9"/>
  <c r="I35" i="9"/>
  <c r="G35" i="9"/>
  <c r="E35" i="9"/>
  <c r="C35" i="9"/>
  <c r="I10" i="9"/>
  <c r="G10" i="9"/>
  <c r="E10" i="9"/>
  <c r="C10" i="9"/>
  <c r="I32" i="9"/>
  <c r="G32" i="9"/>
  <c r="E32" i="9"/>
  <c r="C32" i="9"/>
  <c r="I3" i="9"/>
  <c r="G3" i="9"/>
  <c r="E3" i="9"/>
  <c r="C3" i="9"/>
  <c r="I9" i="9"/>
  <c r="G9" i="9"/>
  <c r="E9" i="9"/>
  <c r="C9" i="9"/>
  <c r="I29" i="9"/>
  <c r="G29" i="9"/>
  <c r="E29" i="9"/>
  <c r="C29" i="9"/>
  <c r="I20" i="9"/>
  <c r="G20" i="9"/>
  <c r="E20" i="9"/>
  <c r="C20" i="9"/>
  <c r="I40" i="9"/>
  <c r="G40" i="9"/>
  <c r="E40" i="9"/>
  <c r="C40" i="9"/>
  <c r="I39" i="9"/>
  <c r="G39" i="9"/>
  <c r="E39" i="9"/>
  <c r="C39" i="9"/>
  <c r="I33" i="9"/>
  <c r="G33" i="9"/>
  <c r="E33" i="9"/>
  <c r="C33" i="9"/>
  <c r="I26" i="9"/>
  <c r="G26" i="9"/>
  <c r="E26" i="9"/>
  <c r="C26" i="9"/>
  <c r="I7" i="9"/>
  <c r="G7" i="9"/>
  <c r="E7" i="9"/>
  <c r="C7" i="9"/>
  <c r="I17" i="9"/>
  <c r="G17" i="9"/>
  <c r="E17" i="9"/>
  <c r="C17" i="9"/>
  <c r="G16" i="9"/>
  <c r="E16" i="9"/>
  <c r="C16" i="9"/>
  <c r="I13" i="9"/>
  <c r="G13" i="9"/>
  <c r="E13" i="9"/>
  <c r="C13" i="9"/>
  <c r="I12" i="9"/>
  <c r="G12" i="9"/>
  <c r="E12" i="9"/>
  <c r="C12" i="9"/>
  <c r="I21" i="9"/>
  <c r="G21" i="9"/>
  <c r="E21" i="9"/>
  <c r="C21" i="9"/>
  <c r="I19" i="9"/>
  <c r="G19" i="9"/>
  <c r="E19" i="9"/>
  <c r="C19" i="9"/>
  <c r="I28" i="9"/>
  <c r="G28" i="9"/>
  <c r="E28" i="9"/>
  <c r="C28" i="9"/>
  <c r="I15" i="9"/>
  <c r="G15" i="9"/>
  <c r="E15" i="9"/>
  <c r="C15" i="9"/>
  <c r="I34" i="9"/>
  <c r="G34" i="9"/>
  <c r="E34" i="9"/>
  <c r="C34" i="9"/>
  <c r="H54" i="9"/>
  <c r="F54" i="9"/>
  <c r="D54" i="9"/>
  <c r="B54" i="9"/>
  <c r="I23" i="9"/>
  <c r="G23" i="9"/>
  <c r="E23" i="9"/>
  <c r="C23" i="9"/>
  <c r="H53" i="9"/>
  <c r="F53" i="9"/>
  <c r="D53" i="9"/>
  <c r="B53" i="9"/>
  <c r="I27" i="9"/>
  <c r="G27" i="9"/>
  <c r="E27" i="9"/>
  <c r="C27" i="9"/>
  <c r="H52" i="9"/>
  <c r="F52" i="9"/>
  <c r="D52" i="9"/>
  <c r="B52" i="9"/>
  <c r="I22" i="9"/>
  <c r="G22" i="9"/>
  <c r="E22" i="9"/>
  <c r="C22" i="9"/>
  <c r="I7" i="8"/>
  <c r="G7" i="8"/>
  <c r="E7" i="8"/>
  <c r="C7" i="8"/>
  <c r="I38" i="8"/>
  <c r="G38" i="8"/>
  <c r="E38" i="8"/>
  <c r="C38" i="8"/>
  <c r="I31" i="8"/>
  <c r="G31" i="8"/>
  <c r="E31" i="8"/>
  <c r="C31" i="8"/>
  <c r="I6" i="8"/>
  <c r="G6" i="8"/>
  <c r="E6" i="8"/>
  <c r="C6" i="8"/>
  <c r="I39" i="8"/>
  <c r="G39" i="8"/>
  <c r="E39" i="8"/>
  <c r="C39" i="8"/>
  <c r="I32" i="8"/>
  <c r="G32" i="8"/>
  <c r="E32" i="8"/>
  <c r="C32" i="8"/>
  <c r="I18" i="8"/>
  <c r="G18" i="8"/>
  <c r="E18" i="8"/>
  <c r="C18" i="8"/>
  <c r="I22" i="8"/>
  <c r="G22" i="8"/>
  <c r="E22" i="8"/>
  <c r="C22" i="8"/>
  <c r="G29" i="8"/>
  <c r="E29" i="8"/>
  <c r="C29" i="8"/>
  <c r="I13" i="8"/>
  <c r="G13" i="8"/>
  <c r="E13" i="8"/>
  <c r="C13" i="8"/>
  <c r="I19" i="8"/>
  <c r="G19" i="8"/>
  <c r="E19" i="8"/>
  <c r="C19" i="8"/>
  <c r="I14" i="8"/>
  <c r="G14" i="8"/>
  <c r="E14" i="8"/>
  <c r="C14" i="8"/>
  <c r="I26" i="8"/>
  <c r="G26" i="8"/>
  <c r="E26" i="8"/>
  <c r="C26" i="8"/>
  <c r="I2" i="8"/>
  <c r="G2" i="8"/>
  <c r="E2" i="8"/>
  <c r="C2" i="8"/>
  <c r="I27" i="8"/>
  <c r="G27" i="8"/>
  <c r="E27" i="8"/>
  <c r="C27" i="8"/>
  <c r="I41" i="8"/>
  <c r="G41" i="8"/>
  <c r="E41" i="8"/>
  <c r="C41" i="8"/>
  <c r="I12" i="8"/>
  <c r="G12" i="8"/>
  <c r="E12" i="8"/>
  <c r="C12" i="8"/>
  <c r="I25" i="8"/>
  <c r="G25" i="8"/>
  <c r="E25" i="8"/>
  <c r="C25" i="8"/>
  <c r="I10" i="8"/>
  <c r="G10" i="8"/>
  <c r="E10" i="8"/>
  <c r="C10" i="8"/>
  <c r="I33" i="8"/>
  <c r="G33" i="8"/>
  <c r="E33" i="8"/>
  <c r="C33" i="8"/>
  <c r="I30" i="8"/>
  <c r="G30" i="8"/>
  <c r="E30" i="8"/>
  <c r="C30" i="8"/>
  <c r="I5" i="8"/>
  <c r="G5" i="8"/>
  <c r="E5" i="8"/>
  <c r="C5" i="8"/>
  <c r="I17" i="8"/>
  <c r="G17" i="8"/>
  <c r="E17" i="8"/>
  <c r="C17" i="8"/>
  <c r="I20" i="8"/>
  <c r="G20" i="8"/>
  <c r="E20" i="8"/>
  <c r="C20" i="8"/>
  <c r="I28" i="8"/>
  <c r="G28" i="8"/>
  <c r="E28" i="8"/>
  <c r="C28" i="8"/>
  <c r="I23" i="8"/>
  <c r="G23" i="8"/>
  <c r="E23" i="8"/>
  <c r="C23" i="8"/>
  <c r="I11" i="8"/>
  <c r="G11" i="8"/>
  <c r="E11" i="8"/>
  <c r="C11" i="8"/>
  <c r="I40" i="8"/>
  <c r="G40" i="8"/>
  <c r="E40" i="8"/>
  <c r="C40" i="8"/>
  <c r="I16" i="8"/>
  <c r="G16" i="8"/>
  <c r="E16" i="8"/>
  <c r="C16" i="8"/>
  <c r="G37" i="8"/>
  <c r="E37" i="8"/>
  <c r="C37" i="8"/>
  <c r="I35" i="8"/>
  <c r="G35" i="8"/>
  <c r="E35" i="8"/>
  <c r="C35" i="8"/>
  <c r="I34" i="8"/>
  <c r="G34" i="8"/>
  <c r="E34" i="8"/>
  <c r="C34" i="8"/>
  <c r="I21" i="8"/>
  <c r="G21" i="8"/>
  <c r="E21" i="8"/>
  <c r="C21" i="8"/>
  <c r="I15" i="8"/>
  <c r="G15" i="8"/>
  <c r="E15" i="8"/>
  <c r="C15" i="8"/>
  <c r="I4" i="8"/>
  <c r="G4" i="8"/>
  <c r="E4" i="8"/>
  <c r="C4" i="8"/>
  <c r="I36" i="8"/>
  <c r="G36" i="8"/>
  <c r="E36" i="8"/>
  <c r="C36" i="8"/>
  <c r="I24" i="8"/>
  <c r="G24" i="8"/>
  <c r="E24" i="8"/>
  <c r="C24" i="8"/>
  <c r="H54" i="8"/>
  <c r="F54" i="8"/>
  <c r="D54" i="8"/>
  <c r="B54" i="8"/>
  <c r="I9" i="8"/>
  <c r="G9" i="8"/>
  <c r="E9" i="8"/>
  <c r="C9" i="8"/>
  <c r="H53" i="8"/>
  <c r="F53" i="8"/>
  <c r="D53" i="8"/>
  <c r="B53" i="8"/>
  <c r="I3" i="8"/>
  <c r="G3" i="8"/>
  <c r="E3" i="8"/>
  <c r="C3" i="8"/>
  <c r="H52" i="8"/>
  <c r="F52" i="8"/>
  <c r="D52" i="8"/>
  <c r="B52" i="8"/>
  <c r="I8" i="8"/>
  <c r="G8" i="8"/>
  <c r="E8" i="8"/>
  <c r="C8" i="8"/>
  <c r="I15" i="7"/>
  <c r="G15" i="7"/>
  <c r="E15" i="7"/>
  <c r="C15" i="7"/>
  <c r="I21" i="7"/>
  <c r="G21" i="7"/>
  <c r="E21" i="7"/>
  <c r="C21" i="7"/>
  <c r="I39" i="7"/>
  <c r="G39" i="7"/>
  <c r="E39" i="7"/>
  <c r="C39" i="7"/>
  <c r="I14" i="7"/>
  <c r="G14" i="7"/>
  <c r="E14" i="7"/>
  <c r="C14" i="7"/>
  <c r="I24" i="7"/>
  <c r="G24" i="7"/>
  <c r="E24" i="7"/>
  <c r="C24" i="7"/>
  <c r="I29" i="7"/>
  <c r="G29" i="7"/>
  <c r="E29" i="7"/>
  <c r="C29" i="7"/>
  <c r="I26" i="7"/>
  <c r="G26" i="7"/>
  <c r="E26" i="7"/>
  <c r="C26" i="7"/>
  <c r="I3" i="7"/>
  <c r="G3" i="7"/>
  <c r="E3" i="7"/>
  <c r="C3" i="7"/>
  <c r="G35" i="7"/>
  <c r="E35" i="7"/>
  <c r="C35" i="7"/>
  <c r="I23" i="7"/>
  <c r="G23" i="7"/>
  <c r="E23" i="7"/>
  <c r="C23" i="7"/>
  <c r="I30" i="7"/>
  <c r="G30" i="7"/>
  <c r="E30" i="7"/>
  <c r="C30" i="7"/>
  <c r="I7" i="7"/>
  <c r="G7" i="7"/>
  <c r="E7" i="7"/>
  <c r="C7" i="7"/>
  <c r="I33" i="7"/>
  <c r="G33" i="7"/>
  <c r="E33" i="7"/>
  <c r="C33" i="7"/>
  <c r="I16" i="7"/>
  <c r="G16" i="7"/>
  <c r="E16" i="7"/>
  <c r="C16" i="7"/>
  <c r="I34" i="7"/>
  <c r="G34" i="7"/>
  <c r="E34" i="7"/>
  <c r="C34" i="7"/>
  <c r="I27" i="7"/>
  <c r="G27" i="7"/>
  <c r="E27" i="7"/>
  <c r="C27" i="7"/>
  <c r="I25" i="7"/>
  <c r="G25" i="7"/>
  <c r="E25" i="7"/>
  <c r="C25" i="7"/>
  <c r="I32" i="7"/>
  <c r="G32" i="7"/>
  <c r="E32" i="7"/>
  <c r="C32" i="7"/>
  <c r="I10" i="7"/>
  <c r="G10" i="7"/>
  <c r="E10" i="7"/>
  <c r="C10" i="7"/>
  <c r="I28" i="7"/>
  <c r="G28" i="7"/>
  <c r="E28" i="7"/>
  <c r="C28" i="7"/>
  <c r="I36" i="7"/>
  <c r="G36" i="7"/>
  <c r="E36" i="7"/>
  <c r="C36" i="7"/>
  <c r="I13" i="7"/>
  <c r="G13" i="7"/>
  <c r="E13" i="7"/>
  <c r="C13" i="7"/>
  <c r="I5" i="7"/>
  <c r="G5" i="7"/>
  <c r="E5" i="7"/>
  <c r="C5" i="7"/>
  <c r="I31" i="7"/>
  <c r="G31" i="7"/>
  <c r="E31" i="7"/>
  <c r="C31" i="7"/>
  <c r="I20" i="7"/>
  <c r="G20" i="7"/>
  <c r="E20" i="7"/>
  <c r="C20" i="7"/>
  <c r="I4" i="7"/>
  <c r="G4" i="7"/>
  <c r="E4" i="7"/>
  <c r="C4" i="7"/>
  <c r="I19" i="7"/>
  <c r="G19" i="7"/>
  <c r="E19" i="7"/>
  <c r="C19" i="7"/>
  <c r="I22" i="7"/>
  <c r="G22" i="7"/>
  <c r="E22" i="7"/>
  <c r="C22" i="7"/>
  <c r="I8" i="7"/>
  <c r="G8" i="7"/>
  <c r="E8" i="7"/>
  <c r="C8" i="7"/>
  <c r="G38" i="7"/>
  <c r="E38" i="7"/>
  <c r="C38" i="7"/>
  <c r="I41" i="7"/>
  <c r="G41" i="7"/>
  <c r="E41" i="7"/>
  <c r="C41" i="7"/>
  <c r="I40" i="7"/>
  <c r="G40" i="7"/>
  <c r="E40" i="7"/>
  <c r="C40" i="7"/>
  <c r="I2" i="7"/>
  <c r="G2" i="7"/>
  <c r="E2" i="7"/>
  <c r="C2" i="7"/>
  <c r="I6" i="7"/>
  <c r="G6" i="7"/>
  <c r="E6" i="7"/>
  <c r="C6" i="7"/>
  <c r="I12" i="7"/>
  <c r="G12" i="7"/>
  <c r="E12" i="7"/>
  <c r="C12" i="7"/>
  <c r="I37" i="7"/>
  <c r="G37" i="7"/>
  <c r="E37" i="7"/>
  <c r="C37" i="7"/>
  <c r="I9" i="7"/>
  <c r="G9" i="7"/>
  <c r="E9" i="7"/>
  <c r="C9" i="7"/>
  <c r="H48" i="7"/>
  <c r="F48" i="7"/>
  <c r="D48" i="7"/>
  <c r="B48" i="7"/>
  <c r="I18" i="7"/>
  <c r="G18" i="7"/>
  <c r="E18" i="7"/>
  <c r="C18" i="7"/>
  <c r="H47" i="7"/>
  <c r="F47" i="7"/>
  <c r="D47" i="7"/>
  <c r="B47" i="7"/>
  <c r="I11" i="7"/>
  <c r="G11" i="7"/>
  <c r="E11" i="7"/>
  <c r="C11" i="7"/>
  <c r="H46" i="7"/>
  <c r="F46" i="7"/>
  <c r="D46" i="7"/>
  <c r="B46" i="7"/>
  <c r="I17" i="7"/>
  <c r="G17" i="7"/>
  <c r="E17" i="7"/>
  <c r="C17" i="7"/>
  <c r="F48" i="6"/>
  <c r="B48" i="6"/>
  <c r="F47" i="6"/>
  <c r="B47" i="6"/>
  <c r="F45" i="6"/>
  <c r="B45" i="6"/>
  <c r="F44" i="6"/>
  <c r="B44" i="6"/>
  <c r="I41" i="6"/>
  <c r="G41" i="6"/>
  <c r="E41" i="6"/>
  <c r="C41" i="6"/>
  <c r="I40" i="6"/>
  <c r="G40" i="6"/>
  <c r="E40" i="6"/>
  <c r="C40" i="6"/>
  <c r="I39" i="6"/>
  <c r="G39" i="6"/>
  <c r="E39" i="6"/>
  <c r="C39" i="6"/>
  <c r="I38" i="6"/>
  <c r="G38" i="6"/>
  <c r="E38" i="6"/>
  <c r="C38" i="6"/>
  <c r="I37" i="6"/>
  <c r="G37" i="6"/>
  <c r="E37" i="6"/>
  <c r="C37" i="6"/>
  <c r="I36" i="6"/>
  <c r="G36" i="6"/>
  <c r="E36" i="6"/>
  <c r="C36" i="6"/>
  <c r="I35" i="6"/>
  <c r="G35" i="6"/>
  <c r="E35" i="6"/>
  <c r="C35" i="6"/>
  <c r="I34" i="6"/>
  <c r="G34" i="6"/>
  <c r="E34" i="6"/>
  <c r="C34" i="6"/>
  <c r="G33" i="6"/>
  <c r="E33" i="6"/>
  <c r="C33" i="6"/>
  <c r="I32" i="6"/>
  <c r="G32" i="6"/>
  <c r="E32" i="6"/>
  <c r="C32" i="6"/>
  <c r="I31" i="6"/>
  <c r="G31" i="6"/>
  <c r="E31" i="6"/>
  <c r="C31" i="6"/>
  <c r="I30" i="6"/>
  <c r="G30" i="6"/>
  <c r="E30" i="6"/>
  <c r="C30" i="6"/>
  <c r="I29" i="6"/>
  <c r="G29" i="6"/>
  <c r="E29" i="6"/>
  <c r="C29" i="6"/>
  <c r="I28" i="6"/>
  <c r="G28" i="6"/>
  <c r="E28" i="6"/>
  <c r="C28" i="6"/>
  <c r="I27" i="6"/>
  <c r="G27" i="6"/>
  <c r="E27" i="6"/>
  <c r="C27" i="6"/>
  <c r="I26" i="6"/>
  <c r="G26" i="6"/>
  <c r="E26" i="6"/>
  <c r="C26" i="6"/>
  <c r="I25" i="6"/>
  <c r="G25" i="6"/>
  <c r="E25" i="6"/>
  <c r="C25" i="6"/>
  <c r="I24" i="6"/>
  <c r="G24" i="6"/>
  <c r="E24" i="6"/>
  <c r="C24" i="6"/>
  <c r="I23" i="6"/>
  <c r="G23" i="6"/>
  <c r="E23" i="6"/>
  <c r="C23" i="6"/>
  <c r="I22" i="6"/>
  <c r="G22" i="6"/>
  <c r="E22" i="6"/>
  <c r="C22" i="6"/>
  <c r="I21" i="6"/>
  <c r="G21" i="6"/>
  <c r="E21" i="6"/>
  <c r="C21" i="6"/>
  <c r="I20" i="6"/>
  <c r="G20" i="6"/>
  <c r="E20" i="6"/>
  <c r="C20" i="6"/>
  <c r="I19" i="6"/>
  <c r="G19" i="6"/>
  <c r="E19" i="6"/>
  <c r="C19" i="6"/>
  <c r="I18" i="6"/>
  <c r="G18" i="6"/>
  <c r="E18" i="6"/>
  <c r="C18" i="6"/>
  <c r="I17" i="6"/>
  <c r="G17" i="6"/>
  <c r="E17" i="6"/>
  <c r="C17" i="6"/>
  <c r="I16" i="6"/>
  <c r="G16" i="6"/>
  <c r="E16" i="6"/>
  <c r="C16" i="6"/>
  <c r="I15" i="6"/>
  <c r="G15" i="6"/>
  <c r="E15" i="6"/>
  <c r="C15" i="6"/>
  <c r="I14" i="6"/>
  <c r="G14" i="6"/>
  <c r="E14" i="6"/>
  <c r="C14" i="6"/>
  <c r="I13" i="6"/>
  <c r="G13" i="6"/>
  <c r="E13" i="6"/>
  <c r="C13" i="6"/>
  <c r="G12" i="6"/>
  <c r="E12" i="6"/>
  <c r="C12" i="6"/>
  <c r="I11" i="6"/>
  <c r="G11" i="6"/>
  <c r="E11" i="6"/>
  <c r="C11" i="6"/>
  <c r="I10" i="6"/>
  <c r="G10" i="6"/>
  <c r="E10" i="6"/>
  <c r="C10" i="6"/>
  <c r="I9" i="6"/>
  <c r="G9" i="6"/>
  <c r="E9" i="6"/>
  <c r="C9" i="6"/>
  <c r="I8" i="6"/>
  <c r="G8" i="6"/>
  <c r="E8" i="6"/>
  <c r="C8" i="6"/>
  <c r="I7" i="6"/>
  <c r="G7" i="6"/>
  <c r="E7" i="6"/>
  <c r="C7" i="6"/>
  <c r="I6" i="6"/>
  <c r="G6" i="6"/>
  <c r="E6" i="6"/>
  <c r="C6" i="6"/>
  <c r="I5" i="6"/>
  <c r="G5" i="6"/>
  <c r="E5" i="6"/>
  <c r="C5" i="6"/>
  <c r="R4" i="6"/>
  <c r="P4" i="6"/>
  <c r="N4" i="6"/>
  <c r="L4" i="6"/>
  <c r="I4" i="6"/>
  <c r="G4" i="6"/>
  <c r="E4" i="6"/>
  <c r="C4" i="6"/>
  <c r="R3" i="6"/>
  <c r="P3" i="6"/>
  <c r="N3" i="6"/>
  <c r="L3" i="6"/>
  <c r="I3" i="6"/>
  <c r="G3" i="6"/>
  <c r="E3" i="6"/>
  <c r="C3" i="6"/>
  <c r="R2" i="6"/>
  <c r="P2" i="6"/>
  <c r="N2" i="6"/>
  <c r="L2" i="6"/>
  <c r="I2" i="6"/>
  <c r="G2" i="6"/>
  <c r="E2" i="6"/>
  <c r="C2" i="6"/>
  <c r="U37" i="6" l="1"/>
  <c r="Y28" i="6"/>
  <c r="G5" i="11"/>
  <c r="H5" i="11" s="1"/>
  <c r="I5" i="11" s="1"/>
  <c r="J5" i="11" s="1"/>
  <c r="G3" i="11"/>
  <c r="G4" i="11"/>
  <c r="H4" i="11" s="1"/>
  <c r="I4" i="11" s="1"/>
  <c r="J4" i="11" s="1"/>
  <c r="W39" i="6"/>
  <c r="W35" i="6"/>
  <c r="W31" i="6"/>
  <c r="W27" i="6"/>
  <c r="W23" i="6"/>
  <c r="W19" i="6"/>
  <c r="W15" i="6"/>
  <c r="W11" i="6"/>
  <c r="W7" i="6"/>
  <c r="W3" i="6"/>
  <c r="W38" i="6"/>
  <c r="W34" i="6"/>
  <c r="W30" i="6"/>
  <c r="W26" i="6"/>
  <c r="W22" i="6"/>
  <c r="W18" i="6"/>
  <c r="W14" i="6"/>
  <c r="W10" i="6"/>
  <c r="W6" i="6"/>
  <c r="W2" i="6"/>
  <c r="W41" i="6"/>
  <c r="W37" i="6"/>
  <c r="W33" i="6"/>
  <c r="W29" i="6"/>
  <c r="W25" i="6"/>
  <c r="W5" i="6"/>
  <c r="W13" i="6"/>
  <c r="W21" i="6"/>
  <c r="W36" i="6"/>
  <c r="Y12" i="6"/>
  <c r="U5" i="6"/>
  <c r="U21" i="6"/>
  <c r="U40" i="6"/>
  <c r="U36" i="6"/>
  <c r="U32" i="6"/>
  <c r="U28" i="6"/>
  <c r="U24" i="6"/>
  <c r="U20" i="6"/>
  <c r="U16" i="6"/>
  <c r="U12" i="6"/>
  <c r="U8" i="6"/>
  <c r="U4" i="6"/>
  <c r="U39" i="6"/>
  <c r="U35" i="6"/>
  <c r="U31" i="6"/>
  <c r="U27" i="6"/>
  <c r="U23" i="6"/>
  <c r="U19" i="6"/>
  <c r="U15" i="6"/>
  <c r="U11" i="6"/>
  <c r="U7" i="6"/>
  <c r="U3" i="6"/>
  <c r="U2" i="6"/>
  <c r="U38" i="6"/>
  <c r="U34" i="6"/>
  <c r="U30" i="6"/>
  <c r="U26" i="6"/>
  <c r="U22" i="6"/>
  <c r="U18" i="6"/>
  <c r="U14" i="6"/>
  <c r="U10" i="6"/>
  <c r="U6" i="6"/>
  <c r="Y39" i="6"/>
  <c r="Y35" i="6"/>
  <c r="Y31" i="6"/>
  <c r="Y27" i="6"/>
  <c r="Y23" i="6"/>
  <c r="Y19" i="6"/>
  <c r="Y15" i="6"/>
  <c r="Y11" i="6"/>
  <c r="Y7" i="6"/>
  <c r="Y3" i="6"/>
  <c r="Y38" i="6"/>
  <c r="Y34" i="6"/>
  <c r="Y30" i="6"/>
  <c r="Y26" i="6"/>
  <c r="Y22" i="6"/>
  <c r="Y18" i="6"/>
  <c r="Y14" i="6"/>
  <c r="Y10" i="6"/>
  <c r="Y6" i="6"/>
  <c r="Y2" i="6"/>
  <c r="Y41" i="6"/>
  <c r="Y37" i="6"/>
  <c r="Y33" i="6"/>
  <c r="Y29" i="6"/>
  <c r="Y25" i="6"/>
  <c r="Y21" i="6"/>
  <c r="Y17" i="6"/>
  <c r="Y13" i="6"/>
  <c r="Y9" i="6"/>
  <c r="Y5" i="6"/>
  <c r="W8" i="6"/>
  <c r="W16" i="6"/>
  <c r="W24" i="6"/>
  <c r="W40" i="6"/>
  <c r="Y16" i="6"/>
  <c r="Y32" i="6"/>
  <c r="U9" i="6"/>
  <c r="U25" i="6"/>
  <c r="U41" i="6"/>
  <c r="W9" i="6"/>
  <c r="W17" i="6"/>
  <c r="W28" i="6"/>
  <c r="Y4" i="6"/>
  <c r="Y20" i="6"/>
  <c r="Y36" i="6"/>
  <c r="U13" i="6"/>
  <c r="U29" i="6"/>
  <c r="W4" i="6"/>
  <c r="W12" i="6"/>
  <c r="W20" i="6"/>
  <c r="W32" i="6"/>
  <c r="Y8" i="6"/>
  <c r="Y24" i="6"/>
  <c r="Y40" i="6"/>
  <c r="U17" i="6"/>
  <c r="U33" i="6"/>
  <c r="H3" i="11"/>
  <c r="I3" i="11" s="1"/>
  <c r="J17" i="9"/>
  <c r="J11" i="9"/>
  <c r="J8" i="8"/>
  <c r="J36" i="8"/>
  <c r="J12" i="9"/>
  <c r="J31" i="9"/>
  <c r="J3" i="9"/>
  <c r="J5" i="9"/>
  <c r="J29" i="9"/>
  <c r="J2" i="9"/>
  <c r="J34" i="9"/>
  <c r="J19" i="9"/>
  <c r="J7" i="9"/>
  <c r="J24" i="9"/>
  <c r="J18" i="9"/>
  <c r="J6" i="9"/>
  <c r="J35" i="9"/>
  <c r="J15" i="9"/>
  <c r="J39" i="9"/>
  <c r="J10" i="9"/>
  <c r="J22" i="9"/>
  <c r="J21" i="9"/>
  <c r="J33" i="9"/>
  <c r="J40" i="9"/>
  <c r="J9" i="9"/>
  <c r="J37" i="9"/>
  <c r="J8" i="9"/>
  <c r="J36" i="9"/>
  <c r="J14" i="9"/>
  <c r="J41" i="9"/>
  <c r="J39" i="8"/>
  <c r="J34" i="8"/>
  <c r="J7" i="8"/>
  <c r="J40" i="8"/>
  <c r="J20" i="8"/>
  <c r="J33" i="8"/>
  <c r="J41" i="8"/>
  <c r="J14" i="8"/>
  <c r="J29" i="8"/>
  <c r="J32" i="8"/>
  <c r="J38" i="8"/>
  <c r="J3" i="8"/>
  <c r="J4" i="8"/>
  <c r="J35" i="8"/>
  <c r="J16" i="8"/>
  <c r="J28" i="8"/>
  <c r="J30" i="8"/>
  <c r="J12" i="8"/>
  <c r="J26" i="8"/>
  <c r="J25" i="9"/>
  <c r="J27" i="9"/>
  <c r="J13" i="9"/>
  <c r="J16" i="9"/>
  <c r="J20" i="9"/>
  <c r="J28" i="9"/>
  <c r="J23" i="9"/>
  <c r="J26" i="9"/>
  <c r="J38" i="9"/>
  <c r="J30" i="9"/>
  <c r="J4" i="9"/>
  <c r="J32" i="9"/>
  <c r="J24" i="8"/>
  <c r="J21" i="8"/>
  <c r="J37" i="8"/>
  <c r="J23" i="8"/>
  <c r="J5" i="8"/>
  <c r="J25" i="8"/>
  <c r="J2" i="8"/>
  <c r="J13" i="8"/>
  <c r="J18" i="8"/>
  <c r="J31" i="8"/>
  <c r="J9" i="8"/>
  <c r="J15" i="8"/>
  <c r="J11" i="8"/>
  <c r="J17" i="8"/>
  <c r="J10" i="8"/>
  <c r="J27" i="8"/>
  <c r="J19" i="8"/>
  <c r="J22" i="8"/>
  <c r="J6" i="8"/>
  <c r="J23" i="7"/>
  <c r="J2" i="7"/>
  <c r="J4" i="7"/>
  <c r="J35" i="7"/>
  <c r="J13" i="7"/>
  <c r="J32" i="7"/>
  <c r="J39" i="7"/>
  <c r="J11" i="7"/>
  <c r="J41" i="7"/>
  <c r="J38" i="7"/>
  <c r="J5" i="7"/>
  <c r="J18" i="7"/>
  <c r="J19" i="7"/>
  <c r="J30" i="7"/>
  <c r="J14" i="7"/>
  <c r="J12" i="7"/>
  <c r="J34" i="7"/>
  <c r="J3" i="7"/>
  <c r="J9" i="7"/>
  <c r="J6" i="7"/>
  <c r="J10" i="7"/>
  <c r="J16" i="7"/>
  <c r="J26" i="7"/>
  <c r="J22" i="7"/>
  <c r="J31" i="7"/>
  <c r="J28" i="7"/>
  <c r="J27" i="7"/>
  <c r="J7" i="7"/>
  <c r="J24" i="7"/>
  <c r="J15" i="7"/>
  <c r="J17" i="7"/>
  <c r="J37" i="7"/>
  <c r="J40" i="7"/>
  <c r="J8" i="7"/>
  <c r="J20" i="7"/>
  <c r="J36" i="7"/>
  <c r="J25" i="7"/>
  <c r="J33" i="7"/>
  <c r="J29" i="7"/>
  <c r="J21" i="7"/>
  <c r="I7" i="11" l="1"/>
  <c r="J3" i="11"/>
  <c r="J7" i="11" s="1"/>
  <c r="V12" i="6"/>
  <c r="X40" i="6"/>
  <c r="X35" i="6"/>
  <c r="Z22" i="6"/>
  <c r="V37" i="6"/>
  <c r="V30" i="6"/>
  <c r="X41" i="6"/>
  <c r="Z41" i="6"/>
  <c r="X13" i="6"/>
  <c r="X14" i="6"/>
  <c r="X39" i="6"/>
  <c r="V36" i="6"/>
  <c r="V29" i="6"/>
  <c r="Z5" i="6"/>
  <c r="Z12" i="6"/>
  <c r="Z26" i="6"/>
  <c r="V31" i="6"/>
  <c r="Z6" i="6"/>
  <c r="Z34" i="6"/>
  <c r="Z25" i="6"/>
  <c r="Z28" i="6"/>
  <c r="Z20" i="6"/>
  <c r="Z21" i="6"/>
  <c r="V17" i="6"/>
  <c r="X10" i="6"/>
  <c r="V41" i="6"/>
  <c r="Z29" i="6"/>
  <c r="Z40" i="6"/>
  <c r="X7" i="6"/>
  <c r="V14" i="6"/>
  <c r="V21" i="6"/>
  <c r="Z16" i="6"/>
  <c r="X11" i="6"/>
  <c r="V38" i="6"/>
  <c r="Z32" i="6"/>
  <c r="X8" i="6"/>
  <c r="X27" i="6"/>
  <c r="V22" i="6"/>
  <c r="Z18" i="6"/>
  <c r="V11" i="6"/>
  <c r="Z7" i="6"/>
  <c r="X4" i="6"/>
  <c r="V8" i="6"/>
  <c r="X15" i="6"/>
  <c r="V10" i="6"/>
  <c r="X9" i="6"/>
  <c r="X16" i="6"/>
  <c r="X33" i="6"/>
  <c r="Z35" i="6"/>
  <c r="Z36" i="6"/>
  <c r="Z39" i="6"/>
  <c r="Z13" i="6"/>
  <c r="Z17" i="6"/>
  <c r="X37" i="6"/>
  <c r="X23" i="6"/>
  <c r="X22" i="6"/>
  <c r="V33" i="6"/>
  <c r="Z37" i="6"/>
  <c r="V26" i="6"/>
  <c r="Z9" i="6"/>
  <c r="X26" i="6"/>
  <c r="V40" i="6"/>
  <c r="V32" i="6"/>
  <c r="Z38" i="6"/>
  <c r="V35" i="6"/>
  <c r="Z2" i="6"/>
  <c r="X25" i="6"/>
  <c r="V13" i="6"/>
  <c r="V4" i="6"/>
  <c r="Z24" i="6"/>
  <c r="X30" i="6"/>
  <c r="V18" i="6"/>
  <c r="Z8" i="6"/>
  <c r="X24" i="6"/>
  <c r="V2" i="6"/>
  <c r="V23" i="6"/>
  <c r="Z30" i="6"/>
  <c r="X20" i="6"/>
  <c r="Z23" i="6"/>
  <c r="X29" i="6"/>
  <c r="V24" i="6"/>
  <c r="Z11" i="6"/>
  <c r="V27" i="6"/>
  <c r="Z19" i="6"/>
  <c r="Z15" i="6"/>
  <c r="X3" i="6"/>
  <c r="X19" i="6"/>
  <c r="X34" i="6"/>
  <c r="X18" i="6"/>
  <c r="X38" i="6"/>
  <c r="X17" i="6"/>
  <c r="X5" i="6"/>
  <c r="X2" i="6"/>
  <c r="V19" i="6"/>
  <c r="V28" i="6"/>
  <c r="V7" i="6"/>
  <c r="Z14" i="6"/>
  <c r="Z10" i="6"/>
  <c r="X32" i="6"/>
  <c r="Z4" i="6"/>
  <c r="V5" i="6"/>
  <c r="X36" i="6"/>
  <c r="X31" i="6"/>
  <c r="Z31" i="6"/>
  <c r="Z27" i="6"/>
  <c r="X6" i="6"/>
  <c r="X28" i="6"/>
  <c r="X12" i="6"/>
  <c r="V9" i="6"/>
  <c r="V3" i="6"/>
  <c r="V6" i="6"/>
  <c r="V39" i="6"/>
  <c r="V16" i="6"/>
  <c r="V15" i="6"/>
  <c r="V25" i="6"/>
  <c r="X21" i="6"/>
  <c r="V20" i="6"/>
  <c r="Z33" i="6"/>
  <c r="V34" i="6"/>
  <c r="Z3" i="6"/>
</calcChain>
</file>

<file path=xl/sharedStrings.xml><?xml version="1.0" encoding="utf-8"?>
<sst xmlns="http://schemas.openxmlformats.org/spreadsheetml/2006/main" count="514" uniqueCount="101">
  <si>
    <t>USA</t>
  </si>
  <si>
    <t>Italy</t>
  </si>
  <si>
    <t>Spain</t>
  </si>
  <si>
    <t>Total Population</t>
  </si>
  <si>
    <t>Infected People</t>
  </si>
  <si>
    <t>381.24 * 331</t>
  </si>
  <si>
    <t>1463.97 * 60</t>
  </si>
  <si>
    <t>1590.24 * 47</t>
  </si>
  <si>
    <t>331 * 10^6</t>
  </si>
  <si>
    <t>60 * 10^6</t>
  </si>
  <si>
    <t>47 * 10^6</t>
  </si>
  <si>
    <t>438 * 10^6</t>
  </si>
  <si>
    <t>Number of cases</t>
  </si>
  <si>
    <t xml:space="preserve">Countries </t>
  </si>
  <si>
    <t>#6</t>
  </si>
  <si>
    <t>#6 a)</t>
  </si>
  <si>
    <t xml:space="preserve">331 * 381.24 = 126190.44 </t>
  </si>
  <si>
    <t>60 * 1463.97 = 87838.2</t>
  </si>
  <si>
    <t>47 * 1590.24 = 74741.28</t>
  </si>
  <si>
    <t>#6 b)</t>
  </si>
  <si>
    <t>#6 c)</t>
  </si>
  <si>
    <t>Exposure</t>
  </si>
  <si>
    <t>MaritalStatus</t>
  </si>
  <si>
    <t>MonthAtHospital</t>
  </si>
  <si>
    <t>Infected</t>
  </si>
  <si>
    <t>Married</t>
  </si>
  <si>
    <t>No</t>
  </si>
  <si>
    <t>Yes</t>
  </si>
  <si>
    <t>Single</t>
  </si>
  <si>
    <t xml:space="preserve"> </t>
  </si>
  <si>
    <t xml:space="preserve">Standard Deviation = </t>
  </si>
  <si>
    <t>Mean =</t>
  </si>
  <si>
    <t>Minimum</t>
  </si>
  <si>
    <t>Maximum</t>
  </si>
  <si>
    <t xml:space="preserve">Exposure </t>
  </si>
  <si>
    <t>MartialStatus</t>
  </si>
  <si>
    <t xml:space="preserve">Single </t>
  </si>
  <si>
    <t>Exposure - MIN-MAX Normalized</t>
  </si>
  <si>
    <t xml:space="preserve">Range </t>
  </si>
  <si>
    <t>MonthAtHospital - MIN-MAX Normalized</t>
  </si>
  <si>
    <t>Married = 1, Single = 0</t>
  </si>
  <si>
    <t>No = 0, YES = 1</t>
  </si>
  <si>
    <t>NO = 0, Yes = 1</t>
  </si>
  <si>
    <t>Distance From A</t>
  </si>
  <si>
    <t>Distance from B</t>
  </si>
  <si>
    <t>Distance from C</t>
  </si>
  <si>
    <t>Tie</t>
  </si>
  <si>
    <t>Rank A</t>
  </si>
  <si>
    <t>Rank B</t>
  </si>
  <si>
    <t>Rank C</t>
  </si>
  <si>
    <t>ID</t>
  </si>
  <si>
    <t>Age</t>
  </si>
  <si>
    <t>Asset Size</t>
  </si>
  <si>
    <t>Income</t>
  </si>
  <si>
    <t>X</t>
  </si>
  <si>
    <t>?</t>
  </si>
  <si>
    <t>Distance</t>
  </si>
  <si>
    <t>Age - MMN</t>
  </si>
  <si>
    <t>Minimum age : 20</t>
  </si>
  <si>
    <t>Maximum age : 50</t>
  </si>
  <si>
    <t>Minimum Asset Size : 50</t>
  </si>
  <si>
    <t>Maximum Asset Size : 100</t>
  </si>
  <si>
    <t>Asset Size - MMN</t>
  </si>
  <si>
    <t>Distance^2</t>
  </si>
  <si>
    <t>wi = 1/(Distance^2)</t>
  </si>
  <si>
    <t>wi * yi = Income*(Distance^2)</t>
  </si>
  <si>
    <t>Medium</t>
  </si>
  <si>
    <t>Low</t>
  </si>
  <si>
    <t>High</t>
  </si>
  <si>
    <t>Min = 20</t>
  </si>
  <si>
    <t>Max = 50</t>
  </si>
  <si>
    <t>Min = 50</t>
  </si>
  <si>
    <t>Max = 100</t>
  </si>
  <si>
    <r>
      <t xml:space="preserve">P(person is infected | person lives in USA) =  (381.24 * 331)/(331 * 10^6)  = </t>
    </r>
    <r>
      <rPr>
        <b/>
        <sz val="18"/>
        <color theme="1"/>
        <rFont val="Calibri"/>
        <family val="2"/>
        <scheme val="minor"/>
      </rPr>
      <t xml:space="preserve"> 0.00038124</t>
    </r>
  </si>
  <si>
    <r>
      <t xml:space="preserve">P(person lives in USA | person is infected) = (381.24 * 331)/288769.92 = </t>
    </r>
    <r>
      <rPr>
        <b/>
        <sz val="18"/>
        <color theme="1"/>
        <rFont val="Calibri"/>
        <family val="2"/>
        <scheme val="minor"/>
      </rPr>
      <t xml:space="preserve">0.4369 </t>
    </r>
  </si>
  <si>
    <t>Predition</t>
  </si>
  <si>
    <t xml:space="preserve">Tie </t>
  </si>
  <si>
    <t>Prediction</t>
  </si>
  <si>
    <t>Predict</t>
  </si>
  <si>
    <t>k = 1</t>
  </si>
  <si>
    <t>Ynew = 90</t>
  </si>
  <si>
    <t>k =2</t>
  </si>
  <si>
    <t>When k = 1, record of ID2 is considered, so income of record ID2 significantly contributes to the prediction of the Income of the new record, which is 90k</t>
  </si>
  <si>
    <t>when k = 2, record of ID2 and record of ID1 are considered to predict the income of the new record, which is 90k</t>
  </si>
  <si>
    <t xml:space="preserve">When the distance is zero, the inverse would be undefined. In this we should choose the majority classification of all records whose distance is zero from the new record. </t>
  </si>
  <si>
    <t xml:space="preserve">Dictance from, X to 4 = X to 5 = X to 6 = 0 </t>
  </si>
  <si>
    <t xml:space="preserve">Income of record 4 = Medium </t>
  </si>
  <si>
    <t xml:space="preserve">Income of record 5 = High </t>
  </si>
  <si>
    <t>Income of record 6 = High</t>
  </si>
  <si>
    <t xml:space="preserve">2 High and 1 Medium </t>
  </si>
  <si>
    <t xml:space="preserve">Predicted Income of new record X = High </t>
  </si>
  <si>
    <t xml:space="preserve">Steps Involved: </t>
  </si>
  <si>
    <t xml:space="preserve">1. Normalize the all columns </t>
  </si>
  <si>
    <t>3. Assign 1 fot yes and 0 for No</t>
  </si>
  <si>
    <t xml:space="preserve">2. Assign 1 for Maried and 0 for Single </t>
  </si>
  <si>
    <t xml:space="preserve">4. Repeat the same steps for dataset containing 3 observations </t>
  </si>
  <si>
    <t>5. Calculate the distance from the 1st observation to all the observations in the train data</t>
  </si>
  <si>
    <t xml:space="preserve">6. Pick the 4 closest distance </t>
  </si>
  <si>
    <t xml:space="preserve">7. Chose the majority classification for the 1st record </t>
  </si>
  <si>
    <t>8. Repeat the same for the remaining 2 records</t>
  </si>
  <si>
    <t>* In case of Tie, like in this example, we can randomly pick the catogory.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</si>
</sst>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sz val="16"/>
      <color theme="1"/>
      <name val="Arial"/>
      <family val="2"/>
    </font>
    <font>
      <sz val="16"/>
      <color rgb="FF000000"/>
      <name val="Times New Roman"/>
      <family val="1"/>
    </font>
    <font>
      <sz val="16"/>
      <color theme="1"/>
      <name val="TimesLTStd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4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7" fillId="0" borderId="1" xfId="0" applyFont="1" applyBorder="1"/>
    <xf numFmtId="0" fontId="6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Border="1"/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9" fillId="0" borderId="1" xfId="0" applyFont="1" applyBorder="1"/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4" fillId="0" borderId="0" xfId="0" applyFont="1"/>
    <xf numFmtId="0" fontId="11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16934</xdr:colOff>
      <xdr:row>10</xdr:row>
      <xdr:rowOff>194733</xdr:rowOff>
    </xdr:from>
    <xdr:to>
      <xdr:col>2</xdr:col>
      <xdr:colOff>1651000</xdr:colOff>
      <xdr:row>14</xdr:row>
      <xdr:rowOff>161641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275234-4B3C-3F46-BBA9-133EA3DC4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1" y="2319866"/>
          <a:ext cx="1634066" cy="7797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1634066</xdr:colOff>
      <xdr:row>26</xdr:row>
      <xdr:rowOff>170108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179E47-0558-E644-A591-BC819B50E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7667" y="4834467"/>
          <a:ext cx="1634066" cy="779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F91D-29CA-284D-BE2F-8AF8B8AF8F18}">
  <dimension ref="C2:H17"/>
  <sheetViews>
    <sheetView topLeftCell="B1" workbookViewId="0">
      <selection activeCell="K14" sqref="K14"/>
    </sheetView>
  </sheetViews>
  <sheetFormatPr baseColWidth="10" defaultRowHeight="16"/>
  <cols>
    <col min="4" max="4" width="21.6640625" customWidth="1"/>
    <col min="5" max="5" width="22.33203125" customWidth="1"/>
    <col min="6" max="8" width="21.6640625" customWidth="1"/>
  </cols>
  <sheetData>
    <row r="2" spans="3:8" ht="24">
      <c r="C2" s="22" t="s">
        <v>14</v>
      </c>
      <c r="D2" s="22"/>
      <c r="E2" s="22"/>
      <c r="F2" s="22"/>
      <c r="G2" s="22"/>
      <c r="H2" s="22"/>
    </row>
    <row r="3" spans="3:8" ht="24">
      <c r="C3" s="22"/>
      <c r="D3" s="24"/>
      <c r="E3" s="25" t="s">
        <v>0</v>
      </c>
      <c r="F3" s="25" t="s">
        <v>1</v>
      </c>
      <c r="G3" s="25" t="s">
        <v>2</v>
      </c>
      <c r="H3" s="24"/>
    </row>
    <row r="4" spans="3:8" ht="24">
      <c r="C4" s="22"/>
      <c r="D4" s="25" t="s">
        <v>4</v>
      </c>
      <c r="E4" s="24" t="s">
        <v>5</v>
      </c>
      <c r="F4" s="24" t="s">
        <v>6</v>
      </c>
      <c r="G4" s="24" t="s">
        <v>7</v>
      </c>
      <c r="H4" s="26">
        <v>288769.91999999998</v>
      </c>
    </row>
    <row r="5" spans="3:8" ht="24">
      <c r="C5" s="22"/>
      <c r="D5" s="25" t="s">
        <v>3</v>
      </c>
      <c r="E5" s="24" t="s">
        <v>8</v>
      </c>
      <c r="F5" s="24" t="s">
        <v>9</v>
      </c>
      <c r="G5" s="24" t="s">
        <v>10</v>
      </c>
      <c r="H5" s="24" t="s">
        <v>11</v>
      </c>
    </row>
    <row r="6" spans="3:8" ht="24">
      <c r="C6" s="22"/>
      <c r="D6" s="22"/>
      <c r="E6" s="22"/>
      <c r="F6" s="22"/>
      <c r="G6" s="22"/>
      <c r="H6" s="22"/>
    </row>
    <row r="7" spans="3:8" ht="24">
      <c r="C7" s="22"/>
      <c r="D7" s="22"/>
      <c r="E7" s="22"/>
      <c r="F7" s="22"/>
      <c r="G7" s="22"/>
      <c r="H7" s="22"/>
    </row>
    <row r="8" spans="3:8" ht="24">
      <c r="C8" s="22" t="s">
        <v>15</v>
      </c>
      <c r="D8" s="25" t="s">
        <v>13</v>
      </c>
      <c r="E8" s="25" t="s">
        <v>12</v>
      </c>
      <c r="F8" s="24"/>
      <c r="G8" s="24"/>
      <c r="H8" s="22"/>
    </row>
    <row r="9" spans="3:8" ht="24">
      <c r="C9" s="22"/>
      <c r="D9" s="24" t="s">
        <v>0</v>
      </c>
      <c r="E9" s="24" t="s">
        <v>16</v>
      </c>
      <c r="F9" s="24"/>
      <c r="G9" s="25">
        <v>126190.44</v>
      </c>
      <c r="H9" s="22"/>
    </row>
    <row r="10" spans="3:8" ht="24">
      <c r="C10" s="22"/>
      <c r="D10" s="24" t="s">
        <v>1</v>
      </c>
      <c r="E10" s="24" t="s">
        <v>17</v>
      </c>
      <c r="F10" s="24"/>
      <c r="G10" s="25">
        <v>87838.2</v>
      </c>
      <c r="H10" s="22"/>
    </row>
    <row r="11" spans="3:8" ht="24">
      <c r="C11" s="22"/>
      <c r="D11" s="24" t="s">
        <v>2</v>
      </c>
      <c r="E11" s="24" t="s">
        <v>18</v>
      </c>
      <c r="F11" s="24"/>
      <c r="G11" s="25">
        <v>74741.279999999999</v>
      </c>
      <c r="H11" s="22"/>
    </row>
    <row r="12" spans="3:8" ht="24">
      <c r="C12" s="22"/>
      <c r="D12" s="22"/>
      <c r="E12" s="22"/>
      <c r="F12" s="22"/>
      <c r="G12" s="22"/>
      <c r="H12" s="22"/>
    </row>
    <row r="13" spans="3:8" ht="24">
      <c r="C13" s="22"/>
      <c r="D13" s="22"/>
      <c r="E13" s="22"/>
      <c r="F13" s="22"/>
      <c r="G13" s="22"/>
      <c r="H13" s="22"/>
    </row>
    <row r="14" spans="3:8" ht="24">
      <c r="C14" s="22" t="s">
        <v>19</v>
      </c>
      <c r="D14" s="22" t="s">
        <v>73</v>
      </c>
      <c r="E14" s="22"/>
      <c r="F14" s="23"/>
      <c r="G14" s="22"/>
      <c r="H14" s="22"/>
    </row>
    <row r="15" spans="3:8" ht="24">
      <c r="C15" s="22"/>
      <c r="D15" s="22"/>
      <c r="E15" s="22"/>
      <c r="F15" s="22"/>
      <c r="G15" s="22"/>
      <c r="H15" s="22"/>
    </row>
    <row r="16" spans="3:8" ht="24">
      <c r="C16" s="22"/>
      <c r="D16" s="22"/>
      <c r="E16" s="22"/>
      <c r="F16" s="22"/>
      <c r="G16" s="22"/>
      <c r="H16" s="22"/>
    </row>
    <row r="17" spans="3:8" ht="24">
      <c r="C17" s="22" t="s">
        <v>20</v>
      </c>
      <c r="D17" s="22" t="s">
        <v>74</v>
      </c>
      <c r="E17" s="22"/>
      <c r="F17" s="22"/>
      <c r="G17" s="22"/>
      <c r="H17" s="2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74E0-3F05-F74C-ABE0-620491A71B34}">
  <dimension ref="A1:Z61"/>
  <sheetViews>
    <sheetView topLeftCell="A38" zoomScale="150" workbookViewId="0">
      <selection activeCell="D61" sqref="D61"/>
    </sheetView>
  </sheetViews>
  <sheetFormatPr baseColWidth="10" defaultRowHeight="16"/>
  <cols>
    <col min="1" max="1" width="22.33203125" customWidth="1"/>
    <col min="2" max="2" width="11.5" customWidth="1"/>
    <col min="3" max="3" width="29.5" customWidth="1"/>
    <col min="4" max="4" width="15.33203125" customWidth="1"/>
    <col min="5" max="5" width="21.1640625" customWidth="1"/>
    <col min="6" max="6" width="17.1640625" customWidth="1"/>
    <col min="7" max="7" width="25.5" customWidth="1"/>
    <col min="8" max="8" width="13.1640625" customWidth="1"/>
    <col min="9" max="9" width="15" customWidth="1"/>
    <col min="10" max="10" width="21.5" customWidth="1"/>
    <col min="12" max="12" width="27" customWidth="1"/>
    <col min="13" max="14" width="17" customWidth="1"/>
    <col min="15" max="15" width="16.33203125" customWidth="1"/>
    <col min="16" max="16" width="34" customWidth="1"/>
    <col min="18" max="18" width="14.83203125" customWidth="1"/>
    <col min="21" max="22" width="17.83203125" customWidth="1"/>
    <col min="23" max="24" width="17" customWidth="1"/>
    <col min="25" max="25" width="16.83203125" customWidth="1"/>
    <col min="26" max="26" width="16.33203125" customWidth="1"/>
  </cols>
  <sheetData>
    <row r="1" spans="2:26">
      <c r="B1" s="5" t="s">
        <v>21</v>
      </c>
      <c r="C1" s="5" t="s">
        <v>37</v>
      </c>
      <c r="D1" s="5" t="s">
        <v>22</v>
      </c>
      <c r="E1" s="5" t="s">
        <v>40</v>
      </c>
      <c r="F1" s="5" t="s">
        <v>23</v>
      </c>
      <c r="G1" s="5" t="s">
        <v>39</v>
      </c>
      <c r="H1" s="5" t="s">
        <v>24</v>
      </c>
      <c r="I1" s="5" t="s">
        <v>41</v>
      </c>
      <c r="K1" s="9" t="s">
        <v>34</v>
      </c>
      <c r="L1" s="9" t="s">
        <v>37</v>
      </c>
      <c r="M1" s="9" t="s">
        <v>35</v>
      </c>
      <c r="N1" s="9" t="s">
        <v>40</v>
      </c>
      <c r="O1" s="9" t="s">
        <v>23</v>
      </c>
      <c r="P1" s="9" t="s">
        <v>39</v>
      </c>
      <c r="Q1" s="9" t="s">
        <v>24</v>
      </c>
      <c r="R1" s="33" t="s">
        <v>42</v>
      </c>
      <c r="S1" s="10" t="s">
        <v>78</v>
      </c>
      <c r="U1" s="10" t="s">
        <v>43</v>
      </c>
      <c r="V1" s="10" t="s">
        <v>47</v>
      </c>
      <c r="W1" s="10" t="s">
        <v>44</v>
      </c>
      <c r="X1" s="10" t="s">
        <v>48</v>
      </c>
      <c r="Y1" s="10" t="s">
        <v>45</v>
      </c>
      <c r="Z1" s="10" t="s">
        <v>49</v>
      </c>
    </row>
    <row r="2" spans="2:26">
      <c r="B2" s="7">
        <v>3</v>
      </c>
      <c r="C2" s="7">
        <f xml:space="preserve"> (B2 - 1) / 3</f>
        <v>0.66666666666666663</v>
      </c>
      <c r="D2" s="6" t="s">
        <v>25</v>
      </c>
      <c r="E2" s="6">
        <f>IF(D2="Married",1,0)</f>
        <v>1</v>
      </c>
      <c r="F2" s="6">
        <v>7</v>
      </c>
      <c r="G2" s="6">
        <f>( F2 - 1) / 33</f>
        <v>0.18181818181818182</v>
      </c>
      <c r="H2" s="6" t="s">
        <v>26</v>
      </c>
      <c r="I2" s="8">
        <f xml:space="preserve"> IF(H2 = "NO",0,1)</f>
        <v>0</v>
      </c>
      <c r="K2" s="11">
        <v>1</v>
      </c>
      <c r="L2" s="11">
        <f xml:space="preserve"> (K2 - 1) / 3</f>
        <v>0</v>
      </c>
      <c r="M2" s="11" t="s">
        <v>25</v>
      </c>
      <c r="N2" s="11">
        <f>IF(M2="Married",1,0)</f>
        <v>1</v>
      </c>
      <c r="O2" s="11">
        <v>1</v>
      </c>
      <c r="P2" s="11">
        <f>(O2 -1) / 33</f>
        <v>0</v>
      </c>
      <c r="Q2" s="11" t="s">
        <v>27</v>
      </c>
      <c r="R2" s="34">
        <f>IF(Q2="Yes",1,0)</f>
        <v>1</v>
      </c>
      <c r="S2" s="8" t="s">
        <v>46</v>
      </c>
      <c r="U2" s="8">
        <f>SQRT(($L$2-C2)^2+($N$2-E2)^2+($P$2-G2)^2)</f>
        <v>0.69101540915099269</v>
      </c>
      <c r="V2" s="8">
        <f t="shared" ref="V2:V41" si="0">RANK(U2,$U$2:$U$41,1)</f>
        <v>16</v>
      </c>
      <c r="W2" s="8">
        <f>SQRT(($L$3-C2)^2+($N$3-E2)^2+($P$3-G2)^2)</f>
        <v>9.0909090909090912E-2</v>
      </c>
      <c r="X2" s="8">
        <f t="shared" ref="X2:X41" si="1">RANK(W2,$W$2:$W$41,1)</f>
        <v>7</v>
      </c>
      <c r="Y2" s="8">
        <f>SQRT(($L$4-C2)^2+($N$4-E2)^2+($P$4-G2)^2)</f>
        <v>1.0545280388669889</v>
      </c>
      <c r="Z2" s="8">
        <f t="shared" ref="Z2:Z41" si="2">RANK(Y2,$Y$2:$Y$41,1)</f>
        <v>20</v>
      </c>
    </row>
    <row r="3" spans="2:26">
      <c r="B3" s="7">
        <v>3</v>
      </c>
      <c r="C3" s="7">
        <f t="shared" ref="C3:C41" si="3" xml:space="preserve"> (B3 - 1) / 3</f>
        <v>0.66666666666666663</v>
      </c>
      <c r="D3" s="6" t="s">
        <v>25</v>
      </c>
      <c r="E3" s="6">
        <f t="shared" ref="E3:E41" si="4">IF(D3="Married",1,0)</f>
        <v>1</v>
      </c>
      <c r="F3" s="6">
        <v>2</v>
      </c>
      <c r="G3" s="6">
        <f t="shared" ref="G3:G41" si="5">( F3 - 1) / 33</f>
        <v>3.0303030303030304E-2</v>
      </c>
      <c r="H3" s="6" t="s">
        <v>27</v>
      </c>
      <c r="I3" s="8">
        <f t="shared" ref="I3:I41" si="6" xml:space="preserve"> IF(H3 = "NO",0,1)</f>
        <v>1</v>
      </c>
      <c r="K3" s="11">
        <v>3</v>
      </c>
      <c r="L3" s="11">
        <f xml:space="preserve"> (K3 - 1) / 3</f>
        <v>0.66666666666666663</v>
      </c>
      <c r="M3" s="11" t="s">
        <v>25</v>
      </c>
      <c r="N3" s="11">
        <f t="shared" ref="N3:N4" si="7">IF(M3="Married",1,0)</f>
        <v>1</v>
      </c>
      <c r="O3" s="11">
        <v>4</v>
      </c>
      <c r="P3" s="11">
        <f t="shared" ref="P3:P4" si="8">(O3 -1) / 33</f>
        <v>9.0909090909090912E-2</v>
      </c>
      <c r="Q3" s="11" t="s">
        <v>26</v>
      </c>
      <c r="R3" s="34">
        <f t="shared" ref="R3:R4" si="9">IF(Q3="Yes",1,0)</f>
        <v>0</v>
      </c>
      <c r="S3" s="8">
        <v>0</v>
      </c>
      <c r="U3" s="8">
        <f t="shared" ref="U3:U41" si="10">SQRT(($L$2-C3)^2+($N$2-E3)^2+($P$2-G3)^2)</f>
        <v>0.66735501653167395</v>
      </c>
      <c r="V3" s="8">
        <f t="shared" si="0"/>
        <v>10</v>
      </c>
      <c r="W3" s="8">
        <f t="shared" ref="W3:W41" si="11">SQRT(($L$3-C3)^2+($N$3-E3)^2+($P$3-G3)^2)</f>
        <v>6.0606060606060608E-2</v>
      </c>
      <c r="X3" s="8">
        <f t="shared" si="1"/>
        <v>2</v>
      </c>
      <c r="Y3" s="8">
        <f t="shared" ref="Y3:Y41" si="12">SQRT(($L$4-C3)^2+($N$4-E3)^2+($P$4-G3)^2)</f>
        <v>1.0610388727279756</v>
      </c>
      <c r="Z3" s="8">
        <f t="shared" si="2"/>
        <v>24</v>
      </c>
    </row>
    <row r="4" spans="2:26">
      <c r="B4" s="7">
        <v>3</v>
      </c>
      <c r="C4" s="7">
        <f t="shared" si="3"/>
        <v>0.66666666666666663</v>
      </c>
      <c r="D4" s="6" t="s">
        <v>25</v>
      </c>
      <c r="E4" s="6">
        <f t="shared" si="4"/>
        <v>1</v>
      </c>
      <c r="F4" s="6">
        <v>7</v>
      </c>
      <c r="G4" s="6">
        <f t="shared" si="5"/>
        <v>0.18181818181818182</v>
      </c>
      <c r="H4" s="6" t="s">
        <v>26</v>
      </c>
      <c r="I4" s="8">
        <f t="shared" si="6"/>
        <v>0</v>
      </c>
      <c r="K4" s="11">
        <v>2</v>
      </c>
      <c r="L4" s="11">
        <f t="shared" ref="L4" si="13" xml:space="preserve"> (K4 - 1) / 3</f>
        <v>0.33333333333333331</v>
      </c>
      <c r="M4" s="11" t="s">
        <v>36</v>
      </c>
      <c r="N4" s="11">
        <f t="shared" si="7"/>
        <v>0</v>
      </c>
      <c r="O4" s="11">
        <v>6</v>
      </c>
      <c r="P4" s="11">
        <f t="shared" si="8"/>
        <v>0.15151515151515152</v>
      </c>
      <c r="Q4" s="11" t="s">
        <v>27</v>
      </c>
      <c r="R4" s="34">
        <f t="shared" si="9"/>
        <v>1</v>
      </c>
      <c r="S4" s="8" t="s">
        <v>46</v>
      </c>
      <c r="U4" s="8">
        <f t="shared" si="10"/>
        <v>0.69101540915099269</v>
      </c>
      <c r="V4" s="8">
        <f t="shared" si="0"/>
        <v>16</v>
      </c>
      <c r="W4" s="8">
        <f t="shared" si="11"/>
        <v>9.0909090909090912E-2</v>
      </c>
      <c r="X4" s="8">
        <f t="shared" si="1"/>
        <v>7</v>
      </c>
      <c r="Y4" s="8">
        <f t="shared" si="12"/>
        <v>1.0545280388669889</v>
      </c>
      <c r="Z4" s="8">
        <f t="shared" si="2"/>
        <v>20</v>
      </c>
    </row>
    <row r="5" spans="2:26">
      <c r="B5" s="7">
        <v>1</v>
      </c>
      <c r="C5" s="7">
        <f t="shared" si="3"/>
        <v>0</v>
      </c>
      <c r="D5" s="6" t="s">
        <v>25</v>
      </c>
      <c r="E5" s="6">
        <f t="shared" si="4"/>
        <v>1</v>
      </c>
      <c r="F5" s="6">
        <v>18</v>
      </c>
      <c r="G5" s="6">
        <f t="shared" si="5"/>
        <v>0.51515151515151514</v>
      </c>
      <c r="H5" s="6" t="s">
        <v>26</v>
      </c>
      <c r="I5" s="8">
        <f t="shared" si="6"/>
        <v>0</v>
      </c>
      <c r="U5" s="8">
        <f t="shared" si="10"/>
        <v>0.51515151515151514</v>
      </c>
      <c r="V5" s="8">
        <f t="shared" si="0"/>
        <v>8</v>
      </c>
      <c r="W5" s="8">
        <f t="shared" si="11"/>
        <v>0.79020635214577561</v>
      </c>
      <c r="X5" s="8">
        <f t="shared" si="1"/>
        <v>23</v>
      </c>
      <c r="Y5" s="8">
        <f t="shared" si="12"/>
        <v>1.1150526965438847</v>
      </c>
      <c r="Z5" s="8">
        <f t="shared" si="2"/>
        <v>33</v>
      </c>
    </row>
    <row r="6" spans="2:26">
      <c r="B6" s="7">
        <v>4</v>
      </c>
      <c r="C6" s="7">
        <f t="shared" si="3"/>
        <v>1</v>
      </c>
      <c r="D6" s="6" t="s">
        <v>28</v>
      </c>
      <c r="E6" s="6">
        <f t="shared" si="4"/>
        <v>0</v>
      </c>
      <c r="F6" s="6">
        <v>1</v>
      </c>
      <c r="G6" s="6">
        <f t="shared" si="5"/>
        <v>0</v>
      </c>
      <c r="H6" s="6" t="s">
        <v>26</v>
      </c>
      <c r="I6" s="8">
        <f t="shared" si="6"/>
        <v>0</v>
      </c>
      <c r="U6" s="8">
        <f t="shared" si="10"/>
        <v>1.4142135623730951</v>
      </c>
      <c r="V6" s="8">
        <f t="shared" si="0"/>
        <v>36</v>
      </c>
      <c r="W6" s="8">
        <f t="shared" si="11"/>
        <v>1.0580054697027934</v>
      </c>
      <c r="X6" s="8">
        <f t="shared" si="1"/>
        <v>35</v>
      </c>
      <c r="Y6" s="8">
        <f t="shared" si="12"/>
        <v>0.68366752561687749</v>
      </c>
      <c r="Z6" s="8">
        <f t="shared" si="2"/>
        <v>14</v>
      </c>
    </row>
    <row r="7" spans="2:26">
      <c r="B7" s="7">
        <v>3</v>
      </c>
      <c r="C7" s="7">
        <f t="shared" si="3"/>
        <v>0.66666666666666663</v>
      </c>
      <c r="D7" s="6" t="s">
        <v>25</v>
      </c>
      <c r="E7" s="6">
        <f t="shared" si="4"/>
        <v>1</v>
      </c>
      <c r="F7" s="6">
        <v>2</v>
      </c>
      <c r="G7" s="6">
        <f t="shared" si="5"/>
        <v>3.0303030303030304E-2</v>
      </c>
      <c r="H7" s="6" t="s">
        <v>26</v>
      </c>
      <c r="I7" s="8">
        <f t="shared" si="6"/>
        <v>0</v>
      </c>
      <c r="U7" s="8">
        <f t="shared" si="10"/>
        <v>0.66735501653167395</v>
      </c>
      <c r="V7" s="8">
        <f t="shared" si="0"/>
        <v>10</v>
      </c>
      <c r="W7" s="8">
        <f t="shared" si="11"/>
        <v>6.0606060606060608E-2</v>
      </c>
      <c r="X7" s="8">
        <f t="shared" si="1"/>
        <v>2</v>
      </c>
      <c r="Y7" s="8">
        <f t="shared" si="12"/>
        <v>1.0610388727279756</v>
      </c>
      <c r="Z7" s="8">
        <f t="shared" si="2"/>
        <v>24</v>
      </c>
    </row>
    <row r="8" spans="2:26">
      <c r="B8" s="7">
        <v>2</v>
      </c>
      <c r="C8" s="7">
        <f t="shared" si="3"/>
        <v>0.33333333333333331</v>
      </c>
      <c r="D8" s="6" t="s">
        <v>25</v>
      </c>
      <c r="E8" s="6">
        <f t="shared" si="4"/>
        <v>1</v>
      </c>
      <c r="F8" s="6">
        <v>3</v>
      </c>
      <c r="G8" s="6">
        <f t="shared" si="5"/>
        <v>6.0606060606060608E-2</v>
      </c>
      <c r="H8" s="6" t="s">
        <v>27</v>
      </c>
      <c r="I8" s="8">
        <f t="shared" si="6"/>
        <v>1</v>
      </c>
      <c r="U8" s="8">
        <f t="shared" si="10"/>
        <v>0.33879817840905907</v>
      </c>
      <c r="V8" s="8">
        <f t="shared" si="0"/>
        <v>5</v>
      </c>
      <c r="W8" s="8">
        <f t="shared" si="11"/>
        <v>0.33470790961173519</v>
      </c>
      <c r="X8" s="8">
        <f t="shared" si="1"/>
        <v>11</v>
      </c>
      <c r="Y8" s="8">
        <f t="shared" si="12"/>
        <v>1.0041237288352056</v>
      </c>
      <c r="Z8" s="8">
        <f t="shared" si="2"/>
        <v>18</v>
      </c>
    </row>
    <row r="9" spans="2:26">
      <c r="B9" s="7">
        <v>1</v>
      </c>
      <c r="C9" s="7">
        <f t="shared" si="3"/>
        <v>0</v>
      </c>
      <c r="D9" s="6" t="s">
        <v>25</v>
      </c>
      <c r="E9" s="6">
        <f t="shared" si="4"/>
        <v>1</v>
      </c>
      <c r="F9" s="6">
        <v>7</v>
      </c>
      <c r="G9" s="6">
        <f t="shared" si="5"/>
        <v>0.18181818181818182</v>
      </c>
      <c r="H9" s="6" t="s">
        <v>26</v>
      </c>
      <c r="I9" s="8">
        <f t="shared" si="6"/>
        <v>0</v>
      </c>
      <c r="K9" s="4"/>
      <c r="L9" s="4"/>
      <c r="M9" s="4"/>
      <c r="N9" s="4"/>
      <c r="O9" s="4"/>
      <c r="P9" s="4"/>
      <c r="Q9" s="4"/>
      <c r="R9" s="3"/>
      <c r="U9" s="8">
        <f t="shared" si="10"/>
        <v>0.18181818181818182</v>
      </c>
      <c r="V9" s="8">
        <f t="shared" si="0"/>
        <v>1</v>
      </c>
      <c r="W9" s="8">
        <f t="shared" si="11"/>
        <v>0.67283646397498531</v>
      </c>
      <c r="X9" s="8">
        <f t="shared" si="1"/>
        <v>20</v>
      </c>
      <c r="Y9" s="8">
        <f t="shared" si="12"/>
        <v>1.0545280388669889</v>
      </c>
      <c r="Z9" s="8">
        <f t="shared" si="2"/>
        <v>20</v>
      </c>
    </row>
    <row r="10" spans="2:26">
      <c r="B10" s="7">
        <v>4</v>
      </c>
      <c r="C10" s="7">
        <f t="shared" si="3"/>
        <v>1</v>
      </c>
      <c r="D10" s="6" t="s">
        <v>28</v>
      </c>
      <c r="E10" s="6">
        <f t="shared" si="4"/>
        <v>0</v>
      </c>
      <c r="F10" s="6">
        <v>6</v>
      </c>
      <c r="G10" s="6">
        <f t="shared" si="5"/>
        <v>0.15151515151515152</v>
      </c>
      <c r="H10" s="6" t="s">
        <v>26</v>
      </c>
      <c r="I10" s="8">
        <f t="shared" si="6"/>
        <v>0</v>
      </c>
      <c r="K10" s="2"/>
      <c r="L10" s="2"/>
      <c r="M10" s="2"/>
      <c r="N10" s="2"/>
      <c r="O10" s="2"/>
      <c r="P10" s="2"/>
      <c r="Q10" s="2"/>
      <c r="U10" s="8">
        <f t="shared" si="10"/>
        <v>1.4223068730547073</v>
      </c>
      <c r="V10" s="8">
        <f t="shared" si="0"/>
        <v>39</v>
      </c>
      <c r="W10" s="8">
        <f t="shared" si="11"/>
        <v>1.0558334175869299</v>
      </c>
      <c r="X10" s="8">
        <f t="shared" si="1"/>
        <v>33</v>
      </c>
      <c r="Y10" s="8">
        <f t="shared" si="12"/>
        <v>0.66666666666666674</v>
      </c>
      <c r="Z10" s="8">
        <f t="shared" si="2"/>
        <v>11</v>
      </c>
    </row>
    <row r="11" spans="2:26">
      <c r="B11" s="7">
        <v>4</v>
      </c>
      <c r="C11" s="7">
        <f t="shared" si="3"/>
        <v>1</v>
      </c>
      <c r="D11" s="6" t="s">
        <v>28</v>
      </c>
      <c r="E11" s="6">
        <f t="shared" si="4"/>
        <v>0</v>
      </c>
      <c r="F11" s="6">
        <v>6</v>
      </c>
      <c r="G11" s="6">
        <f t="shared" si="5"/>
        <v>0.15151515151515152</v>
      </c>
      <c r="H11" s="6" t="s">
        <v>26</v>
      </c>
      <c r="I11" s="8">
        <f t="shared" si="6"/>
        <v>0</v>
      </c>
      <c r="K11" s="2"/>
      <c r="L11" s="2"/>
      <c r="M11" s="2"/>
      <c r="N11" s="2"/>
      <c r="O11" s="2"/>
      <c r="P11" s="2"/>
      <c r="Q11" s="2"/>
      <c r="U11" s="8">
        <f t="shared" si="10"/>
        <v>1.4223068730547073</v>
      </c>
      <c r="V11" s="8">
        <f t="shared" si="0"/>
        <v>39</v>
      </c>
      <c r="W11" s="8">
        <f t="shared" si="11"/>
        <v>1.0558334175869299</v>
      </c>
      <c r="X11" s="8">
        <f t="shared" si="1"/>
        <v>33</v>
      </c>
      <c r="Y11" s="8">
        <f t="shared" si="12"/>
        <v>0.66666666666666674</v>
      </c>
      <c r="Z11" s="8">
        <f t="shared" si="2"/>
        <v>11</v>
      </c>
    </row>
    <row r="12" spans="2:26">
      <c r="B12" s="7">
        <v>4</v>
      </c>
      <c r="C12" s="7">
        <f t="shared" si="3"/>
        <v>1</v>
      </c>
      <c r="D12" s="6" t="s">
        <v>28</v>
      </c>
      <c r="E12" s="6">
        <f t="shared" si="4"/>
        <v>0</v>
      </c>
      <c r="F12" s="6">
        <v>1</v>
      </c>
      <c r="G12" s="6">
        <f t="shared" si="5"/>
        <v>0</v>
      </c>
      <c r="H12" s="6" t="s">
        <v>29</v>
      </c>
      <c r="I12" s="8"/>
      <c r="K12" s="2"/>
      <c r="L12" s="2"/>
      <c r="M12" s="2"/>
      <c r="N12" s="2"/>
      <c r="O12" s="2"/>
      <c r="P12" s="2"/>
      <c r="Q12" s="2"/>
      <c r="U12" s="8">
        <f t="shared" si="10"/>
        <v>1.4142135623730951</v>
      </c>
      <c r="V12" s="8">
        <f t="shared" si="0"/>
        <v>36</v>
      </c>
      <c r="W12" s="8">
        <f t="shared" si="11"/>
        <v>1.0580054697027934</v>
      </c>
      <c r="X12" s="8">
        <f t="shared" si="1"/>
        <v>35</v>
      </c>
      <c r="Y12" s="8">
        <f t="shared" si="12"/>
        <v>0.68366752561687749</v>
      </c>
      <c r="Z12" s="8">
        <f t="shared" si="2"/>
        <v>14</v>
      </c>
    </row>
    <row r="13" spans="2:26">
      <c r="B13" s="7">
        <v>2</v>
      </c>
      <c r="C13" s="7">
        <f t="shared" si="3"/>
        <v>0.33333333333333331</v>
      </c>
      <c r="D13" s="6" t="s">
        <v>25</v>
      </c>
      <c r="E13" s="6">
        <f t="shared" si="4"/>
        <v>1</v>
      </c>
      <c r="F13" s="6">
        <v>7</v>
      </c>
      <c r="G13" s="6">
        <f t="shared" si="5"/>
        <v>0.18181818181818182</v>
      </c>
      <c r="H13" s="6" t="s">
        <v>26</v>
      </c>
      <c r="I13" s="8">
        <f t="shared" si="6"/>
        <v>0</v>
      </c>
      <c r="U13" s="8">
        <f t="shared" si="10"/>
        <v>0.37969588139823235</v>
      </c>
      <c r="V13" s="8">
        <f t="shared" si="0"/>
        <v>7</v>
      </c>
      <c r="W13" s="8">
        <f t="shared" si="11"/>
        <v>0.34550770457549634</v>
      </c>
      <c r="X13" s="8">
        <f t="shared" si="1"/>
        <v>15</v>
      </c>
      <c r="Y13" s="8">
        <f t="shared" si="12"/>
        <v>1.000459031467829</v>
      </c>
      <c r="Z13" s="8">
        <f t="shared" si="2"/>
        <v>16</v>
      </c>
    </row>
    <row r="14" spans="2:26">
      <c r="B14" s="7">
        <v>1</v>
      </c>
      <c r="C14" s="7">
        <f t="shared" si="3"/>
        <v>0</v>
      </c>
      <c r="D14" s="6" t="s">
        <v>28</v>
      </c>
      <c r="E14" s="6">
        <f t="shared" si="4"/>
        <v>0</v>
      </c>
      <c r="F14" s="6">
        <v>2</v>
      </c>
      <c r="G14" s="6">
        <f t="shared" si="5"/>
        <v>3.0303030303030304E-2</v>
      </c>
      <c r="H14" s="6" t="s">
        <v>27</v>
      </c>
      <c r="I14" s="8">
        <f t="shared" si="6"/>
        <v>1</v>
      </c>
      <c r="U14" s="8">
        <f t="shared" si="10"/>
        <v>1.000459031467829</v>
      </c>
      <c r="V14" s="8">
        <f t="shared" si="0"/>
        <v>21</v>
      </c>
      <c r="W14" s="8">
        <f t="shared" si="11"/>
        <v>1.2033775546463503</v>
      </c>
      <c r="X14" s="8">
        <f t="shared" si="1"/>
        <v>39</v>
      </c>
      <c r="Y14" s="8">
        <f t="shared" si="12"/>
        <v>0.35468787608241287</v>
      </c>
      <c r="Z14" s="8">
        <f t="shared" si="2"/>
        <v>6</v>
      </c>
    </row>
    <row r="15" spans="2:26">
      <c r="B15" s="7">
        <v>3</v>
      </c>
      <c r="C15" s="7">
        <f t="shared" si="3"/>
        <v>0.66666666666666663</v>
      </c>
      <c r="D15" s="6" t="s">
        <v>25</v>
      </c>
      <c r="E15" s="6">
        <f t="shared" si="4"/>
        <v>1</v>
      </c>
      <c r="F15" s="6">
        <v>10</v>
      </c>
      <c r="G15" s="6">
        <f t="shared" si="5"/>
        <v>0.27272727272727271</v>
      </c>
      <c r="H15" s="6" t="s">
        <v>26</v>
      </c>
      <c r="I15" s="8">
        <f t="shared" si="6"/>
        <v>0</v>
      </c>
      <c r="U15" s="8">
        <f t="shared" si="10"/>
        <v>0.72029480751543706</v>
      </c>
      <c r="V15" s="8">
        <f t="shared" si="0"/>
        <v>18</v>
      </c>
      <c r="W15" s="8">
        <f t="shared" si="11"/>
        <v>0.1818181818181818</v>
      </c>
      <c r="X15" s="8">
        <f t="shared" si="1"/>
        <v>10</v>
      </c>
      <c r="Y15" s="8">
        <f t="shared" si="12"/>
        <v>1.0610388727279756</v>
      </c>
      <c r="Z15" s="8">
        <f t="shared" si="2"/>
        <v>24</v>
      </c>
    </row>
    <row r="16" spans="2:26">
      <c r="B16" s="7">
        <v>1</v>
      </c>
      <c r="C16" s="7">
        <f t="shared" si="3"/>
        <v>0</v>
      </c>
      <c r="D16" s="6" t="s">
        <v>25</v>
      </c>
      <c r="E16" s="6">
        <f t="shared" si="4"/>
        <v>1</v>
      </c>
      <c r="F16" s="6">
        <v>12</v>
      </c>
      <c r="G16" s="6">
        <f t="shared" si="5"/>
        <v>0.33333333333333331</v>
      </c>
      <c r="H16" s="6" t="s">
        <v>27</v>
      </c>
      <c r="I16" s="8">
        <f t="shared" si="6"/>
        <v>1</v>
      </c>
      <c r="U16" s="8">
        <f t="shared" si="10"/>
        <v>0.33333333333333331</v>
      </c>
      <c r="V16" s="8">
        <f t="shared" si="0"/>
        <v>3</v>
      </c>
      <c r="W16" s="8">
        <f t="shared" si="11"/>
        <v>0.70937575216482573</v>
      </c>
      <c r="X16" s="8">
        <f t="shared" si="1"/>
        <v>22</v>
      </c>
      <c r="Y16" s="8">
        <f t="shared" si="12"/>
        <v>1.0696583390741086</v>
      </c>
      <c r="Z16" s="8">
        <f t="shared" si="2"/>
        <v>32</v>
      </c>
    </row>
    <row r="17" spans="2:26">
      <c r="B17" s="7">
        <v>1</v>
      </c>
      <c r="C17" s="7">
        <f t="shared" si="3"/>
        <v>0</v>
      </c>
      <c r="D17" s="6" t="s">
        <v>25</v>
      </c>
      <c r="E17" s="6">
        <f t="shared" si="4"/>
        <v>1</v>
      </c>
      <c r="F17" s="6">
        <v>29</v>
      </c>
      <c r="G17" s="6">
        <f t="shared" si="5"/>
        <v>0.84848484848484851</v>
      </c>
      <c r="H17" s="6" t="s">
        <v>26</v>
      </c>
      <c r="I17" s="8">
        <f t="shared" si="6"/>
        <v>0</v>
      </c>
      <c r="U17" s="8">
        <f t="shared" si="10"/>
        <v>0.84848484848484851</v>
      </c>
      <c r="V17" s="8">
        <f t="shared" si="0"/>
        <v>19</v>
      </c>
      <c r="W17" s="8">
        <f t="shared" si="11"/>
        <v>1.0091409578998007</v>
      </c>
      <c r="X17" s="8">
        <f t="shared" si="1"/>
        <v>27</v>
      </c>
      <c r="Y17" s="8">
        <f t="shared" si="12"/>
        <v>1.2636763310298815</v>
      </c>
      <c r="Z17" s="8">
        <f t="shared" si="2"/>
        <v>38</v>
      </c>
    </row>
    <row r="18" spans="2:26">
      <c r="B18" s="7">
        <v>4</v>
      </c>
      <c r="C18" s="7">
        <f t="shared" si="3"/>
        <v>1</v>
      </c>
      <c r="D18" s="6" t="s">
        <v>25</v>
      </c>
      <c r="E18" s="6">
        <f t="shared" si="4"/>
        <v>1</v>
      </c>
      <c r="F18" s="6">
        <v>22</v>
      </c>
      <c r="G18" s="6">
        <f t="shared" si="5"/>
        <v>0.63636363636363635</v>
      </c>
      <c r="H18" s="6" t="s">
        <v>26</v>
      </c>
      <c r="I18" s="8">
        <f t="shared" si="6"/>
        <v>0</v>
      </c>
      <c r="U18" s="8">
        <f t="shared" si="10"/>
        <v>1.1853095282186634</v>
      </c>
      <c r="V18" s="8">
        <f t="shared" si="0"/>
        <v>30</v>
      </c>
      <c r="W18" s="8">
        <f t="shared" si="11"/>
        <v>0.63924312453724197</v>
      </c>
      <c r="X18" s="8">
        <f t="shared" si="1"/>
        <v>19</v>
      </c>
      <c r="Y18" s="8">
        <f t="shared" si="12"/>
        <v>1.2959639260814</v>
      </c>
      <c r="Z18" s="8">
        <f t="shared" si="2"/>
        <v>39</v>
      </c>
    </row>
    <row r="19" spans="2:26">
      <c r="B19" s="7">
        <v>2</v>
      </c>
      <c r="C19" s="7">
        <f t="shared" si="3"/>
        <v>0.33333333333333331</v>
      </c>
      <c r="D19" s="6" t="s">
        <v>25</v>
      </c>
      <c r="E19" s="6">
        <f t="shared" si="4"/>
        <v>1</v>
      </c>
      <c r="F19" s="6">
        <v>1</v>
      </c>
      <c r="G19" s="6">
        <f t="shared" si="5"/>
        <v>0</v>
      </c>
      <c r="H19" s="6" t="s">
        <v>27</v>
      </c>
      <c r="I19" s="8">
        <f t="shared" si="6"/>
        <v>1</v>
      </c>
      <c r="U19" s="8">
        <f t="shared" si="10"/>
        <v>0.33333333333333331</v>
      </c>
      <c r="V19" s="8">
        <f t="shared" si="0"/>
        <v>3</v>
      </c>
      <c r="W19" s="8">
        <f t="shared" si="11"/>
        <v>0.34550770457549634</v>
      </c>
      <c r="X19" s="8">
        <f t="shared" si="1"/>
        <v>15</v>
      </c>
      <c r="Y19" s="8">
        <f t="shared" si="12"/>
        <v>1.0114132889865841</v>
      </c>
      <c r="Z19" s="8">
        <f t="shared" si="2"/>
        <v>19</v>
      </c>
    </row>
    <row r="20" spans="2:26">
      <c r="B20" s="7">
        <v>3</v>
      </c>
      <c r="C20" s="7">
        <f t="shared" si="3"/>
        <v>0.66666666666666663</v>
      </c>
      <c r="D20" s="6" t="s">
        <v>25</v>
      </c>
      <c r="E20" s="6">
        <f t="shared" si="4"/>
        <v>1</v>
      </c>
      <c r="F20" s="6">
        <v>2</v>
      </c>
      <c r="G20" s="6">
        <f t="shared" si="5"/>
        <v>3.0303030303030304E-2</v>
      </c>
      <c r="H20" s="6" t="s">
        <v>26</v>
      </c>
      <c r="I20" s="8">
        <f t="shared" si="6"/>
        <v>0</v>
      </c>
      <c r="U20" s="8">
        <f t="shared" si="10"/>
        <v>0.66735501653167395</v>
      </c>
      <c r="V20" s="8">
        <f t="shared" si="0"/>
        <v>10</v>
      </c>
      <c r="W20" s="8">
        <f t="shared" si="11"/>
        <v>6.0606060606060608E-2</v>
      </c>
      <c r="X20" s="8">
        <f t="shared" si="1"/>
        <v>2</v>
      </c>
      <c r="Y20" s="8">
        <f t="shared" si="12"/>
        <v>1.0610388727279756</v>
      </c>
      <c r="Z20" s="8">
        <f t="shared" si="2"/>
        <v>24</v>
      </c>
    </row>
    <row r="21" spans="2:26">
      <c r="B21" s="7">
        <v>3</v>
      </c>
      <c r="C21" s="7">
        <f t="shared" si="3"/>
        <v>0.66666666666666663</v>
      </c>
      <c r="D21" s="6" t="s">
        <v>28</v>
      </c>
      <c r="E21" s="6">
        <f t="shared" si="4"/>
        <v>0</v>
      </c>
      <c r="F21" s="6">
        <v>11</v>
      </c>
      <c r="G21" s="6">
        <f t="shared" si="5"/>
        <v>0.30303030303030304</v>
      </c>
      <c r="H21" s="6" t="s">
        <v>26</v>
      </c>
      <c r="I21" s="8">
        <f t="shared" si="6"/>
        <v>0</v>
      </c>
      <c r="U21" s="8">
        <f t="shared" si="10"/>
        <v>1.2394643234071248</v>
      </c>
      <c r="V21" s="8">
        <f t="shared" si="0"/>
        <v>35</v>
      </c>
      <c r="W21" s="8">
        <f t="shared" si="11"/>
        <v>1.0222501692989698</v>
      </c>
      <c r="X21" s="8">
        <f t="shared" si="1"/>
        <v>29</v>
      </c>
      <c r="Y21" s="8">
        <f t="shared" si="12"/>
        <v>0.36615290829074459</v>
      </c>
      <c r="Z21" s="8">
        <f t="shared" si="2"/>
        <v>8</v>
      </c>
    </row>
    <row r="22" spans="2:26">
      <c r="B22" s="7">
        <v>2</v>
      </c>
      <c r="C22" s="7">
        <f t="shared" si="3"/>
        <v>0.33333333333333331</v>
      </c>
      <c r="D22" s="6" t="s">
        <v>28</v>
      </c>
      <c r="E22" s="6">
        <f t="shared" si="4"/>
        <v>0</v>
      </c>
      <c r="F22" s="6">
        <v>3</v>
      </c>
      <c r="G22" s="6">
        <f t="shared" si="5"/>
        <v>6.0606060606060608E-2</v>
      </c>
      <c r="H22" s="6" t="s">
        <v>27</v>
      </c>
      <c r="I22" s="8">
        <f t="shared" si="6"/>
        <v>1</v>
      </c>
      <c r="U22" s="8">
        <f t="shared" si="10"/>
        <v>1.0558334175869299</v>
      </c>
      <c r="V22" s="8">
        <f t="shared" si="0"/>
        <v>27</v>
      </c>
      <c r="W22" s="8">
        <f t="shared" si="11"/>
        <v>1.0545280388669889</v>
      </c>
      <c r="X22" s="8">
        <f t="shared" si="1"/>
        <v>30</v>
      </c>
      <c r="Y22" s="8">
        <f t="shared" si="12"/>
        <v>9.0909090909090912E-2</v>
      </c>
      <c r="Z22" s="8">
        <f t="shared" si="2"/>
        <v>2</v>
      </c>
    </row>
    <row r="23" spans="2:26">
      <c r="B23" s="7">
        <v>3</v>
      </c>
      <c r="C23" s="7">
        <f t="shared" si="3"/>
        <v>0.66666666666666663</v>
      </c>
      <c r="D23" s="6" t="s">
        <v>25</v>
      </c>
      <c r="E23" s="6">
        <f t="shared" si="4"/>
        <v>1</v>
      </c>
      <c r="F23" s="6">
        <v>1</v>
      </c>
      <c r="G23" s="6">
        <f t="shared" si="5"/>
        <v>0</v>
      </c>
      <c r="H23" s="6" t="s">
        <v>27</v>
      </c>
      <c r="I23" s="8">
        <f t="shared" si="6"/>
        <v>1</v>
      </c>
      <c r="U23" s="8">
        <f t="shared" si="10"/>
        <v>0.66666666666666663</v>
      </c>
      <c r="V23" s="8">
        <f t="shared" si="0"/>
        <v>9</v>
      </c>
      <c r="W23" s="8">
        <f t="shared" si="11"/>
        <v>9.0909090909090912E-2</v>
      </c>
      <c r="X23" s="8">
        <f t="shared" si="1"/>
        <v>7</v>
      </c>
      <c r="Y23" s="8">
        <f t="shared" si="12"/>
        <v>1.064926266109429</v>
      </c>
      <c r="Z23" s="8">
        <f t="shared" si="2"/>
        <v>31</v>
      </c>
    </row>
    <row r="24" spans="2:26">
      <c r="B24" s="7">
        <v>3</v>
      </c>
      <c r="C24" s="7">
        <f t="shared" si="3"/>
        <v>0.66666666666666663</v>
      </c>
      <c r="D24" s="6" t="s">
        <v>28</v>
      </c>
      <c r="E24" s="6">
        <f t="shared" si="4"/>
        <v>0</v>
      </c>
      <c r="F24" s="6">
        <v>1</v>
      </c>
      <c r="G24" s="6">
        <f t="shared" si="5"/>
        <v>0</v>
      </c>
      <c r="H24" s="6" t="s">
        <v>26</v>
      </c>
      <c r="I24" s="8">
        <f t="shared" si="6"/>
        <v>0</v>
      </c>
      <c r="U24" s="8">
        <f t="shared" si="10"/>
        <v>1.2018504251546631</v>
      </c>
      <c r="V24" s="8">
        <f t="shared" si="0"/>
        <v>31</v>
      </c>
      <c r="W24" s="8">
        <f t="shared" si="11"/>
        <v>1.0041237288352056</v>
      </c>
      <c r="X24" s="8">
        <f t="shared" si="1"/>
        <v>24</v>
      </c>
      <c r="Y24" s="8">
        <f t="shared" si="12"/>
        <v>0.36615290829074459</v>
      </c>
      <c r="Z24" s="8">
        <f t="shared" si="2"/>
        <v>8</v>
      </c>
    </row>
    <row r="25" spans="2:26">
      <c r="B25" s="7">
        <v>4</v>
      </c>
      <c r="C25" s="7">
        <f t="shared" si="3"/>
        <v>1</v>
      </c>
      <c r="D25" s="6" t="s">
        <v>25</v>
      </c>
      <c r="E25" s="6">
        <f t="shared" si="4"/>
        <v>1</v>
      </c>
      <c r="F25" s="6">
        <v>5</v>
      </c>
      <c r="G25" s="6">
        <f t="shared" si="5"/>
        <v>0.12121212121212122</v>
      </c>
      <c r="H25" s="6" t="s">
        <v>26</v>
      </c>
      <c r="I25" s="8">
        <f t="shared" si="6"/>
        <v>0</v>
      </c>
      <c r="U25" s="8">
        <f t="shared" si="10"/>
        <v>1.0073194023390704</v>
      </c>
      <c r="V25" s="8">
        <f t="shared" si="0"/>
        <v>24</v>
      </c>
      <c r="W25" s="8">
        <f t="shared" si="11"/>
        <v>0.33470790961173519</v>
      </c>
      <c r="X25" s="8">
        <f t="shared" si="1"/>
        <v>11</v>
      </c>
      <c r="Y25" s="8">
        <f t="shared" si="12"/>
        <v>1.2022323893865074</v>
      </c>
      <c r="Z25" s="8">
        <f t="shared" si="2"/>
        <v>34</v>
      </c>
    </row>
    <row r="26" spans="2:26">
      <c r="B26" s="7">
        <v>1</v>
      </c>
      <c r="C26" s="7">
        <f t="shared" si="3"/>
        <v>0</v>
      </c>
      <c r="D26" s="6" t="s">
        <v>28</v>
      </c>
      <c r="E26" s="6">
        <f t="shared" si="4"/>
        <v>0</v>
      </c>
      <c r="F26" s="6">
        <v>9</v>
      </c>
      <c r="G26" s="6">
        <f t="shared" si="5"/>
        <v>0.24242424242424243</v>
      </c>
      <c r="H26" s="6" t="s">
        <v>27</v>
      </c>
      <c r="I26" s="8">
        <f t="shared" si="6"/>
        <v>1</v>
      </c>
      <c r="U26" s="8">
        <f t="shared" si="10"/>
        <v>1.0289652634151301</v>
      </c>
      <c r="V26" s="8">
        <f t="shared" si="0"/>
        <v>26</v>
      </c>
      <c r="W26" s="8">
        <f t="shared" si="11"/>
        <v>1.2113633994731323</v>
      </c>
      <c r="X26" s="8">
        <f t="shared" si="1"/>
        <v>40</v>
      </c>
      <c r="Y26" s="8">
        <f t="shared" si="12"/>
        <v>0.34550770457549634</v>
      </c>
      <c r="Z26" s="8">
        <f t="shared" si="2"/>
        <v>4</v>
      </c>
    </row>
    <row r="27" spans="2:26">
      <c r="B27" s="7">
        <v>3</v>
      </c>
      <c r="C27" s="7">
        <f t="shared" si="3"/>
        <v>0.66666666666666663</v>
      </c>
      <c r="D27" s="6" t="s">
        <v>28</v>
      </c>
      <c r="E27" s="6">
        <f t="shared" si="4"/>
        <v>0</v>
      </c>
      <c r="F27" s="6">
        <v>8</v>
      </c>
      <c r="G27" s="6">
        <f t="shared" si="5"/>
        <v>0.21212121212121213</v>
      </c>
      <c r="H27" s="6" t="s">
        <v>26</v>
      </c>
      <c r="I27" s="8">
        <f t="shared" si="6"/>
        <v>0</v>
      </c>
      <c r="U27" s="8">
        <f t="shared" si="10"/>
        <v>1.2204260948849859</v>
      </c>
      <c r="V27" s="8">
        <f t="shared" si="0"/>
        <v>33</v>
      </c>
      <c r="W27" s="8">
        <f t="shared" si="11"/>
        <v>1.0073194023390704</v>
      </c>
      <c r="X27" s="8">
        <f t="shared" si="1"/>
        <v>26</v>
      </c>
      <c r="Y27" s="8">
        <f t="shared" si="12"/>
        <v>0.33879817840905907</v>
      </c>
      <c r="Z27" s="8">
        <f t="shared" si="2"/>
        <v>3</v>
      </c>
    </row>
    <row r="28" spans="2:26">
      <c r="B28" s="7">
        <v>3</v>
      </c>
      <c r="C28" s="7">
        <f t="shared" si="3"/>
        <v>0.66666666666666663</v>
      </c>
      <c r="D28" s="6" t="s">
        <v>25</v>
      </c>
      <c r="E28" s="6">
        <f t="shared" si="4"/>
        <v>1</v>
      </c>
      <c r="F28" s="6">
        <v>5</v>
      </c>
      <c r="G28" s="6">
        <f t="shared" si="5"/>
        <v>0.12121212121212122</v>
      </c>
      <c r="H28" s="6" t="s">
        <v>26</v>
      </c>
      <c r="I28" s="8">
        <f t="shared" si="6"/>
        <v>0</v>
      </c>
      <c r="U28" s="8">
        <f t="shared" si="10"/>
        <v>0.67759635681811814</v>
      </c>
      <c r="V28" s="8">
        <f t="shared" si="0"/>
        <v>15</v>
      </c>
      <c r="W28" s="8">
        <f t="shared" si="11"/>
        <v>3.0303030303030304E-2</v>
      </c>
      <c r="X28" s="8">
        <f t="shared" si="1"/>
        <v>1</v>
      </c>
      <c r="Y28" s="8">
        <f t="shared" si="12"/>
        <v>1.0545280388669889</v>
      </c>
      <c r="Z28" s="8">
        <f t="shared" si="2"/>
        <v>20</v>
      </c>
    </row>
    <row r="29" spans="2:26">
      <c r="B29" s="7">
        <v>3</v>
      </c>
      <c r="C29" s="7">
        <f t="shared" si="3"/>
        <v>0.66666666666666663</v>
      </c>
      <c r="D29" s="6" t="s">
        <v>28</v>
      </c>
      <c r="E29" s="6">
        <f t="shared" si="4"/>
        <v>0</v>
      </c>
      <c r="F29" s="6">
        <v>1</v>
      </c>
      <c r="G29" s="6">
        <f t="shared" si="5"/>
        <v>0</v>
      </c>
      <c r="H29" s="6" t="s">
        <v>26</v>
      </c>
      <c r="I29" s="8">
        <f t="shared" si="6"/>
        <v>0</v>
      </c>
      <c r="U29" s="8">
        <f t="shared" si="10"/>
        <v>1.2018504251546631</v>
      </c>
      <c r="V29" s="8">
        <f t="shared" si="0"/>
        <v>31</v>
      </c>
      <c r="W29" s="8">
        <f t="shared" si="11"/>
        <v>1.0041237288352056</v>
      </c>
      <c r="X29" s="8">
        <f t="shared" si="1"/>
        <v>24</v>
      </c>
      <c r="Y29" s="8">
        <f t="shared" si="12"/>
        <v>0.36615290829074459</v>
      </c>
      <c r="Z29" s="8">
        <f t="shared" si="2"/>
        <v>8</v>
      </c>
    </row>
    <row r="30" spans="2:26">
      <c r="B30" s="7">
        <v>2</v>
      </c>
      <c r="C30" s="7">
        <f t="shared" si="3"/>
        <v>0.33333333333333331</v>
      </c>
      <c r="D30" s="6" t="s">
        <v>25</v>
      </c>
      <c r="E30" s="6">
        <f t="shared" si="4"/>
        <v>1</v>
      </c>
      <c r="F30" s="6">
        <v>5</v>
      </c>
      <c r="G30" s="6">
        <f t="shared" si="5"/>
        <v>0.12121212121212122</v>
      </c>
      <c r="H30" s="6" t="s">
        <v>27</v>
      </c>
      <c r="I30" s="8">
        <f t="shared" si="6"/>
        <v>1</v>
      </c>
      <c r="U30" s="8">
        <f t="shared" si="10"/>
        <v>0.35468787608241287</v>
      </c>
      <c r="V30" s="8">
        <f t="shared" si="0"/>
        <v>6</v>
      </c>
      <c r="W30" s="8">
        <f t="shared" si="11"/>
        <v>0.33470790961173519</v>
      </c>
      <c r="X30" s="8">
        <f t="shared" si="1"/>
        <v>11</v>
      </c>
      <c r="Y30" s="8">
        <f t="shared" si="12"/>
        <v>1.000459031467829</v>
      </c>
      <c r="Z30" s="8">
        <f t="shared" si="2"/>
        <v>16</v>
      </c>
    </row>
    <row r="31" spans="2:26">
      <c r="B31" s="7">
        <v>4</v>
      </c>
      <c r="C31" s="7">
        <f t="shared" si="3"/>
        <v>1</v>
      </c>
      <c r="D31" s="6" t="s">
        <v>25</v>
      </c>
      <c r="E31" s="6">
        <f t="shared" si="4"/>
        <v>1</v>
      </c>
      <c r="F31" s="6">
        <v>18</v>
      </c>
      <c r="G31" s="6">
        <f t="shared" si="5"/>
        <v>0.51515151515151514</v>
      </c>
      <c r="H31" s="6" t="s">
        <v>26</v>
      </c>
      <c r="I31" s="8">
        <f t="shared" si="6"/>
        <v>0</v>
      </c>
      <c r="U31" s="8">
        <f t="shared" si="10"/>
        <v>1.1248915874709446</v>
      </c>
      <c r="V31" s="8">
        <f t="shared" si="0"/>
        <v>29</v>
      </c>
      <c r="W31" s="8">
        <f t="shared" si="11"/>
        <v>0.53953011559893505</v>
      </c>
      <c r="X31" s="8">
        <f t="shared" si="1"/>
        <v>18</v>
      </c>
      <c r="Y31" s="8">
        <f t="shared" si="12"/>
        <v>1.2556575366727674</v>
      </c>
      <c r="Z31" s="8">
        <f t="shared" si="2"/>
        <v>37</v>
      </c>
    </row>
    <row r="32" spans="2:26">
      <c r="B32" s="7">
        <v>4</v>
      </c>
      <c r="C32" s="7">
        <f t="shared" si="3"/>
        <v>1</v>
      </c>
      <c r="D32" s="6" t="s">
        <v>25</v>
      </c>
      <c r="E32" s="6">
        <f t="shared" si="4"/>
        <v>1</v>
      </c>
      <c r="F32" s="6">
        <v>3</v>
      </c>
      <c r="G32" s="6">
        <f t="shared" si="5"/>
        <v>6.0606060606060608E-2</v>
      </c>
      <c r="H32" s="6" t="s">
        <v>26</v>
      </c>
      <c r="I32" s="8">
        <f t="shared" si="6"/>
        <v>0</v>
      </c>
      <c r="U32" s="8">
        <f t="shared" si="10"/>
        <v>1.001834863928275</v>
      </c>
      <c r="V32" s="8">
        <f t="shared" si="0"/>
        <v>22</v>
      </c>
      <c r="W32" s="8">
        <f t="shared" si="11"/>
        <v>0.33470790961173519</v>
      </c>
      <c r="X32" s="8">
        <f t="shared" si="1"/>
        <v>11</v>
      </c>
      <c r="Y32" s="8">
        <f t="shared" si="12"/>
        <v>1.2052837455364451</v>
      </c>
      <c r="Z32" s="8">
        <f t="shared" si="2"/>
        <v>36</v>
      </c>
    </row>
    <row r="33" spans="1:26">
      <c r="B33" s="7">
        <v>3</v>
      </c>
      <c r="C33" s="7">
        <f t="shared" si="3"/>
        <v>0.66666666666666663</v>
      </c>
      <c r="D33" s="6" t="s">
        <v>28</v>
      </c>
      <c r="E33" s="6">
        <f t="shared" si="4"/>
        <v>0</v>
      </c>
      <c r="F33" s="6">
        <v>10</v>
      </c>
      <c r="G33" s="6">
        <f t="shared" si="5"/>
        <v>0.27272727272727271</v>
      </c>
      <c r="H33" s="6" t="s">
        <v>29</v>
      </c>
      <c r="I33" s="8"/>
      <c r="U33" s="8">
        <f t="shared" si="10"/>
        <v>1.2324060247068336</v>
      </c>
      <c r="V33" s="8">
        <f t="shared" si="0"/>
        <v>34</v>
      </c>
      <c r="W33" s="8">
        <f t="shared" si="11"/>
        <v>1.016394535227177</v>
      </c>
      <c r="X33" s="8">
        <f t="shared" si="1"/>
        <v>28</v>
      </c>
      <c r="Y33" s="8">
        <f t="shared" si="12"/>
        <v>0.35468787608241287</v>
      </c>
      <c r="Z33" s="8">
        <f t="shared" si="2"/>
        <v>6</v>
      </c>
    </row>
    <row r="34" spans="1:26">
      <c r="B34" s="7">
        <v>1</v>
      </c>
      <c r="C34" s="7">
        <f t="shared" si="3"/>
        <v>0</v>
      </c>
      <c r="D34" s="6" t="s">
        <v>25</v>
      </c>
      <c r="E34" s="6">
        <f t="shared" si="4"/>
        <v>1</v>
      </c>
      <c r="F34" s="6">
        <v>10</v>
      </c>
      <c r="G34" s="6">
        <f t="shared" si="5"/>
        <v>0.27272727272727271</v>
      </c>
      <c r="H34" s="6" t="s">
        <v>26</v>
      </c>
      <c r="I34" s="8">
        <f t="shared" si="6"/>
        <v>0</v>
      </c>
      <c r="U34" s="8">
        <f t="shared" si="10"/>
        <v>0.27272727272727271</v>
      </c>
      <c r="V34" s="8">
        <f t="shared" si="0"/>
        <v>2</v>
      </c>
      <c r="W34" s="8">
        <f t="shared" si="11"/>
        <v>0.69101540915099269</v>
      </c>
      <c r="X34" s="8">
        <f t="shared" si="1"/>
        <v>21</v>
      </c>
      <c r="Y34" s="8">
        <f t="shared" si="12"/>
        <v>1.0610388727279756</v>
      </c>
      <c r="Z34" s="8">
        <f t="shared" si="2"/>
        <v>24</v>
      </c>
    </row>
    <row r="35" spans="1:26">
      <c r="B35" s="7">
        <v>4</v>
      </c>
      <c r="C35" s="7">
        <f t="shared" si="3"/>
        <v>1</v>
      </c>
      <c r="D35" s="6" t="s">
        <v>25</v>
      </c>
      <c r="E35" s="6">
        <f t="shared" si="4"/>
        <v>1</v>
      </c>
      <c r="F35" s="6">
        <v>8</v>
      </c>
      <c r="G35" s="6">
        <f t="shared" si="5"/>
        <v>0.21212121212121213</v>
      </c>
      <c r="H35" s="6" t="s">
        <v>26</v>
      </c>
      <c r="I35" s="8">
        <f t="shared" si="6"/>
        <v>0</v>
      </c>
      <c r="U35" s="8">
        <f t="shared" si="10"/>
        <v>1.0222501692989698</v>
      </c>
      <c r="V35" s="8">
        <f t="shared" si="0"/>
        <v>25</v>
      </c>
      <c r="W35" s="8">
        <f t="shared" si="11"/>
        <v>0.35468787608241292</v>
      </c>
      <c r="X35" s="8">
        <f t="shared" si="1"/>
        <v>17</v>
      </c>
      <c r="Y35" s="8">
        <f t="shared" si="12"/>
        <v>1.2033775546463503</v>
      </c>
      <c r="Z35" s="8">
        <f t="shared" si="2"/>
        <v>35</v>
      </c>
    </row>
    <row r="36" spans="1:26">
      <c r="B36" s="7">
        <v>2</v>
      </c>
      <c r="C36" s="7">
        <f t="shared" si="3"/>
        <v>0.33333333333333331</v>
      </c>
      <c r="D36" s="6" t="s">
        <v>28</v>
      </c>
      <c r="E36" s="6">
        <f t="shared" si="4"/>
        <v>0</v>
      </c>
      <c r="F36" s="6">
        <v>5</v>
      </c>
      <c r="G36" s="6">
        <f t="shared" si="5"/>
        <v>0.12121212121212122</v>
      </c>
      <c r="H36" s="6" t="s">
        <v>26</v>
      </c>
      <c r="I36" s="8">
        <f t="shared" si="6"/>
        <v>0</v>
      </c>
      <c r="U36" s="8">
        <f t="shared" si="10"/>
        <v>1.0610388727279756</v>
      </c>
      <c r="V36" s="8">
        <f t="shared" si="0"/>
        <v>28</v>
      </c>
      <c r="W36" s="8">
        <f t="shared" si="11"/>
        <v>1.0545280388669889</v>
      </c>
      <c r="X36" s="8">
        <f t="shared" si="1"/>
        <v>30</v>
      </c>
      <c r="Y36" s="8">
        <f t="shared" si="12"/>
        <v>3.0303030303030304E-2</v>
      </c>
      <c r="Z36" s="8">
        <f t="shared" si="2"/>
        <v>1</v>
      </c>
    </row>
    <row r="37" spans="1:26">
      <c r="B37" s="7">
        <v>1</v>
      </c>
      <c r="C37" s="7">
        <f t="shared" si="3"/>
        <v>0</v>
      </c>
      <c r="D37" s="6" t="s">
        <v>28</v>
      </c>
      <c r="E37" s="6">
        <f t="shared" si="4"/>
        <v>0</v>
      </c>
      <c r="F37" s="6">
        <v>3</v>
      </c>
      <c r="G37" s="6">
        <f t="shared" si="5"/>
        <v>6.0606060606060608E-2</v>
      </c>
      <c r="H37" s="6" t="s">
        <v>26</v>
      </c>
      <c r="I37" s="8">
        <f t="shared" si="6"/>
        <v>0</v>
      </c>
      <c r="U37" s="8">
        <f t="shared" si="10"/>
        <v>1.001834863928275</v>
      </c>
      <c r="V37" s="8">
        <f t="shared" si="0"/>
        <v>22</v>
      </c>
      <c r="W37" s="8">
        <f t="shared" si="11"/>
        <v>1.2022323893865074</v>
      </c>
      <c r="X37" s="8">
        <f t="shared" si="1"/>
        <v>38</v>
      </c>
      <c r="Y37" s="8">
        <f t="shared" si="12"/>
        <v>0.34550770457549634</v>
      </c>
      <c r="Z37" s="8">
        <f t="shared" si="2"/>
        <v>4</v>
      </c>
    </row>
    <row r="38" spans="1:26">
      <c r="B38" s="7">
        <v>3</v>
      </c>
      <c r="C38" s="7">
        <f t="shared" si="3"/>
        <v>0.66666666666666663</v>
      </c>
      <c r="D38" s="6" t="s">
        <v>25</v>
      </c>
      <c r="E38" s="6">
        <f t="shared" si="4"/>
        <v>1</v>
      </c>
      <c r="F38" s="6">
        <v>2</v>
      </c>
      <c r="G38" s="6">
        <f t="shared" si="5"/>
        <v>3.0303030303030304E-2</v>
      </c>
      <c r="H38" s="6" t="s">
        <v>26</v>
      </c>
      <c r="I38" s="8">
        <f t="shared" si="6"/>
        <v>0</v>
      </c>
      <c r="U38" s="8">
        <f t="shared" si="10"/>
        <v>0.66735501653167395</v>
      </c>
      <c r="V38" s="8">
        <f t="shared" si="0"/>
        <v>10</v>
      </c>
      <c r="W38" s="8">
        <f t="shared" si="11"/>
        <v>6.0606060606060608E-2</v>
      </c>
      <c r="X38" s="8">
        <f t="shared" si="1"/>
        <v>2</v>
      </c>
      <c r="Y38" s="8">
        <f t="shared" si="12"/>
        <v>1.0610388727279756</v>
      </c>
      <c r="Z38" s="8">
        <f t="shared" si="2"/>
        <v>24</v>
      </c>
    </row>
    <row r="39" spans="1:26">
      <c r="B39" s="7">
        <v>4</v>
      </c>
      <c r="C39" s="7">
        <f t="shared" si="3"/>
        <v>1</v>
      </c>
      <c r="D39" s="6" t="s">
        <v>28</v>
      </c>
      <c r="E39" s="6">
        <f t="shared" si="4"/>
        <v>0</v>
      </c>
      <c r="F39" s="6">
        <v>5</v>
      </c>
      <c r="G39" s="6">
        <f t="shared" si="5"/>
        <v>0.12121212121212122</v>
      </c>
      <c r="H39" s="6" t="s">
        <v>26</v>
      </c>
      <c r="I39" s="8">
        <f t="shared" si="6"/>
        <v>0</v>
      </c>
      <c r="U39" s="8">
        <f t="shared" si="10"/>
        <v>1.4193985974097416</v>
      </c>
      <c r="V39" s="8">
        <f t="shared" si="0"/>
        <v>38</v>
      </c>
      <c r="W39" s="8">
        <f t="shared" si="11"/>
        <v>1.0545280388669889</v>
      </c>
      <c r="X39" s="8">
        <f t="shared" si="1"/>
        <v>30</v>
      </c>
      <c r="Y39" s="8">
        <f t="shared" si="12"/>
        <v>0.66735501653167406</v>
      </c>
      <c r="Z39" s="8">
        <f t="shared" si="2"/>
        <v>13</v>
      </c>
    </row>
    <row r="40" spans="1:26">
      <c r="B40" s="7">
        <v>1</v>
      </c>
      <c r="C40" s="7">
        <f t="shared" si="3"/>
        <v>0</v>
      </c>
      <c r="D40" s="6" t="s">
        <v>25</v>
      </c>
      <c r="E40" s="6">
        <f t="shared" si="4"/>
        <v>1</v>
      </c>
      <c r="F40" s="6">
        <v>34</v>
      </c>
      <c r="G40" s="6">
        <f t="shared" si="5"/>
        <v>1</v>
      </c>
      <c r="H40" s="6" t="s">
        <v>26</v>
      </c>
      <c r="I40" s="8">
        <f t="shared" si="6"/>
        <v>0</v>
      </c>
      <c r="U40" s="8">
        <f t="shared" si="10"/>
        <v>1</v>
      </c>
      <c r="V40" s="8">
        <f t="shared" si="0"/>
        <v>20</v>
      </c>
      <c r="W40" s="8">
        <f t="shared" si="11"/>
        <v>1.127337893196259</v>
      </c>
      <c r="X40" s="8">
        <f t="shared" si="1"/>
        <v>37</v>
      </c>
      <c r="Y40" s="8">
        <f t="shared" si="12"/>
        <v>1.3531583976827943</v>
      </c>
      <c r="Z40" s="8">
        <f t="shared" si="2"/>
        <v>40</v>
      </c>
    </row>
    <row r="41" spans="1:26">
      <c r="B41" s="7">
        <v>3</v>
      </c>
      <c r="C41" s="7">
        <f t="shared" si="3"/>
        <v>0.66666666666666663</v>
      </c>
      <c r="D41" s="6" t="s">
        <v>25</v>
      </c>
      <c r="E41" s="6">
        <f t="shared" si="4"/>
        <v>1</v>
      </c>
      <c r="F41" s="6">
        <v>2</v>
      </c>
      <c r="G41" s="6">
        <f t="shared" si="5"/>
        <v>3.0303030303030304E-2</v>
      </c>
      <c r="H41" s="6" t="s">
        <v>27</v>
      </c>
      <c r="I41" s="8">
        <f t="shared" si="6"/>
        <v>1</v>
      </c>
      <c r="U41" s="8">
        <f t="shared" si="10"/>
        <v>0.66735501653167395</v>
      </c>
      <c r="V41" s="8">
        <f t="shared" si="0"/>
        <v>10</v>
      </c>
      <c r="W41" s="8">
        <f t="shared" si="11"/>
        <v>6.0606060606060608E-2</v>
      </c>
      <c r="X41" s="8">
        <f t="shared" si="1"/>
        <v>2</v>
      </c>
      <c r="Y41" s="8">
        <f t="shared" si="12"/>
        <v>1.0610388727279756</v>
      </c>
      <c r="Z41" s="8">
        <f t="shared" si="2"/>
        <v>24</v>
      </c>
    </row>
    <row r="44" spans="1:26">
      <c r="A44" t="s">
        <v>32</v>
      </c>
      <c r="B44">
        <f>MIN(B2:B41)</f>
        <v>1</v>
      </c>
      <c r="F44">
        <f>MIN(F2:F41)</f>
        <v>1</v>
      </c>
    </row>
    <row r="45" spans="1:26">
      <c r="A45" t="s">
        <v>33</v>
      </c>
      <c r="B45">
        <f xml:space="preserve"> MAX(B2:B41)</f>
        <v>4</v>
      </c>
      <c r="F45">
        <f>MAX(F2:F41)</f>
        <v>34</v>
      </c>
    </row>
    <row r="46" spans="1:26">
      <c r="A46" t="s">
        <v>38</v>
      </c>
      <c r="B46">
        <v>3</v>
      </c>
      <c r="F46">
        <v>33</v>
      </c>
    </row>
    <row r="47" spans="1:26">
      <c r="A47" t="s">
        <v>31</v>
      </c>
      <c r="B47">
        <f>AVERAGE(B2:B41)</f>
        <v>2.65</v>
      </c>
      <c r="F47">
        <f>AVERAGE(F2:F41)</f>
        <v>7.35</v>
      </c>
    </row>
    <row r="48" spans="1:26">
      <c r="A48" t="s">
        <v>30</v>
      </c>
      <c r="B48">
        <f xml:space="preserve"> STDEV(B1:B42)</f>
        <v>1.0989505483379625</v>
      </c>
      <c r="F48">
        <f>STDEV(F2:F41)</f>
        <v>7.5125535963786332</v>
      </c>
    </row>
    <row r="50" spans="1:1">
      <c r="A50" t="s">
        <v>91</v>
      </c>
    </row>
    <row r="51" spans="1:1">
      <c r="A51" t="s">
        <v>92</v>
      </c>
    </row>
    <row r="52" spans="1:1">
      <c r="A52" t="s">
        <v>94</v>
      </c>
    </row>
    <row r="53" spans="1:1">
      <c r="A53" t="s">
        <v>93</v>
      </c>
    </row>
    <row r="54" spans="1:1">
      <c r="A54" t="s">
        <v>95</v>
      </c>
    </row>
    <row r="55" spans="1:1">
      <c r="A55" t="s">
        <v>96</v>
      </c>
    </row>
    <row r="56" spans="1:1">
      <c r="A56" t="s">
        <v>97</v>
      </c>
    </row>
    <row r="57" spans="1:1">
      <c r="A57" t="s">
        <v>98</v>
      </c>
    </row>
    <row r="58" spans="1:1">
      <c r="A58" t="s">
        <v>99</v>
      </c>
    </row>
    <row r="61" spans="1:1">
      <c r="A61" t="s">
        <v>100</v>
      </c>
    </row>
  </sheetData>
  <sortState xmlns:xlrd2="http://schemas.microsoft.com/office/spreadsheetml/2017/richdata2" ref="U2:W41">
    <sortCondition ref="V1:V41"/>
  </sortState>
  <dataValidations count="1">
    <dataValidation type="list" allowBlank="1" showInputMessage="1" showErrorMessage="1" sqref="H12:H20" xr:uid="{5A3D695E-9D8D-6A4F-AC5D-DD71A264FB3D}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6149-6F36-2B47-99E5-054A71CF2925}">
  <dimension ref="A1:O55"/>
  <sheetViews>
    <sheetView topLeftCell="H1" zoomScale="150" workbookViewId="0">
      <selection activeCell="H52" sqref="H52"/>
    </sheetView>
  </sheetViews>
  <sheetFormatPr baseColWidth="10" defaultRowHeight="16"/>
  <cols>
    <col min="1" max="1" width="22.33203125" style="15" customWidth="1"/>
    <col min="2" max="2" width="11.5" style="15" customWidth="1"/>
    <col min="3" max="3" width="29.5" style="15" customWidth="1"/>
    <col min="4" max="4" width="15.33203125" style="15" customWidth="1"/>
    <col min="5" max="5" width="21.1640625" style="15" customWidth="1"/>
    <col min="6" max="6" width="17.1640625" style="15" customWidth="1"/>
    <col min="7" max="7" width="25.5" style="15" customWidth="1"/>
    <col min="8" max="8" width="13.1640625" style="15" customWidth="1"/>
    <col min="9" max="9" width="15" style="15" customWidth="1"/>
    <col min="10" max="10" width="17.83203125" style="15" customWidth="1"/>
    <col min="11" max="12" width="17" style="15" customWidth="1"/>
    <col min="13" max="13" width="16.33203125" style="15" customWidth="1"/>
    <col min="14" max="14" width="34" style="15" customWidth="1"/>
    <col min="15" max="15" width="10.83203125" style="15"/>
    <col min="16" max="16" width="14.83203125" style="15" customWidth="1"/>
    <col min="17" max="16384" width="10.83203125" style="15"/>
  </cols>
  <sheetData>
    <row r="1" spans="2:15">
      <c r="B1" s="14" t="s">
        <v>21</v>
      </c>
      <c r="C1" s="14" t="s">
        <v>37</v>
      </c>
      <c r="D1" s="14" t="s">
        <v>22</v>
      </c>
      <c r="E1" s="14" t="s">
        <v>40</v>
      </c>
      <c r="F1" s="14" t="s">
        <v>23</v>
      </c>
      <c r="G1" s="14" t="s">
        <v>39</v>
      </c>
      <c r="H1" s="14" t="s">
        <v>24</v>
      </c>
      <c r="I1" s="14" t="s">
        <v>41</v>
      </c>
      <c r="J1" s="12" t="s">
        <v>43</v>
      </c>
    </row>
    <row r="2" spans="2:15">
      <c r="B2" s="27">
        <v>1</v>
      </c>
      <c r="C2" s="27">
        <f t="shared" ref="C2:C41" si="0" xml:space="preserve"> (B2 - 1) / 3</f>
        <v>0</v>
      </c>
      <c r="D2" s="27" t="s">
        <v>25</v>
      </c>
      <c r="E2" s="27">
        <f t="shared" ref="E2:E41" si="1">IF(D2="Married",1,0)</f>
        <v>1</v>
      </c>
      <c r="F2" s="27">
        <v>7</v>
      </c>
      <c r="G2" s="27">
        <f t="shared" ref="G2:G41" si="2">( F2 - 1) / 33</f>
        <v>0.18181818181818182</v>
      </c>
      <c r="H2" s="13" t="s">
        <v>26</v>
      </c>
      <c r="I2" s="28">
        <f t="shared" ref="I2:I34" si="3" xml:space="preserve"> IF(H2 = "NO",0,1)</f>
        <v>0</v>
      </c>
      <c r="J2" s="20">
        <f t="shared" ref="J2:J41" si="4">SQRT((0-C2)^2+(1-E2)^2+(0-G2)^2)</f>
        <v>0.18181818181818182</v>
      </c>
    </row>
    <row r="3" spans="2:15">
      <c r="B3" s="27">
        <v>1</v>
      </c>
      <c r="C3" s="27">
        <f t="shared" si="0"/>
        <v>0</v>
      </c>
      <c r="D3" s="27" t="s">
        <v>25</v>
      </c>
      <c r="E3" s="27">
        <f t="shared" si="1"/>
        <v>1</v>
      </c>
      <c r="F3" s="27">
        <v>10</v>
      </c>
      <c r="G3" s="27">
        <f t="shared" si="2"/>
        <v>0.27272727272727271</v>
      </c>
      <c r="H3" s="13" t="s">
        <v>26</v>
      </c>
      <c r="I3" s="28">
        <f t="shared" si="3"/>
        <v>0</v>
      </c>
      <c r="J3" s="20">
        <f t="shared" si="4"/>
        <v>0.27272727272727271</v>
      </c>
    </row>
    <row r="4" spans="2:15">
      <c r="B4" s="27">
        <v>1</v>
      </c>
      <c r="C4" s="27">
        <f t="shared" si="0"/>
        <v>0</v>
      </c>
      <c r="D4" s="27" t="s">
        <v>25</v>
      </c>
      <c r="E4" s="27">
        <f t="shared" si="1"/>
        <v>1</v>
      </c>
      <c r="F4" s="27">
        <v>12</v>
      </c>
      <c r="G4" s="27">
        <f t="shared" si="2"/>
        <v>0.33333333333333331</v>
      </c>
      <c r="H4" s="13" t="s">
        <v>27</v>
      </c>
      <c r="I4" s="28">
        <f t="shared" si="3"/>
        <v>1</v>
      </c>
      <c r="J4" s="20">
        <f t="shared" si="4"/>
        <v>0.33333333333333331</v>
      </c>
    </row>
    <row r="5" spans="2:15">
      <c r="B5" s="27">
        <v>2</v>
      </c>
      <c r="C5" s="27">
        <f t="shared" si="0"/>
        <v>0.33333333333333331</v>
      </c>
      <c r="D5" s="27" t="s">
        <v>25</v>
      </c>
      <c r="E5" s="27">
        <f t="shared" si="1"/>
        <v>1</v>
      </c>
      <c r="F5" s="27">
        <v>1</v>
      </c>
      <c r="G5" s="27">
        <f t="shared" si="2"/>
        <v>0</v>
      </c>
      <c r="H5" s="13" t="s">
        <v>27</v>
      </c>
      <c r="I5" s="28">
        <f t="shared" si="3"/>
        <v>1</v>
      </c>
      <c r="J5" s="20">
        <f t="shared" si="4"/>
        <v>0.33333333333333331</v>
      </c>
    </row>
    <row r="6" spans="2:15">
      <c r="B6" s="16">
        <v>2</v>
      </c>
      <c r="C6" s="16">
        <f t="shared" si="0"/>
        <v>0.33333333333333331</v>
      </c>
      <c r="D6" s="16" t="s">
        <v>25</v>
      </c>
      <c r="E6" s="16">
        <f t="shared" si="1"/>
        <v>1</v>
      </c>
      <c r="F6" s="16">
        <v>3</v>
      </c>
      <c r="G6" s="16">
        <f t="shared" si="2"/>
        <v>6.0606060606060608E-2</v>
      </c>
      <c r="H6" s="16" t="s">
        <v>27</v>
      </c>
      <c r="I6" s="17">
        <f t="shared" si="3"/>
        <v>1</v>
      </c>
      <c r="J6" s="15">
        <f t="shared" si="4"/>
        <v>0.33879817840905907</v>
      </c>
    </row>
    <row r="7" spans="2:15">
      <c r="B7" s="16">
        <v>2</v>
      </c>
      <c r="C7" s="16">
        <f t="shared" si="0"/>
        <v>0.33333333333333331</v>
      </c>
      <c r="D7" s="16" t="s">
        <v>25</v>
      </c>
      <c r="E7" s="16">
        <f t="shared" si="1"/>
        <v>1</v>
      </c>
      <c r="F7" s="16">
        <v>5</v>
      </c>
      <c r="G7" s="16">
        <f t="shared" si="2"/>
        <v>0.12121212121212122</v>
      </c>
      <c r="H7" s="16" t="s">
        <v>27</v>
      </c>
      <c r="I7" s="17">
        <f t="shared" si="3"/>
        <v>1</v>
      </c>
      <c r="J7" s="15">
        <f t="shared" si="4"/>
        <v>0.35468787608241287</v>
      </c>
    </row>
    <row r="8" spans="2:15">
      <c r="B8" s="16">
        <v>2</v>
      </c>
      <c r="C8" s="16">
        <f t="shared" si="0"/>
        <v>0.33333333333333331</v>
      </c>
      <c r="D8" s="16" t="s">
        <v>25</v>
      </c>
      <c r="E8" s="16">
        <f t="shared" si="1"/>
        <v>1</v>
      </c>
      <c r="F8" s="16">
        <v>7</v>
      </c>
      <c r="G8" s="16">
        <f t="shared" si="2"/>
        <v>0.18181818181818182</v>
      </c>
      <c r="H8" s="16" t="s">
        <v>26</v>
      </c>
      <c r="I8" s="17">
        <f t="shared" si="3"/>
        <v>0</v>
      </c>
      <c r="J8" s="15">
        <f t="shared" si="4"/>
        <v>0.37969588139823235</v>
      </c>
    </row>
    <row r="9" spans="2:15">
      <c r="B9" s="16">
        <v>1</v>
      </c>
      <c r="C9" s="16">
        <f t="shared" si="0"/>
        <v>0</v>
      </c>
      <c r="D9" s="16" t="s">
        <v>25</v>
      </c>
      <c r="E9" s="16">
        <f t="shared" si="1"/>
        <v>1</v>
      </c>
      <c r="F9" s="16">
        <v>18</v>
      </c>
      <c r="G9" s="16">
        <f t="shared" si="2"/>
        <v>0.51515151515151514</v>
      </c>
      <c r="H9" s="16" t="s">
        <v>26</v>
      </c>
      <c r="I9" s="17">
        <f t="shared" si="3"/>
        <v>0</v>
      </c>
      <c r="J9" s="15">
        <f t="shared" si="4"/>
        <v>0.51515151515151514</v>
      </c>
    </row>
    <row r="10" spans="2:15">
      <c r="B10" s="16">
        <v>3</v>
      </c>
      <c r="C10" s="16">
        <f t="shared" si="0"/>
        <v>0.66666666666666663</v>
      </c>
      <c r="D10" s="16" t="s">
        <v>25</v>
      </c>
      <c r="E10" s="16">
        <f t="shared" si="1"/>
        <v>1</v>
      </c>
      <c r="F10" s="16">
        <v>1</v>
      </c>
      <c r="G10" s="16">
        <f t="shared" si="2"/>
        <v>0</v>
      </c>
      <c r="H10" s="16" t="s">
        <v>27</v>
      </c>
      <c r="I10" s="17">
        <f t="shared" si="3"/>
        <v>1</v>
      </c>
      <c r="J10" s="15">
        <f t="shared" si="4"/>
        <v>0.66666666666666663</v>
      </c>
    </row>
    <row r="11" spans="2:15">
      <c r="B11" s="16">
        <v>3</v>
      </c>
      <c r="C11" s="16">
        <f t="shared" si="0"/>
        <v>0.66666666666666663</v>
      </c>
      <c r="D11" s="16" t="s">
        <v>25</v>
      </c>
      <c r="E11" s="16">
        <f t="shared" si="1"/>
        <v>1</v>
      </c>
      <c r="F11" s="16">
        <v>2</v>
      </c>
      <c r="G11" s="16">
        <f t="shared" si="2"/>
        <v>3.0303030303030304E-2</v>
      </c>
      <c r="H11" s="16" t="s">
        <v>27</v>
      </c>
      <c r="I11" s="17">
        <f t="shared" si="3"/>
        <v>1</v>
      </c>
      <c r="J11" s="15">
        <f t="shared" si="4"/>
        <v>0.66735501653167395</v>
      </c>
    </row>
    <row r="12" spans="2:15">
      <c r="B12" s="16">
        <v>3</v>
      </c>
      <c r="C12" s="16">
        <f t="shared" si="0"/>
        <v>0.66666666666666663</v>
      </c>
      <c r="D12" s="16" t="s">
        <v>25</v>
      </c>
      <c r="E12" s="16">
        <f t="shared" si="1"/>
        <v>1</v>
      </c>
      <c r="F12" s="16">
        <v>2</v>
      </c>
      <c r="G12" s="16">
        <f t="shared" si="2"/>
        <v>3.0303030303030304E-2</v>
      </c>
      <c r="H12" s="16" t="s">
        <v>26</v>
      </c>
      <c r="I12" s="17">
        <f t="shared" si="3"/>
        <v>0</v>
      </c>
      <c r="J12" s="15">
        <f t="shared" si="4"/>
        <v>0.66735501653167395</v>
      </c>
      <c r="K12" s="18"/>
      <c r="L12" s="18"/>
      <c r="M12" s="18"/>
      <c r="N12" s="18"/>
      <c r="O12" s="18"/>
    </row>
    <row r="13" spans="2:15">
      <c r="B13" s="16">
        <v>3</v>
      </c>
      <c r="C13" s="16">
        <f t="shared" si="0"/>
        <v>0.66666666666666663</v>
      </c>
      <c r="D13" s="16" t="s">
        <v>25</v>
      </c>
      <c r="E13" s="16">
        <f t="shared" si="1"/>
        <v>1</v>
      </c>
      <c r="F13" s="16">
        <v>2</v>
      </c>
      <c r="G13" s="16">
        <f t="shared" si="2"/>
        <v>3.0303030303030304E-2</v>
      </c>
      <c r="H13" s="16" t="s">
        <v>26</v>
      </c>
      <c r="I13" s="17">
        <f t="shared" si="3"/>
        <v>0</v>
      </c>
      <c r="J13" s="15">
        <f t="shared" si="4"/>
        <v>0.66735501653167395</v>
      </c>
    </row>
    <row r="14" spans="2:15">
      <c r="B14" s="16">
        <v>3</v>
      </c>
      <c r="C14" s="16">
        <f t="shared" si="0"/>
        <v>0.66666666666666663</v>
      </c>
      <c r="D14" s="16" t="s">
        <v>25</v>
      </c>
      <c r="E14" s="16">
        <f t="shared" si="1"/>
        <v>1</v>
      </c>
      <c r="F14" s="16">
        <v>2</v>
      </c>
      <c r="G14" s="16">
        <f t="shared" si="2"/>
        <v>3.0303030303030304E-2</v>
      </c>
      <c r="H14" s="16" t="s">
        <v>26</v>
      </c>
      <c r="I14" s="17">
        <f t="shared" si="3"/>
        <v>0</v>
      </c>
      <c r="J14" s="15">
        <f t="shared" si="4"/>
        <v>0.66735501653167395</v>
      </c>
    </row>
    <row r="15" spans="2:15">
      <c r="B15" s="16">
        <v>3</v>
      </c>
      <c r="C15" s="16">
        <f t="shared" si="0"/>
        <v>0.66666666666666663</v>
      </c>
      <c r="D15" s="16" t="s">
        <v>25</v>
      </c>
      <c r="E15" s="16">
        <f t="shared" si="1"/>
        <v>1</v>
      </c>
      <c r="F15" s="16">
        <v>2</v>
      </c>
      <c r="G15" s="16">
        <f t="shared" si="2"/>
        <v>3.0303030303030304E-2</v>
      </c>
      <c r="H15" s="16" t="s">
        <v>27</v>
      </c>
      <c r="I15" s="17">
        <f t="shared" si="3"/>
        <v>1</v>
      </c>
      <c r="J15" s="15">
        <f t="shared" si="4"/>
        <v>0.66735501653167395</v>
      </c>
    </row>
    <row r="16" spans="2:15">
      <c r="B16" s="16">
        <v>3</v>
      </c>
      <c r="C16" s="16">
        <f t="shared" si="0"/>
        <v>0.66666666666666663</v>
      </c>
      <c r="D16" s="16" t="s">
        <v>25</v>
      </c>
      <c r="E16" s="16">
        <f t="shared" si="1"/>
        <v>1</v>
      </c>
      <c r="F16" s="16">
        <v>5</v>
      </c>
      <c r="G16" s="16">
        <f t="shared" si="2"/>
        <v>0.12121212121212122</v>
      </c>
      <c r="H16" s="16" t="s">
        <v>26</v>
      </c>
      <c r="I16" s="17">
        <f t="shared" si="3"/>
        <v>0</v>
      </c>
      <c r="J16" s="15">
        <f t="shared" si="4"/>
        <v>0.67759635681811814</v>
      </c>
    </row>
    <row r="17" spans="2:10">
      <c r="B17" s="16">
        <v>3</v>
      </c>
      <c r="C17" s="16">
        <f t="shared" si="0"/>
        <v>0.66666666666666663</v>
      </c>
      <c r="D17" s="16" t="s">
        <v>25</v>
      </c>
      <c r="E17" s="16">
        <f t="shared" si="1"/>
        <v>1</v>
      </c>
      <c r="F17" s="16">
        <v>7</v>
      </c>
      <c r="G17" s="16">
        <f t="shared" si="2"/>
        <v>0.18181818181818182</v>
      </c>
      <c r="H17" s="16" t="s">
        <v>26</v>
      </c>
      <c r="I17" s="17">
        <f t="shared" si="3"/>
        <v>0</v>
      </c>
      <c r="J17" s="15">
        <f t="shared" si="4"/>
        <v>0.69101540915099269</v>
      </c>
    </row>
    <row r="18" spans="2:10">
      <c r="B18" s="16">
        <v>3</v>
      </c>
      <c r="C18" s="16">
        <f t="shared" si="0"/>
        <v>0.66666666666666663</v>
      </c>
      <c r="D18" s="16" t="s">
        <v>25</v>
      </c>
      <c r="E18" s="16">
        <f t="shared" si="1"/>
        <v>1</v>
      </c>
      <c r="F18" s="16">
        <v>7</v>
      </c>
      <c r="G18" s="16">
        <f t="shared" si="2"/>
        <v>0.18181818181818182</v>
      </c>
      <c r="H18" s="16" t="s">
        <v>26</v>
      </c>
      <c r="I18" s="17">
        <f t="shared" si="3"/>
        <v>0</v>
      </c>
      <c r="J18" s="15">
        <f t="shared" si="4"/>
        <v>0.69101540915099269</v>
      </c>
    </row>
    <row r="19" spans="2:10">
      <c r="B19" s="16">
        <v>3</v>
      </c>
      <c r="C19" s="16">
        <f t="shared" si="0"/>
        <v>0.66666666666666663</v>
      </c>
      <c r="D19" s="16" t="s">
        <v>25</v>
      </c>
      <c r="E19" s="16">
        <f t="shared" si="1"/>
        <v>1</v>
      </c>
      <c r="F19" s="16">
        <v>10</v>
      </c>
      <c r="G19" s="16">
        <f t="shared" si="2"/>
        <v>0.27272727272727271</v>
      </c>
      <c r="H19" s="16" t="s">
        <v>26</v>
      </c>
      <c r="I19" s="17">
        <f t="shared" si="3"/>
        <v>0</v>
      </c>
      <c r="J19" s="15">
        <f t="shared" si="4"/>
        <v>0.72029480751543706</v>
      </c>
    </row>
    <row r="20" spans="2:10">
      <c r="B20" s="16">
        <v>1</v>
      </c>
      <c r="C20" s="16">
        <f t="shared" si="0"/>
        <v>0</v>
      </c>
      <c r="D20" s="16" t="s">
        <v>25</v>
      </c>
      <c r="E20" s="16">
        <f t="shared" si="1"/>
        <v>1</v>
      </c>
      <c r="F20" s="16">
        <v>29</v>
      </c>
      <c r="G20" s="16">
        <f t="shared" si="2"/>
        <v>0.84848484848484851</v>
      </c>
      <c r="H20" s="16" t="s">
        <v>26</v>
      </c>
      <c r="I20" s="17">
        <f t="shared" si="3"/>
        <v>0</v>
      </c>
      <c r="J20" s="15">
        <f t="shared" si="4"/>
        <v>0.84848484848484851</v>
      </c>
    </row>
    <row r="21" spans="2:10">
      <c r="B21" s="16">
        <v>1</v>
      </c>
      <c r="C21" s="16">
        <f t="shared" si="0"/>
        <v>0</v>
      </c>
      <c r="D21" s="16" t="s">
        <v>25</v>
      </c>
      <c r="E21" s="16">
        <f t="shared" si="1"/>
        <v>1</v>
      </c>
      <c r="F21" s="16">
        <v>34</v>
      </c>
      <c r="G21" s="16">
        <f t="shared" si="2"/>
        <v>1</v>
      </c>
      <c r="H21" s="16" t="s">
        <v>26</v>
      </c>
      <c r="I21" s="17">
        <f t="shared" si="3"/>
        <v>0</v>
      </c>
      <c r="J21" s="15">
        <f t="shared" si="4"/>
        <v>1</v>
      </c>
    </row>
    <row r="22" spans="2:10">
      <c r="B22" s="16">
        <v>1</v>
      </c>
      <c r="C22" s="16">
        <f t="shared" si="0"/>
        <v>0</v>
      </c>
      <c r="D22" s="16" t="s">
        <v>28</v>
      </c>
      <c r="E22" s="16">
        <f t="shared" si="1"/>
        <v>0</v>
      </c>
      <c r="F22" s="16">
        <v>2</v>
      </c>
      <c r="G22" s="16">
        <f t="shared" si="2"/>
        <v>3.0303030303030304E-2</v>
      </c>
      <c r="H22" s="16" t="s">
        <v>27</v>
      </c>
      <c r="I22" s="17">
        <f t="shared" si="3"/>
        <v>1</v>
      </c>
      <c r="J22" s="15">
        <f t="shared" si="4"/>
        <v>1.000459031467829</v>
      </c>
    </row>
    <row r="23" spans="2:10">
      <c r="B23" s="16">
        <v>4</v>
      </c>
      <c r="C23" s="16">
        <f t="shared" si="0"/>
        <v>1</v>
      </c>
      <c r="D23" s="16" t="s">
        <v>25</v>
      </c>
      <c r="E23" s="16">
        <f t="shared" si="1"/>
        <v>1</v>
      </c>
      <c r="F23" s="16">
        <v>3</v>
      </c>
      <c r="G23" s="16">
        <f t="shared" si="2"/>
        <v>6.0606060606060608E-2</v>
      </c>
      <c r="H23" s="16" t="s">
        <v>26</v>
      </c>
      <c r="I23" s="17">
        <f t="shared" si="3"/>
        <v>0</v>
      </c>
      <c r="J23" s="15">
        <f t="shared" si="4"/>
        <v>1.001834863928275</v>
      </c>
    </row>
    <row r="24" spans="2:10">
      <c r="B24" s="16">
        <v>1</v>
      </c>
      <c r="C24" s="16">
        <f t="shared" si="0"/>
        <v>0</v>
      </c>
      <c r="D24" s="16" t="s">
        <v>28</v>
      </c>
      <c r="E24" s="16">
        <f t="shared" si="1"/>
        <v>0</v>
      </c>
      <c r="F24" s="16">
        <v>3</v>
      </c>
      <c r="G24" s="16">
        <f t="shared" si="2"/>
        <v>6.0606060606060608E-2</v>
      </c>
      <c r="H24" s="16" t="s">
        <v>26</v>
      </c>
      <c r="I24" s="17">
        <f t="shared" si="3"/>
        <v>0</v>
      </c>
      <c r="J24" s="15">
        <f t="shared" si="4"/>
        <v>1.001834863928275</v>
      </c>
    </row>
    <row r="25" spans="2:10">
      <c r="B25" s="16">
        <v>4</v>
      </c>
      <c r="C25" s="16">
        <f t="shared" si="0"/>
        <v>1</v>
      </c>
      <c r="D25" s="16" t="s">
        <v>25</v>
      </c>
      <c r="E25" s="16">
        <f t="shared" si="1"/>
        <v>1</v>
      </c>
      <c r="F25" s="16">
        <v>5</v>
      </c>
      <c r="G25" s="16">
        <f t="shared" si="2"/>
        <v>0.12121212121212122</v>
      </c>
      <c r="H25" s="16" t="s">
        <v>26</v>
      </c>
      <c r="I25" s="17">
        <f t="shared" si="3"/>
        <v>0</v>
      </c>
      <c r="J25" s="15">
        <f t="shared" si="4"/>
        <v>1.0073194023390704</v>
      </c>
    </row>
    <row r="26" spans="2:10">
      <c r="B26" s="16">
        <v>4</v>
      </c>
      <c r="C26" s="16">
        <f t="shared" si="0"/>
        <v>1</v>
      </c>
      <c r="D26" s="16" t="s">
        <v>25</v>
      </c>
      <c r="E26" s="16">
        <f t="shared" si="1"/>
        <v>1</v>
      </c>
      <c r="F26" s="16">
        <v>8</v>
      </c>
      <c r="G26" s="16">
        <f t="shared" si="2"/>
        <v>0.21212121212121213</v>
      </c>
      <c r="H26" s="16" t="s">
        <v>26</v>
      </c>
      <c r="I26" s="17">
        <f t="shared" si="3"/>
        <v>0</v>
      </c>
      <c r="J26" s="15">
        <f t="shared" si="4"/>
        <v>1.0222501692989698</v>
      </c>
    </row>
    <row r="27" spans="2:10">
      <c r="B27" s="16">
        <v>1</v>
      </c>
      <c r="C27" s="16">
        <f t="shared" si="0"/>
        <v>0</v>
      </c>
      <c r="D27" s="16" t="s">
        <v>28</v>
      </c>
      <c r="E27" s="16">
        <f t="shared" si="1"/>
        <v>0</v>
      </c>
      <c r="F27" s="16">
        <v>9</v>
      </c>
      <c r="G27" s="16">
        <f t="shared" si="2"/>
        <v>0.24242424242424243</v>
      </c>
      <c r="H27" s="16" t="s">
        <v>27</v>
      </c>
      <c r="I27" s="17">
        <f t="shared" si="3"/>
        <v>1</v>
      </c>
      <c r="J27" s="15">
        <f t="shared" si="4"/>
        <v>1.0289652634151301</v>
      </c>
    </row>
    <row r="28" spans="2:10">
      <c r="B28" s="16">
        <v>2</v>
      </c>
      <c r="C28" s="16">
        <f t="shared" si="0"/>
        <v>0.33333333333333331</v>
      </c>
      <c r="D28" s="16" t="s">
        <v>28</v>
      </c>
      <c r="E28" s="16">
        <f t="shared" si="1"/>
        <v>0</v>
      </c>
      <c r="F28" s="16">
        <v>3</v>
      </c>
      <c r="G28" s="16">
        <f t="shared" si="2"/>
        <v>6.0606060606060608E-2</v>
      </c>
      <c r="H28" s="16" t="s">
        <v>27</v>
      </c>
      <c r="I28" s="17">
        <f t="shared" si="3"/>
        <v>1</v>
      </c>
      <c r="J28" s="15">
        <f t="shared" si="4"/>
        <v>1.0558334175869299</v>
      </c>
    </row>
    <row r="29" spans="2:10">
      <c r="B29" s="16">
        <v>2</v>
      </c>
      <c r="C29" s="16">
        <f t="shared" si="0"/>
        <v>0.33333333333333331</v>
      </c>
      <c r="D29" s="16" t="s">
        <v>28</v>
      </c>
      <c r="E29" s="16">
        <f t="shared" si="1"/>
        <v>0</v>
      </c>
      <c r="F29" s="16">
        <v>5</v>
      </c>
      <c r="G29" s="16">
        <f t="shared" si="2"/>
        <v>0.12121212121212122</v>
      </c>
      <c r="H29" s="16" t="s">
        <v>26</v>
      </c>
      <c r="I29" s="17">
        <f t="shared" si="3"/>
        <v>0</v>
      </c>
      <c r="J29" s="15">
        <f t="shared" si="4"/>
        <v>1.0610388727279756</v>
      </c>
    </row>
    <row r="30" spans="2:10">
      <c r="B30" s="16">
        <v>4</v>
      </c>
      <c r="C30" s="16">
        <f t="shared" si="0"/>
        <v>1</v>
      </c>
      <c r="D30" s="16" t="s">
        <v>25</v>
      </c>
      <c r="E30" s="16">
        <f t="shared" si="1"/>
        <v>1</v>
      </c>
      <c r="F30" s="16">
        <v>18</v>
      </c>
      <c r="G30" s="16">
        <f t="shared" si="2"/>
        <v>0.51515151515151514</v>
      </c>
      <c r="H30" s="16" t="s">
        <v>26</v>
      </c>
      <c r="I30" s="17">
        <f t="shared" si="3"/>
        <v>0</v>
      </c>
      <c r="J30" s="15">
        <f t="shared" si="4"/>
        <v>1.1248915874709446</v>
      </c>
    </row>
    <row r="31" spans="2:10">
      <c r="B31" s="16">
        <v>4</v>
      </c>
      <c r="C31" s="16">
        <f t="shared" si="0"/>
        <v>1</v>
      </c>
      <c r="D31" s="16" t="s">
        <v>25</v>
      </c>
      <c r="E31" s="16">
        <f t="shared" si="1"/>
        <v>1</v>
      </c>
      <c r="F31" s="16">
        <v>22</v>
      </c>
      <c r="G31" s="16">
        <f t="shared" si="2"/>
        <v>0.63636363636363635</v>
      </c>
      <c r="H31" s="16" t="s">
        <v>26</v>
      </c>
      <c r="I31" s="17">
        <f t="shared" si="3"/>
        <v>0</v>
      </c>
      <c r="J31" s="15">
        <f t="shared" si="4"/>
        <v>1.1853095282186634</v>
      </c>
    </row>
    <row r="32" spans="2:10">
      <c r="B32" s="16">
        <v>3</v>
      </c>
      <c r="C32" s="16">
        <f t="shared" si="0"/>
        <v>0.66666666666666663</v>
      </c>
      <c r="D32" s="16" t="s">
        <v>28</v>
      </c>
      <c r="E32" s="16">
        <f t="shared" si="1"/>
        <v>0</v>
      </c>
      <c r="F32" s="16">
        <v>1</v>
      </c>
      <c r="G32" s="16">
        <f t="shared" si="2"/>
        <v>0</v>
      </c>
      <c r="H32" s="16" t="s">
        <v>26</v>
      </c>
      <c r="I32" s="17">
        <f t="shared" si="3"/>
        <v>0</v>
      </c>
      <c r="J32" s="15">
        <f t="shared" si="4"/>
        <v>1.2018504251546631</v>
      </c>
    </row>
    <row r="33" spans="1:10">
      <c r="B33" s="16">
        <v>3</v>
      </c>
      <c r="C33" s="16">
        <f t="shared" si="0"/>
        <v>0.66666666666666663</v>
      </c>
      <c r="D33" s="16" t="s">
        <v>28</v>
      </c>
      <c r="E33" s="16">
        <f t="shared" si="1"/>
        <v>0</v>
      </c>
      <c r="F33" s="16">
        <v>1</v>
      </c>
      <c r="G33" s="16">
        <f t="shared" si="2"/>
        <v>0</v>
      </c>
      <c r="H33" s="16" t="s">
        <v>26</v>
      </c>
      <c r="I33" s="17">
        <f t="shared" si="3"/>
        <v>0</v>
      </c>
      <c r="J33" s="15">
        <f t="shared" si="4"/>
        <v>1.2018504251546631</v>
      </c>
    </row>
    <row r="34" spans="1:10">
      <c r="B34" s="16">
        <v>3</v>
      </c>
      <c r="C34" s="16">
        <f t="shared" si="0"/>
        <v>0.66666666666666663</v>
      </c>
      <c r="D34" s="16" t="s">
        <v>28</v>
      </c>
      <c r="E34" s="16">
        <f t="shared" si="1"/>
        <v>0</v>
      </c>
      <c r="F34" s="16">
        <v>8</v>
      </c>
      <c r="G34" s="16">
        <f t="shared" si="2"/>
        <v>0.21212121212121213</v>
      </c>
      <c r="H34" s="16" t="s">
        <v>26</v>
      </c>
      <c r="I34" s="17">
        <f t="shared" si="3"/>
        <v>0</v>
      </c>
      <c r="J34" s="15">
        <f t="shared" si="4"/>
        <v>1.2204260948849859</v>
      </c>
    </row>
    <row r="35" spans="1:10">
      <c r="B35" s="16">
        <v>3</v>
      </c>
      <c r="C35" s="16">
        <f t="shared" si="0"/>
        <v>0.66666666666666663</v>
      </c>
      <c r="D35" s="16" t="s">
        <v>28</v>
      </c>
      <c r="E35" s="16">
        <f t="shared" si="1"/>
        <v>0</v>
      </c>
      <c r="F35" s="16">
        <v>10</v>
      </c>
      <c r="G35" s="16">
        <f t="shared" si="2"/>
        <v>0.27272727272727271</v>
      </c>
      <c r="H35" s="16" t="s">
        <v>29</v>
      </c>
      <c r="I35" s="17"/>
      <c r="J35" s="15">
        <f t="shared" si="4"/>
        <v>1.2324060247068336</v>
      </c>
    </row>
    <row r="36" spans="1:10">
      <c r="B36" s="16">
        <v>3</v>
      </c>
      <c r="C36" s="16">
        <f t="shared" si="0"/>
        <v>0.66666666666666663</v>
      </c>
      <c r="D36" s="16" t="s">
        <v>28</v>
      </c>
      <c r="E36" s="16">
        <f t="shared" si="1"/>
        <v>0</v>
      </c>
      <c r="F36" s="16">
        <v>11</v>
      </c>
      <c r="G36" s="16">
        <f t="shared" si="2"/>
        <v>0.30303030303030304</v>
      </c>
      <c r="H36" s="16" t="s">
        <v>26</v>
      </c>
      <c r="I36" s="17">
        <f xml:space="preserve"> IF(H36 = "NO",0,1)</f>
        <v>0</v>
      </c>
      <c r="J36" s="15">
        <f t="shared" si="4"/>
        <v>1.2394643234071248</v>
      </c>
    </row>
    <row r="37" spans="1:10">
      <c r="B37" s="16">
        <v>4</v>
      </c>
      <c r="C37" s="16">
        <f t="shared" si="0"/>
        <v>1</v>
      </c>
      <c r="D37" s="16" t="s">
        <v>28</v>
      </c>
      <c r="E37" s="16">
        <f t="shared" si="1"/>
        <v>0</v>
      </c>
      <c r="F37" s="16">
        <v>1</v>
      </c>
      <c r="G37" s="16">
        <f t="shared" si="2"/>
        <v>0</v>
      </c>
      <c r="H37" s="16" t="s">
        <v>26</v>
      </c>
      <c r="I37" s="17">
        <f xml:space="preserve"> IF(H37 = "NO",0,1)</f>
        <v>0</v>
      </c>
      <c r="J37" s="15">
        <f t="shared" si="4"/>
        <v>1.4142135623730951</v>
      </c>
    </row>
    <row r="38" spans="1:10">
      <c r="B38" s="16">
        <v>4</v>
      </c>
      <c r="C38" s="16">
        <f t="shared" si="0"/>
        <v>1</v>
      </c>
      <c r="D38" s="16" t="s">
        <v>28</v>
      </c>
      <c r="E38" s="16">
        <f t="shared" si="1"/>
        <v>0</v>
      </c>
      <c r="F38" s="16">
        <v>1</v>
      </c>
      <c r="G38" s="16">
        <f t="shared" si="2"/>
        <v>0</v>
      </c>
      <c r="H38" s="16" t="s">
        <v>29</v>
      </c>
      <c r="I38" s="17"/>
      <c r="J38" s="15">
        <f t="shared" si="4"/>
        <v>1.4142135623730951</v>
      </c>
    </row>
    <row r="39" spans="1:10">
      <c r="B39" s="16">
        <v>4</v>
      </c>
      <c r="C39" s="16">
        <f t="shared" si="0"/>
        <v>1</v>
      </c>
      <c r="D39" s="16" t="s">
        <v>28</v>
      </c>
      <c r="E39" s="16">
        <f t="shared" si="1"/>
        <v>0</v>
      </c>
      <c r="F39" s="16">
        <v>5</v>
      </c>
      <c r="G39" s="16">
        <f t="shared" si="2"/>
        <v>0.12121212121212122</v>
      </c>
      <c r="H39" s="16" t="s">
        <v>26</v>
      </c>
      <c r="I39" s="17">
        <f xml:space="preserve"> IF(H39 = "NO",0,1)</f>
        <v>0</v>
      </c>
      <c r="J39" s="15">
        <f t="shared" si="4"/>
        <v>1.4193985974097416</v>
      </c>
    </row>
    <row r="40" spans="1:10">
      <c r="B40" s="16">
        <v>4</v>
      </c>
      <c r="C40" s="16">
        <f t="shared" si="0"/>
        <v>1</v>
      </c>
      <c r="D40" s="16" t="s">
        <v>28</v>
      </c>
      <c r="E40" s="16">
        <f t="shared" si="1"/>
        <v>0</v>
      </c>
      <c r="F40" s="16">
        <v>6</v>
      </c>
      <c r="G40" s="16">
        <f t="shared" si="2"/>
        <v>0.15151515151515152</v>
      </c>
      <c r="H40" s="16" t="s">
        <v>26</v>
      </c>
      <c r="I40" s="17">
        <f xml:space="preserve"> IF(H40 = "NO",0,1)</f>
        <v>0</v>
      </c>
      <c r="J40" s="15">
        <f t="shared" si="4"/>
        <v>1.4223068730547073</v>
      </c>
    </row>
    <row r="41" spans="1:10">
      <c r="B41" s="16">
        <v>4</v>
      </c>
      <c r="C41" s="16">
        <f t="shared" si="0"/>
        <v>1</v>
      </c>
      <c r="D41" s="16" t="s">
        <v>28</v>
      </c>
      <c r="E41" s="16">
        <f t="shared" si="1"/>
        <v>0</v>
      </c>
      <c r="F41" s="16">
        <v>6</v>
      </c>
      <c r="G41" s="16">
        <f t="shared" si="2"/>
        <v>0.15151515151515152</v>
      </c>
      <c r="H41" s="16" t="s">
        <v>26</v>
      </c>
      <c r="I41" s="17">
        <f xml:space="preserve"> IF(H41 = "NO",0,1)</f>
        <v>0</v>
      </c>
      <c r="J41" s="15">
        <f t="shared" si="4"/>
        <v>1.4223068730547073</v>
      </c>
    </row>
    <row r="45" spans="1:10">
      <c r="A45" s="10" t="s">
        <v>34</v>
      </c>
      <c r="B45" s="10" t="s">
        <v>37</v>
      </c>
      <c r="C45" s="10" t="s">
        <v>35</v>
      </c>
      <c r="D45" s="10" t="s">
        <v>40</v>
      </c>
      <c r="E45" s="10" t="s">
        <v>23</v>
      </c>
      <c r="F45" s="10" t="s">
        <v>39</v>
      </c>
      <c r="G45" s="10" t="s">
        <v>24</v>
      </c>
      <c r="H45" s="10" t="s">
        <v>42</v>
      </c>
      <c r="I45" s="10" t="s">
        <v>75</v>
      </c>
    </row>
    <row r="46" spans="1:10">
      <c r="A46" s="19">
        <v>1</v>
      </c>
      <c r="B46" s="19">
        <f xml:space="preserve"> (A46 - 1) / 3</f>
        <v>0</v>
      </c>
      <c r="C46" s="19" t="s">
        <v>25</v>
      </c>
      <c r="D46" s="19">
        <f>IF(C46="Married",1,0)</f>
        <v>1</v>
      </c>
      <c r="E46" s="19">
        <v>1</v>
      </c>
      <c r="F46" s="19">
        <f>(E46 -1) / 33</f>
        <v>0</v>
      </c>
      <c r="G46" s="19" t="s">
        <v>27</v>
      </c>
      <c r="H46" s="17">
        <f>IF(G46="Yes",1,0)</f>
        <v>1</v>
      </c>
      <c r="I46" s="17" t="s">
        <v>76</v>
      </c>
    </row>
    <row r="47" spans="1:10">
      <c r="A47" s="19">
        <v>3</v>
      </c>
      <c r="B47" s="19">
        <f xml:space="preserve"> (A47 - 1) / 3</f>
        <v>0.66666666666666663</v>
      </c>
      <c r="C47" s="19" t="s">
        <v>25</v>
      </c>
      <c r="D47" s="19">
        <f t="shared" ref="D47:D48" si="5">IF(C47="Married",1,0)</f>
        <v>1</v>
      </c>
      <c r="E47" s="19">
        <v>4</v>
      </c>
      <c r="F47" s="19">
        <f t="shared" ref="F47:F48" si="6">(E47 -1) / 33</f>
        <v>9.0909090909090912E-2</v>
      </c>
      <c r="G47" s="19" t="s">
        <v>26</v>
      </c>
      <c r="H47" s="17">
        <f t="shared" ref="H47:H48" si="7">IF(G47="Yes",1,0)</f>
        <v>0</v>
      </c>
      <c r="I47" s="17"/>
    </row>
    <row r="48" spans="1:10">
      <c r="A48" s="19">
        <v>2</v>
      </c>
      <c r="B48" s="19">
        <f t="shared" ref="B48" si="8" xml:space="preserve"> (A48 - 1) / 3</f>
        <v>0.33333333333333331</v>
      </c>
      <c r="C48" s="19" t="s">
        <v>36</v>
      </c>
      <c r="D48" s="19">
        <f t="shared" si="5"/>
        <v>0</v>
      </c>
      <c r="E48" s="19">
        <v>6</v>
      </c>
      <c r="F48" s="19">
        <f t="shared" si="6"/>
        <v>0.15151515151515152</v>
      </c>
      <c r="G48" s="19" t="s">
        <v>27</v>
      </c>
      <c r="H48" s="17">
        <f t="shared" si="7"/>
        <v>1</v>
      </c>
      <c r="I48" s="17"/>
    </row>
    <row r="53" spans="1:8">
      <c r="A53" s="3"/>
      <c r="H53" s="3"/>
    </row>
    <row r="54" spans="1:8">
      <c r="A54" s="18"/>
    </row>
    <row r="55" spans="1:8">
      <c r="A55" s="18"/>
    </row>
  </sheetData>
  <autoFilter ref="B1:J41" xr:uid="{945705C0-4AF8-9941-9B91-B8135BFA998A}">
    <sortState xmlns:xlrd2="http://schemas.microsoft.com/office/spreadsheetml/2017/richdata2" ref="B2:J41">
      <sortCondition ref="J1:J41"/>
    </sortState>
  </autoFilter>
  <dataValidations count="1">
    <dataValidation type="list" allowBlank="1" showInputMessage="1" showErrorMessage="1" sqref="H12:H20" xr:uid="{F6EC814C-D971-6647-8FF3-CC2511899E3F}">
      <formula1>"High,Medium,Low"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F975-7EB5-734C-AB1D-A93A5E5F6C2C}">
  <dimension ref="A1:Q54"/>
  <sheetViews>
    <sheetView topLeftCell="F28" zoomScale="150" workbookViewId="0">
      <selection activeCell="F48" sqref="F48"/>
    </sheetView>
  </sheetViews>
  <sheetFormatPr baseColWidth="10" defaultRowHeight="16"/>
  <cols>
    <col min="1" max="1" width="22.33203125" style="15" customWidth="1"/>
    <col min="2" max="2" width="11.5" style="15" customWidth="1"/>
    <col min="3" max="3" width="29.5" style="15" customWidth="1"/>
    <col min="4" max="4" width="15.33203125" style="15" customWidth="1"/>
    <col min="5" max="5" width="21.1640625" style="15" customWidth="1"/>
    <col min="6" max="6" width="17.1640625" style="15" customWidth="1"/>
    <col min="7" max="7" width="25.5" style="15" customWidth="1"/>
    <col min="8" max="8" width="13.1640625" style="15" customWidth="1"/>
    <col min="9" max="9" width="15" style="15" customWidth="1"/>
    <col min="10" max="10" width="17" style="15" customWidth="1"/>
    <col min="11" max="11" width="16.83203125" style="15" customWidth="1"/>
    <col min="12" max="13" width="17" style="15" customWidth="1"/>
    <col min="14" max="14" width="16.33203125" style="15" customWidth="1"/>
    <col min="15" max="15" width="34" style="15" customWidth="1"/>
    <col min="16" max="16" width="10.83203125" style="15"/>
    <col min="17" max="17" width="14.83203125" style="15" customWidth="1"/>
    <col min="18" max="16384" width="10.83203125" style="15"/>
  </cols>
  <sheetData>
    <row r="1" spans="2:17">
      <c r="B1" s="14" t="s">
        <v>21</v>
      </c>
      <c r="C1" s="14" t="s">
        <v>37</v>
      </c>
      <c r="D1" s="14" t="s">
        <v>22</v>
      </c>
      <c r="E1" s="14" t="s">
        <v>40</v>
      </c>
      <c r="F1" s="14" t="s">
        <v>23</v>
      </c>
      <c r="G1" s="14" t="s">
        <v>39</v>
      </c>
      <c r="H1" s="14" t="s">
        <v>24</v>
      </c>
      <c r="I1" s="14" t="s">
        <v>41</v>
      </c>
      <c r="J1" s="12" t="s">
        <v>44</v>
      </c>
    </row>
    <row r="2" spans="2:17">
      <c r="B2" s="29">
        <v>3</v>
      </c>
      <c r="C2" s="29">
        <f t="shared" ref="C2:C41" si="0" xml:space="preserve"> (B2 - 1) / 3</f>
        <v>0.66666666666666663</v>
      </c>
      <c r="D2" s="29" t="s">
        <v>25</v>
      </c>
      <c r="E2" s="29">
        <f t="shared" ref="E2:E41" si="1">IF(D2="Married",1,0)</f>
        <v>1</v>
      </c>
      <c r="F2" s="29">
        <v>5</v>
      </c>
      <c r="G2" s="29">
        <f t="shared" ref="G2:G41" si="2">( F2 - 1) / 33</f>
        <v>0.12121212121212122</v>
      </c>
      <c r="H2" s="13" t="s">
        <v>26</v>
      </c>
      <c r="I2" s="30">
        <f t="shared" ref="I2:I28" si="3" xml:space="preserve"> IF(H2 = "NO",0,1)</f>
        <v>0</v>
      </c>
      <c r="J2" s="31">
        <f t="shared" ref="J2:J41" si="4">SQRT((0.666666667-C2)^2+(1-E2)^2+(0.090909091-G2)^2)</f>
        <v>3.0303030212121222E-2</v>
      </c>
    </row>
    <row r="3" spans="2:17">
      <c r="B3" s="29">
        <v>3</v>
      </c>
      <c r="C3" s="29">
        <f t="shared" si="0"/>
        <v>0.66666666666666663</v>
      </c>
      <c r="D3" s="29" t="s">
        <v>25</v>
      </c>
      <c r="E3" s="29">
        <f t="shared" si="1"/>
        <v>1</v>
      </c>
      <c r="F3" s="29">
        <v>2</v>
      </c>
      <c r="G3" s="29">
        <f t="shared" si="2"/>
        <v>3.0303030303030304E-2</v>
      </c>
      <c r="H3" s="13" t="s">
        <v>27</v>
      </c>
      <c r="I3" s="30">
        <f t="shared" si="3"/>
        <v>1</v>
      </c>
      <c r="J3" s="31">
        <f t="shared" si="4"/>
        <v>6.0606060696969694E-2</v>
      </c>
    </row>
    <row r="4" spans="2:17">
      <c r="B4" s="29">
        <v>3</v>
      </c>
      <c r="C4" s="29">
        <f t="shared" si="0"/>
        <v>0.66666666666666663</v>
      </c>
      <c r="D4" s="29" t="s">
        <v>25</v>
      </c>
      <c r="E4" s="29">
        <f t="shared" si="1"/>
        <v>1</v>
      </c>
      <c r="F4" s="29">
        <v>2</v>
      </c>
      <c r="G4" s="29">
        <f t="shared" si="2"/>
        <v>3.0303030303030304E-2</v>
      </c>
      <c r="H4" s="13" t="s">
        <v>26</v>
      </c>
      <c r="I4" s="30">
        <f t="shared" si="3"/>
        <v>0</v>
      </c>
      <c r="J4" s="31">
        <f t="shared" si="4"/>
        <v>6.0606060696969694E-2</v>
      </c>
    </row>
    <row r="5" spans="2:17">
      <c r="B5" s="29">
        <v>3</v>
      </c>
      <c r="C5" s="29">
        <f t="shared" si="0"/>
        <v>0.66666666666666663</v>
      </c>
      <c r="D5" s="29" t="s">
        <v>25</v>
      </c>
      <c r="E5" s="29">
        <f t="shared" si="1"/>
        <v>1</v>
      </c>
      <c r="F5" s="29">
        <v>2</v>
      </c>
      <c r="G5" s="29">
        <f t="shared" si="2"/>
        <v>3.0303030303030304E-2</v>
      </c>
      <c r="H5" s="13" t="s">
        <v>26</v>
      </c>
      <c r="I5" s="30">
        <f t="shared" si="3"/>
        <v>0</v>
      </c>
      <c r="J5" s="31">
        <f t="shared" si="4"/>
        <v>6.0606060696969694E-2</v>
      </c>
    </row>
    <row r="6" spans="2:17">
      <c r="B6" s="16">
        <v>3</v>
      </c>
      <c r="C6" s="16">
        <f t="shared" si="0"/>
        <v>0.66666666666666663</v>
      </c>
      <c r="D6" s="16" t="s">
        <v>25</v>
      </c>
      <c r="E6" s="16">
        <f t="shared" si="1"/>
        <v>1</v>
      </c>
      <c r="F6" s="16">
        <v>2</v>
      </c>
      <c r="G6" s="16">
        <f t="shared" si="2"/>
        <v>3.0303030303030304E-2</v>
      </c>
      <c r="H6" s="16" t="s">
        <v>26</v>
      </c>
      <c r="I6" s="17">
        <f t="shared" si="3"/>
        <v>0</v>
      </c>
      <c r="J6" s="15">
        <f t="shared" si="4"/>
        <v>6.0606060696969694E-2</v>
      </c>
    </row>
    <row r="7" spans="2:17">
      <c r="B7" s="16">
        <v>3</v>
      </c>
      <c r="C7" s="16">
        <f t="shared" si="0"/>
        <v>0.66666666666666663</v>
      </c>
      <c r="D7" s="16" t="s">
        <v>25</v>
      </c>
      <c r="E7" s="16">
        <f t="shared" si="1"/>
        <v>1</v>
      </c>
      <c r="F7" s="16">
        <v>2</v>
      </c>
      <c r="G7" s="16">
        <f t="shared" si="2"/>
        <v>3.0303030303030304E-2</v>
      </c>
      <c r="H7" s="16" t="s">
        <v>27</v>
      </c>
      <c r="I7" s="17">
        <f t="shared" si="3"/>
        <v>1</v>
      </c>
      <c r="J7" s="15">
        <f t="shared" si="4"/>
        <v>6.0606060696969694E-2</v>
      </c>
    </row>
    <row r="8" spans="2:17">
      <c r="B8" s="16">
        <v>3</v>
      </c>
      <c r="C8" s="16">
        <f t="shared" si="0"/>
        <v>0.66666666666666663</v>
      </c>
      <c r="D8" s="16" t="s">
        <v>25</v>
      </c>
      <c r="E8" s="16">
        <f t="shared" si="1"/>
        <v>1</v>
      </c>
      <c r="F8" s="16">
        <v>7</v>
      </c>
      <c r="G8" s="16">
        <f t="shared" si="2"/>
        <v>0.18181818181818182</v>
      </c>
      <c r="H8" s="16" t="s">
        <v>26</v>
      </c>
      <c r="I8" s="17">
        <f t="shared" si="3"/>
        <v>0</v>
      </c>
      <c r="J8" s="15">
        <f t="shared" si="4"/>
        <v>9.0909090818181826E-2</v>
      </c>
    </row>
    <row r="9" spans="2:17">
      <c r="B9" s="16">
        <v>3</v>
      </c>
      <c r="C9" s="16">
        <f t="shared" si="0"/>
        <v>0.66666666666666663</v>
      </c>
      <c r="D9" s="16" t="s">
        <v>25</v>
      </c>
      <c r="E9" s="16">
        <f t="shared" si="1"/>
        <v>1</v>
      </c>
      <c r="F9" s="16">
        <v>7</v>
      </c>
      <c r="G9" s="16">
        <f t="shared" si="2"/>
        <v>0.18181818181818182</v>
      </c>
      <c r="H9" s="16" t="s">
        <v>26</v>
      </c>
      <c r="I9" s="17">
        <f t="shared" si="3"/>
        <v>0</v>
      </c>
      <c r="J9" s="15">
        <f t="shared" si="4"/>
        <v>9.0909090818181826E-2</v>
      </c>
      <c r="K9" s="3"/>
      <c r="L9" s="3"/>
      <c r="M9" s="3"/>
      <c r="N9" s="3"/>
      <c r="O9" s="3"/>
      <c r="P9" s="3"/>
      <c r="Q9" s="3"/>
    </row>
    <row r="10" spans="2:17">
      <c r="B10" s="16">
        <v>3</v>
      </c>
      <c r="C10" s="16">
        <f t="shared" si="0"/>
        <v>0.66666666666666663</v>
      </c>
      <c r="D10" s="16" t="s">
        <v>25</v>
      </c>
      <c r="E10" s="16">
        <f t="shared" si="1"/>
        <v>1</v>
      </c>
      <c r="F10" s="16">
        <v>1</v>
      </c>
      <c r="G10" s="16">
        <f t="shared" si="2"/>
        <v>0</v>
      </c>
      <c r="H10" s="16" t="s">
        <v>27</v>
      </c>
      <c r="I10" s="17">
        <f t="shared" si="3"/>
        <v>1</v>
      </c>
      <c r="J10" s="15">
        <f t="shared" si="4"/>
        <v>9.0909090999999997E-2</v>
      </c>
      <c r="K10" s="18"/>
      <c r="L10" s="18"/>
      <c r="M10" s="18"/>
      <c r="N10" s="18"/>
      <c r="O10" s="18"/>
      <c r="P10" s="18"/>
    </row>
    <row r="11" spans="2:17">
      <c r="B11" s="16">
        <v>3</v>
      </c>
      <c r="C11" s="16">
        <f t="shared" si="0"/>
        <v>0.66666666666666663</v>
      </c>
      <c r="D11" s="16" t="s">
        <v>25</v>
      </c>
      <c r="E11" s="16">
        <f t="shared" si="1"/>
        <v>1</v>
      </c>
      <c r="F11" s="16">
        <v>10</v>
      </c>
      <c r="G11" s="16">
        <f t="shared" si="2"/>
        <v>0.27272727272727271</v>
      </c>
      <c r="H11" s="16" t="s">
        <v>26</v>
      </c>
      <c r="I11" s="17">
        <f t="shared" si="3"/>
        <v>0</v>
      </c>
      <c r="J11" s="15">
        <f t="shared" si="4"/>
        <v>0.18181818172727271</v>
      </c>
      <c r="K11" s="18"/>
      <c r="L11" s="18"/>
      <c r="M11" s="18"/>
      <c r="N11" s="18"/>
      <c r="O11" s="18"/>
      <c r="P11" s="18"/>
    </row>
    <row r="12" spans="2:17">
      <c r="B12" s="16">
        <v>4</v>
      </c>
      <c r="C12" s="16">
        <f t="shared" si="0"/>
        <v>1</v>
      </c>
      <c r="D12" s="16" t="s">
        <v>25</v>
      </c>
      <c r="E12" s="16">
        <f t="shared" si="1"/>
        <v>1</v>
      </c>
      <c r="F12" s="16">
        <v>5</v>
      </c>
      <c r="G12" s="16">
        <f t="shared" si="2"/>
        <v>0.12121212121212122</v>
      </c>
      <c r="H12" s="16" t="s">
        <v>26</v>
      </c>
      <c r="I12" s="17">
        <f t="shared" si="3"/>
        <v>0</v>
      </c>
      <c r="J12" s="15">
        <f t="shared" si="4"/>
        <v>0.33470790927154026</v>
      </c>
      <c r="K12" s="18"/>
      <c r="L12" s="18"/>
      <c r="M12" s="18"/>
      <c r="N12" s="18"/>
      <c r="O12" s="18"/>
      <c r="P12" s="18"/>
    </row>
    <row r="13" spans="2:17">
      <c r="B13" s="16">
        <v>4</v>
      </c>
      <c r="C13" s="16">
        <f t="shared" si="0"/>
        <v>1</v>
      </c>
      <c r="D13" s="16" t="s">
        <v>25</v>
      </c>
      <c r="E13" s="16">
        <f t="shared" si="1"/>
        <v>1</v>
      </c>
      <c r="F13" s="16">
        <v>3</v>
      </c>
      <c r="G13" s="16">
        <f t="shared" si="2"/>
        <v>6.0606060606060608E-2</v>
      </c>
      <c r="H13" s="16" t="s">
        <v>26</v>
      </c>
      <c r="I13" s="17">
        <f t="shared" si="3"/>
        <v>0</v>
      </c>
      <c r="J13" s="15">
        <f t="shared" si="4"/>
        <v>0.33470790928800132</v>
      </c>
    </row>
    <row r="14" spans="2:17">
      <c r="B14" s="16">
        <v>2</v>
      </c>
      <c r="C14" s="16">
        <f t="shared" si="0"/>
        <v>0.33333333333333331</v>
      </c>
      <c r="D14" s="16" t="s">
        <v>25</v>
      </c>
      <c r="E14" s="16">
        <f t="shared" si="1"/>
        <v>1</v>
      </c>
      <c r="F14" s="16">
        <v>5</v>
      </c>
      <c r="G14" s="16">
        <f t="shared" si="2"/>
        <v>0.12121212121212122</v>
      </c>
      <c r="H14" s="16" t="s">
        <v>27</v>
      </c>
      <c r="I14" s="17">
        <f t="shared" si="3"/>
        <v>1</v>
      </c>
      <c r="J14" s="15">
        <f t="shared" si="4"/>
        <v>0.33470790993546906</v>
      </c>
    </row>
    <row r="15" spans="2:17">
      <c r="B15" s="16">
        <v>2</v>
      </c>
      <c r="C15" s="16">
        <f t="shared" si="0"/>
        <v>0.33333333333333331</v>
      </c>
      <c r="D15" s="16" t="s">
        <v>25</v>
      </c>
      <c r="E15" s="16">
        <f t="shared" si="1"/>
        <v>1</v>
      </c>
      <c r="F15" s="16">
        <v>3</v>
      </c>
      <c r="G15" s="16">
        <f t="shared" si="2"/>
        <v>6.0606060606060608E-2</v>
      </c>
      <c r="H15" s="16" t="s">
        <v>27</v>
      </c>
      <c r="I15" s="17">
        <f t="shared" si="3"/>
        <v>1</v>
      </c>
      <c r="J15" s="15">
        <f t="shared" si="4"/>
        <v>0.33470790995193012</v>
      </c>
    </row>
    <row r="16" spans="2:17">
      <c r="B16" s="16">
        <v>2</v>
      </c>
      <c r="C16" s="16">
        <f t="shared" si="0"/>
        <v>0.33333333333333331</v>
      </c>
      <c r="D16" s="16" t="s">
        <v>25</v>
      </c>
      <c r="E16" s="16">
        <f t="shared" si="1"/>
        <v>1</v>
      </c>
      <c r="F16" s="16">
        <v>7</v>
      </c>
      <c r="G16" s="16">
        <f t="shared" si="2"/>
        <v>0.18181818181818182</v>
      </c>
      <c r="H16" s="16" t="s">
        <v>26</v>
      </c>
      <c r="I16" s="17">
        <f t="shared" si="3"/>
        <v>0</v>
      </c>
      <c r="J16" s="15">
        <f t="shared" si="4"/>
        <v>0.34550770487316457</v>
      </c>
    </row>
    <row r="17" spans="2:10">
      <c r="B17" s="16">
        <v>2</v>
      </c>
      <c r="C17" s="16">
        <f t="shared" si="0"/>
        <v>0.33333333333333331</v>
      </c>
      <c r="D17" s="16" t="s">
        <v>25</v>
      </c>
      <c r="E17" s="16">
        <f t="shared" si="1"/>
        <v>1</v>
      </c>
      <c r="F17" s="16">
        <v>1</v>
      </c>
      <c r="G17" s="16">
        <f t="shared" si="2"/>
        <v>0</v>
      </c>
      <c r="H17" s="16" t="s">
        <v>27</v>
      </c>
      <c r="I17" s="17">
        <f t="shared" si="3"/>
        <v>1</v>
      </c>
      <c r="J17" s="15">
        <f t="shared" si="4"/>
        <v>0.34550770492100408</v>
      </c>
    </row>
    <row r="18" spans="2:10">
      <c r="B18" s="16">
        <v>4</v>
      </c>
      <c r="C18" s="16">
        <f t="shared" si="0"/>
        <v>1</v>
      </c>
      <c r="D18" s="16" t="s">
        <v>25</v>
      </c>
      <c r="E18" s="16">
        <f t="shared" si="1"/>
        <v>1</v>
      </c>
      <c r="F18" s="16">
        <v>8</v>
      </c>
      <c r="G18" s="16">
        <f t="shared" si="2"/>
        <v>0.21212121212121213</v>
      </c>
      <c r="H18" s="16" t="s">
        <v>26</v>
      </c>
      <c r="I18" s="17">
        <f t="shared" si="3"/>
        <v>0</v>
      </c>
      <c r="J18" s="15">
        <f t="shared" si="4"/>
        <v>0.35468787573808086</v>
      </c>
    </row>
    <row r="19" spans="2:10">
      <c r="B19" s="16">
        <v>4</v>
      </c>
      <c r="C19" s="16">
        <f t="shared" si="0"/>
        <v>1</v>
      </c>
      <c r="D19" s="16" t="s">
        <v>25</v>
      </c>
      <c r="E19" s="16">
        <f t="shared" si="1"/>
        <v>1</v>
      </c>
      <c r="F19" s="16">
        <v>18</v>
      </c>
      <c r="G19" s="16">
        <f t="shared" si="2"/>
        <v>0.51515151515151514</v>
      </c>
      <c r="H19" s="16" t="s">
        <v>26</v>
      </c>
      <c r="I19" s="17">
        <f t="shared" si="3"/>
        <v>0</v>
      </c>
      <c r="J19" s="15">
        <f t="shared" si="4"/>
        <v>0.53953011532151107</v>
      </c>
    </row>
    <row r="20" spans="2:10">
      <c r="B20" s="16">
        <v>4</v>
      </c>
      <c r="C20" s="16">
        <f t="shared" si="0"/>
        <v>1</v>
      </c>
      <c r="D20" s="16" t="s">
        <v>25</v>
      </c>
      <c r="E20" s="16">
        <f t="shared" si="1"/>
        <v>1</v>
      </c>
      <c r="F20" s="16">
        <v>22</v>
      </c>
      <c r="G20" s="16">
        <f t="shared" si="2"/>
        <v>0.63636363636363635</v>
      </c>
      <c r="H20" s="16" t="s">
        <v>26</v>
      </c>
      <c r="I20" s="17">
        <f t="shared" si="3"/>
        <v>0</v>
      </c>
      <c r="J20" s="15">
        <f t="shared" si="4"/>
        <v>0.63924312428585428</v>
      </c>
    </row>
    <row r="21" spans="2:10">
      <c r="B21" s="16">
        <v>1</v>
      </c>
      <c r="C21" s="16">
        <f t="shared" si="0"/>
        <v>0</v>
      </c>
      <c r="D21" s="16" t="s">
        <v>25</v>
      </c>
      <c r="E21" s="16">
        <f t="shared" si="1"/>
        <v>1</v>
      </c>
      <c r="F21" s="16">
        <v>7</v>
      </c>
      <c r="G21" s="16">
        <f t="shared" si="2"/>
        <v>0.18181818181818182</v>
      </c>
      <c r="H21" s="16" t="s">
        <v>26</v>
      </c>
      <c r="I21" s="17">
        <f t="shared" si="3"/>
        <v>0</v>
      </c>
      <c r="J21" s="15">
        <f t="shared" si="4"/>
        <v>0.67283646429297905</v>
      </c>
    </row>
    <row r="22" spans="2:10">
      <c r="B22" s="16">
        <v>1</v>
      </c>
      <c r="C22" s="16">
        <f t="shared" si="0"/>
        <v>0</v>
      </c>
      <c r="D22" s="16" t="s">
        <v>25</v>
      </c>
      <c r="E22" s="16">
        <f t="shared" si="1"/>
        <v>1</v>
      </c>
      <c r="F22" s="16">
        <v>10</v>
      </c>
      <c r="G22" s="16">
        <f t="shared" si="2"/>
        <v>0.27272727272727271</v>
      </c>
      <c r="H22" s="16" t="s">
        <v>26</v>
      </c>
      <c r="I22" s="17">
        <f t="shared" si="3"/>
        <v>0</v>
      </c>
      <c r="J22" s="15">
        <f t="shared" si="4"/>
        <v>0.69101540944866091</v>
      </c>
    </row>
    <row r="23" spans="2:10">
      <c r="B23" s="16">
        <v>1</v>
      </c>
      <c r="C23" s="16">
        <f t="shared" si="0"/>
        <v>0</v>
      </c>
      <c r="D23" s="16" t="s">
        <v>25</v>
      </c>
      <c r="E23" s="16">
        <f t="shared" si="1"/>
        <v>1</v>
      </c>
      <c r="F23" s="16">
        <v>12</v>
      </c>
      <c r="G23" s="16">
        <f t="shared" si="2"/>
        <v>0.33333333333333331</v>
      </c>
      <c r="H23" s="16" t="s">
        <v>27</v>
      </c>
      <c r="I23" s="17">
        <f t="shared" si="3"/>
        <v>1</v>
      </c>
      <c r="J23" s="15">
        <f t="shared" si="4"/>
        <v>0.70937575244702267</v>
      </c>
    </row>
    <row r="24" spans="2:10">
      <c r="B24" s="16">
        <v>1</v>
      </c>
      <c r="C24" s="16">
        <f t="shared" si="0"/>
        <v>0</v>
      </c>
      <c r="D24" s="16" t="s">
        <v>25</v>
      </c>
      <c r="E24" s="16">
        <f t="shared" si="1"/>
        <v>1</v>
      </c>
      <c r="F24" s="16">
        <v>18</v>
      </c>
      <c r="G24" s="16">
        <f t="shared" si="2"/>
        <v>0.51515151515151514</v>
      </c>
      <c r="H24" s="16" t="s">
        <v>26</v>
      </c>
      <c r="I24" s="17">
        <f t="shared" si="3"/>
        <v>0</v>
      </c>
      <c r="J24" s="15">
        <f t="shared" si="4"/>
        <v>0.79020635237818926</v>
      </c>
    </row>
    <row r="25" spans="2:10">
      <c r="B25" s="16">
        <v>3</v>
      </c>
      <c r="C25" s="16">
        <f t="shared" si="0"/>
        <v>0.66666666666666663</v>
      </c>
      <c r="D25" s="16" t="s">
        <v>28</v>
      </c>
      <c r="E25" s="16">
        <f t="shared" si="1"/>
        <v>0</v>
      </c>
      <c r="F25" s="16">
        <v>1</v>
      </c>
      <c r="G25" s="16">
        <f t="shared" si="2"/>
        <v>0</v>
      </c>
      <c r="H25" s="16" t="s">
        <v>26</v>
      </c>
      <c r="I25" s="17">
        <f t="shared" si="3"/>
        <v>0</v>
      </c>
      <c r="J25" s="15">
        <f t="shared" si="4"/>
        <v>1.0041237288434361</v>
      </c>
    </row>
    <row r="26" spans="2:10">
      <c r="B26" s="16">
        <v>3</v>
      </c>
      <c r="C26" s="16">
        <f t="shared" si="0"/>
        <v>0.66666666666666663</v>
      </c>
      <c r="D26" s="16" t="s">
        <v>28</v>
      </c>
      <c r="E26" s="16">
        <f t="shared" si="1"/>
        <v>0</v>
      </c>
      <c r="F26" s="16">
        <v>1</v>
      </c>
      <c r="G26" s="16">
        <f t="shared" si="2"/>
        <v>0</v>
      </c>
      <c r="H26" s="16" t="s">
        <v>26</v>
      </c>
      <c r="I26" s="17">
        <f t="shared" si="3"/>
        <v>0</v>
      </c>
      <c r="J26" s="15">
        <f t="shared" si="4"/>
        <v>1.0041237288434361</v>
      </c>
    </row>
    <row r="27" spans="2:10">
      <c r="B27" s="16">
        <v>3</v>
      </c>
      <c r="C27" s="16">
        <f t="shared" si="0"/>
        <v>0.66666666666666663</v>
      </c>
      <c r="D27" s="16" t="s">
        <v>28</v>
      </c>
      <c r="E27" s="16">
        <f t="shared" si="1"/>
        <v>0</v>
      </c>
      <c r="F27" s="16">
        <v>8</v>
      </c>
      <c r="G27" s="16">
        <f t="shared" si="2"/>
        <v>0.21212121212121213</v>
      </c>
      <c r="H27" s="16" t="s">
        <v>26</v>
      </c>
      <c r="I27" s="17">
        <f t="shared" si="3"/>
        <v>0</v>
      </c>
      <c r="J27" s="15">
        <f t="shared" si="4"/>
        <v>1.0073194023281311</v>
      </c>
    </row>
    <row r="28" spans="2:10">
      <c r="B28" s="16">
        <v>1</v>
      </c>
      <c r="C28" s="16">
        <f t="shared" si="0"/>
        <v>0</v>
      </c>
      <c r="D28" s="16" t="s">
        <v>25</v>
      </c>
      <c r="E28" s="16">
        <f t="shared" si="1"/>
        <v>1</v>
      </c>
      <c r="F28" s="16">
        <v>29</v>
      </c>
      <c r="G28" s="16">
        <f t="shared" si="2"/>
        <v>0.84848484848484851</v>
      </c>
      <c r="H28" s="16" t="s">
        <v>26</v>
      </c>
      <c r="I28" s="17">
        <f t="shared" si="3"/>
        <v>0</v>
      </c>
      <c r="J28" s="15">
        <f t="shared" si="4"/>
        <v>1.0091409580517634</v>
      </c>
    </row>
    <row r="29" spans="2:10">
      <c r="B29" s="16">
        <v>3</v>
      </c>
      <c r="C29" s="16">
        <f t="shared" si="0"/>
        <v>0.66666666666666663</v>
      </c>
      <c r="D29" s="16" t="s">
        <v>28</v>
      </c>
      <c r="E29" s="16">
        <f t="shared" si="1"/>
        <v>0</v>
      </c>
      <c r="F29" s="16">
        <v>10</v>
      </c>
      <c r="G29" s="16">
        <f t="shared" si="2"/>
        <v>0.27272727272727271</v>
      </c>
      <c r="H29" s="16" t="s">
        <v>29</v>
      </c>
      <c r="I29" s="17"/>
      <c r="J29" s="15">
        <f t="shared" si="4"/>
        <v>1.0163945352109147</v>
      </c>
    </row>
    <row r="30" spans="2:10">
      <c r="B30" s="16">
        <v>3</v>
      </c>
      <c r="C30" s="16">
        <f t="shared" si="0"/>
        <v>0.66666666666666663</v>
      </c>
      <c r="D30" s="16" t="s">
        <v>28</v>
      </c>
      <c r="E30" s="16">
        <f t="shared" si="1"/>
        <v>0</v>
      </c>
      <c r="F30" s="16">
        <v>11</v>
      </c>
      <c r="G30" s="16">
        <f t="shared" si="2"/>
        <v>0.30303030303030304</v>
      </c>
      <c r="H30" s="16" t="s">
        <v>26</v>
      </c>
      <c r="I30" s="17">
        <f t="shared" ref="I30:I36" si="5" xml:space="preserve"> IF(H30 = "NO",0,1)</f>
        <v>0</v>
      </c>
      <c r="J30" s="15">
        <f t="shared" si="4"/>
        <v>1.0222501692801056</v>
      </c>
    </row>
    <row r="31" spans="2:10">
      <c r="B31" s="16">
        <v>4</v>
      </c>
      <c r="C31" s="16">
        <f t="shared" si="0"/>
        <v>1</v>
      </c>
      <c r="D31" s="16" t="s">
        <v>28</v>
      </c>
      <c r="E31" s="16">
        <f t="shared" si="1"/>
        <v>0</v>
      </c>
      <c r="F31" s="16">
        <v>5</v>
      </c>
      <c r="G31" s="16">
        <f t="shared" si="2"/>
        <v>0.12121212121212122</v>
      </c>
      <c r="H31" s="16" t="s">
        <v>26</v>
      </c>
      <c r="I31" s="17">
        <f t="shared" si="5"/>
        <v>0</v>
      </c>
      <c r="J31" s="15">
        <f t="shared" si="4"/>
        <v>1.0545280387590108</v>
      </c>
    </row>
    <row r="32" spans="2:10">
      <c r="B32" s="16">
        <v>2</v>
      </c>
      <c r="C32" s="16">
        <f t="shared" si="0"/>
        <v>0.33333333333333331</v>
      </c>
      <c r="D32" s="16" t="s">
        <v>28</v>
      </c>
      <c r="E32" s="16">
        <f t="shared" si="1"/>
        <v>0</v>
      </c>
      <c r="F32" s="16">
        <v>5</v>
      </c>
      <c r="G32" s="16">
        <f t="shared" si="2"/>
        <v>0.12121212121212122</v>
      </c>
      <c r="H32" s="16" t="s">
        <v>26</v>
      </c>
      <c r="I32" s="17">
        <f t="shared" si="5"/>
        <v>0</v>
      </c>
      <c r="J32" s="15">
        <f t="shared" si="4"/>
        <v>1.0545280389697422</v>
      </c>
    </row>
    <row r="33" spans="2:10">
      <c r="B33" s="16">
        <v>2</v>
      </c>
      <c r="C33" s="16">
        <f t="shared" si="0"/>
        <v>0.33333333333333331</v>
      </c>
      <c r="D33" s="16" t="s">
        <v>28</v>
      </c>
      <c r="E33" s="16">
        <f t="shared" si="1"/>
        <v>0</v>
      </c>
      <c r="F33" s="16">
        <v>3</v>
      </c>
      <c r="G33" s="16">
        <f t="shared" si="2"/>
        <v>6.0606060606060608E-2</v>
      </c>
      <c r="H33" s="16" t="s">
        <v>27</v>
      </c>
      <c r="I33" s="17">
        <f t="shared" si="5"/>
        <v>1</v>
      </c>
      <c r="J33" s="15">
        <f t="shared" si="4"/>
        <v>1.0545280389749669</v>
      </c>
    </row>
    <row r="34" spans="2:10">
      <c r="B34" s="16">
        <v>4</v>
      </c>
      <c r="C34" s="16">
        <f t="shared" si="0"/>
        <v>1</v>
      </c>
      <c r="D34" s="16" t="s">
        <v>28</v>
      </c>
      <c r="E34" s="16">
        <f t="shared" si="1"/>
        <v>0</v>
      </c>
      <c r="F34" s="16">
        <v>6</v>
      </c>
      <c r="G34" s="16">
        <f t="shared" si="2"/>
        <v>0.15151515151515152</v>
      </c>
      <c r="H34" s="16" t="s">
        <v>26</v>
      </c>
      <c r="I34" s="17">
        <f t="shared" si="5"/>
        <v>0</v>
      </c>
      <c r="J34" s="15">
        <f t="shared" si="4"/>
        <v>1.0558334174764763</v>
      </c>
    </row>
    <row r="35" spans="2:10">
      <c r="B35" s="16">
        <v>4</v>
      </c>
      <c r="C35" s="16">
        <f t="shared" si="0"/>
        <v>1</v>
      </c>
      <c r="D35" s="16" t="s">
        <v>28</v>
      </c>
      <c r="E35" s="16">
        <f t="shared" si="1"/>
        <v>0</v>
      </c>
      <c r="F35" s="16">
        <v>6</v>
      </c>
      <c r="G35" s="16">
        <f t="shared" si="2"/>
        <v>0.15151515151515152</v>
      </c>
      <c r="H35" s="16" t="s">
        <v>26</v>
      </c>
      <c r="I35" s="17">
        <f t="shared" si="5"/>
        <v>0</v>
      </c>
      <c r="J35" s="15">
        <f t="shared" si="4"/>
        <v>1.0558334174764763</v>
      </c>
    </row>
    <row r="36" spans="2:10">
      <c r="B36" s="16">
        <v>4</v>
      </c>
      <c r="C36" s="16">
        <f t="shared" si="0"/>
        <v>1</v>
      </c>
      <c r="D36" s="16" t="s">
        <v>28</v>
      </c>
      <c r="E36" s="16">
        <f t="shared" si="1"/>
        <v>0</v>
      </c>
      <c r="F36" s="16">
        <v>1</v>
      </c>
      <c r="G36" s="16">
        <f t="shared" si="2"/>
        <v>0</v>
      </c>
      <c r="H36" s="16" t="s">
        <v>26</v>
      </c>
      <c r="I36" s="17">
        <f t="shared" si="5"/>
        <v>0</v>
      </c>
      <c r="J36" s="15">
        <f t="shared" si="4"/>
        <v>1.0580054696055854</v>
      </c>
    </row>
    <row r="37" spans="2:10">
      <c r="B37" s="16">
        <v>4</v>
      </c>
      <c r="C37" s="16">
        <f t="shared" si="0"/>
        <v>1</v>
      </c>
      <c r="D37" s="16" t="s">
        <v>28</v>
      </c>
      <c r="E37" s="16">
        <f t="shared" si="1"/>
        <v>0</v>
      </c>
      <c r="F37" s="16">
        <v>1</v>
      </c>
      <c r="G37" s="16">
        <f t="shared" si="2"/>
        <v>0</v>
      </c>
      <c r="H37" s="16" t="s">
        <v>29</v>
      </c>
      <c r="I37" s="17"/>
      <c r="J37" s="15">
        <f t="shared" si="4"/>
        <v>1.0580054696055854</v>
      </c>
    </row>
    <row r="38" spans="2:10">
      <c r="B38" s="16">
        <v>1</v>
      </c>
      <c r="C38" s="16">
        <f t="shared" si="0"/>
        <v>0</v>
      </c>
      <c r="D38" s="16" t="s">
        <v>25</v>
      </c>
      <c r="E38" s="16">
        <f t="shared" si="1"/>
        <v>1</v>
      </c>
      <c r="F38" s="16">
        <v>34</v>
      </c>
      <c r="G38" s="16">
        <f t="shared" si="2"/>
        <v>1</v>
      </c>
      <c r="H38" s="16" t="s">
        <v>26</v>
      </c>
      <c r="I38" s="17">
        <f xml:space="preserve"> IF(H38 = "NO",0,1)</f>
        <v>0</v>
      </c>
      <c r="J38" s="15">
        <f t="shared" si="4"/>
        <v>1.1273378933200708</v>
      </c>
    </row>
    <row r="39" spans="2:10">
      <c r="B39" s="16">
        <v>1</v>
      </c>
      <c r="C39" s="16">
        <f t="shared" si="0"/>
        <v>0</v>
      </c>
      <c r="D39" s="16" t="s">
        <v>28</v>
      </c>
      <c r="E39" s="16">
        <f t="shared" si="1"/>
        <v>0</v>
      </c>
      <c r="F39" s="16">
        <v>3</v>
      </c>
      <c r="G39" s="16">
        <f t="shared" si="2"/>
        <v>6.0606060606060608E-2</v>
      </c>
      <c r="H39" s="16" t="s">
        <v>26</v>
      </c>
      <c r="I39" s="17">
        <f xml:space="preserve"> IF(H39 = "NO",0,1)</f>
        <v>0</v>
      </c>
      <c r="J39" s="15">
        <f t="shared" si="4"/>
        <v>1.2022323895736402</v>
      </c>
    </row>
    <row r="40" spans="2:10">
      <c r="B40" s="16">
        <v>1</v>
      </c>
      <c r="C40" s="16">
        <f t="shared" si="0"/>
        <v>0</v>
      </c>
      <c r="D40" s="16" t="s">
        <v>28</v>
      </c>
      <c r="E40" s="16">
        <f t="shared" si="1"/>
        <v>0</v>
      </c>
      <c r="F40" s="16">
        <v>2</v>
      </c>
      <c r="G40" s="16">
        <f t="shared" si="2"/>
        <v>3.0303030303030304E-2</v>
      </c>
      <c r="H40" s="16" t="s">
        <v>27</v>
      </c>
      <c r="I40" s="17">
        <f xml:space="preserve"> IF(H40 = "NO",0,1)</f>
        <v>1</v>
      </c>
      <c r="J40" s="15">
        <f t="shared" si="4"/>
        <v>1.2033775548355943</v>
      </c>
    </row>
    <row r="41" spans="2:10">
      <c r="B41" s="16">
        <v>1</v>
      </c>
      <c r="C41" s="16">
        <f t="shared" si="0"/>
        <v>0</v>
      </c>
      <c r="D41" s="16" t="s">
        <v>28</v>
      </c>
      <c r="E41" s="16">
        <f t="shared" si="1"/>
        <v>0</v>
      </c>
      <c r="F41" s="16">
        <v>9</v>
      </c>
      <c r="G41" s="16">
        <f t="shared" si="2"/>
        <v>0.24242424242424243</v>
      </c>
      <c r="H41" s="16" t="s">
        <v>27</v>
      </c>
      <c r="I41" s="17">
        <f xml:space="preserve"> IF(H41 = "NO",0,1)</f>
        <v>1</v>
      </c>
      <c r="J41" s="15">
        <f t="shared" si="4"/>
        <v>1.2113633996452098</v>
      </c>
    </row>
    <row r="51" spans="1:9">
      <c r="A51" s="10" t="s">
        <v>34</v>
      </c>
      <c r="B51" s="10" t="s">
        <v>37</v>
      </c>
      <c r="C51" s="10" t="s">
        <v>35</v>
      </c>
      <c r="D51" s="10" t="s">
        <v>40</v>
      </c>
      <c r="E51" s="10" t="s">
        <v>23</v>
      </c>
      <c r="F51" s="10" t="s">
        <v>39</v>
      </c>
      <c r="G51" s="10" t="s">
        <v>24</v>
      </c>
      <c r="H51" s="10" t="s">
        <v>42</v>
      </c>
      <c r="I51" s="10" t="s">
        <v>77</v>
      </c>
    </row>
    <row r="52" spans="1:9">
      <c r="A52" s="19">
        <v>1</v>
      </c>
      <c r="B52" s="19">
        <f xml:space="preserve"> (A52 - 1) / 3</f>
        <v>0</v>
      </c>
      <c r="C52" s="19" t="s">
        <v>25</v>
      </c>
      <c r="D52" s="19">
        <f>IF(C52="Married",1,0)</f>
        <v>1</v>
      </c>
      <c r="E52" s="19">
        <v>1</v>
      </c>
      <c r="F52" s="19">
        <f>(E52 -1) / 33</f>
        <v>0</v>
      </c>
      <c r="G52" s="19" t="s">
        <v>27</v>
      </c>
      <c r="H52" s="17">
        <f>IF(G52="Yes",1,0)</f>
        <v>1</v>
      </c>
      <c r="I52" s="17"/>
    </row>
    <row r="53" spans="1:9">
      <c r="A53" s="19">
        <v>3</v>
      </c>
      <c r="B53" s="19">
        <f xml:space="preserve"> (A53 - 1) / 3</f>
        <v>0.66666666666666663</v>
      </c>
      <c r="C53" s="19" t="s">
        <v>25</v>
      </c>
      <c r="D53" s="19">
        <f t="shared" ref="D53:D54" si="6">IF(C53="Married",1,0)</f>
        <v>1</v>
      </c>
      <c r="E53" s="19">
        <v>4</v>
      </c>
      <c r="F53" s="19">
        <f t="shared" ref="F53:F54" si="7">(E53 -1) / 33</f>
        <v>9.0909090909090912E-2</v>
      </c>
      <c r="G53" s="19" t="s">
        <v>26</v>
      </c>
      <c r="H53" s="17">
        <f t="shared" ref="H53:H54" si="8">IF(G53="Yes",1,0)</f>
        <v>0</v>
      </c>
      <c r="I53" s="17">
        <v>0</v>
      </c>
    </row>
    <row r="54" spans="1:9">
      <c r="A54" s="19">
        <v>2</v>
      </c>
      <c r="B54" s="19">
        <f t="shared" ref="B54" si="9" xml:space="preserve"> (A54 - 1) / 3</f>
        <v>0.33333333333333331</v>
      </c>
      <c r="C54" s="19" t="s">
        <v>36</v>
      </c>
      <c r="D54" s="19">
        <f t="shared" si="6"/>
        <v>0</v>
      </c>
      <c r="E54" s="19">
        <v>6</v>
      </c>
      <c r="F54" s="19">
        <f t="shared" si="7"/>
        <v>0.15151515151515152</v>
      </c>
      <c r="G54" s="19" t="s">
        <v>27</v>
      </c>
      <c r="H54" s="17">
        <f t="shared" si="8"/>
        <v>1</v>
      </c>
      <c r="I54" s="17"/>
    </row>
  </sheetData>
  <autoFilter ref="B1:J41" xr:uid="{0ED92C89-B4C9-614E-AB13-508350FCE9F1}">
    <sortState xmlns:xlrd2="http://schemas.microsoft.com/office/spreadsheetml/2017/richdata2" ref="B2:J41">
      <sortCondition ref="J1:J41"/>
    </sortState>
  </autoFilter>
  <dataValidations count="1">
    <dataValidation type="list" allowBlank="1" showInputMessage="1" showErrorMessage="1" sqref="H12:H20" xr:uid="{01132E9A-4AD7-D94C-ABC6-0FBDAD0E5D7F}">
      <formula1>"High,Medium,Low"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6057-E4D9-CB4C-BBA3-58F067C7FBBC}">
  <dimension ref="A1:Q54"/>
  <sheetViews>
    <sheetView topLeftCell="D35" zoomScale="150" workbookViewId="0">
      <selection activeCell="I53" sqref="I53"/>
    </sheetView>
  </sheetViews>
  <sheetFormatPr baseColWidth="10" defaultRowHeight="16"/>
  <cols>
    <col min="1" max="1" width="22.33203125" style="15" customWidth="1"/>
    <col min="2" max="2" width="11.5" style="15" customWidth="1"/>
    <col min="3" max="3" width="29.5" style="15" customWidth="1"/>
    <col min="4" max="4" width="15.33203125" style="15" customWidth="1"/>
    <col min="5" max="5" width="21.1640625" style="15" customWidth="1"/>
    <col min="6" max="6" width="17.1640625" style="15" customWidth="1"/>
    <col min="7" max="7" width="25.5" style="15" customWidth="1"/>
    <col min="8" max="8" width="13.1640625" style="15" customWidth="1"/>
    <col min="9" max="9" width="15" style="15" customWidth="1"/>
    <col min="10" max="10" width="16.83203125" style="15" customWidth="1"/>
    <col min="11" max="11" width="18.1640625" style="15" customWidth="1"/>
    <col min="12" max="13" width="17" style="15" customWidth="1"/>
    <col min="14" max="14" width="16.33203125" style="15" customWidth="1"/>
    <col min="15" max="15" width="34" style="15" customWidth="1"/>
    <col min="16" max="16" width="10.83203125" style="15"/>
    <col min="17" max="17" width="14.83203125" style="15" customWidth="1"/>
    <col min="18" max="16384" width="10.83203125" style="15"/>
  </cols>
  <sheetData>
    <row r="1" spans="2:17">
      <c r="B1" s="14" t="s">
        <v>21</v>
      </c>
      <c r="C1" s="14" t="s">
        <v>37</v>
      </c>
      <c r="D1" s="14" t="s">
        <v>22</v>
      </c>
      <c r="E1" s="14" t="s">
        <v>40</v>
      </c>
      <c r="F1" s="14" t="s">
        <v>23</v>
      </c>
      <c r="G1" s="14" t="s">
        <v>39</v>
      </c>
      <c r="H1" s="14" t="s">
        <v>24</v>
      </c>
      <c r="I1" s="14" t="s">
        <v>41</v>
      </c>
      <c r="J1" s="12" t="s">
        <v>45</v>
      </c>
    </row>
    <row r="2" spans="2:17">
      <c r="B2" s="27">
        <v>2</v>
      </c>
      <c r="C2" s="27">
        <f t="shared" ref="C2:C41" si="0" xml:space="preserve"> (B2 - 1) / 3</f>
        <v>0.33333333333333331</v>
      </c>
      <c r="D2" s="27" t="s">
        <v>28</v>
      </c>
      <c r="E2" s="27">
        <f t="shared" ref="E2:E41" si="1">IF(D2="Married",1,0)</f>
        <v>0</v>
      </c>
      <c r="F2" s="27">
        <v>5</v>
      </c>
      <c r="G2" s="27">
        <f t="shared" ref="G2:G41" si="2">( F2 - 1) / 33</f>
        <v>0.12121212121212122</v>
      </c>
      <c r="H2" s="13" t="s">
        <v>26</v>
      </c>
      <c r="I2" s="28">
        <f t="shared" ref="I2:I7" si="3" xml:space="preserve"> IF(H2 = "NO",0,1)</f>
        <v>0</v>
      </c>
      <c r="J2" s="20">
        <f t="shared" ref="J2:J41" si="4">SQRT((0.333333333-C2)^2+(0-E2)^2+(0.151515152-G2)^2)</f>
        <v>3.0303030787878774E-2</v>
      </c>
    </row>
    <row r="3" spans="2:17">
      <c r="B3" s="27">
        <v>2</v>
      </c>
      <c r="C3" s="27">
        <f t="shared" si="0"/>
        <v>0.33333333333333331</v>
      </c>
      <c r="D3" s="27" t="s">
        <v>28</v>
      </c>
      <c r="E3" s="27">
        <f t="shared" si="1"/>
        <v>0</v>
      </c>
      <c r="F3" s="27">
        <v>3</v>
      </c>
      <c r="G3" s="27">
        <f t="shared" si="2"/>
        <v>6.0606060606060608E-2</v>
      </c>
      <c r="H3" s="13" t="s">
        <v>27</v>
      </c>
      <c r="I3" s="28">
        <f t="shared" si="3"/>
        <v>1</v>
      </c>
      <c r="J3" s="20">
        <f t="shared" si="4"/>
        <v>9.0909091393939379E-2</v>
      </c>
    </row>
    <row r="4" spans="2:17">
      <c r="B4" s="27">
        <v>3</v>
      </c>
      <c r="C4" s="27">
        <f t="shared" si="0"/>
        <v>0.66666666666666663</v>
      </c>
      <c r="D4" s="27" t="s">
        <v>28</v>
      </c>
      <c r="E4" s="27">
        <f t="shared" si="1"/>
        <v>0</v>
      </c>
      <c r="F4" s="27">
        <v>8</v>
      </c>
      <c r="G4" s="27">
        <f t="shared" si="2"/>
        <v>0.21212121212121213</v>
      </c>
      <c r="H4" s="13" t="s">
        <v>26</v>
      </c>
      <c r="I4" s="28">
        <f t="shared" si="3"/>
        <v>0</v>
      </c>
      <c r="J4" s="20">
        <f t="shared" si="4"/>
        <v>0.33879817865028333</v>
      </c>
    </row>
    <row r="5" spans="2:17">
      <c r="B5" s="27">
        <v>1</v>
      </c>
      <c r="C5" s="27">
        <f t="shared" si="0"/>
        <v>0</v>
      </c>
      <c r="D5" s="27" t="s">
        <v>28</v>
      </c>
      <c r="E5" s="27">
        <f t="shared" si="1"/>
        <v>0</v>
      </c>
      <c r="F5" s="27">
        <v>9</v>
      </c>
      <c r="G5" s="27">
        <f t="shared" si="2"/>
        <v>0.24242424242424243</v>
      </c>
      <c r="H5" s="13" t="s">
        <v>27</v>
      </c>
      <c r="I5" s="28">
        <f t="shared" si="3"/>
        <v>1</v>
      </c>
      <c r="J5" s="20">
        <f t="shared" si="4"/>
        <v>0.34550770412633636</v>
      </c>
    </row>
    <row r="6" spans="2:17">
      <c r="B6" s="16">
        <v>1</v>
      </c>
      <c r="C6" s="16">
        <f t="shared" si="0"/>
        <v>0</v>
      </c>
      <c r="D6" s="16" t="s">
        <v>28</v>
      </c>
      <c r="E6" s="16">
        <f t="shared" si="1"/>
        <v>0</v>
      </c>
      <c r="F6" s="16">
        <v>3</v>
      </c>
      <c r="G6" s="16">
        <f t="shared" si="2"/>
        <v>6.0606060606060608E-2</v>
      </c>
      <c r="H6" s="16" t="s">
        <v>26</v>
      </c>
      <c r="I6" s="17">
        <f t="shared" si="3"/>
        <v>0</v>
      </c>
      <c r="J6" s="15">
        <f t="shared" si="4"/>
        <v>0.34550770438148048</v>
      </c>
    </row>
    <row r="7" spans="2:17">
      <c r="B7" s="16">
        <v>1</v>
      </c>
      <c r="C7" s="16">
        <f t="shared" si="0"/>
        <v>0</v>
      </c>
      <c r="D7" s="16" t="s">
        <v>28</v>
      </c>
      <c r="E7" s="16">
        <f t="shared" si="1"/>
        <v>0</v>
      </c>
      <c r="F7" s="16">
        <v>2</v>
      </c>
      <c r="G7" s="16">
        <f t="shared" si="2"/>
        <v>3.0303030303030304E-2</v>
      </c>
      <c r="H7" s="16" t="s">
        <v>27</v>
      </c>
      <c r="I7" s="17">
        <f t="shared" si="3"/>
        <v>1</v>
      </c>
      <c r="J7" s="15">
        <f t="shared" si="4"/>
        <v>0.35468787593484202</v>
      </c>
    </row>
    <row r="8" spans="2:17">
      <c r="B8" s="16">
        <v>3</v>
      </c>
      <c r="C8" s="16">
        <f t="shared" si="0"/>
        <v>0.66666666666666663</v>
      </c>
      <c r="D8" s="16" t="s">
        <v>28</v>
      </c>
      <c r="E8" s="16">
        <f t="shared" si="1"/>
        <v>0</v>
      </c>
      <c r="F8" s="16">
        <v>10</v>
      </c>
      <c r="G8" s="16">
        <f t="shared" si="2"/>
        <v>0.27272727272727271</v>
      </c>
      <c r="H8" s="16" t="s">
        <v>29</v>
      </c>
      <c r="I8" s="17"/>
      <c r="J8" s="15">
        <f t="shared" si="4"/>
        <v>0.35468787622998371</v>
      </c>
    </row>
    <row r="9" spans="2:17">
      <c r="B9" s="16">
        <v>3</v>
      </c>
      <c r="C9" s="16">
        <f t="shared" si="0"/>
        <v>0.66666666666666663</v>
      </c>
      <c r="D9" s="16" t="s">
        <v>28</v>
      </c>
      <c r="E9" s="16">
        <f t="shared" si="1"/>
        <v>0</v>
      </c>
      <c r="F9" s="16">
        <v>11</v>
      </c>
      <c r="G9" s="16">
        <f t="shared" si="2"/>
        <v>0.30303030303030304</v>
      </c>
      <c r="H9" s="16" t="s">
        <v>26</v>
      </c>
      <c r="I9" s="17">
        <f t="shared" ref="I9:I15" si="5" xml:space="preserve"> IF(H9 = "NO",0,1)</f>
        <v>0</v>
      </c>
      <c r="J9" s="15">
        <f t="shared" si="4"/>
        <v>0.36615290839356834</v>
      </c>
      <c r="K9" s="3"/>
      <c r="L9" s="3"/>
      <c r="M9" s="3"/>
      <c r="N9" s="3"/>
      <c r="O9" s="3"/>
      <c r="P9" s="3"/>
      <c r="Q9" s="3"/>
    </row>
    <row r="10" spans="2:17">
      <c r="B10" s="16">
        <v>3</v>
      </c>
      <c r="C10" s="16">
        <f t="shared" si="0"/>
        <v>0.66666666666666663</v>
      </c>
      <c r="D10" s="16" t="s">
        <v>28</v>
      </c>
      <c r="E10" s="16">
        <f t="shared" si="1"/>
        <v>0</v>
      </c>
      <c r="F10" s="16">
        <v>1</v>
      </c>
      <c r="G10" s="16">
        <f t="shared" si="2"/>
        <v>0</v>
      </c>
      <c r="H10" s="16" t="s">
        <v>26</v>
      </c>
      <c r="I10" s="17">
        <f t="shared" si="5"/>
        <v>0</v>
      </c>
      <c r="J10" s="15">
        <f t="shared" si="4"/>
        <v>0.36615290879483181</v>
      </c>
      <c r="K10" s="18"/>
      <c r="L10" s="18"/>
      <c r="M10" s="18"/>
      <c r="N10" s="18"/>
      <c r="O10" s="18"/>
      <c r="P10" s="18"/>
    </row>
    <row r="11" spans="2:17">
      <c r="B11" s="16">
        <v>3</v>
      </c>
      <c r="C11" s="16">
        <f t="shared" si="0"/>
        <v>0.66666666666666663</v>
      </c>
      <c r="D11" s="16" t="s">
        <v>28</v>
      </c>
      <c r="E11" s="16">
        <f t="shared" si="1"/>
        <v>0</v>
      </c>
      <c r="F11" s="16">
        <v>1</v>
      </c>
      <c r="G11" s="16">
        <f t="shared" si="2"/>
        <v>0</v>
      </c>
      <c r="H11" s="16" t="s">
        <v>26</v>
      </c>
      <c r="I11" s="17">
        <f t="shared" si="5"/>
        <v>0</v>
      </c>
      <c r="J11" s="15">
        <f t="shared" si="4"/>
        <v>0.36615290879483181</v>
      </c>
      <c r="K11" s="18"/>
      <c r="L11" s="18"/>
      <c r="M11" s="18"/>
      <c r="N11" s="18"/>
      <c r="O11" s="18"/>
      <c r="P11" s="18"/>
    </row>
    <row r="12" spans="2:17">
      <c r="B12" s="16">
        <v>4</v>
      </c>
      <c r="C12" s="16">
        <f t="shared" si="0"/>
        <v>1</v>
      </c>
      <c r="D12" s="16" t="s">
        <v>28</v>
      </c>
      <c r="E12" s="16">
        <f t="shared" si="1"/>
        <v>0</v>
      </c>
      <c r="F12" s="16">
        <v>6</v>
      </c>
      <c r="G12" s="16">
        <f t="shared" si="2"/>
        <v>0.15151515151515152</v>
      </c>
      <c r="H12" s="16" t="s">
        <v>26</v>
      </c>
      <c r="I12" s="17">
        <f t="shared" si="5"/>
        <v>0</v>
      </c>
      <c r="J12" s="15">
        <f t="shared" si="4"/>
        <v>0.66666666699999999</v>
      </c>
      <c r="K12" s="18"/>
      <c r="L12" s="18"/>
      <c r="M12" s="18"/>
      <c r="N12" s="18"/>
      <c r="O12" s="18"/>
      <c r="P12" s="18"/>
    </row>
    <row r="13" spans="2:17">
      <c r="B13" s="16">
        <v>4</v>
      </c>
      <c r="C13" s="16">
        <f t="shared" si="0"/>
        <v>1</v>
      </c>
      <c r="D13" s="16" t="s">
        <v>28</v>
      </c>
      <c r="E13" s="16">
        <f t="shared" si="1"/>
        <v>0</v>
      </c>
      <c r="F13" s="16">
        <v>6</v>
      </c>
      <c r="G13" s="16">
        <f t="shared" si="2"/>
        <v>0.15151515151515152</v>
      </c>
      <c r="H13" s="16" t="s">
        <v>26</v>
      </c>
      <c r="I13" s="17">
        <f t="shared" si="5"/>
        <v>0</v>
      </c>
      <c r="J13" s="15">
        <f t="shared" si="4"/>
        <v>0.66666666699999999</v>
      </c>
    </row>
    <row r="14" spans="2:17">
      <c r="B14" s="16">
        <v>4</v>
      </c>
      <c r="C14" s="16">
        <f t="shared" si="0"/>
        <v>1</v>
      </c>
      <c r="D14" s="16" t="s">
        <v>28</v>
      </c>
      <c r="E14" s="16">
        <f t="shared" si="1"/>
        <v>0</v>
      </c>
      <c r="F14" s="16">
        <v>5</v>
      </c>
      <c r="G14" s="16">
        <f t="shared" si="2"/>
        <v>0.12121212121212122</v>
      </c>
      <c r="H14" s="16" t="s">
        <v>26</v>
      </c>
      <c r="I14" s="17">
        <f t="shared" si="5"/>
        <v>0</v>
      </c>
      <c r="J14" s="15">
        <f t="shared" si="4"/>
        <v>0.66735501688667931</v>
      </c>
    </row>
    <row r="15" spans="2:17">
      <c r="B15" s="16">
        <v>4</v>
      </c>
      <c r="C15" s="16">
        <f t="shared" si="0"/>
        <v>1</v>
      </c>
      <c r="D15" s="16" t="s">
        <v>28</v>
      </c>
      <c r="E15" s="16">
        <f t="shared" si="1"/>
        <v>0</v>
      </c>
      <c r="F15" s="16">
        <v>1</v>
      </c>
      <c r="G15" s="16">
        <f t="shared" si="2"/>
        <v>0</v>
      </c>
      <c r="H15" s="16" t="s">
        <v>26</v>
      </c>
      <c r="I15" s="17">
        <f t="shared" si="5"/>
        <v>0</v>
      </c>
      <c r="J15" s="15">
        <f t="shared" si="4"/>
        <v>0.68366752604937442</v>
      </c>
    </row>
    <row r="16" spans="2:17">
      <c r="B16" s="16">
        <v>4</v>
      </c>
      <c r="C16" s="16">
        <f t="shared" si="0"/>
        <v>1</v>
      </c>
      <c r="D16" s="16" t="s">
        <v>28</v>
      </c>
      <c r="E16" s="16">
        <f t="shared" si="1"/>
        <v>0</v>
      </c>
      <c r="F16" s="16">
        <v>1</v>
      </c>
      <c r="G16" s="16">
        <f t="shared" si="2"/>
        <v>0</v>
      </c>
      <c r="H16" s="16" t="s">
        <v>29</v>
      </c>
      <c r="I16" s="17"/>
      <c r="J16" s="15">
        <f t="shared" si="4"/>
        <v>0.68366752604937442</v>
      </c>
    </row>
    <row r="17" spans="2:10">
      <c r="B17" s="16">
        <v>2</v>
      </c>
      <c r="C17" s="16">
        <f t="shared" si="0"/>
        <v>0.33333333333333331</v>
      </c>
      <c r="D17" s="16" t="s">
        <v>25</v>
      </c>
      <c r="E17" s="16">
        <f t="shared" si="1"/>
        <v>1</v>
      </c>
      <c r="F17" s="16">
        <v>7</v>
      </c>
      <c r="G17" s="16">
        <f t="shared" si="2"/>
        <v>0.18181818181818182</v>
      </c>
      <c r="H17" s="16" t="s">
        <v>26</v>
      </c>
      <c r="I17" s="17">
        <f t="shared" ref="I17:I41" si="6" xml:space="preserve"> IF(H17 = "NO",0,1)</f>
        <v>0</v>
      </c>
      <c r="J17" s="15">
        <f t="shared" si="4"/>
        <v>1.0004590314531434</v>
      </c>
    </row>
    <row r="18" spans="2:10">
      <c r="B18" s="16">
        <v>2</v>
      </c>
      <c r="C18" s="16">
        <f t="shared" si="0"/>
        <v>0.33333333333333331</v>
      </c>
      <c r="D18" s="16" t="s">
        <v>25</v>
      </c>
      <c r="E18" s="16">
        <f t="shared" si="1"/>
        <v>1</v>
      </c>
      <c r="F18" s="16">
        <v>5</v>
      </c>
      <c r="G18" s="16">
        <f t="shared" si="2"/>
        <v>0.12121212121212122</v>
      </c>
      <c r="H18" s="16" t="s">
        <v>27</v>
      </c>
      <c r="I18" s="17">
        <f t="shared" si="6"/>
        <v>1</v>
      </c>
      <c r="J18" s="15">
        <f t="shared" si="4"/>
        <v>1.0004590314825146</v>
      </c>
    </row>
    <row r="19" spans="2:10">
      <c r="B19" s="16">
        <v>2</v>
      </c>
      <c r="C19" s="16">
        <f t="shared" si="0"/>
        <v>0.33333333333333331</v>
      </c>
      <c r="D19" s="16" t="s">
        <v>25</v>
      </c>
      <c r="E19" s="16">
        <f t="shared" si="1"/>
        <v>1</v>
      </c>
      <c r="F19" s="16">
        <v>3</v>
      </c>
      <c r="G19" s="16">
        <f t="shared" si="2"/>
        <v>6.0606060606060608E-2</v>
      </c>
      <c r="H19" s="16" t="s">
        <v>27</v>
      </c>
      <c r="I19" s="17">
        <f t="shared" si="6"/>
        <v>1</v>
      </c>
      <c r="J19" s="15">
        <f t="shared" si="4"/>
        <v>1.0041237288791016</v>
      </c>
    </row>
    <row r="20" spans="2:10">
      <c r="B20" s="16">
        <v>2</v>
      </c>
      <c r="C20" s="16">
        <f t="shared" si="0"/>
        <v>0.33333333333333331</v>
      </c>
      <c r="D20" s="16" t="s">
        <v>25</v>
      </c>
      <c r="E20" s="16">
        <f t="shared" si="1"/>
        <v>1</v>
      </c>
      <c r="F20" s="16">
        <v>1</v>
      </c>
      <c r="G20" s="16">
        <f t="shared" si="2"/>
        <v>0</v>
      </c>
      <c r="H20" s="16" t="s">
        <v>27</v>
      </c>
      <c r="I20" s="17">
        <f t="shared" si="6"/>
        <v>1</v>
      </c>
      <c r="J20" s="15">
        <f t="shared" si="4"/>
        <v>1.0114132890592169</v>
      </c>
    </row>
    <row r="21" spans="2:10">
      <c r="B21" s="16">
        <v>1</v>
      </c>
      <c r="C21" s="16">
        <f t="shared" si="0"/>
        <v>0</v>
      </c>
      <c r="D21" s="16" t="s">
        <v>25</v>
      </c>
      <c r="E21" s="16">
        <f t="shared" si="1"/>
        <v>1</v>
      </c>
      <c r="F21" s="16">
        <v>7</v>
      </c>
      <c r="G21" s="16">
        <f t="shared" si="2"/>
        <v>0.18181818181818182</v>
      </c>
      <c r="H21" s="16" t="s">
        <v>26</v>
      </c>
      <c r="I21" s="17">
        <f t="shared" si="6"/>
        <v>0</v>
      </c>
      <c r="J21" s="15">
        <f t="shared" si="4"/>
        <v>1.0545280387476905</v>
      </c>
    </row>
    <row r="22" spans="2:10">
      <c r="B22" s="16">
        <v>3</v>
      </c>
      <c r="C22" s="16">
        <f t="shared" si="0"/>
        <v>0.66666666666666663</v>
      </c>
      <c r="D22" s="16" t="s">
        <v>25</v>
      </c>
      <c r="E22" s="16">
        <f t="shared" si="1"/>
        <v>1</v>
      </c>
      <c r="F22" s="16">
        <v>7</v>
      </c>
      <c r="G22" s="16">
        <f t="shared" si="2"/>
        <v>0.18181818181818182</v>
      </c>
      <c r="H22" s="16" t="s">
        <v>26</v>
      </c>
      <c r="I22" s="17">
        <f t="shared" si="6"/>
        <v>0</v>
      </c>
      <c r="J22" s="15">
        <f t="shared" si="4"/>
        <v>1.054528038958422</v>
      </c>
    </row>
    <row r="23" spans="2:10">
      <c r="B23" s="16">
        <v>3</v>
      </c>
      <c r="C23" s="16">
        <f t="shared" si="0"/>
        <v>0.66666666666666663</v>
      </c>
      <c r="D23" s="16" t="s">
        <v>25</v>
      </c>
      <c r="E23" s="16">
        <f t="shared" si="1"/>
        <v>1</v>
      </c>
      <c r="F23" s="16">
        <v>7</v>
      </c>
      <c r="G23" s="16">
        <f t="shared" si="2"/>
        <v>0.18181818181818182</v>
      </c>
      <c r="H23" s="16" t="s">
        <v>26</v>
      </c>
      <c r="I23" s="17">
        <f t="shared" si="6"/>
        <v>0</v>
      </c>
      <c r="J23" s="15">
        <f t="shared" si="4"/>
        <v>1.054528038958422</v>
      </c>
    </row>
    <row r="24" spans="2:10">
      <c r="B24" s="16">
        <v>3</v>
      </c>
      <c r="C24" s="16">
        <f t="shared" si="0"/>
        <v>0.66666666666666663</v>
      </c>
      <c r="D24" s="16" t="s">
        <v>25</v>
      </c>
      <c r="E24" s="16">
        <f t="shared" si="1"/>
        <v>1</v>
      </c>
      <c r="F24" s="16">
        <v>5</v>
      </c>
      <c r="G24" s="16">
        <f t="shared" si="2"/>
        <v>0.12121212121212122</v>
      </c>
      <c r="H24" s="16" t="s">
        <v>26</v>
      </c>
      <c r="I24" s="17">
        <f t="shared" si="6"/>
        <v>0</v>
      </c>
      <c r="J24" s="15">
        <f t="shared" si="4"/>
        <v>1.0545280389862872</v>
      </c>
    </row>
    <row r="25" spans="2:10">
      <c r="B25" s="16">
        <v>1</v>
      </c>
      <c r="C25" s="16">
        <f t="shared" si="0"/>
        <v>0</v>
      </c>
      <c r="D25" s="16" t="s">
        <v>25</v>
      </c>
      <c r="E25" s="16">
        <f t="shared" si="1"/>
        <v>1</v>
      </c>
      <c r="F25" s="16">
        <v>10</v>
      </c>
      <c r="G25" s="16">
        <f t="shared" si="2"/>
        <v>0.27272727272727271</v>
      </c>
      <c r="H25" s="16" t="s">
        <v>26</v>
      </c>
      <c r="I25" s="17">
        <f t="shared" si="6"/>
        <v>0</v>
      </c>
      <c r="J25" s="15">
        <f t="shared" si="4"/>
        <v>1.0610388725678677</v>
      </c>
    </row>
    <row r="26" spans="2:10">
      <c r="B26" s="16">
        <v>3</v>
      </c>
      <c r="C26" s="16">
        <f t="shared" si="0"/>
        <v>0.66666666666666663</v>
      </c>
      <c r="D26" s="16" t="s">
        <v>25</v>
      </c>
      <c r="E26" s="16">
        <f t="shared" si="1"/>
        <v>1</v>
      </c>
      <c r="F26" s="16">
        <v>10</v>
      </c>
      <c r="G26" s="16">
        <f t="shared" si="2"/>
        <v>0.27272727272727271</v>
      </c>
      <c r="H26" s="16" t="s">
        <v>26</v>
      </c>
      <c r="I26" s="17">
        <f t="shared" si="6"/>
        <v>0</v>
      </c>
      <c r="J26" s="15">
        <f t="shared" si="4"/>
        <v>1.0610388727773061</v>
      </c>
    </row>
    <row r="27" spans="2:10">
      <c r="B27" s="16">
        <v>3</v>
      </c>
      <c r="C27" s="16">
        <f t="shared" si="0"/>
        <v>0.66666666666666663</v>
      </c>
      <c r="D27" s="16" t="s">
        <v>25</v>
      </c>
      <c r="E27" s="16">
        <f t="shared" si="1"/>
        <v>1</v>
      </c>
      <c r="F27" s="16">
        <v>2</v>
      </c>
      <c r="G27" s="16">
        <f t="shared" si="2"/>
        <v>3.0303030303030304E-2</v>
      </c>
      <c r="H27" s="16" t="s">
        <v>27</v>
      </c>
      <c r="I27" s="17">
        <f t="shared" si="6"/>
        <v>1</v>
      </c>
      <c r="J27" s="15">
        <f t="shared" si="4"/>
        <v>1.0610388728880833</v>
      </c>
    </row>
    <row r="28" spans="2:10">
      <c r="B28" s="16">
        <v>3</v>
      </c>
      <c r="C28" s="16">
        <f t="shared" si="0"/>
        <v>0.66666666666666663</v>
      </c>
      <c r="D28" s="16" t="s">
        <v>25</v>
      </c>
      <c r="E28" s="16">
        <f t="shared" si="1"/>
        <v>1</v>
      </c>
      <c r="F28" s="16">
        <v>2</v>
      </c>
      <c r="G28" s="16">
        <f t="shared" si="2"/>
        <v>3.0303030303030304E-2</v>
      </c>
      <c r="H28" s="16" t="s">
        <v>26</v>
      </c>
      <c r="I28" s="17">
        <f t="shared" si="6"/>
        <v>0</v>
      </c>
      <c r="J28" s="15">
        <f t="shared" si="4"/>
        <v>1.0610388728880833</v>
      </c>
    </row>
    <row r="29" spans="2:10">
      <c r="B29" s="16">
        <v>3</v>
      </c>
      <c r="C29" s="16">
        <f t="shared" si="0"/>
        <v>0.66666666666666663</v>
      </c>
      <c r="D29" s="16" t="s">
        <v>25</v>
      </c>
      <c r="E29" s="16">
        <f t="shared" si="1"/>
        <v>1</v>
      </c>
      <c r="F29" s="16">
        <v>2</v>
      </c>
      <c r="G29" s="16">
        <f t="shared" si="2"/>
        <v>3.0303030303030304E-2</v>
      </c>
      <c r="H29" s="16" t="s">
        <v>26</v>
      </c>
      <c r="I29" s="17">
        <f t="shared" si="6"/>
        <v>0</v>
      </c>
      <c r="J29" s="15">
        <f t="shared" si="4"/>
        <v>1.0610388728880833</v>
      </c>
    </row>
    <row r="30" spans="2:10">
      <c r="B30" s="16">
        <v>3</v>
      </c>
      <c r="C30" s="16">
        <f t="shared" si="0"/>
        <v>0.66666666666666663</v>
      </c>
      <c r="D30" s="16" t="s">
        <v>25</v>
      </c>
      <c r="E30" s="16">
        <f t="shared" si="1"/>
        <v>1</v>
      </c>
      <c r="F30" s="16">
        <v>2</v>
      </c>
      <c r="G30" s="16">
        <f t="shared" si="2"/>
        <v>3.0303030303030304E-2</v>
      </c>
      <c r="H30" s="16" t="s">
        <v>26</v>
      </c>
      <c r="I30" s="17">
        <f t="shared" si="6"/>
        <v>0</v>
      </c>
      <c r="J30" s="15">
        <f t="shared" si="4"/>
        <v>1.0610388728880833</v>
      </c>
    </row>
    <row r="31" spans="2:10">
      <c r="B31" s="16">
        <v>3</v>
      </c>
      <c r="C31" s="16">
        <f t="shared" si="0"/>
        <v>0.66666666666666663</v>
      </c>
      <c r="D31" s="16" t="s">
        <v>25</v>
      </c>
      <c r="E31" s="16">
        <f t="shared" si="1"/>
        <v>1</v>
      </c>
      <c r="F31" s="16">
        <v>2</v>
      </c>
      <c r="G31" s="16">
        <f t="shared" si="2"/>
        <v>3.0303030303030304E-2</v>
      </c>
      <c r="H31" s="16" t="s">
        <v>27</v>
      </c>
      <c r="I31" s="17">
        <f t="shared" si="6"/>
        <v>1</v>
      </c>
      <c r="J31" s="15">
        <f t="shared" si="4"/>
        <v>1.0610388728880833</v>
      </c>
    </row>
    <row r="32" spans="2:10">
      <c r="B32" s="16">
        <v>3</v>
      </c>
      <c r="C32" s="16">
        <f t="shared" si="0"/>
        <v>0.66666666666666663</v>
      </c>
      <c r="D32" s="16" t="s">
        <v>25</v>
      </c>
      <c r="E32" s="16">
        <f t="shared" si="1"/>
        <v>1</v>
      </c>
      <c r="F32" s="16">
        <v>1</v>
      </c>
      <c r="G32" s="16">
        <f t="shared" si="2"/>
        <v>0</v>
      </c>
      <c r="H32" s="16" t="s">
        <v>27</v>
      </c>
      <c r="I32" s="17">
        <f t="shared" si="6"/>
        <v>1</v>
      </c>
      <c r="J32" s="15">
        <f t="shared" si="4"/>
        <v>1.064926266282749</v>
      </c>
    </row>
    <row r="33" spans="2:10">
      <c r="B33" s="16">
        <v>1</v>
      </c>
      <c r="C33" s="16">
        <f t="shared" si="0"/>
        <v>0</v>
      </c>
      <c r="D33" s="16" t="s">
        <v>25</v>
      </c>
      <c r="E33" s="16">
        <f t="shared" si="1"/>
        <v>1</v>
      </c>
      <c r="F33" s="16">
        <v>12</v>
      </c>
      <c r="G33" s="16">
        <f t="shared" si="2"/>
        <v>0.33333333333333331</v>
      </c>
      <c r="H33" s="16" t="s">
        <v>27</v>
      </c>
      <c r="I33" s="17">
        <f t="shared" si="6"/>
        <v>1</v>
      </c>
      <c r="J33" s="15">
        <f t="shared" si="4"/>
        <v>1.0696583388878196</v>
      </c>
    </row>
    <row r="34" spans="2:10">
      <c r="B34" s="16">
        <v>1</v>
      </c>
      <c r="C34" s="16">
        <f t="shared" si="0"/>
        <v>0</v>
      </c>
      <c r="D34" s="16" t="s">
        <v>25</v>
      </c>
      <c r="E34" s="16">
        <f t="shared" si="1"/>
        <v>1</v>
      </c>
      <c r="F34" s="16">
        <v>18</v>
      </c>
      <c r="G34" s="16">
        <f t="shared" si="2"/>
        <v>0.51515151515151514</v>
      </c>
      <c r="H34" s="16" t="s">
        <v>26</v>
      </c>
      <c r="I34" s="17">
        <f t="shared" si="6"/>
        <v>0</v>
      </c>
      <c r="J34" s="15">
        <f t="shared" si="4"/>
        <v>1.1150526962861216</v>
      </c>
    </row>
    <row r="35" spans="2:10">
      <c r="B35" s="16">
        <v>4</v>
      </c>
      <c r="C35" s="16">
        <f t="shared" si="0"/>
        <v>1</v>
      </c>
      <c r="D35" s="16" t="s">
        <v>25</v>
      </c>
      <c r="E35" s="16">
        <f t="shared" si="1"/>
        <v>1</v>
      </c>
      <c r="F35" s="16">
        <v>5</v>
      </c>
      <c r="G35" s="16">
        <f t="shared" si="2"/>
        <v>0.12121212121212122</v>
      </c>
      <c r="H35" s="16" t="s">
        <v>26</v>
      </c>
      <c r="I35" s="17">
        <f t="shared" si="6"/>
        <v>0</v>
      </c>
      <c r="J35" s="15">
        <f t="shared" si="4"/>
        <v>1.2022323895835696</v>
      </c>
    </row>
    <row r="36" spans="2:10">
      <c r="B36" s="16">
        <v>4</v>
      </c>
      <c r="C36" s="16">
        <f t="shared" si="0"/>
        <v>1</v>
      </c>
      <c r="D36" s="16" t="s">
        <v>25</v>
      </c>
      <c r="E36" s="16">
        <f t="shared" si="1"/>
        <v>1</v>
      </c>
      <c r="F36" s="16">
        <v>8</v>
      </c>
      <c r="G36" s="16">
        <f t="shared" si="2"/>
        <v>0.21212121212121213</v>
      </c>
      <c r="H36" s="16" t="s">
        <v>26</v>
      </c>
      <c r="I36" s="17">
        <f t="shared" si="6"/>
        <v>0</v>
      </c>
      <c r="J36" s="15">
        <f t="shared" si="4"/>
        <v>1.2033775548065972</v>
      </c>
    </row>
    <row r="37" spans="2:10">
      <c r="B37" s="16">
        <v>4</v>
      </c>
      <c r="C37" s="16">
        <f t="shared" si="0"/>
        <v>1</v>
      </c>
      <c r="D37" s="16" t="s">
        <v>25</v>
      </c>
      <c r="E37" s="16">
        <f t="shared" si="1"/>
        <v>1</v>
      </c>
      <c r="F37" s="16">
        <v>3</v>
      </c>
      <c r="G37" s="16">
        <f t="shared" si="2"/>
        <v>6.0606060606060608E-2</v>
      </c>
      <c r="H37" s="16" t="s">
        <v>26</v>
      </c>
      <c r="I37" s="17">
        <f t="shared" si="6"/>
        <v>0</v>
      </c>
      <c r="J37" s="15">
        <f t="shared" si="4"/>
        <v>1.2052837457573884</v>
      </c>
    </row>
    <row r="38" spans="2:10">
      <c r="B38" s="16">
        <v>4</v>
      </c>
      <c r="C38" s="16">
        <f t="shared" si="0"/>
        <v>1</v>
      </c>
      <c r="D38" s="16" t="s">
        <v>25</v>
      </c>
      <c r="E38" s="16">
        <f t="shared" si="1"/>
        <v>1</v>
      </c>
      <c r="F38" s="16">
        <v>18</v>
      </c>
      <c r="G38" s="16">
        <f t="shared" si="2"/>
        <v>0.51515151515151514</v>
      </c>
      <c r="H38" s="16" t="s">
        <v>26</v>
      </c>
      <c r="I38" s="17">
        <f t="shared" si="6"/>
        <v>0</v>
      </c>
      <c r="J38" s="15">
        <f t="shared" si="4"/>
        <v>1.2556575367093328</v>
      </c>
    </row>
    <row r="39" spans="2:10">
      <c r="B39" s="16">
        <v>1</v>
      </c>
      <c r="C39" s="16">
        <f t="shared" si="0"/>
        <v>0</v>
      </c>
      <c r="D39" s="16" t="s">
        <v>25</v>
      </c>
      <c r="E39" s="16">
        <f t="shared" si="1"/>
        <v>1</v>
      </c>
      <c r="F39" s="16">
        <v>29</v>
      </c>
      <c r="G39" s="16">
        <f t="shared" si="2"/>
        <v>0.84848484848484851</v>
      </c>
      <c r="H39" s="16" t="s">
        <v>26</v>
      </c>
      <c r="I39" s="17">
        <f t="shared" si="6"/>
        <v>0</v>
      </c>
      <c r="J39" s="15">
        <f t="shared" si="4"/>
        <v>1.2636763306745407</v>
      </c>
    </row>
    <row r="40" spans="2:10">
      <c r="B40" s="16">
        <v>4</v>
      </c>
      <c r="C40" s="16">
        <f t="shared" si="0"/>
        <v>1</v>
      </c>
      <c r="D40" s="16" t="s">
        <v>25</v>
      </c>
      <c r="E40" s="16">
        <f t="shared" si="1"/>
        <v>1</v>
      </c>
      <c r="F40" s="16">
        <v>22</v>
      </c>
      <c r="G40" s="16">
        <f t="shared" si="2"/>
        <v>0.63636363636363635</v>
      </c>
      <c r="H40" s="16" t="s">
        <v>26</v>
      </c>
      <c r="I40" s="17">
        <f t="shared" si="6"/>
        <v>0</v>
      </c>
      <c r="J40" s="15">
        <f t="shared" si="4"/>
        <v>1.2959639260714799</v>
      </c>
    </row>
    <row r="41" spans="2:10">
      <c r="B41" s="16">
        <v>1</v>
      </c>
      <c r="C41" s="16">
        <f t="shared" si="0"/>
        <v>0</v>
      </c>
      <c r="D41" s="16" t="s">
        <v>25</v>
      </c>
      <c r="E41" s="16">
        <f t="shared" si="1"/>
        <v>1</v>
      </c>
      <c r="F41" s="16">
        <v>34</v>
      </c>
      <c r="G41" s="16">
        <f t="shared" si="2"/>
        <v>1</v>
      </c>
      <c r="H41" s="16" t="s">
        <v>26</v>
      </c>
      <c r="I41" s="17">
        <f t="shared" si="6"/>
        <v>0</v>
      </c>
      <c r="J41" s="15">
        <f t="shared" si="4"/>
        <v>1.3531583972966623</v>
      </c>
    </row>
    <row r="51" spans="1:9">
      <c r="A51" s="10" t="s">
        <v>34</v>
      </c>
      <c r="B51" s="10" t="s">
        <v>37</v>
      </c>
      <c r="C51" s="10" t="s">
        <v>35</v>
      </c>
      <c r="D51" s="10" t="s">
        <v>40</v>
      </c>
      <c r="E51" s="10" t="s">
        <v>23</v>
      </c>
      <c r="F51" s="10" t="s">
        <v>39</v>
      </c>
      <c r="G51" s="10" t="s">
        <v>24</v>
      </c>
      <c r="H51" s="10" t="s">
        <v>42</v>
      </c>
      <c r="I51" s="32" t="s">
        <v>77</v>
      </c>
    </row>
    <row r="52" spans="1:9">
      <c r="A52" s="19">
        <v>1</v>
      </c>
      <c r="B52" s="19">
        <f xml:space="preserve"> (A52 - 1) / 3</f>
        <v>0</v>
      </c>
      <c r="C52" s="19" t="s">
        <v>25</v>
      </c>
      <c r="D52" s="19">
        <f>IF(C52="Married",1,0)</f>
        <v>1</v>
      </c>
      <c r="E52" s="19">
        <v>1</v>
      </c>
      <c r="F52" s="19">
        <f>(E52 -1) / 33</f>
        <v>0</v>
      </c>
      <c r="G52" s="19" t="s">
        <v>27</v>
      </c>
      <c r="H52" s="17">
        <f>IF(G52="Yes",1,0)</f>
        <v>1</v>
      </c>
    </row>
    <row r="53" spans="1:9">
      <c r="A53" s="19">
        <v>3</v>
      </c>
      <c r="B53" s="19">
        <f xml:space="preserve"> (A53 - 1) / 3</f>
        <v>0.66666666666666663</v>
      </c>
      <c r="C53" s="19" t="s">
        <v>25</v>
      </c>
      <c r="D53" s="19">
        <f t="shared" ref="D53:D54" si="7">IF(C53="Married",1,0)</f>
        <v>1</v>
      </c>
      <c r="E53" s="19">
        <v>4</v>
      </c>
      <c r="F53" s="19">
        <f t="shared" ref="F53:F54" si="8">(E53 -1) / 33</f>
        <v>9.0909090909090912E-2</v>
      </c>
      <c r="G53" s="19" t="s">
        <v>26</v>
      </c>
      <c r="H53" s="17">
        <f t="shared" ref="H53:H54" si="9">IF(G53="Yes",1,0)</f>
        <v>0</v>
      </c>
    </row>
    <row r="54" spans="1:9">
      <c r="A54" s="19">
        <v>2</v>
      </c>
      <c r="B54" s="19">
        <f t="shared" ref="B54" si="10" xml:space="preserve"> (A54 - 1) / 3</f>
        <v>0.33333333333333331</v>
      </c>
      <c r="C54" s="19" t="s">
        <v>36</v>
      </c>
      <c r="D54" s="19">
        <f t="shared" si="7"/>
        <v>0</v>
      </c>
      <c r="E54" s="19">
        <v>6</v>
      </c>
      <c r="F54" s="19">
        <f t="shared" si="8"/>
        <v>0.15151515151515152</v>
      </c>
      <c r="G54" s="19" t="s">
        <v>27</v>
      </c>
      <c r="H54" s="17">
        <f t="shared" si="9"/>
        <v>1</v>
      </c>
      <c r="I54" s="15" t="s">
        <v>46</v>
      </c>
    </row>
  </sheetData>
  <autoFilter ref="B1:J41" xr:uid="{32871FA4-9FCB-F644-A39D-89B7325F170C}">
    <sortState xmlns:xlrd2="http://schemas.microsoft.com/office/spreadsheetml/2017/richdata2" ref="B2:J41">
      <sortCondition ref="J1:J41"/>
    </sortState>
  </autoFilter>
  <dataValidations count="1">
    <dataValidation type="list" allowBlank="1" showInputMessage="1" showErrorMessage="1" sqref="H12:H20" xr:uid="{A1B5A09F-0719-4942-9E58-9B9F8EAD5F9F}">
      <formula1>"High,Medium,Low"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9063-5A36-114D-9121-D642040EE209}">
  <dimension ref="A1:J31"/>
  <sheetViews>
    <sheetView zoomScale="150" workbookViewId="0">
      <selection activeCell="C17" sqref="C17"/>
    </sheetView>
  </sheetViews>
  <sheetFormatPr baseColWidth="10" defaultRowHeight="16"/>
  <cols>
    <col min="1" max="1" width="15.83203125" customWidth="1"/>
    <col min="2" max="2" width="16.83203125" customWidth="1"/>
    <col min="3" max="3" width="22.1640625" customWidth="1"/>
    <col min="4" max="4" width="12.6640625" customWidth="1"/>
    <col min="5" max="5" width="15.1640625" customWidth="1"/>
    <col min="6" max="6" width="16" customWidth="1"/>
    <col min="7" max="7" width="15.6640625" customWidth="1"/>
    <col min="8" max="8" width="13.33203125" customWidth="1"/>
    <col min="9" max="9" width="17.1640625" customWidth="1"/>
    <col min="10" max="10" width="26.33203125" customWidth="1"/>
  </cols>
  <sheetData>
    <row r="1" spans="1:10" ht="23" customHeight="1">
      <c r="A1" s="35" t="s">
        <v>50</v>
      </c>
      <c r="B1" s="35" t="s">
        <v>51</v>
      </c>
      <c r="C1" s="35" t="s">
        <v>52</v>
      </c>
      <c r="D1" s="36" t="s">
        <v>53</v>
      </c>
      <c r="E1" s="35" t="s">
        <v>57</v>
      </c>
      <c r="F1" s="35" t="s">
        <v>62</v>
      </c>
      <c r="G1" s="35" t="s">
        <v>56</v>
      </c>
      <c r="H1" s="35" t="s">
        <v>63</v>
      </c>
      <c r="I1" s="35" t="s">
        <v>64</v>
      </c>
      <c r="J1" s="35" t="s">
        <v>65</v>
      </c>
    </row>
    <row r="2" spans="1:10">
      <c r="A2" s="8" t="s">
        <v>54</v>
      </c>
      <c r="B2" s="8">
        <v>30</v>
      </c>
      <c r="C2" s="8">
        <v>60</v>
      </c>
      <c r="D2" s="37" t="s">
        <v>55</v>
      </c>
      <c r="E2" s="8">
        <f>(B2-20)/(50-20)</f>
        <v>0.33333333333333331</v>
      </c>
      <c r="F2" s="8">
        <f>(C2-50)/(100-50)</f>
        <v>0.2</v>
      </c>
      <c r="G2" s="8"/>
      <c r="H2" s="8"/>
      <c r="I2" s="8"/>
      <c r="J2" s="8"/>
    </row>
    <row r="3" spans="1:10">
      <c r="A3" s="8">
        <v>1</v>
      </c>
      <c r="B3" s="8">
        <v>25</v>
      </c>
      <c r="C3" s="8">
        <v>50</v>
      </c>
      <c r="D3" s="37">
        <v>100</v>
      </c>
      <c r="E3" s="8">
        <f>(B3-20)/(50-20)</f>
        <v>0.16666666666666666</v>
      </c>
      <c r="F3" s="8">
        <f>(C3-50)/(100-50)</f>
        <v>0</v>
      </c>
      <c r="G3" s="8">
        <f>SQRT(($E$2-E3)^2+($F$2-F3)^2)</f>
        <v>0.26034165586355518</v>
      </c>
      <c r="H3" s="8">
        <f>G3^2</f>
        <v>6.7777777777777798E-2</v>
      </c>
      <c r="I3" s="8">
        <f>1/H3</f>
        <v>14.754098360655734</v>
      </c>
      <c r="J3" s="8">
        <f>D3*I3</f>
        <v>1475.4098360655735</v>
      </c>
    </row>
    <row r="4" spans="1:10">
      <c r="A4" s="8">
        <v>2</v>
      </c>
      <c r="B4" s="8">
        <v>33</v>
      </c>
      <c r="C4" s="8">
        <v>60</v>
      </c>
      <c r="D4" s="37">
        <v>90</v>
      </c>
      <c r="E4" s="8">
        <f>(B4-20)/(50-20)</f>
        <v>0.43333333333333335</v>
      </c>
      <c r="F4" s="8">
        <f>(C4-50)/(100-50)</f>
        <v>0.2</v>
      </c>
      <c r="G4" s="8">
        <f t="shared" ref="G4:G5" si="0">SQRT(($E$2-E4)^2+($F$2-F4)^2)</f>
        <v>0.10000000000000003</v>
      </c>
      <c r="H4" s="8">
        <f>G4^2</f>
        <v>1.0000000000000007E-2</v>
      </c>
      <c r="I4" s="8">
        <f>1/H4</f>
        <v>99.999999999999929</v>
      </c>
      <c r="J4" s="8">
        <f>D4*I4</f>
        <v>8999.9999999999927</v>
      </c>
    </row>
    <row r="5" spans="1:10">
      <c r="A5" s="8">
        <v>3</v>
      </c>
      <c r="B5" s="8">
        <v>35</v>
      </c>
      <c r="C5" s="8">
        <v>80</v>
      </c>
      <c r="D5" s="37">
        <v>15</v>
      </c>
      <c r="E5" s="8">
        <f>(B5-20)/(50-20)</f>
        <v>0.5</v>
      </c>
      <c r="F5" s="8">
        <f>(C5-50)/(100-50)</f>
        <v>0.6</v>
      </c>
      <c r="G5" s="8">
        <f t="shared" si="0"/>
        <v>0.43333333333333329</v>
      </c>
      <c r="H5" s="8">
        <f>G5^2</f>
        <v>0.18777777777777774</v>
      </c>
      <c r="I5" s="8">
        <f>1/H5</f>
        <v>5.32544378698225</v>
      </c>
      <c r="J5" s="8">
        <f>D5*I5</f>
        <v>79.881656804733751</v>
      </c>
    </row>
    <row r="6" spans="1:10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>
      <c r="A7" s="8"/>
      <c r="B7" s="8" t="s">
        <v>58</v>
      </c>
      <c r="C7" s="8" t="s">
        <v>60</v>
      </c>
      <c r="D7" s="8"/>
      <c r="E7" s="8"/>
      <c r="F7" s="8"/>
      <c r="G7" s="8"/>
      <c r="H7" s="8"/>
      <c r="I7" s="8">
        <f xml:space="preserve"> SUM(I3:I5)</f>
        <v>120.07954214763791</v>
      </c>
      <c r="J7" s="8">
        <f xml:space="preserve"> SUM(J3:J5)</f>
        <v>10555.291492870299</v>
      </c>
    </row>
    <row r="8" spans="1:10">
      <c r="A8" s="8"/>
      <c r="B8" s="8" t="s">
        <v>59</v>
      </c>
      <c r="C8" s="8" t="s">
        <v>61</v>
      </c>
      <c r="D8" s="8"/>
      <c r="E8" s="8"/>
      <c r="F8" s="8"/>
      <c r="G8" s="8"/>
      <c r="H8" s="8"/>
      <c r="I8" s="8"/>
      <c r="J8" s="8"/>
    </row>
    <row r="11" spans="1:10">
      <c r="B11" s="1" t="s">
        <v>79</v>
      </c>
    </row>
    <row r="14" spans="1:10">
      <c r="D14" s="15"/>
    </row>
    <row r="16" spans="1:10" ht="17" customHeight="1">
      <c r="D16" t="s">
        <v>29</v>
      </c>
    </row>
    <row r="17" spans="2:3" ht="17" customHeight="1">
      <c r="C17" t="s">
        <v>80</v>
      </c>
    </row>
    <row r="18" spans="2:3" ht="17" customHeight="1"/>
    <row r="19" spans="2:3" ht="17" customHeight="1">
      <c r="B19" t="s">
        <v>82</v>
      </c>
    </row>
    <row r="23" spans="2:3">
      <c r="B23" s="1" t="s">
        <v>81</v>
      </c>
    </row>
    <row r="29" spans="2:3">
      <c r="C29">
        <f>(9000+1475.409836)/(100+14.75409836)</f>
        <v>91.285714285664497</v>
      </c>
    </row>
    <row r="31" spans="2:3">
      <c r="B31" t="s">
        <v>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F3AD-728C-D04D-80DA-FD88A4EF9D7C}">
  <dimension ref="A1:O22"/>
  <sheetViews>
    <sheetView tabSelected="1" topLeftCell="A2" workbookViewId="0">
      <selection activeCell="F21" sqref="F21"/>
    </sheetView>
  </sheetViews>
  <sheetFormatPr baseColWidth="10" defaultRowHeight="16"/>
  <cols>
    <col min="1" max="1" width="16.6640625" customWidth="1"/>
    <col min="2" max="2" width="16.1640625" customWidth="1"/>
    <col min="3" max="3" width="17" customWidth="1"/>
    <col min="4" max="4" width="18.33203125" customWidth="1"/>
    <col min="5" max="5" width="14.6640625" customWidth="1"/>
    <col min="6" max="6" width="16" customWidth="1"/>
    <col min="7" max="7" width="15.1640625" customWidth="1"/>
    <col min="8" max="8" width="16.6640625" customWidth="1"/>
  </cols>
  <sheetData>
    <row r="1" spans="1:15" ht="21">
      <c r="A1" s="38" t="s">
        <v>50</v>
      </c>
      <c r="B1" s="38" t="s">
        <v>51</v>
      </c>
      <c r="C1" s="38" t="s">
        <v>52</v>
      </c>
      <c r="D1" s="38" t="s">
        <v>53</v>
      </c>
      <c r="E1" s="38" t="s">
        <v>57</v>
      </c>
      <c r="F1" s="38" t="s">
        <v>62</v>
      </c>
      <c r="G1" s="38" t="s">
        <v>56</v>
      </c>
      <c r="H1" s="38"/>
      <c r="I1" s="39"/>
      <c r="J1" s="39"/>
      <c r="K1" s="39"/>
      <c r="L1" s="39"/>
      <c r="M1" s="39"/>
      <c r="N1" s="39"/>
      <c r="O1" s="39"/>
    </row>
    <row r="2" spans="1:15" ht="21">
      <c r="A2" s="40" t="s">
        <v>54</v>
      </c>
      <c r="B2" s="41">
        <v>30</v>
      </c>
      <c r="C2" s="41">
        <v>60</v>
      </c>
      <c r="D2" s="42" t="s">
        <v>55</v>
      </c>
      <c r="E2" s="43">
        <f>(B2-20)/(50-20)</f>
        <v>0.33333333333333331</v>
      </c>
      <c r="F2" s="43">
        <f>(C2-50)/(100-50)</f>
        <v>0.2</v>
      </c>
      <c r="G2" s="43"/>
      <c r="H2" s="43"/>
      <c r="I2" s="39"/>
      <c r="J2" s="39"/>
      <c r="K2" s="39"/>
      <c r="L2" s="39"/>
      <c r="M2" s="39"/>
      <c r="N2" s="39"/>
      <c r="O2" s="39"/>
    </row>
    <row r="3" spans="1:15" ht="21">
      <c r="A3" s="40">
        <v>1</v>
      </c>
      <c r="B3" s="41">
        <v>25</v>
      </c>
      <c r="C3" s="41">
        <v>50</v>
      </c>
      <c r="D3" s="41" t="s">
        <v>66</v>
      </c>
      <c r="E3" s="43">
        <f t="shared" ref="E3:E8" si="0">(B3-20)/(50-20)</f>
        <v>0.16666666666666666</v>
      </c>
      <c r="F3" s="43">
        <f t="shared" ref="F3:F8" si="1">(C3-50)/(100-50)</f>
        <v>0</v>
      </c>
      <c r="G3" s="43">
        <f>SQRT(($E$2-E3)^2+($F$2-F3)^2)</f>
        <v>0.26034165586355518</v>
      </c>
      <c r="H3" s="43">
        <f>1/(G3^2)</f>
        <v>14.754098360655734</v>
      </c>
      <c r="I3" s="39"/>
      <c r="J3" s="39"/>
      <c r="K3" s="39"/>
      <c r="L3" s="39"/>
      <c r="M3" s="39"/>
      <c r="N3" s="39"/>
      <c r="O3" s="39"/>
    </row>
    <row r="4" spans="1:15" ht="21">
      <c r="A4" s="40">
        <v>2</v>
      </c>
      <c r="B4" s="41">
        <v>33</v>
      </c>
      <c r="C4" s="41">
        <v>60</v>
      </c>
      <c r="D4" s="41" t="s">
        <v>67</v>
      </c>
      <c r="E4" s="43">
        <f t="shared" si="0"/>
        <v>0.43333333333333335</v>
      </c>
      <c r="F4" s="43">
        <f t="shared" si="1"/>
        <v>0.2</v>
      </c>
      <c r="G4" s="43">
        <f t="shared" ref="G4:G8" si="2">SQRT(($E$2-E4)^2+($F$2-F4)^2)</f>
        <v>0.10000000000000003</v>
      </c>
      <c r="H4" s="43">
        <f t="shared" ref="H4:H8" si="3">1/(G4^2)</f>
        <v>99.999999999999929</v>
      </c>
      <c r="I4" s="39"/>
      <c r="J4" s="39"/>
      <c r="K4" s="39"/>
      <c r="L4" s="39"/>
      <c r="M4" s="39"/>
      <c r="N4" s="39"/>
      <c r="O4" s="39"/>
    </row>
    <row r="5" spans="1:15" ht="21">
      <c r="A5" s="40">
        <v>3</v>
      </c>
      <c r="B5" s="41">
        <v>35</v>
      </c>
      <c r="C5" s="41">
        <v>80</v>
      </c>
      <c r="D5" s="41" t="s">
        <v>68</v>
      </c>
      <c r="E5" s="43">
        <f t="shared" si="0"/>
        <v>0.5</v>
      </c>
      <c r="F5" s="43">
        <f t="shared" si="1"/>
        <v>0.6</v>
      </c>
      <c r="G5" s="43">
        <f t="shared" si="2"/>
        <v>0.43333333333333329</v>
      </c>
      <c r="H5" s="43">
        <f t="shared" si="3"/>
        <v>5.32544378698225</v>
      </c>
      <c r="I5" s="39"/>
      <c r="J5" s="39"/>
      <c r="K5" s="39"/>
      <c r="L5" s="39"/>
      <c r="M5" s="39"/>
      <c r="N5" s="39"/>
      <c r="O5" s="39"/>
    </row>
    <row r="6" spans="1:15" ht="21">
      <c r="A6" s="45">
        <v>4</v>
      </c>
      <c r="B6" s="46">
        <v>30</v>
      </c>
      <c r="C6" s="46">
        <v>60</v>
      </c>
      <c r="D6" s="46" t="s">
        <v>66</v>
      </c>
      <c r="E6" s="47">
        <f t="shared" si="0"/>
        <v>0.33333333333333331</v>
      </c>
      <c r="F6" s="47">
        <f t="shared" si="1"/>
        <v>0.2</v>
      </c>
      <c r="G6" s="47">
        <f t="shared" si="2"/>
        <v>0</v>
      </c>
      <c r="H6" s="47" t="e">
        <f t="shared" si="3"/>
        <v>#DIV/0!</v>
      </c>
      <c r="I6" s="39"/>
      <c r="J6" s="39"/>
      <c r="K6" s="39"/>
      <c r="L6" s="39"/>
      <c r="M6" s="39"/>
      <c r="N6" s="39"/>
      <c r="O6" s="39"/>
    </row>
    <row r="7" spans="1:15" ht="21">
      <c r="A7" s="45">
        <v>5</v>
      </c>
      <c r="B7" s="46">
        <v>30</v>
      </c>
      <c r="C7" s="46">
        <v>60</v>
      </c>
      <c r="D7" s="46" t="s">
        <v>68</v>
      </c>
      <c r="E7" s="47">
        <f t="shared" si="0"/>
        <v>0.33333333333333331</v>
      </c>
      <c r="F7" s="47">
        <f t="shared" si="1"/>
        <v>0.2</v>
      </c>
      <c r="G7" s="47">
        <f t="shared" si="2"/>
        <v>0</v>
      </c>
      <c r="H7" s="47" t="e">
        <f t="shared" si="3"/>
        <v>#DIV/0!</v>
      </c>
      <c r="I7" s="39"/>
      <c r="J7" s="39"/>
      <c r="K7" s="39"/>
      <c r="L7" s="39"/>
      <c r="M7" s="39"/>
      <c r="N7" s="39"/>
      <c r="O7" s="39"/>
    </row>
    <row r="8" spans="1:15" ht="21">
      <c r="A8" s="45">
        <v>6</v>
      </c>
      <c r="B8" s="46">
        <v>30</v>
      </c>
      <c r="C8" s="46">
        <v>60</v>
      </c>
      <c r="D8" s="46" t="s">
        <v>68</v>
      </c>
      <c r="E8" s="47">
        <f t="shared" si="0"/>
        <v>0.33333333333333331</v>
      </c>
      <c r="F8" s="47">
        <f t="shared" si="1"/>
        <v>0.2</v>
      </c>
      <c r="G8" s="47">
        <f t="shared" si="2"/>
        <v>0</v>
      </c>
      <c r="H8" s="47" t="e">
        <f t="shared" si="3"/>
        <v>#DIV/0!</v>
      </c>
      <c r="I8" s="39"/>
      <c r="J8" s="39"/>
      <c r="K8" s="39"/>
      <c r="L8" s="39"/>
      <c r="M8" s="39"/>
      <c r="N8" s="39"/>
      <c r="O8" s="39"/>
    </row>
    <row r="9" spans="1:15" ht="21">
      <c r="A9" s="43"/>
      <c r="B9" s="43"/>
      <c r="C9" s="43"/>
      <c r="D9" s="43"/>
      <c r="E9" s="43"/>
      <c r="F9" s="43"/>
      <c r="G9" s="43"/>
      <c r="H9" s="43"/>
      <c r="I9" s="39"/>
      <c r="J9" s="39"/>
      <c r="K9" s="39"/>
      <c r="L9" s="39"/>
      <c r="M9" s="39"/>
      <c r="N9" s="39"/>
      <c r="O9" s="39"/>
    </row>
    <row r="10" spans="1:15" ht="21">
      <c r="A10" s="43"/>
      <c r="B10" s="43" t="s">
        <v>69</v>
      </c>
      <c r="C10" s="43" t="s">
        <v>71</v>
      </c>
      <c r="D10" s="43"/>
      <c r="E10" s="43"/>
      <c r="F10" s="43"/>
      <c r="G10" s="43"/>
      <c r="H10" s="43"/>
      <c r="I10" s="39"/>
      <c r="J10" s="39"/>
      <c r="K10" s="39"/>
      <c r="L10" s="39"/>
      <c r="M10" s="39"/>
      <c r="N10" s="39"/>
      <c r="O10" s="39"/>
    </row>
    <row r="11" spans="1:15" ht="21">
      <c r="A11" s="43"/>
      <c r="B11" s="43" t="s">
        <v>70</v>
      </c>
      <c r="C11" s="43" t="s">
        <v>72</v>
      </c>
      <c r="D11" s="43"/>
      <c r="E11" s="43"/>
      <c r="F11" s="43"/>
      <c r="G11" s="43"/>
      <c r="H11" s="43"/>
      <c r="I11" s="39"/>
      <c r="J11" s="39"/>
      <c r="K11" s="39"/>
      <c r="L11" s="39"/>
      <c r="M11" s="39"/>
      <c r="N11" s="39"/>
      <c r="O11" s="39"/>
    </row>
    <row r="12" spans="1:15" ht="2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 ht="2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1:15" ht="21">
      <c r="A14" s="39"/>
      <c r="B14" s="44" t="s">
        <v>84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15" ht="2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ht="19">
      <c r="B16" s="21" t="s">
        <v>85</v>
      </c>
      <c r="C16" s="21"/>
      <c r="D16" s="21"/>
    </row>
    <row r="17" spans="2:4" ht="19">
      <c r="B17" s="21" t="s">
        <v>86</v>
      </c>
      <c r="C17" s="21"/>
      <c r="D17" s="21"/>
    </row>
    <row r="18" spans="2:4" ht="19">
      <c r="B18" s="21" t="s">
        <v>87</v>
      </c>
      <c r="C18" s="21"/>
      <c r="D18" s="21"/>
    </row>
    <row r="19" spans="2:4" ht="19">
      <c r="B19" s="21" t="s">
        <v>88</v>
      </c>
      <c r="C19" s="21"/>
      <c r="D19" s="21"/>
    </row>
    <row r="20" spans="2:4" ht="19">
      <c r="B20" s="21"/>
      <c r="C20" s="21"/>
      <c r="D20" s="21"/>
    </row>
    <row r="21" spans="2:4" ht="19">
      <c r="B21" s="21" t="s">
        <v>89</v>
      </c>
      <c r="C21" s="21"/>
      <c r="D21" s="21"/>
    </row>
    <row r="22" spans="2:4" ht="19">
      <c r="B22" s="48" t="s">
        <v>90</v>
      </c>
      <c r="C22" s="21"/>
      <c r="D2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solution_6</vt:lpstr>
      <vt:lpstr>solution_3</vt:lpstr>
      <vt:lpstr>testA</vt:lpstr>
      <vt:lpstr>testB</vt:lpstr>
      <vt:lpstr>testC</vt:lpstr>
      <vt:lpstr>solution_7a</vt:lpstr>
      <vt:lpstr>solution_7b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Kalburgi</dc:creator>
  <cp:lastModifiedBy>Archana Kalburgi</cp:lastModifiedBy>
  <dcterms:created xsi:type="dcterms:W3CDTF">2021-03-25T18:00:10Z</dcterms:created>
  <dcterms:modified xsi:type="dcterms:W3CDTF">2021-03-30T01:06:27Z</dcterms:modified>
</cp:coreProperties>
</file>