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4b606f3f1f72d8b/Desktop/Sem 5/Project/Final/"/>
    </mc:Choice>
  </mc:AlternateContent>
  <xr:revisionPtr revIDLastSave="0" documentId="8_{9F3EFDDE-3A05-4334-895B-09279A60B57D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Production Cost" sheetId="1" r:id="rId1"/>
    <sheet name="Shipping Cost" sheetId="2" r:id="rId2"/>
    <sheet name="Total Cost" sheetId="3" r:id="rId3"/>
  </sheets>
  <definedNames>
    <definedName name="solver_adj" localSheetId="1" hidden="1">'Shipping Cost'!$B$261:$D$268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'Shipping Cost'!$B$261:$D$268</definedName>
    <definedName name="solver_lhs2" localSheetId="1" hidden="1">'Shipping Cost'!$E$261:$E$268</definedName>
    <definedName name="solver_lhs3" localSheetId="1" hidden="1">'Shipping Cost'!$E$270:$E$272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'Shipping Cost'!$H$256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2</definedName>
    <definedName name="solver_rel3" localSheetId="1" hidden="1">1</definedName>
    <definedName name="solver_rhs1" localSheetId="1" hidden="1">integer</definedName>
    <definedName name="solver_rhs2" localSheetId="1" hidden="1">'Shipping Cost'!$G$261:$G$268</definedName>
    <definedName name="solver_rhs3" localSheetId="1" hidden="1">'Shipping Cost'!$G$270:$G$272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3" i="3"/>
  <c r="E16" i="3"/>
  <c r="C16" i="3"/>
  <c r="B7" i="3"/>
  <c r="B8" i="3"/>
  <c r="B9" i="3"/>
  <c r="B10" i="3"/>
  <c r="B11" i="3"/>
  <c r="B12" i="3"/>
  <c r="B13" i="3"/>
  <c r="B14" i="3"/>
  <c r="B4" i="3"/>
  <c r="B5" i="3"/>
  <c r="B6" i="3"/>
  <c r="B3" i="3"/>
  <c r="C14" i="3"/>
  <c r="C13" i="3"/>
  <c r="C12" i="3"/>
  <c r="C11" i="3"/>
  <c r="C10" i="3"/>
  <c r="C9" i="3"/>
  <c r="C8" i="3"/>
  <c r="C7" i="3"/>
  <c r="C6" i="3"/>
  <c r="C5" i="3"/>
  <c r="C4" i="3"/>
  <c r="C3" i="3"/>
  <c r="B16" i="3"/>
  <c r="C257" i="2"/>
  <c r="D257" i="2"/>
  <c r="B257" i="2"/>
  <c r="G261" i="2" a="1"/>
  <c r="G261" i="2"/>
  <c r="G239" i="2" a="1"/>
  <c r="G239" i="2"/>
  <c r="C235" i="2"/>
  <c r="D235" i="2"/>
  <c r="B235" i="2"/>
  <c r="G272" i="2"/>
  <c r="E272" i="2"/>
  <c r="G271" i="2"/>
  <c r="E271" i="2"/>
  <c r="G270" i="2"/>
  <c r="E270" i="2"/>
  <c r="E268" i="2"/>
  <c r="E267" i="2"/>
  <c r="E266" i="2"/>
  <c r="E265" i="2"/>
  <c r="E264" i="2"/>
  <c r="E263" i="2"/>
  <c r="E262" i="2"/>
  <c r="E261" i="2"/>
  <c r="H256" i="2"/>
  <c r="G250" i="2"/>
  <c r="E250" i="2"/>
  <c r="G249" i="2"/>
  <c r="E249" i="2"/>
  <c r="G248" i="2"/>
  <c r="E248" i="2"/>
  <c r="E246" i="2"/>
  <c r="E245" i="2"/>
  <c r="E244" i="2"/>
  <c r="E243" i="2"/>
  <c r="E242" i="2"/>
  <c r="E241" i="2"/>
  <c r="E240" i="2"/>
  <c r="E239" i="2"/>
  <c r="H234" i="2"/>
  <c r="G217" i="2" a="1"/>
  <c r="G217" i="2"/>
  <c r="C213" i="2"/>
  <c r="D213" i="2"/>
  <c r="B213" i="2"/>
  <c r="C191" i="2"/>
  <c r="D191" i="2"/>
  <c r="B191" i="2"/>
  <c r="G195" i="2" a="1"/>
  <c r="G195" i="2"/>
  <c r="C169" i="2"/>
  <c r="D169" i="2"/>
  <c r="B169" i="2"/>
  <c r="G173" i="2" a="1"/>
  <c r="G173" i="2"/>
  <c r="G151" i="2" a="1"/>
  <c r="G151" i="2"/>
  <c r="C147" i="2"/>
  <c r="D147" i="2"/>
  <c r="B147" i="2"/>
  <c r="C125" i="2"/>
  <c r="D125" i="2"/>
  <c r="B125" i="2"/>
  <c r="G129" i="2" a="1"/>
  <c r="G129" i="2"/>
  <c r="G107" i="2" a="1"/>
  <c r="G107" i="2"/>
  <c r="C103" i="2"/>
  <c r="D103" i="2"/>
  <c r="B103" i="2"/>
  <c r="G85" i="2" a="1"/>
  <c r="G85" i="2"/>
  <c r="C81" i="2"/>
  <c r="D81" i="2"/>
  <c r="B81" i="2"/>
  <c r="C59" i="2"/>
  <c r="D59" i="2"/>
  <c r="B59" i="2"/>
  <c r="G63" i="2" a="1"/>
  <c r="G63" i="2"/>
  <c r="G41" i="2" a="1"/>
  <c r="G41" i="2"/>
  <c r="G19" i="2" a="1"/>
  <c r="G19" i="2"/>
  <c r="G20" i="2"/>
  <c r="G21" i="2"/>
  <c r="G22" i="2"/>
  <c r="G23" i="2"/>
  <c r="G24" i="2"/>
  <c r="G25" i="2"/>
  <c r="G26" i="2"/>
  <c r="C37" i="2"/>
  <c r="D37" i="2"/>
  <c r="B37" i="2"/>
  <c r="G228" i="2"/>
  <c r="E228" i="2"/>
  <c r="G227" i="2"/>
  <c r="E227" i="2"/>
  <c r="G226" i="2"/>
  <c r="E226" i="2"/>
  <c r="E224" i="2"/>
  <c r="E223" i="2"/>
  <c r="E222" i="2"/>
  <c r="E221" i="2"/>
  <c r="E220" i="2"/>
  <c r="E219" i="2"/>
  <c r="E218" i="2"/>
  <c r="E217" i="2"/>
  <c r="H212" i="2"/>
  <c r="G206" i="2"/>
  <c r="E206" i="2"/>
  <c r="G205" i="2"/>
  <c r="E205" i="2"/>
  <c r="G204" i="2"/>
  <c r="E204" i="2"/>
  <c r="E202" i="2"/>
  <c r="E201" i="2"/>
  <c r="E200" i="2"/>
  <c r="E199" i="2"/>
  <c r="E198" i="2"/>
  <c r="E197" i="2"/>
  <c r="E196" i="2"/>
  <c r="E195" i="2"/>
  <c r="H190" i="2"/>
  <c r="G184" i="2"/>
  <c r="E184" i="2"/>
  <c r="G183" i="2"/>
  <c r="E183" i="2"/>
  <c r="G182" i="2"/>
  <c r="E182" i="2"/>
  <c r="E180" i="2"/>
  <c r="E179" i="2"/>
  <c r="E178" i="2"/>
  <c r="E177" i="2"/>
  <c r="E176" i="2"/>
  <c r="E175" i="2"/>
  <c r="E174" i="2"/>
  <c r="E173" i="2"/>
  <c r="H168" i="2"/>
  <c r="G162" i="2"/>
  <c r="E162" i="2"/>
  <c r="G161" i="2"/>
  <c r="E161" i="2"/>
  <c r="G160" i="2"/>
  <c r="E160" i="2"/>
  <c r="E158" i="2"/>
  <c r="E157" i="2"/>
  <c r="E156" i="2"/>
  <c r="E155" i="2"/>
  <c r="E154" i="2"/>
  <c r="E153" i="2"/>
  <c r="E152" i="2"/>
  <c r="E151" i="2"/>
  <c r="H146" i="2"/>
  <c r="G140" i="2"/>
  <c r="E140" i="2"/>
  <c r="G139" i="2"/>
  <c r="E139" i="2"/>
  <c r="G138" i="2"/>
  <c r="E138" i="2"/>
  <c r="E136" i="2"/>
  <c r="E135" i="2"/>
  <c r="E134" i="2"/>
  <c r="E133" i="2"/>
  <c r="E132" i="2"/>
  <c r="E131" i="2"/>
  <c r="E130" i="2"/>
  <c r="E129" i="2"/>
  <c r="H124" i="2"/>
  <c r="G118" i="2"/>
  <c r="E118" i="2"/>
  <c r="G117" i="2"/>
  <c r="E117" i="2"/>
  <c r="G116" i="2"/>
  <c r="E116" i="2"/>
  <c r="E114" i="2"/>
  <c r="E113" i="2"/>
  <c r="E112" i="2"/>
  <c r="E111" i="2"/>
  <c r="E110" i="2"/>
  <c r="E109" i="2"/>
  <c r="E108" i="2"/>
  <c r="E107" i="2"/>
  <c r="H102" i="2"/>
  <c r="G96" i="2"/>
  <c r="E96" i="2"/>
  <c r="G95" i="2"/>
  <c r="E95" i="2"/>
  <c r="G94" i="2"/>
  <c r="E94" i="2"/>
  <c r="E92" i="2"/>
  <c r="E91" i="2"/>
  <c r="E90" i="2"/>
  <c r="E89" i="2"/>
  <c r="E88" i="2"/>
  <c r="E87" i="2"/>
  <c r="E86" i="2"/>
  <c r="E85" i="2"/>
  <c r="H80" i="2"/>
  <c r="G74" i="2"/>
  <c r="E74" i="2"/>
  <c r="G73" i="2"/>
  <c r="E73" i="2"/>
  <c r="G72" i="2"/>
  <c r="E72" i="2"/>
  <c r="E70" i="2"/>
  <c r="E69" i="2"/>
  <c r="E68" i="2"/>
  <c r="E67" i="2"/>
  <c r="E66" i="2"/>
  <c r="E65" i="2"/>
  <c r="E64" i="2"/>
  <c r="E63" i="2"/>
  <c r="H58" i="2"/>
  <c r="G52" i="2"/>
  <c r="E52" i="2"/>
  <c r="G51" i="2"/>
  <c r="E51" i="2"/>
  <c r="G50" i="2"/>
  <c r="E50" i="2"/>
  <c r="E48" i="2"/>
  <c r="E47" i="2"/>
  <c r="E46" i="2"/>
  <c r="E45" i="2"/>
  <c r="E44" i="2"/>
  <c r="E43" i="2"/>
  <c r="E42" i="2"/>
  <c r="E41" i="2"/>
  <c r="H36" i="2"/>
  <c r="H14" i="2"/>
  <c r="C15" i="2"/>
  <c r="D15" i="2"/>
  <c r="B15" i="2"/>
  <c r="E30" i="2"/>
  <c r="E29" i="2"/>
  <c r="E28" i="2"/>
  <c r="G30" i="2"/>
  <c r="G29" i="2"/>
  <c r="G28" i="2"/>
  <c r="E20" i="2"/>
  <c r="E21" i="2"/>
  <c r="E22" i="2"/>
  <c r="E23" i="2"/>
  <c r="E24" i="2"/>
  <c r="E25" i="2"/>
  <c r="E26" i="2"/>
  <c r="E19" i="2"/>
  <c r="W16" i="1"/>
  <c r="W4" i="1"/>
  <c r="W5" i="1"/>
  <c r="W6" i="1"/>
  <c r="W7" i="1"/>
  <c r="W8" i="1"/>
  <c r="W9" i="1"/>
  <c r="W10" i="1"/>
  <c r="W11" i="1"/>
  <c r="W12" i="1"/>
  <c r="W13" i="1"/>
  <c r="W14" i="1"/>
  <c r="W3" i="1"/>
  <c r="N4" i="1"/>
  <c r="N3" i="1"/>
  <c r="L7" i="1"/>
  <c r="L8" i="1"/>
  <c r="L9" i="1"/>
  <c r="L10" i="1"/>
  <c r="L11" i="1"/>
  <c r="L12" i="1"/>
  <c r="L13" i="1"/>
  <c r="L14" i="1"/>
  <c r="L6" i="1"/>
  <c r="L5" i="1"/>
  <c r="L4" i="1"/>
  <c r="L3" i="1"/>
  <c r="C20" i="1"/>
  <c r="C19" i="1"/>
  <c r="C18" i="1"/>
  <c r="K3" i="1"/>
  <c r="K4" i="1"/>
  <c r="K5" i="1"/>
  <c r="K6" i="1"/>
  <c r="K7" i="1"/>
  <c r="K8" i="1"/>
  <c r="K9" i="1"/>
  <c r="K10" i="1"/>
  <c r="K11" i="1"/>
  <c r="K12" i="1"/>
  <c r="K13" i="1"/>
  <c r="K14" i="1"/>
  <c r="L15" i="1"/>
  <c r="P14" i="1"/>
  <c r="T14" i="1"/>
  <c r="O14" i="1"/>
  <c r="S14" i="1"/>
  <c r="N14" i="1"/>
  <c r="R14" i="1"/>
  <c r="P13" i="1"/>
  <c r="T13" i="1"/>
  <c r="O13" i="1"/>
  <c r="S13" i="1"/>
  <c r="N13" i="1"/>
  <c r="R13" i="1"/>
  <c r="P12" i="1"/>
  <c r="T12" i="1"/>
  <c r="O12" i="1"/>
  <c r="S12" i="1"/>
  <c r="N12" i="1"/>
  <c r="R12" i="1"/>
  <c r="P11" i="1"/>
  <c r="T11" i="1"/>
  <c r="O11" i="1"/>
  <c r="S11" i="1"/>
  <c r="N11" i="1"/>
  <c r="R11" i="1"/>
  <c r="P10" i="1"/>
  <c r="T10" i="1"/>
  <c r="O10" i="1"/>
  <c r="S10" i="1"/>
  <c r="N10" i="1"/>
  <c r="R10" i="1"/>
  <c r="P9" i="1"/>
  <c r="T9" i="1"/>
  <c r="O9" i="1"/>
  <c r="S9" i="1"/>
  <c r="N9" i="1"/>
  <c r="R9" i="1"/>
  <c r="P8" i="1"/>
  <c r="T8" i="1"/>
  <c r="O8" i="1"/>
  <c r="S8" i="1"/>
  <c r="N8" i="1"/>
  <c r="R8" i="1"/>
  <c r="P7" i="1"/>
  <c r="T7" i="1"/>
  <c r="O7" i="1"/>
  <c r="S7" i="1"/>
  <c r="N7" i="1"/>
  <c r="R7" i="1"/>
  <c r="P6" i="1"/>
  <c r="T6" i="1"/>
  <c r="O6" i="1"/>
  <c r="S6" i="1"/>
  <c r="N6" i="1"/>
  <c r="R6" i="1"/>
  <c r="P5" i="1"/>
  <c r="T5" i="1"/>
  <c r="O5" i="1"/>
  <c r="S5" i="1"/>
  <c r="N5" i="1"/>
  <c r="R5" i="1"/>
  <c r="P4" i="1"/>
  <c r="T4" i="1"/>
  <c r="O4" i="1"/>
  <c r="S4" i="1"/>
  <c r="R4" i="1"/>
  <c r="P3" i="1"/>
  <c r="T3" i="1"/>
  <c r="O3" i="1"/>
  <c r="S3" i="1"/>
  <c r="R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<sst xmlns="http://schemas.openxmlformats.org/spreadsheetml/2006/main" count="506" uniqueCount="50">
  <si>
    <t>Retail Store</t>
  </si>
  <si>
    <t>Hours to operate in a month</t>
  </si>
  <si>
    <t>Energy cost in a month</t>
  </si>
  <si>
    <t>Month</t>
  </si>
  <si>
    <t>Pittsburgh</t>
  </si>
  <si>
    <t>Cleveland</t>
  </si>
  <si>
    <t>Buffalo</t>
  </si>
  <si>
    <t>Philadelphia</t>
  </si>
  <si>
    <t>Boston</t>
  </si>
  <si>
    <t>New York</t>
  </si>
  <si>
    <t>Providence</t>
  </si>
  <si>
    <t>Hartford</t>
  </si>
  <si>
    <t>Total</t>
  </si>
  <si>
    <t>Troy</t>
  </si>
  <si>
    <t>Newark</t>
  </si>
  <si>
    <t>Harrisburg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</si>
  <si>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</si>
  <si>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</si>
  <si>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</si>
  <si>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</si>
  <si>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</si>
  <si>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</si>
  <si>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</si>
  <si>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</si>
  <si>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</si>
  <si>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</si>
  <si>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</si>
  <si>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</si>
  <si>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Production Capacity</t>
  </si>
  <si>
    <t>Hour</t>
  </si>
  <si>
    <t>Energy cost/hr</t>
  </si>
  <si>
    <t xml:space="preserve">Monthly Production </t>
  </si>
  <si>
    <t>Production Cost</t>
  </si>
  <si>
    <t>Cost</t>
  </si>
  <si>
    <t>Prod cost of MSC</t>
  </si>
  <si>
    <t>Total Prod Cost</t>
  </si>
  <si>
    <t>Demand</t>
  </si>
  <si>
    <t>Shipping Costs Per Unit ($)*</t>
  </si>
  <si>
    <t>Troy, NY</t>
  </si>
  <si>
    <t>Newark, NJ</t>
  </si>
  <si>
    <t>Harrisburg, PA</t>
  </si>
  <si>
    <t>Products to Ship</t>
  </si>
  <si>
    <t>Production</t>
  </si>
  <si>
    <t>Demands</t>
  </si>
  <si>
    <t>=</t>
  </si>
  <si>
    <t>&lt;=</t>
  </si>
  <si>
    <t>Fabruary</t>
  </si>
  <si>
    <t>Cost of MSC</t>
  </si>
  <si>
    <t>Shipping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</si>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</sst>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2" borderId="1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0" xfId="0" applyFont="1" applyFill="1"/>
    <xf numFmtId="0" fontId="5" fillId="3" borderId="4" xfId="0" applyFont="1" applyFill="1" applyBorder="1"/>
    <xf numFmtId="0" fontId="0" fillId="0" borderId="0" xfId="0" applyFill="1"/>
    <xf numFmtId="0" fontId="5" fillId="3" borderId="0" xfId="0" applyFont="1" applyFill="1" applyBorder="1"/>
    <xf numFmtId="0" fontId="2" fillId="4" borderId="0" xfId="0" applyFont="1" applyFill="1"/>
    <xf numFmtId="0" fontId="0" fillId="0" borderId="6" xfId="0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4" fillId="2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2" fontId="0" fillId="0" borderId="0" xfId="0" applyNumberForma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5" xfId="0" applyFont="1" applyFill="1" applyBorder="1"/>
    <xf numFmtId="0" fontId="0" fillId="0" borderId="6" xfId="0" applyFill="1" applyBorder="1"/>
    <xf numFmtId="0" fontId="4" fillId="2" borderId="5" xfId="0" applyFont="1" applyFill="1" applyBorder="1"/>
    <xf numFmtId="0" fontId="5" fillId="3" borderId="5" xfId="0" applyFont="1" applyFill="1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2" fillId="5" borderId="0" xfId="0" applyFont="1" applyFill="1"/>
    <xf numFmtId="0" fontId="5" fillId="3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" fontId="0" fillId="0" borderId="0" xfId="0" applyNumberFormat="1"/>
    <xf numFmtId="2" fontId="2" fillId="4" borderId="9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opLeftCell="H1" workbookViewId="0">
      <selection activeCell="W3" sqref="W3"/>
    </sheetView>
  </sheetViews>
  <sheetFormatPr defaultRowHeight="14.5" x14ac:dyDescent="0.35"/>
  <cols>
    <col min="1" max="1" width="11.81640625" customWidth="1"/>
    <col min="4" max="4" width="10.26953125" customWidth="1"/>
    <col min="12" max="12" width="11.08984375" customWidth="1"/>
    <col min="14" max="14" width="9.08984375" customWidth="1"/>
    <col min="16" max="16" width="11.7265625" customWidth="1"/>
    <col min="19" max="19" width="9.08984375" customWidth="1"/>
    <col min="20" max="20" width="10.26953125" customWidth="1"/>
    <col min="22" max="22" width="14.54296875" customWidth="1"/>
    <col min="23" max="23" width="15.36328125" customWidth="1"/>
  </cols>
  <sheetData>
    <row r="1" spans="1:23" ht="18.5" customHeight="1" x14ac:dyDescent="0.35">
      <c r="A1" s="1" t="s">
        <v>36</v>
      </c>
      <c r="B1" s="32" t="s">
        <v>0</v>
      </c>
      <c r="C1" s="33"/>
      <c r="D1" s="33"/>
      <c r="E1" s="33"/>
      <c r="F1" s="33"/>
      <c r="G1" s="33"/>
      <c r="H1" s="33"/>
      <c r="I1" s="33"/>
      <c r="L1" s="29" t="s">
        <v>31</v>
      </c>
      <c r="N1" s="29" t="s">
        <v>1</v>
      </c>
      <c r="O1" s="29"/>
      <c r="P1" s="29"/>
      <c r="R1" s="29" t="s">
        <v>2</v>
      </c>
      <c r="S1" s="29"/>
      <c r="T1" s="29"/>
      <c r="V1" s="29" t="s">
        <v>34</v>
      </c>
      <c r="W1" s="29"/>
    </row>
    <row r="2" spans="1:23" ht="15.5" x14ac:dyDescent="0.3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K2" s="4" t="s">
        <v>12</v>
      </c>
      <c r="L2" s="29"/>
      <c r="N2" s="1" t="s">
        <v>13</v>
      </c>
      <c r="O2" s="1" t="s">
        <v>14</v>
      </c>
      <c r="P2" s="1" t="s">
        <v>15</v>
      </c>
      <c r="R2" s="1" t="s">
        <v>13</v>
      </c>
      <c r="S2" s="1" t="s">
        <v>14</v>
      </c>
      <c r="T2" s="1" t="s">
        <v>15</v>
      </c>
      <c r="V2" s="1" t="s">
        <v>3</v>
      </c>
      <c r="W2" s="1" t="s">
        <v>32</v>
      </c>
    </row>
    <row r="3" spans="1:23" ht="15.5" x14ac:dyDescent="0.35">
      <c r="A3" s="5" t="s">
        <v>16</v>
      </c>
      <c r="B3">
        <v>200</v>
      </c>
      <c r="C3">
        <v>100</v>
      </c>
      <c r="D3">
        <v>125</v>
      </c>
      <c r="E3">
        <v>250</v>
      </c>
      <c r="F3">
        <v>225</v>
      </c>
      <c r="G3">
        <v>400</v>
      </c>
      <c r="H3">
        <v>50</v>
      </c>
      <c r="I3">
        <v>75</v>
      </c>
      <c r="K3">
        <f>SUM(B3:I3)</f>
        <v>1425</v>
      </c>
      <c r="L3">
        <f>CEILING(K3/3,1)</f>
        <v>475</v>
      </c>
      <c r="N3">
        <f>$L3/$B$18</f>
        <v>52.777777777777779</v>
      </c>
      <c r="O3">
        <f>$L3/$B$19</f>
        <v>59.375</v>
      </c>
      <c r="P3">
        <f>$L3/$B$20</f>
        <v>63.333333333333336</v>
      </c>
      <c r="R3">
        <f>N3*$D$18</f>
        <v>5779.166666666667</v>
      </c>
      <c r="S3">
        <f>O3*$D$19</f>
        <v>7908.7499999999991</v>
      </c>
      <c r="T3">
        <f>P3*$D$20</f>
        <v>4303.5</v>
      </c>
      <c r="V3" s="5" t="s">
        <v>16</v>
      </c>
      <c r="W3">
        <f>SUM(R3:T3)</f>
        <v>17991.416666666664</v>
      </c>
    </row>
    <row r="4" spans="1:23" ht="15.5" x14ac:dyDescent="0.35">
      <c r="A4" s="5" t="s">
        <v>17</v>
      </c>
      <c r="B4">
        <v>150</v>
      </c>
      <c r="C4">
        <v>125</v>
      </c>
      <c r="D4">
        <v>100</v>
      </c>
      <c r="E4">
        <v>300</v>
      </c>
      <c r="F4">
        <v>200</v>
      </c>
      <c r="G4">
        <v>425</v>
      </c>
      <c r="H4">
        <v>75</v>
      </c>
      <c r="I4">
        <v>100</v>
      </c>
      <c r="K4">
        <f t="shared" ref="K4:K14" si="0">SUM(B4:I4)</f>
        <v>1475</v>
      </c>
      <c r="L4">
        <f>CEILING(K4/3,1)</f>
        <v>492</v>
      </c>
      <c r="N4">
        <f>$L4/$B$18</f>
        <v>54.666666666666664</v>
      </c>
      <c r="O4">
        <f t="shared" ref="O4:O14" si="1">$L4/$B$19</f>
        <v>61.5</v>
      </c>
      <c r="P4">
        <f t="shared" ref="P4:P14" si="2">$L4/$B$20</f>
        <v>65.599999999999994</v>
      </c>
      <c r="R4">
        <f t="shared" ref="R4:R14" si="3">N4*$D$18</f>
        <v>5986</v>
      </c>
      <c r="S4">
        <f t="shared" ref="S4:S14" si="4">O4*$D$19</f>
        <v>8191.7999999999993</v>
      </c>
      <c r="T4">
        <f t="shared" ref="T4:T14" si="5">P4*$D$20</f>
        <v>4457.5199999999995</v>
      </c>
      <c r="V4" s="5" t="s">
        <v>17</v>
      </c>
      <c r="W4">
        <f t="shared" ref="W4:W14" si="6">SUM(R4:T4)</f>
        <v>18635.32</v>
      </c>
    </row>
    <row r="5" spans="1:23" ht="15.5" x14ac:dyDescent="0.35">
      <c r="A5" s="5" t="s">
        <v>18</v>
      </c>
      <c r="B5">
        <v>225</v>
      </c>
      <c r="C5">
        <v>150</v>
      </c>
      <c r="D5">
        <v>75</v>
      </c>
      <c r="E5">
        <v>250</v>
      </c>
      <c r="F5">
        <v>225</v>
      </c>
      <c r="G5">
        <v>375</v>
      </c>
      <c r="H5">
        <v>100</v>
      </c>
      <c r="I5">
        <v>125</v>
      </c>
      <c r="K5">
        <f t="shared" si="0"/>
        <v>1525</v>
      </c>
      <c r="L5">
        <f>CEILING(K5/3,1)</f>
        <v>509</v>
      </c>
      <c r="N5">
        <f t="shared" ref="N5:N14" si="7">$L5/$B$18</f>
        <v>56.555555555555557</v>
      </c>
      <c r="O5">
        <f t="shared" si="1"/>
        <v>63.625</v>
      </c>
      <c r="P5">
        <f t="shared" si="2"/>
        <v>67.86666666666666</v>
      </c>
      <c r="R5">
        <f t="shared" si="3"/>
        <v>6192.8333333333339</v>
      </c>
      <c r="S5">
        <f t="shared" si="4"/>
        <v>8474.8499999999985</v>
      </c>
      <c r="T5">
        <f t="shared" si="5"/>
        <v>4611.54</v>
      </c>
      <c r="V5" s="5" t="s">
        <v>18</v>
      </c>
      <c r="W5">
        <f t="shared" si="6"/>
        <v>19279.223333333332</v>
      </c>
    </row>
    <row r="6" spans="1:23" ht="15.5" x14ac:dyDescent="0.35">
      <c r="A6" s="5" t="s">
        <v>19</v>
      </c>
      <c r="B6">
        <v>250</v>
      </c>
      <c r="C6">
        <v>200</v>
      </c>
      <c r="D6">
        <v>100</v>
      </c>
      <c r="E6">
        <v>200</v>
      </c>
      <c r="F6">
        <v>200</v>
      </c>
      <c r="G6">
        <v>350</v>
      </c>
      <c r="H6">
        <v>125</v>
      </c>
      <c r="I6">
        <v>150</v>
      </c>
      <c r="K6">
        <f t="shared" si="0"/>
        <v>1575</v>
      </c>
      <c r="L6">
        <f>CEILING(K6/3,1)</f>
        <v>525</v>
      </c>
      <c r="N6">
        <f t="shared" si="7"/>
        <v>58.333333333333336</v>
      </c>
      <c r="O6">
        <f t="shared" si="1"/>
        <v>65.625</v>
      </c>
      <c r="P6">
        <f t="shared" si="2"/>
        <v>70</v>
      </c>
      <c r="R6">
        <f t="shared" si="3"/>
        <v>6387.5</v>
      </c>
      <c r="S6">
        <f t="shared" si="4"/>
        <v>8741.25</v>
      </c>
      <c r="T6">
        <f t="shared" si="5"/>
        <v>4756.5</v>
      </c>
      <c r="V6" s="5" t="s">
        <v>19</v>
      </c>
      <c r="W6">
        <f t="shared" si="6"/>
        <v>19885.25</v>
      </c>
    </row>
    <row r="7" spans="1:23" ht="15.5" x14ac:dyDescent="0.35">
      <c r="A7" s="5" t="s">
        <v>20</v>
      </c>
      <c r="B7">
        <v>250</v>
      </c>
      <c r="C7">
        <v>175</v>
      </c>
      <c r="D7">
        <v>75</v>
      </c>
      <c r="E7">
        <v>200</v>
      </c>
      <c r="F7">
        <v>250</v>
      </c>
      <c r="G7">
        <v>300</v>
      </c>
      <c r="H7">
        <v>75</v>
      </c>
      <c r="I7">
        <v>125</v>
      </c>
      <c r="K7">
        <f t="shared" si="0"/>
        <v>1450</v>
      </c>
      <c r="L7">
        <f t="shared" ref="L7:L14" si="8">CEILING(K7/3,1)</f>
        <v>484</v>
      </c>
      <c r="N7">
        <f t="shared" si="7"/>
        <v>53.777777777777779</v>
      </c>
      <c r="O7">
        <f t="shared" si="1"/>
        <v>60.5</v>
      </c>
      <c r="P7">
        <f t="shared" si="2"/>
        <v>64.533333333333331</v>
      </c>
      <c r="R7">
        <f t="shared" si="3"/>
        <v>5888.666666666667</v>
      </c>
      <c r="S7">
        <f t="shared" si="4"/>
        <v>8058.5999999999995</v>
      </c>
      <c r="T7">
        <f t="shared" si="5"/>
        <v>4385.04</v>
      </c>
      <c r="V7" s="5" t="s">
        <v>20</v>
      </c>
      <c r="W7">
        <f t="shared" si="6"/>
        <v>18332.306666666667</v>
      </c>
    </row>
    <row r="8" spans="1:23" ht="15.5" x14ac:dyDescent="0.35">
      <c r="A8" s="5" t="s">
        <v>21</v>
      </c>
      <c r="B8">
        <v>180</v>
      </c>
      <c r="C8">
        <v>175</v>
      </c>
      <c r="D8">
        <v>100</v>
      </c>
      <c r="E8">
        <v>300</v>
      </c>
      <c r="F8">
        <v>175</v>
      </c>
      <c r="G8">
        <v>400</v>
      </c>
      <c r="H8">
        <v>50</v>
      </c>
      <c r="I8">
        <v>100</v>
      </c>
      <c r="K8">
        <f t="shared" si="0"/>
        <v>1480</v>
      </c>
      <c r="L8">
        <f t="shared" si="8"/>
        <v>494</v>
      </c>
      <c r="N8">
        <f t="shared" si="7"/>
        <v>54.888888888888886</v>
      </c>
      <c r="O8">
        <f t="shared" si="1"/>
        <v>61.75</v>
      </c>
      <c r="P8">
        <f t="shared" si="2"/>
        <v>65.86666666666666</v>
      </c>
      <c r="R8">
        <f t="shared" si="3"/>
        <v>6010.333333333333</v>
      </c>
      <c r="S8">
        <f t="shared" si="4"/>
        <v>8225.0999999999985</v>
      </c>
      <c r="T8">
        <f t="shared" si="5"/>
        <v>4475.6399999999994</v>
      </c>
      <c r="V8" s="5" t="s">
        <v>21</v>
      </c>
      <c r="W8">
        <f t="shared" si="6"/>
        <v>18711.07333333333</v>
      </c>
    </row>
    <row r="9" spans="1:23" ht="15.5" x14ac:dyDescent="0.35">
      <c r="A9" s="5" t="s">
        <v>22</v>
      </c>
      <c r="B9">
        <v>180</v>
      </c>
      <c r="C9">
        <v>200</v>
      </c>
      <c r="D9">
        <v>125</v>
      </c>
      <c r="E9">
        <v>250</v>
      </c>
      <c r="F9">
        <v>200</v>
      </c>
      <c r="G9">
        <v>250</v>
      </c>
      <c r="H9">
        <v>100</v>
      </c>
      <c r="I9">
        <v>125</v>
      </c>
      <c r="K9">
        <f t="shared" si="0"/>
        <v>1430</v>
      </c>
      <c r="L9">
        <f t="shared" si="8"/>
        <v>477</v>
      </c>
      <c r="N9">
        <f t="shared" si="7"/>
        <v>53</v>
      </c>
      <c r="O9">
        <f t="shared" si="1"/>
        <v>59.625</v>
      </c>
      <c r="P9">
        <f t="shared" si="2"/>
        <v>63.6</v>
      </c>
      <c r="R9">
        <f t="shared" si="3"/>
        <v>5803.5</v>
      </c>
      <c r="S9">
        <f t="shared" si="4"/>
        <v>7942.0499999999993</v>
      </c>
      <c r="T9">
        <f t="shared" si="5"/>
        <v>4321.62</v>
      </c>
      <c r="V9" s="5" t="s">
        <v>22</v>
      </c>
      <c r="W9">
        <f t="shared" si="6"/>
        <v>18067.169999999998</v>
      </c>
    </row>
    <row r="10" spans="1:23" ht="15.5" x14ac:dyDescent="0.35">
      <c r="A10" s="5" t="s">
        <v>23</v>
      </c>
      <c r="B10">
        <v>200</v>
      </c>
      <c r="C10">
        <v>150</v>
      </c>
      <c r="D10">
        <v>200</v>
      </c>
      <c r="E10">
        <v>300</v>
      </c>
      <c r="F10">
        <v>150</v>
      </c>
      <c r="G10">
        <v>200</v>
      </c>
      <c r="H10">
        <v>150</v>
      </c>
      <c r="I10">
        <v>150</v>
      </c>
      <c r="K10">
        <f t="shared" si="0"/>
        <v>1500</v>
      </c>
      <c r="L10">
        <f t="shared" si="8"/>
        <v>500</v>
      </c>
      <c r="N10">
        <f t="shared" si="7"/>
        <v>55.555555555555557</v>
      </c>
      <c r="O10">
        <f t="shared" si="1"/>
        <v>62.5</v>
      </c>
      <c r="P10">
        <f t="shared" si="2"/>
        <v>66.666666666666671</v>
      </c>
      <c r="R10">
        <f t="shared" si="3"/>
        <v>6083.3333333333339</v>
      </c>
      <c r="S10">
        <f t="shared" si="4"/>
        <v>8325</v>
      </c>
      <c r="T10">
        <f t="shared" si="5"/>
        <v>4530.0000000000009</v>
      </c>
      <c r="V10" s="5" t="s">
        <v>23</v>
      </c>
      <c r="W10">
        <f t="shared" si="6"/>
        <v>18938.333333333336</v>
      </c>
    </row>
    <row r="11" spans="1:23" ht="15.5" x14ac:dyDescent="0.35">
      <c r="A11" s="5" t="s">
        <v>24</v>
      </c>
      <c r="B11">
        <v>150</v>
      </c>
      <c r="C11">
        <v>100</v>
      </c>
      <c r="D11">
        <v>150</v>
      </c>
      <c r="E11">
        <v>350</v>
      </c>
      <c r="F11">
        <v>200</v>
      </c>
      <c r="G11">
        <v>225</v>
      </c>
      <c r="H11">
        <v>25</v>
      </c>
      <c r="I11">
        <v>100</v>
      </c>
      <c r="K11">
        <f t="shared" si="0"/>
        <v>1300</v>
      </c>
      <c r="L11">
        <f t="shared" si="8"/>
        <v>434</v>
      </c>
      <c r="N11">
        <f t="shared" si="7"/>
        <v>48.222222222222221</v>
      </c>
      <c r="O11">
        <f t="shared" si="1"/>
        <v>54.25</v>
      </c>
      <c r="P11">
        <f t="shared" si="2"/>
        <v>57.866666666666667</v>
      </c>
      <c r="R11">
        <f t="shared" si="3"/>
        <v>5280.333333333333</v>
      </c>
      <c r="S11">
        <f t="shared" si="4"/>
        <v>7226.0999999999995</v>
      </c>
      <c r="T11">
        <f t="shared" si="5"/>
        <v>3932.0400000000004</v>
      </c>
      <c r="V11" s="5" t="s">
        <v>24</v>
      </c>
      <c r="W11">
        <f t="shared" si="6"/>
        <v>16438.473333333332</v>
      </c>
    </row>
    <row r="12" spans="1:23" ht="15.5" x14ac:dyDescent="0.35">
      <c r="A12" s="5" t="s">
        <v>25</v>
      </c>
      <c r="B12">
        <v>150</v>
      </c>
      <c r="C12">
        <v>100</v>
      </c>
      <c r="D12">
        <v>100</v>
      </c>
      <c r="E12">
        <v>350</v>
      </c>
      <c r="F12">
        <v>250</v>
      </c>
      <c r="G12">
        <v>400</v>
      </c>
      <c r="H12">
        <v>50</v>
      </c>
      <c r="I12">
        <v>75</v>
      </c>
      <c r="K12">
        <f t="shared" si="0"/>
        <v>1475</v>
      </c>
      <c r="L12">
        <f t="shared" si="8"/>
        <v>492</v>
      </c>
      <c r="N12">
        <f t="shared" si="7"/>
        <v>54.666666666666664</v>
      </c>
      <c r="O12">
        <f t="shared" si="1"/>
        <v>61.5</v>
      </c>
      <c r="P12">
        <f t="shared" si="2"/>
        <v>65.599999999999994</v>
      </c>
      <c r="R12">
        <f t="shared" si="3"/>
        <v>5986</v>
      </c>
      <c r="S12">
        <f t="shared" si="4"/>
        <v>8191.7999999999993</v>
      </c>
      <c r="T12">
        <f t="shared" si="5"/>
        <v>4457.5199999999995</v>
      </c>
      <c r="V12" s="5" t="s">
        <v>25</v>
      </c>
      <c r="W12">
        <f t="shared" si="6"/>
        <v>18635.32</v>
      </c>
    </row>
    <row r="13" spans="1:23" ht="15.5" x14ac:dyDescent="0.35">
      <c r="A13" s="5" t="s">
        <v>26</v>
      </c>
      <c r="B13">
        <v>200</v>
      </c>
      <c r="C13">
        <v>75</v>
      </c>
      <c r="D13">
        <v>150</v>
      </c>
      <c r="E13">
        <v>400</v>
      </c>
      <c r="F13">
        <v>300</v>
      </c>
      <c r="G13">
        <v>500</v>
      </c>
      <c r="H13">
        <v>150</v>
      </c>
      <c r="I13">
        <v>100</v>
      </c>
      <c r="K13">
        <f t="shared" si="0"/>
        <v>1875</v>
      </c>
      <c r="L13">
        <f t="shared" si="8"/>
        <v>625</v>
      </c>
      <c r="N13">
        <f t="shared" si="7"/>
        <v>69.444444444444443</v>
      </c>
      <c r="O13">
        <f t="shared" si="1"/>
        <v>78.125</v>
      </c>
      <c r="P13">
        <f t="shared" si="2"/>
        <v>83.333333333333329</v>
      </c>
      <c r="R13">
        <f t="shared" si="3"/>
        <v>7604.1666666666661</v>
      </c>
      <c r="S13">
        <f t="shared" si="4"/>
        <v>10406.25</v>
      </c>
      <c r="T13">
        <f t="shared" si="5"/>
        <v>5662.5</v>
      </c>
      <c r="V13" s="5" t="s">
        <v>26</v>
      </c>
      <c r="W13">
        <f t="shared" si="6"/>
        <v>23672.916666666664</v>
      </c>
    </row>
    <row r="14" spans="1:23" ht="15.5" x14ac:dyDescent="0.35">
      <c r="A14" s="5" t="s">
        <v>27</v>
      </c>
      <c r="B14">
        <v>300</v>
      </c>
      <c r="C14">
        <v>200</v>
      </c>
      <c r="D14">
        <v>175</v>
      </c>
      <c r="E14">
        <v>450</v>
      </c>
      <c r="F14">
        <v>400</v>
      </c>
      <c r="G14">
        <v>475</v>
      </c>
      <c r="H14">
        <v>150</v>
      </c>
      <c r="I14">
        <v>150</v>
      </c>
      <c r="K14">
        <f t="shared" si="0"/>
        <v>2300</v>
      </c>
      <c r="L14">
        <f t="shared" si="8"/>
        <v>767</v>
      </c>
      <c r="N14">
        <f t="shared" si="7"/>
        <v>85.222222222222229</v>
      </c>
      <c r="O14">
        <f t="shared" si="1"/>
        <v>95.875</v>
      </c>
      <c r="P14">
        <f t="shared" si="2"/>
        <v>102.26666666666667</v>
      </c>
      <c r="R14">
        <f t="shared" si="3"/>
        <v>9331.8333333333339</v>
      </c>
      <c r="S14">
        <f t="shared" si="4"/>
        <v>12770.55</v>
      </c>
      <c r="T14">
        <f t="shared" si="5"/>
        <v>6949.02</v>
      </c>
      <c r="V14" s="5" t="s">
        <v>27</v>
      </c>
      <c r="W14">
        <f t="shared" si="6"/>
        <v>29051.403333333332</v>
      </c>
    </row>
    <row r="15" spans="1:23" x14ac:dyDescent="0.35">
      <c r="L15">
        <f>SUM(L3:L14)</f>
        <v>6274</v>
      </c>
    </row>
    <row r="16" spans="1:23" ht="15.5" x14ac:dyDescent="0.35">
      <c r="A16" s="30" t="s">
        <v>28</v>
      </c>
      <c r="V16" s="7" t="s">
        <v>35</v>
      </c>
      <c r="W16" s="8">
        <f>SUM(W3:W14)</f>
        <v>237638.20666666664</v>
      </c>
    </row>
    <row r="17" spans="1:4" ht="15.5" customHeight="1" x14ac:dyDescent="0.35">
      <c r="A17" s="31"/>
      <c r="B17" s="4" t="s">
        <v>29</v>
      </c>
      <c r="C17" s="4" t="s">
        <v>3</v>
      </c>
      <c r="D17" s="4" t="s">
        <v>30</v>
      </c>
    </row>
    <row r="18" spans="1:4" ht="15.5" x14ac:dyDescent="0.35">
      <c r="A18" s="4" t="s">
        <v>13</v>
      </c>
      <c r="B18">
        <v>9</v>
      </c>
      <c r="C18">
        <f>B18*160</f>
        <v>1440</v>
      </c>
      <c r="D18">
        <v>109.5</v>
      </c>
    </row>
    <row r="19" spans="1:4" ht="15.5" x14ac:dyDescent="0.35">
      <c r="A19" s="4" t="s">
        <v>14</v>
      </c>
      <c r="B19">
        <v>8</v>
      </c>
      <c r="C19">
        <f>B19*160</f>
        <v>1280</v>
      </c>
      <c r="D19">
        <v>133.19999999999999</v>
      </c>
    </row>
    <row r="20" spans="1:4" ht="15.5" x14ac:dyDescent="0.35">
      <c r="A20" s="4" t="s">
        <v>15</v>
      </c>
      <c r="B20">
        <v>7.5</v>
      </c>
      <c r="C20">
        <f>B20*160</f>
        <v>1200</v>
      </c>
      <c r="D20">
        <v>67.95</v>
      </c>
    </row>
  </sheetData>
  <mergeCells count="6">
    <mergeCell ref="V1:W1"/>
    <mergeCell ref="A16:A17"/>
    <mergeCell ref="B1:I1"/>
    <mergeCell ref="L1:L2"/>
    <mergeCell ref="N1:P1"/>
    <mergeCell ref="R1:T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AB4F-4406-48DC-B586-98763CC269BE}">
  <dimension ref="A1:Q273"/>
  <sheetViews>
    <sheetView topLeftCell="A250" workbookViewId="0">
      <selection activeCell="H58" sqref="H58"/>
    </sheetView>
  </sheetViews>
  <sheetFormatPr defaultRowHeight="14.5" x14ac:dyDescent="0.35"/>
  <cols>
    <col min="1" max="1" width="16" customWidth="1"/>
    <col min="2" max="2" width="12" customWidth="1"/>
    <col min="3" max="3" width="11.54296875" customWidth="1"/>
    <col min="4" max="4" width="14.1796875" customWidth="1"/>
    <col min="5" max="5" width="13.7265625" customWidth="1"/>
    <col min="6" max="6" width="11.54296875" customWidth="1"/>
    <col min="7" max="7" width="11.26953125" customWidth="1"/>
    <col min="8" max="8" width="12.7265625" customWidth="1"/>
    <col min="9" max="9" width="11.7265625" customWidth="1"/>
  </cols>
  <sheetData>
    <row r="1" spans="1:17" ht="15.5" x14ac:dyDescent="0.35">
      <c r="A1" s="13" t="s">
        <v>37</v>
      </c>
      <c r="B1" s="13"/>
      <c r="C1" s="13"/>
      <c r="D1" s="12"/>
      <c r="E1" s="12"/>
      <c r="F1" s="12"/>
      <c r="G1" s="12"/>
      <c r="H1" s="12"/>
      <c r="I1" s="12"/>
    </row>
    <row r="2" spans="1:17" ht="15.5" x14ac:dyDescent="0.35">
      <c r="A2" s="12"/>
      <c r="B2" s="7" t="s">
        <v>38</v>
      </c>
      <c r="C2" s="7" t="s">
        <v>39</v>
      </c>
      <c r="D2" s="7" t="s">
        <v>40</v>
      </c>
    </row>
    <row r="3" spans="1:17" ht="15.5" x14ac:dyDescent="0.35">
      <c r="A3" s="7" t="s">
        <v>4</v>
      </c>
      <c r="B3" s="11">
        <v>1.0730666666666666</v>
      </c>
      <c r="C3" s="11">
        <v>0.76800000000000002</v>
      </c>
      <c r="D3" s="11">
        <v>0.43306666666666666</v>
      </c>
    </row>
    <row r="4" spans="1:17" ht="15.5" x14ac:dyDescent="0.35">
      <c r="A4" s="7" t="s">
        <v>5</v>
      </c>
      <c r="B4" s="11">
        <v>1.0176000000000001</v>
      </c>
      <c r="C4" s="11">
        <v>1.0645333333333333</v>
      </c>
      <c r="D4" s="11">
        <v>0.6976</v>
      </c>
    </row>
    <row r="5" spans="1:17" ht="15.5" x14ac:dyDescent="0.35">
      <c r="A5" s="7" t="s">
        <v>6</v>
      </c>
      <c r="B5" s="11">
        <v>0.62506666666666677</v>
      </c>
      <c r="C5" s="11">
        <v>0.61013333333333331</v>
      </c>
      <c r="D5" s="11">
        <v>0.62506666666666677</v>
      </c>
    </row>
    <row r="6" spans="1:17" ht="15.5" x14ac:dyDescent="0.35">
      <c r="A6" s="7" t="s">
        <v>7</v>
      </c>
      <c r="B6" s="11">
        <v>0.5013333333333333</v>
      </c>
      <c r="C6" s="11">
        <v>0.18773333333333331</v>
      </c>
      <c r="D6" s="11">
        <v>0.22613333333333333</v>
      </c>
    </row>
    <row r="7" spans="1:17" ht="15.5" x14ac:dyDescent="0.35">
      <c r="A7" s="7" t="s">
        <v>8</v>
      </c>
      <c r="B7" s="11">
        <v>0.37119999999999997</v>
      </c>
      <c r="C7" s="11">
        <v>0.48</v>
      </c>
      <c r="D7" s="11">
        <v>0.82133333333333336</v>
      </c>
    </row>
    <row r="8" spans="1:17" ht="15.5" x14ac:dyDescent="0.35">
      <c r="A8" s="7" t="s">
        <v>9</v>
      </c>
      <c r="B8" s="11">
        <v>0.33493333333333336</v>
      </c>
      <c r="C8" s="11">
        <v>2.5600000000000001E-2</v>
      </c>
      <c r="D8" s="11">
        <v>0.36053333333333337</v>
      </c>
    </row>
    <row r="9" spans="1:17" ht="15.5" x14ac:dyDescent="0.35">
      <c r="A9" s="7" t="s">
        <v>10</v>
      </c>
      <c r="B9" s="11">
        <v>0.3584</v>
      </c>
      <c r="C9" s="11">
        <v>0.40533333333333332</v>
      </c>
      <c r="D9" s="11">
        <v>0.74453333333333327</v>
      </c>
    </row>
    <row r="10" spans="1:17" ht="15.5" x14ac:dyDescent="0.35">
      <c r="A10" s="7" t="s">
        <v>11</v>
      </c>
      <c r="B10" s="11">
        <v>0.24959999999999999</v>
      </c>
      <c r="C10" s="11">
        <v>0.27093333333333336</v>
      </c>
      <c r="D10" s="11">
        <v>0.61013333333333331</v>
      </c>
      <c r="E10" s="12"/>
      <c r="F10" s="12"/>
      <c r="G10" s="12"/>
      <c r="H10" s="12"/>
      <c r="I10" s="12"/>
    </row>
    <row r="11" spans="1:17" s="6" customFormat="1" ht="16" thickBot="1" x14ac:dyDescent="0.4">
      <c r="A11" s="15"/>
      <c r="B11" s="17"/>
      <c r="C11" s="17"/>
      <c r="D11" s="17"/>
      <c r="E11" s="14"/>
      <c r="F11" s="14"/>
      <c r="G11" s="14"/>
      <c r="H11" s="14"/>
      <c r="I11" s="14"/>
    </row>
    <row r="12" spans="1:17" s="6" customFormat="1" x14ac:dyDescent="0.35">
      <c r="A12" s="34" t="s">
        <v>16</v>
      </c>
      <c r="B12" s="35"/>
      <c r="C12" s="35"/>
      <c r="D12" s="35"/>
      <c r="E12" s="35"/>
      <c r="F12" s="35"/>
      <c r="G12" s="35"/>
      <c r="H12" s="35"/>
      <c r="I12" s="36"/>
      <c r="J12" s="20"/>
      <c r="K12" s="20"/>
      <c r="L12" s="20"/>
      <c r="M12" s="20"/>
      <c r="N12" s="20"/>
      <c r="O12" s="20"/>
      <c r="P12" s="20"/>
      <c r="Q12" s="20"/>
    </row>
    <row r="13" spans="1:17" s="6" customFormat="1" x14ac:dyDescent="0.35">
      <c r="A13" s="21"/>
      <c r="B13" s="14"/>
      <c r="C13" s="14"/>
      <c r="D13" s="14"/>
      <c r="E13" s="14"/>
      <c r="F13" s="14"/>
      <c r="G13" s="14"/>
      <c r="H13" s="14"/>
      <c r="I13" s="22"/>
    </row>
    <row r="14" spans="1:17" ht="15.5" x14ac:dyDescent="0.35">
      <c r="A14" s="23" t="s">
        <v>42</v>
      </c>
      <c r="B14" s="7" t="s">
        <v>38</v>
      </c>
      <c r="C14" s="7" t="s">
        <v>39</v>
      </c>
      <c r="D14" s="7" t="s">
        <v>40</v>
      </c>
      <c r="E14" s="12"/>
      <c r="F14" s="12"/>
      <c r="G14" s="13" t="s">
        <v>33</v>
      </c>
      <c r="H14" s="12">
        <f>1.2*SUMPRODUCT($B$3:$D$10,B19:D26)</f>
        <v>502.27199999999993</v>
      </c>
      <c r="I14" s="9"/>
    </row>
    <row r="15" spans="1:17" x14ac:dyDescent="0.35">
      <c r="A15" s="10"/>
      <c r="B15" s="12">
        <f>'Production Cost'!$L$3</f>
        <v>475</v>
      </c>
      <c r="C15" s="12">
        <f>'Production Cost'!$L$3</f>
        <v>475</v>
      </c>
      <c r="D15" s="12">
        <f>'Production Cost'!$L$3</f>
        <v>475</v>
      </c>
      <c r="E15" s="12"/>
      <c r="F15" s="12"/>
      <c r="G15" s="12"/>
      <c r="H15" s="12"/>
      <c r="I15" s="9"/>
    </row>
    <row r="16" spans="1:17" x14ac:dyDescent="0.35">
      <c r="A16" s="10"/>
      <c r="B16" s="12"/>
      <c r="C16" s="12"/>
      <c r="D16" s="12"/>
      <c r="E16" s="12"/>
      <c r="F16" s="12"/>
      <c r="G16" s="12"/>
      <c r="H16" s="12"/>
      <c r="I16" s="9"/>
    </row>
    <row r="17" spans="1:9" ht="15.5" x14ac:dyDescent="0.35">
      <c r="A17" s="23" t="s">
        <v>41</v>
      </c>
      <c r="B17" s="18"/>
      <c r="C17" s="18"/>
      <c r="D17" s="12"/>
      <c r="E17" s="12"/>
      <c r="F17" s="12"/>
      <c r="G17" s="12"/>
      <c r="H17" s="12"/>
      <c r="I17" s="9"/>
    </row>
    <row r="18" spans="1:9" ht="15.5" x14ac:dyDescent="0.35">
      <c r="A18" s="10"/>
      <c r="B18" s="7" t="s">
        <v>38</v>
      </c>
      <c r="C18" s="7" t="s">
        <v>39</v>
      </c>
      <c r="D18" s="7" t="s">
        <v>40</v>
      </c>
      <c r="E18" s="7" t="s">
        <v>12</v>
      </c>
      <c r="F18" s="12"/>
      <c r="G18" s="13" t="s">
        <v>43</v>
      </c>
      <c r="H18" s="12"/>
      <c r="I18" s="9"/>
    </row>
    <row r="19" spans="1:9" ht="15.5" x14ac:dyDescent="0.35">
      <c r="A19" s="24" t="s">
        <v>4</v>
      </c>
      <c r="B19" s="11">
        <v>0</v>
      </c>
      <c r="C19" s="11">
        <v>0</v>
      </c>
      <c r="D19" s="11">
        <v>200</v>
      </c>
      <c r="E19" s="11">
        <f>SUM(B19:D19)</f>
        <v>200</v>
      </c>
      <c r="F19" s="16" t="s">
        <v>44</v>
      </c>
      <c r="G19" s="12">
        <f t="array" ref="G19:G26">TRANSPOSE('Production Cost'!B3:I3)</f>
        <v>200</v>
      </c>
      <c r="H19" s="12"/>
      <c r="I19" s="9"/>
    </row>
    <row r="20" spans="1:9" ht="15.5" x14ac:dyDescent="0.35">
      <c r="A20" s="24" t="s">
        <v>5</v>
      </c>
      <c r="B20" s="11">
        <v>0</v>
      </c>
      <c r="C20" s="11">
        <v>0</v>
      </c>
      <c r="D20" s="11">
        <v>100</v>
      </c>
      <c r="E20" s="11">
        <f t="shared" ref="E20:E26" si="0">SUM(B20:D20)</f>
        <v>100</v>
      </c>
      <c r="F20" s="16" t="s">
        <v>44</v>
      </c>
      <c r="G20" s="12">
        <v>100</v>
      </c>
      <c r="H20" s="12"/>
      <c r="I20" s="9"/>
    </row>
    <row r="21" spans="1:9" ht="15.5" x14ac:dyDescent="0.35">
      <c r="A21" s="24" t="s">
        <v>6</v>
      </c>
      <c r="B21" s="11">
        <v>125</v>
      </c>
      <c r="C21" s="11">
        <v>0</v>
      </c>
      <c r="D21" s="11">
        <v>0</v>
      </c>
      <c r="E21" s="11">
        <f t="shared" si="0"/>
        <v>125</v>
      </c>
      <c r="F21" s="16" t="s">
        <v>44</v>
      </c>
      <c r="G21" s="12">
        <v>125</v>
      </c>
      <c r="H21" s="12"/>
      <c r="I21" s="9"/>
    </row>
    <row r="22" spans="1:9" ht="15.5" x14ac:dyDescent="0.35">
      <c r="A22" s="24" t="s">
        <v>7</v>
      </c>
      <c r="B22" s="11">
        <v>0</v>
      </c>
      <c r="C22" s="11">
        <v>75</v>
      </c>
      <c r="D22" s="11">
        <v>175</v>
      </c>
      <c r="E22" s="11">
        <f t="shared" si="0"/>
        <v>250</v>
      </c>
      <c r="F22" s="16" t="s">
        <v>44</v>
      </c>
      <c r="G22" s="12">
        <v>250</v>
      </c>
      <c r="H22" s="12"/>
      <c r="I22" s="9"/>
    </row>
    <row r="23" spans="1:9" ht="15.5" x14ac:dyDescent="0.35">
      <c r="A23" s="24" t="s">
        <v>8</v>
      </c>
      <c r="B23" s="11">
        <v>225</v>
      </c>
      <c r="C23" s="11">
        <v>0</v>
      </c>
      <c r="D23" s="11">
        <v>0</v>
      </c>
      <c r="E23" s="11">
        <f t="shared" si="0"/>
        <v>225</v>
      </c>
      <c r="F23" s="16" t="s">
        <v>44</v>
      </c>
      <c r="G23" s="12">
        <v>225</v>
      </c>
      <c r="H23" s="12"/>
      <c r="I23" s="9"/>
    </row>
    <row r="24" spans="1:9" ht="15.5" x14ac:dyDescent="0.35">
      <c r="A24" s="24" t="s">
        <v>9</v>
      </c>
      <c r="B24" s="11">
        <v>0</v>
      </c>
      <c r="C24" s="11">
        <v>400</v>
      </c>
      <c r="D24" s="11">
        <v>0</v>
      </c>
      <c r="E24" s="11">
        <f t="shared" si="0"/>
        <v>400</v>
      </c>
      <c r="F24" s="16" t="s">
        <v>44</v>
      </c>
      <c r="G24" s="12">
        <v>400</v>
      </c>
      <c r="H24" s="12"/>
      <c r="I24" s="9"/>
    </row>
    <row r="25" spans="1:9" ht="15.5" x14ac:dyDescent="0.35">
      <c r="A25" s="24" t="s">
        <v>10</v>
      </c>
      <c r="B25" s="11">
        <v>50</v>
      </c>
      <c r="C25" s="11">
        <v>0</v>
      </c>
      <c r="D25" s="11">
        <v>0</v>
      </c>
      <c r="E25" s="11">
        <f t="shared" si="0"/>
        <v>50</v>
      </c>
      <c r="F25" s="16" t="s">
        <v>44</v>
      </c>
      <c r="G25" s="12">
        <v>50</v>
      </c>
      <c r="H25" s="12"/>
      <c r="I25" s="9"/>
    </row>
    <row r="26" spans="1:9" ht="15.5" x14ac:dyDescent="0.35">
      <c r="A26" s="24" t="s">
        <v>11</v>
      </c>
      <c r="B26" s="11">
        <v>75</v>
      </c>
      <c r="C26" s="11">
        <v>0</v>
      </c>
      <c r="D26" s="11">
        <v>0</v>
      </c>
      <c r="E26" s="11">
        <f t="shared" si="0"/>
        <v>75</v>
      </c>
      <c r="F26" s="16" t="s">
        <v>44</v>
      </c>
      <c r="G26" s="12">
        <v>75</v>
      </c>
      <c r="H26" s="12"/>
      <c r="I26" s="9"/>
    </row>
    <row r="27" spans="1:9" ht="15.5" x14ac:dyDescent="0.35">
      <c r="A27" s="10"/>
      <c r="B27" s="12"/>
      <c r="C27" s="12"/>
      <c r="D27" s="12"/>
      <c r="E27" s="18"/>
      <c r="F27" s="12"/>
      <c r="G27" s="13" t="s">
        <v>42</v>
      </c>
      <c r="H27" s="12"/>
      <c r="I27" s="9"/>
    </row>
    <row r="28" spans="1:9" ht="15.5" x14ac:dyDescent="0.35">
      <c r="A28" s="10"/>
      <c r="B28" s="12"/>
      <c r="C28" s="12"/>
      <c r="D28" s="7" t="s">
        <v>38</v>
      </c>
      <c r="E28" s="11">
        <f>SUM(B19:B26)</f>
        <v>475</v>
      </c>
      <c r="F28" s="19" t="s">
        <v>45</v>
      </c>
      <c r="G28" s="12">
        <f>B15</f>
        <v>475</v>
      </c>
      <c r="H28" s="12"/>
      <c r="I28" s="9"/>
    </row>
    <row r="29" spans="1:9" ht="15.5" x14ac:dyDescent="0.35">
      <c r="A29" s="10"/>
      <c r="B29" s="12"/>
      <c r="C29" s="12"/>
      <c r="D29" s="7" t="s">
        <v>39</v>
      </c>
      <c r="E29" s="11">
        <f>SUM(C19:C26)</f>
        <v>475</v>
      </c>
      <c r="F29" s="19" t="s">
        <v>45</v>
      </c>
      <c r="G29" s="12">
        <f>C15</f>
        <v>475</v>
      </c>
      <c r="H29" s="12"/>
      <c r="I29" s="9"/>
    </row>
    <row r="30" spans="1:9" ht="15.5" x14ac:dyDescent="0.35">
      <c r="A30" s="10"/>
      <c r="B30" s="12"/>
      <c r="C30" s="12"/>
      <c r="D30" s="7" t="s">
        <v>40</v>
      </c>
      <c r="E30" s="11">
        <f>SUM(D19:D26)</f>
        <v>475</v>
      </c>
      <c r="F30" s="19" t="s">
        <v>45</v>
      </c>
      <c r="G30" s="12">
        <f>D15</f>
        <v>475</v>
      </c>
      <c r="H30" s="12"/>
      <c r="I30" s="9"/>
    </row>
    <row r="31" spans="1:9" ht="15" thickBot="1" x14ac:dyDescent="0.4">
      <c r="A31" s="25"/>
      <c r="B31" s="26"/>
      <c r="C31" s="26"/>
      <c r="D31" s="26"/>
      <c r="E31" s="26"/>
      <c r="F31" s="26"/>
      <c r="G31" s="26"/>
      <c r="H31" s="26"/>
      <c r="I31" s="27"/>
    </row>
    <row r="33" spans="1:9" ht="15" thickBot="1" x14ac:dyDescent="0.4"/>
    <row r="34" spans="1:9" x14ac:dyDescent="0.35">
      <c r="A34" s="34" t="s">
        <v>46</v>
      </c>
      <c r="B34" s="35"/>
      <c r="C34" s="35"/>
      <c r="D34" s="35"/>
      <c r="E34" s="35"/>
      <c r="F34" s="35"/>
      <c r="G34" s="35"/>
      <c r="H34" s="35"/>
      <c r="I34" s="36"/>
    </row>
    <row r="35" spans="1:9" x14ac:dyDescent="0.35">
      <c r="A35" s="21"/>
      <c r="B35" s="14"/>
      <c r="C35" s="14"/>
      <c r="D35" s="14"/>
      <c r="E35" s="14"/>
      <c r="F35" s="14"/>
      <c r="G35" s="14"/>
      <c r="H35" s="14"/>
      <c r="I35" s="22"/>
    </row>
    <row r="36" spans="1:9" ht="15.5" x14ac:dyDescent="0.35">
      <c r="A36" s="23" t="s">
        <v>42</v>
      </c>
      <c r="B36" s="7" t="s">
        <v>38</v>
      </c>
      <c r="C36" s="7" t="s">
        <v>39</v>
      </c>
      <c r="D36" s="7" t="s">
        <v>40</v>
      </c>
      <c r="E36" s="12"/>
      <c r="F36" s="12"/>
      <c r="G36" s="13" t="s">
        <v>33</v>
      </c>
      <c r="H36" s="12">
        <f>1.2*SUMPRODUCT($B$3:$D$10,B41:D48)</f>
        <v>505.47455999999994</v>
      </c>
      <c r="I36" s="9"/>
    </row>
    <row r="37" spans="1:9" x14ac:dyDescent="0.35">
      <c r="A37" s="10"/>
      <c r="B37" s="12">
        <f>'Production Cost'!$L$4</f>
        <v>492</v>
      </c>
      <c r="C37" s="12">
        <f>'Production Cost'!$L$4</f>
        <v>492</v>
      </c>
      <c r="D37" s="12">
        <f>'Production Cost'!$L$4</f>
        <v>492</v>
      </c>
      <c r="E37" s="12"/>
      <c r="F37" s="12"/>
      <c r="G37" s="12"/>
      <c r="H37" s="12"/>
      <c r="I37" s="9"/>
    </row>
    <row r="38" spans="1:9" x14ac:dyDescent="0.35">
      <c r="A38" s="10"/>
      <c r="B38" s="12"/>
      <c r="C38" s="12"/>
      <c r="D38" s="12"/>
      <c r="E38" s="12"/>
      <c r="F38" s="12"/>
      <c r="G38" s="12"/>
      <c r="H38" s="12"/>
      <c r="I38" s="9"/>
    </row>
    <row r="39" spans="1:9" ht="15.5" x14ac:dyDescent="0.35">
      <c r="A39" s="23" t="s">
        <v>41</v>
      </c>
      <c r="B39" s="18"/>
      <c r="C39" s="18"/>
      <c r="D39" s="12"/>
      <c r="E39" s="12"/>
      <c r="F39" s="12"/>
      <c r="G39" s="12"/>
      <c r="H39" s="12"/>
      <c r="I39" s="9"/>
    </row>
    <row r="40" spans="1:9" ht="15.5" x14ac:dyDescent="0.35">
      <c r="A40" s="10"/>
      <c r="B40" s="7" t="s">
        <v>38</v>
      </c>
      <c r="C40" s="7" t="s">
        <v>39</v>
      </c>
      <c r="D40" s="7" t="s">
        <v>40</v>
      </c>
      <c r="E40" s="7" t="s">
        <v>12</v>
      </c>
      <c r="F40" s="12"/>
      <c r="G40" s="13" t="s">
        <v>43</v>
      </c>
      <c r="H40" s="12"/>
      <c r="I40" s="9"/>
    </row>
    <row r="41" spans="1:9" ht="15.5" x14ac:dyDescent="0.35">
      <c r="A41" s="24" t="s">
        <v>4</v>
      </c>
      <c r="B41" s="11">
        <v>0</v>
      </c>
      <c r="C41" s="11">
        <v>0</v>
      </c>
      <c r="D41" s="11">
        <v>150</v>
      </c>
      <c r="E41" s="11">
        <f>SUM(B41:D41)</f>
        <v>150</v>
      </c>
      <c r="F41" s="16" t="s">
        <v>44</v>
      </c>
      <c r="G41" s="12" cm="1">
        <f t="array" ref="G41:G48">TRANSPOSE('Production Cost'!B4:I4)</f>
        <v>150</v>
      </c>
      <c r="H41" s="12"/>
      <c r="I41" s="9"/>
    </row>
    <row r="42" spans="1:9" ht="15.5" x14ac:dyDescent="0.35">
      <c r="A42" s="24" t="s">
        <v>5</v>
      </c>
      <c r="B42" s="11">
        <v>0</v>
      </c>
      <c r="C42" s="11">
        <v>0</v>
      </c>
      <c r="D42" s="11">
        <v>125</v>
      </c>
      <c r="E42" s="11">
        <f t="shared" ref="E42:E48" si="1">SUM(B42:D42)</f>
        <v>125</v>
      </c>
      <c r="F42" s="16" t="s">
        <v>44</v>
      </c>
      <c r="G42" s="12">
        <v>125</v>
      </c>
      <c r="H42" s="12"/>
      <c r="I42" s="9"/>
    </row>
    <row r="43" spans="1:9" ht="15.5" x14ac:dyDescent="0.35">
      <c r="A43" s="24" t="s">
        <v>6</v>
      </c>
      <c r="B43" s="11">
        <v>100</v>
      </c>
      <c r="C43" s="11">
        <v>0</v>
      </c>
      <c r="D43" s="11">
        <v>0</v>
      </c>
      <c r="E43" s="11">
        <f t="shared" si="1"/>
        <v>100</v>
      </c>
      <c r="F43" s="16" t="s">
        <v>44</v>
      </c>
      <c r="G43" s="12">
        <v>100</v>
      </c>
      <c r="H43" s="12"/>
      <c r="I43" s="9"/>
    </row>
    <row r="44" spans="1:9" ht="15.5" x14ac:dyDescent="0.35">
      <c r="A44" s="24" t="s">
        <v>7</v>
      </c>
      <c r="B44" s="11">
        <v>0</v>
      </c>
      <c r="C44" s="11">
        <v>83</v>
      </c>
      <c r="D44" s="11">
        <v>217</v>
      </c>
      <c r="E44" s="11">
        <f t="shared" si="1"/>
        <v>300</v>
      </c>
      <c r="F44" s="16" t="s">
        <v>44</v>
      </c>
      <c r="G44" s="12">
        <v>300</v>
      </c>
      <c r="H44" s="12"/>
      <c r="I44" s="9"/>
    </row>
    <row r="45" spans="1:9" ht="15.5" x14ac:dyDescent="0.35">
      <c r="A45" s="24" t="s">
        <v>8</v>
      </c>
      <c r="B45" s="11">
        <v>200</v>
      </c>
      <c r="C45" s="11">
        <v>0</v>
      </c>
      <c r="D45" s="11">
        <v>0</v>
      </c>
      <c r="E45" s="11">
        <f t="shared" si="1"/>
        <v>200</v>
      </c>
      <c r="F45" s="16" t="s">
        <v>44</v>
      </c>
      <c r="G45" s="12">
        <v>200</v>
      </c>
      <c r="H45" s="12"/>
      <c r="I45" s="9"/>
    </row>
    <row r="46" spans="1:9" ht="15.5" x14ac:dyDescent="0.35">
      <c r="A46" s="24" t="s">
        <v>9</v>
      </c>
      <c r="B46" s="11">
        <v>16</v>
      </c>
      <c r="C46" s="11">
        <v>409</v>
      </c>
      <c r="D46" s="11">
        <v>0</v>
      </c>
      <c r="E46" s="11">
        <f t="shared" si="1"/>
        <v>425</v>
      </c>
      <c r="F46" s="16" t="s">
        <v>44</v>
      </c>
      <c r="G46" s="12">
        <v>425</v>
      </c>
      <c r="H46" s="12"/>
      <c r="I46" s="9"/>
    </row>
    <row r="47" spans="1:9" ht="15.5" x14ac:dyDescent="0.35">
      <c r="A47" s="24" t="s">
        <v>10</v>
      </c>
      <c r="B47" s="11">
        <v>75</v>
      </c>
      <c r="C47" s="11">
        <v>0</v>
      </c>
      <c r="D47" s="11">
        <v>0</v>
      </c>
      <c r="E47" s="11">
        <f t="shared" si="1"/>
        <v>75</v>
      </c>
      <c r="F47" s="16" t="s">
        <v>44</v>
      </c>
      <c r="G47" s="12">
        <v>75</v>
      </c>
      <c r="H47" s="12"/>
      <c r="I47" s="9"/>
    </row>
    <row r="48" spans="1:9" ht="15.5" x14ac:dyDescent="0.35">
      <c r="A48" s="24" t="s">
        <v>11</v>
      </c>
      <c r="B48" s="11">
        <v>100</v>
      </c>
      <c r="C48" s="11">
        <v>0</v>
      </c>
      <c r="D48" s="11">
        <v>0</v>
      </c>
      <c r="E48" s="11">
        <f t="shared" si="1"/>
        <v>100</v>
      </c>
      <c r="F48" s="16" t="s">
        <v>44</v>
      </c>
      <c r="G48" s="12">
        <v>100</v>
      </c>
      <c r="H48" s="12"/>
      <c r="I48" s="9"/>
    </row>
    <row r="49" spans="1:9" ht="15.5" x14ac:dyDescent="0.35">
      <c r="A49" s="10"/>
      <c r="B49" s="12"/>
      <c r="C49" s="12"/>
      <c r="D49" s="12"/>
      <c r="E49" s="18"/>
      <c r="F49" s="12"/>
      <c r="G49" s="13" t="s">
        <v>42</v>
      </c>
      <c r="H49" s="12"/>
      <c r="I49" s="9"/>
    </row>
    <row r="50" spans="1:9" ht="15.5" x14ac:dyDescent="0.35">
      <c r="A50" s="10"/>
      <c r="B50" s="12"/>
      <c r="C50" s="12"/>
      <c r="D50" s="7" t="s">
        <v>38</v>
      </c>
      <c r="E50" s="11">
        <f>SUM(B41:B48)</f>
        <v>491</v>
      </c>
      <c r="F50" s="19" t="s">
        <v>45</v>
      </c>
      <c r="G50" s="12">
        <f>B37</f>
        <v>492</v>
      </c>
      <c r="H50" s="12"/>
      <c r="I50" s="9"/>
    </row>
    <row r="51" spans="1:9" ht="15.5" x14ac:dyDescent="0.35">
      <c r="A51" s="10"/>
      <c r="B51" s="12"/>
      <c r="C51" s="12"/>
      <c r="D51" s="7" t="s">
        <v>39</v>
      </c>
      <c r="E51" s="11">
        <f>SUM(C41:C48)</f>
        <v>492</v>
      </c>
      <c r="F51" s="19" t="s">
        <v>45</v>
      </c>
      <c r="G51" s="12">
        <f>C37</f>
        <v>492</v>
      </c>
      <c r="H51" s="12"/>
      <c r="I51" s="9"/>
    </row>
    <row r="52" spans="1:9" ht="15.5" x14ac:dyDescent="0.35">
      <c r="A52" s="10"/>
      <c r="B52" s="12"/>
      <c r="C52" s="12"/>
      <c r="D52" s="7" t="s">
        <v>40</v>
      </c>
      <c r="E52" s="11">
        <f>SUM(D41:D48)</f>
        <v>492</v>
      </c>
      <c r="F52" s="19" t="s">
        <v>45</v>
      </c>
      <c r="G52" s="12">
        <f>D37</f>
        <v>492</v>
      </c>
      <c r="H52" s="12"/>
      <c r="I52" s="9"/>
    </row>
    <row r="53" spans="1:9" ht="15" thickBot="1" x14ac:dyDescent="0.4">
      <c r="A53" s="25"/>
      <c r="B53" s="26"/>
      <c r="C53" s="26"/>
      <c r="D53" s="26"/>
      <c r="E53" s="26"/>
      <c r="F53" s="26"/>
      <c r="G53" s="26"/>
      <c r="H53" s="26"/>
      <c r="I53" s="27"/>
    </row>
    <row r="55" spans="1:9" ht="15" thickBot="1" x14ac:dyDescent="0.4"/>
    <row r="56" spans="1:9" x14ac:dyDescent="0.35">
      <c r="A56" s="34" t="s">
        <v>18</v>
      </c>
      <c r="B56" s="35"/>
      <c r="C56" s="35"/>
      <c r="D56" s="35"/>
      <c r="E56" s="35"/>
      <c r="F56" s="35"/>
      <c r="G56" s="35"/>
      <c r="H56" s="35"/>
      <c r="I56" s="36"/>
    </row>
    <row r="57" spans="1:9" x14ac:dyDescent="0.35">
      <c r="A57" s="21"/>
      <c r="B57" s="14"/>
      <c r="C57" s="14"/>
      <c r="D57" s="14"/>
      <c r="E57" s="14"/>
      <c r="F57" s="14"/>
      <c r="G57" s="14"/>
      <c r="H57" s="14"/>
      <c r="I57" s="22"/>
    </row>
    <row r="58" spans="1:9" ht="15.5" x14ac:dyDescent="0.35">
      <c r="A58" s="23" t="s">
        <v>42</v>
      </c>
      <c r="B58" s="7" t="s">
        <v>38</v>
      </c>
      <c r="C58" s="7" t="s">
        <v>39</v>
      </c>
      <c r="D58" s="7" t="s">
        <v>40</v>
      </c>
      <c r="E58" s="12"/>
      <c r="F58" s="12"/>
      <c r="G58" s="13" t="s">
        <v>33</v>
      </c>
      <c r="H58" s="12">
        <f>1.2*SUMPRODUCT($B$3:$D$10,B63:D70)</f>
        <v>552.6092799999999</v>
      </c>
      <c r="I58" s="9"/>
    </row>
    <row r="59" spans="1:9" x14ac:dyDescent="0.35">
      <c r="A59" s="10"/>
      <c r="B59" s="12">
        <f>'Production Cost'!$L$5</f>
        <v>509</v>
      </c>
      <c r="C59" s="12">
        <f>'Production Cost'!$L$5</f>
        <v>509</v>
      </c>
      <c r="D59" s="12">
        <f>'Production Cost'!$L$5</f>
        <v>509</v>
      </c>
      <c r="E59" s="12"/>
      <c r="F59" s="12"/>
      <c r="G59" s="12"/>
      <c r="H59" s="12"/>
      <c r="I59" s="9"/>
    </row>
    <row r="60" spans="1:9" x14ac:dyDescent="0.35">
      <c r="A60" s="10"/>
      <c r="B60" s="12"/>
      <c r="C60" s="12"/>
      <c r="D60" s="12"/>
      <c r="E60" s="12"/>
      <c r="F60" s="12"/>
      <c r="G60" s="12"/>
      <c r="H60" s="12"/>
      <c r="I60" s="9"/>
    </row>
    <row r="61" spans="1:9" ht="15.5" x14ac:dyDescent="0.35">
      <c r="A61" s="23" t="s">
        <v>41</v>
      </c>
      <c r="B61" s="18"/>
      <c r="C61" s="18"/>
      <c r="D61" s="12"/>
      <c r="E61" s="12"/>
      <c r="F61" s="12"/>
      <c r="G61" s="12"/>
      <c r="H61" s="12"/>
      <c r="I61" s="9"/>
    </row>
    <row r="62" spans="1:9" ht="15.5" x14ac:dyDescent="0.35">
      <c r="A62" s="10"/>
      <c r="B62" s="7" t="s">
        <v>38</v>
      </c>
      <c r="C62" s="7" t="s">
        <v>39</v>
      </c>
      <c r="D62" s="7" t="s">
        <v>40</v>
      </c>
      <c r="E62" s="7" t="s">
        <v>12</v>
      </c>
      <c r="F62" s="12"/>
      <c r="G62" s="13" t="s">
        <v>43</v>
      </c>
      <c r="H62" s="12"/>
      <c r="I62" s="9"/>
    </row>
    <row r="63" spans="1:9" ht="15.5" x14ac:dyDescent="0.35">
      <c r="A63" s="24" t="s">
        <v>4</v>
      </c>
      <c r="B63" s="11">
        <v>0</v>
      </c>
      <c r="C63" s="11">
        <v>0</v>
      </c>
      <c r="D63" s="11">
        <v>225</v>
      </c>
      <c r="E63" s="11">
        <f>SUM(B63:D63)</f>
        <v>225</v>
      </c>
      <c r="F63" s="16" t="s">
        <v>44</v>
      </c>
      <c r="G63" s="12" cm="1">
        <f t="array" ref="G63:G70">TRANSPOSE('Production Cost'!B5:I5)</f>
        <v>225</v>
      </c>
      <c r="H63" s="12"/>
      <c r="I63" s="9"/>
    </row>
    <row r="64" spans="1:9" ht="15.5" x14ac:dyDescent="0.35">
      <c r="A64" s="24" t="s">
        <v>5</v>
      </c>
      <c r="B64" s="11">
        <v>0</v>
      </c>
      <c r="C64" s="11">
        <v>0</v>
      </c>
      <c r="D64" s="11">
        <v>150</v>
      </c>
      <c r="E64" s="11">
        <f t="shared" ref="E64:E70" si="2">SUM(B64:D64)</f>
        <v>150</v>
      </c>
      <c r="F64" s="16" t="s">
        <v>44</v>
      </c>
      <c r="G64" s="12">
        <v>150</v>
      </c>
      <c r="H64" s="12"/>
      <c r="I64" s="9"/>
    </row>
    <row r="65" spans="1:9" ht="15.5" x14ac:dyDescent="0.35">
      <c r="A65" s="24" t="s">
        <v>6</v>
      </c>
      <c r="B65" s="11">
        <v>59</v>
      </c>
      <c r="C65" s="11">
        <v>0</v>
      </c>
      <c r="D65" s="11">
        <v>16</v>
      </c>
      <c r="E65" s="11">
        <f t="shared" si="2"/>
        <v>75</v>
      </c>
      <c r="F65" s="16" t="s">
        <v>44</v>
      </c>
      <c r="G65" s="12">
        <v>75</v>
      </c>
      <c r="H65" s="12"/>
      <c r="I65" s="9"/>
    </row>
    <row r="66" spans="1:9" ht="15.5" x14ac:dyDescent="0.35">
      <c r="A66" s="24" t="s">
        <v>7</v>
      </c>
      <c r="B66" s="11">
        <v>0</v>
      </c>
      <c r="C66" s="11">
        <v>134</v>
      </c>
      <c r="D66" s="11">
        <v>116</v>
      </c>
      <c r="E66" s="11">
        <f t="shared" si="2"/>
        <v>250</v>
      </c>
      <c r="F66" s="16" t="s">
        <v>44</v>
      </c>
      <c r="G66" s="12">
        <v>250</v>
      </c>
      <c r="H66" s="12"/>
      <c r="I66" s="9"/>
    </row>
    <row r="67" spans="1:9" ht="15.5" x14ac:dyDescent="0.35">
      <c r="A67" s="24" t="s">
        <v>8</v>
      </c>
      <c r="B67" s="11">
        <v>225</v>
      </c>
      <c r="C67" s="11">
        <v>0</v>
      </c>
      <c r="D67" s="11">
        <v>0</v>
      </c>
      <c r="E67" s="11">
        <f t="shared" si="2"/>
        <v>225</v>
      </c>
      <c r="F67" s="16" t="s">
        <v>44</v>
      </c>
      <c r="G67" s="12">
        <v>225</v>
      </c>
      <c r="H67" s="12"/>
      <c r="I67" s="9"/>
    </row>
    <row r="68" spans="1:9" ht="15.5" x14ac:dyDescent="0.35">
      <c r="A68" s="24" t="s">
        <v>9</v>
      </c>
      <c r="B68" s="11">
        <v>0</v>
      </c>
      <c r="C68" s="11">
        <v>375</v>
      </c>
      <c r="D68" s="11">
        <v>0</v>
      </c>
      <c r="E68" s="11">
        <f t="shared" si="2"/>
        <v>375</v>
      </c>
      <c r="F68" s="16" t="s">
        <v>44</v>
      </c>
      <c r="G68" s="12">
        <v>375</v>
      </c>
      <c r="H68" s="12"/>
      <c r="I68" s="9"/>
    </row>
    <row r="69" spans="1:9" ht="15.5" x14ac:dyDescent="0.35">
      <c r="A69" s="24" t="s">
        <v>10</v>
      </c>
      <c r="B69" s="11">
        <v>100</v>
      </c>
      <c r="C69" s="11">
        <v>0</v>
      </c>
      <c r="D69" s="11">
        <v>0</v>
      </c>
      <c r="E69" s="11">
        <f t="shared" si="2"/>
        <v>100</v>
      </c>
      <c r="F69" s="16" t="s">
        <v>44</v>
      </c>
      <c r="G69" s="12">
        <v>100</v>
      </c>
      <c r="H69" s="12"/>
      <c r="I69" s="9"/>
    </row>
    <row r="70" spans="1:9" ht="15.5" x14ac:dyDescent="0.35">
      <c r="A70" s="24" t="s">
        <v>11</v>
      </c>
      <c r="B70" s="11">
        <v>125</v>
      </c>
      <c r="C70" s="11">
        <v>0</v>
      </c>
      <c r="D70" s="11">
        <v>0</v>
      </c>
      <c r="E70" s="11">
        <f t="shared" si="2"/>
        <v>125</v>
      </c>
      <c r="F70" s="16" t="s">
        <v>44</v>
      </c>
      <c r="G70" s="12">
        <v>125</v>
      </c>
      <c r="H70" s="12"/>
      <c r="I70" s="9"/>
    </row>
    <row r="71" spans="1:9" ht="15.5" x14ac:dyDescent="0.35">
      <c r="A71" s="10"/>
      <c r="B71" s="12"/>
      <c r="C71" s="12"/>
      <c r="D71" s="12"/>
      <c r="E71" s="18"/>
      <c r="F71" s="12"/>
      <c r="G71" s="13" t="s">
        <v>42</v>
      </c>
      <c r="H71" s="12"/>
      <c r="I71" s="9"/>
    </row>
    <row r="72" spans="1:9" ht="15.5" x14ac:dyDescent="0.35">
      <c r="A72" s="10"/>
      <c r="B72" s="12"/>
      <c r="C72" s="12"/>
      <c r="D72" s="7" t="s">
        <v>38</v>
      </c>
      <c r="E72" s="11">
        <f>SUM(B63:B70)</f>
        <v>509</v>
      </c>
      <c r="F72" s="19" t="s">
        <v>45</v>
      </c>
      <c r="G72" s="12">
        <f>B59</f>
        <v>509</v>
      </c>
      <c r="H72" s="12"/>
      <c r="I72" s="9"/>
    </row>
    <row r="73" spans="1:9" ht="15.5" x14ac:dyDescent="0.35">
      <c r="A73" s="10"/>
      <c r="B73" s="12"/>
      <c r="C73" s="12"/>
      <c r="D73" s="7" t="s">
        <v>39</v>
      </c>
      <c r="E73" s="11">
        <f>SUM(C63:C70)</f>
        <v>509</v>
      </c>
      <c r="F73" s="19" t="s">
        <v>45</v>
      </c>
      <c r="G73" s="12">
        <f>C59</f>
        <v>509</v>
      </c>
      <c r="H73" s="12"/>
      <c r="I73" s="9"/>
    </row>
    <row r="74" spans="1:9" ht="15.5" x14ac:dyDescent="0.35">
      <c r="A74" s="10"/>
      <c r="B74" s="12"/>
      <c r="C74" s="12"/>
      <c r="D74" s="7" t="s">
        <v>40</v>
      </c>
      <c r="E74" s="11">
        <f>SUM(D63:D70)</f>
        <v>507</v>
      </c>
      <c r="F74" s="19" t="s">
        <v>45</v>
      </c>
      <c r="G74" s="12">
        <f>D59</f>
        <v>509</v>
      </c>
      <c r="H74" s="12"/>
      <c r="I74" s="9"/>
    </row>
    <row r="75" spans="1:9" ht="15" thickBot="1" x14ac:dyDescent="0.4">
      <c r="A75" s="25"/>
      <c r="B75" s="26"/>
      <c r="C75" s="26"/>
      <c r="D75" s="26"/>
      <c r="E75" s="26"/>
      <c r="F75" s="26"/>
      <c r="G75" s="26"/>
      <c r="H75" s="26"/>
      <c r="I75" s="27"/>
    </row>
    <row r="77" spans="1:9" ht="15" thickBot="1" x14ac:dyDescent="0.4"/>
    <row r="78" spans="1:9" x14ac:dyDescent="0.35">
      <c r="A78" s="34" t="s">
        <v>19</v>
      </c>
      <c r="B78" s="35"/>
      <c r="C78" s="35"/>
      <c r="D78" s="35"/>
      <c r="E78" s="35"/>
      <c r="F78" s="35"/>
      <c r="G78" s="35"/>
      <c r="H78" s="35"/>
      <c r="I78" s="36"/>
    </row>
    <row r="79" spans="1:9" x14ac:dyDescent="0.35">
      <c r="A79" s="21"/>
      <c r="B79" s="14"/>
      <c r="C79" s="14"/>
      <c r="D79" s="14"/>
      <c r="E79" s="14"/>
      <c r="F79" s="14"/>
      <c r="G79" s="14"/>
      <c r="H79" s="14"/>
      <c r="I79" s="22"/>
    </row>
    <row r="80" spans="1:9" ht="15.5" x14ac:dyDescent="0.35">
      <c r="A80" s="23" t="s">
        <v>42</v>
      </c>
      <c r="B80" s="7" t="s">
        <v>38</v>
      </c>
      <c r="C80" s="7" t="s">
        <v>39</v>
      </c>
      <c r="D80" s="7" t="s">
        <v>40</v>
      </c>
      <c r="E80" s="12"/>
      <c r="F80" s="12"/>
      <c r="G80" s="13" t="s">
        <v>33</v>
      </c>
      <c r="H80" s="12">
        <f>1.2*SUMPRODUCT($B$3:$D$10,B85:D92)</f>
        <v>617.08799999999997</v>
      </c>
      <c r="I80" s="9"/>
    </row>
    <row r="81" spans="1:9" x14ac:dyDescent="0.35">
      <c r="A81" s="10"/>
      <c r="B81" s="12">
        <f>'Production Cost'!$L$6</f>
        <v>525</v>
      </c>
      <c r="C81" s="12">
        <f>'Production Cost'!$L$6</f>
        <v>525</v>
      </c>
      <c r="D81" s="12">
        <f>'Production Cost'!$L$6</f>
        <v>525</v>
      </c>
      <c r="E81" s="12"/>
      <c r="F81" s="12"/>
      <c r="G81" s="12"/>
      <c r="H81" s="12"/>
      <c r="I81" s="9"/>
    </row>
    <row r="82" spans="1:9" x14ac:dyDescent="0.35">
      <c r="A82" s="10"/>
      <c r="B82" s="12"/>
      <c r="C82" s="12"/>
      <c r="D82" s="12"/>
      <c r="E82" s="12"/>
      <c r="F82" s="12"/>
      <c r="G82" s="12"/>
      <c r="H82" s="12"/>
      <c r="I82" s="9"/>
    </row>
    <row r="83" spans="1:9" ht="15.5" x14ac:dyDescent="0.35">
      <c r="A83" s="23" t="s">
        <v>41</v>
      </c>
      <c r="B83" s="18"/>
      <c r="C83" s="18"/>
      <c r="D83" s="12"/>
      <c r="E83" s="12"/>
      <c r="F83" s="12"/>
      <c r="G83" s="12"/>
      <c r="H83" s="12"/>
      <c r="I83" s="9"/>
    </row>
    <row r="84" spans="1:9" ht="15.5" x14ac:dyDescent="0.35">
      <c r="A84" s="10"/>
      <c r="B84" s="7" t="s">
        <v>38</v>
      </c>
      <c r="C84" s="7" t="s">
        <v>39</v>
      </c>
      <c r="D84" s="7" t="s">
        <v>40</v>
      </c>
      <c r="E84" s="7" t="s">
        <v>12</v>
      </c>
      <c r="F84" s="12"/>
      <c r="G84" s="13" t="s">
        <v>43</v>
      </c>
      <c r="H84" s="12"/>
      <c r="I84" s="9"/>
    </row>
    <row r="85" spans="1:9" ht="15.5" x14ac:dyDescent="0.35">
      <c r="A85" s="24" t="s">
        <v>4</v>
      </c>
      <c r="B85" s="11">
        <v>0</v>
      </c>
      <c r="C85" s="11">
        <v>0</v>
      </c>
      <c r="D85" s="11">
        <v>250</v>
      </c>
      <c r="E85" s="11">
        <f>SUM(B85:D85)</f>
        <v>250</v>
      </c>
      <c r="F85" s="16" t="s">
        <v>44</v>
      </c>
      <c r="G85" s="12" cm="1">
        <f t="array" ref="G85:G92">TRANSPOSE('Production Cost'!B6:I6)</f>
        <v>250</v>
      </c>
      <c r="H85" s="12"/>
      <c r="I85" s="9"/>
    </row>
    <row r="86" spans="1:9" ht="15.5" x14ac:dyDescent="0.35">
      <c r="A86" s="24" t="s">
        <v>5</v>
      </c>
      <c r="B86" s="11">
        <v>0</v>
      </c>
      <c r="C86" s="11">
        <v>0</v>
      </c>
      <c r="D86" s="11">
        <v>200</v>
      </c>
      <c r="E86" s="11">
        <f t="shared" ref="E86:E92" si="3">SUM(B86:D86)</f>
        <v>200</v>
      </c>
      <c r="F86" s="16" t="s">
        <v>44</v>
      </c>
      <c r="G86" s="12">
        <v>200</v>
      </c>
      <c r="H86" s="12"/>
      <c r="I86" s="9"/>
    </row>
    <row r="87" spans="1:9" ht="15.5" x14ac:dyDescent="0.35">
      <c r="A87" s="24" t="s">
        <v>6</v>
      </c>
      <c r="B87" s="11">
        <v>50</v>
      </c>
      <c r="C87" s="11">
        <v>0</v>
      </c>
      <c r="D87" s="11">
        <v>50</v>
      </c>
      <c r="E87" s="11">
        <f t="shared" si="3"/>
        <v>100</v>
      </c>
      <c r="F87" s="16" t="s">
        <v>44</v>
      </c>
      <c r="G87" s="12">
        <v>100</v>
      </c>
      <c r="H87" s="12"/>
      <c r="I87" s="9"/>
    </row>
    <row r="88" spans="1:9" ht="15.5" x14ac:dyDescent="0.35">
      <c r="A88" s="24" t="s">
        <v>7</v>
      </c>
      <c r="B88" s="11">
        <v>0</v>
      </c>
      <c r="C88" s="11">
        <v>175</v>
      </c>
      <c r="D88" s="11">
        <v>25</v>
      </c>
      <c r="E88" s="11">
        <f t="shared" si="3"/>
        <v>200</v>
      </c>
      <c r="F88" s="16" t="s">
        <v>44</v>
      </c>
      <c r="G88" s="12">
        <v>200</v>
      </c>
      <c r="H88" s="12"/>
      <c r="I88" s="9"/>
    </row>
    <row r="89" spans="1:9" ht="15.5" x14ac:dyDescent="0.35">
      <c r="A89" s="24" t="s">
        <v>8</v>
      </c>
      <c r="B89" s="11">
        <v>200</v>
      </c>
      <c r="C89" s="11">
        <v>0</v>
      </c>
      <c r="D89" s="11">
        <v>0</v>
      </c>
      <c r="E89" s="11">
        <f t="shared" si="3"/>
        <v>200</v>
      </c>
      <c r="F89" s="16" t="s">
        <v>44</v>
      </c>
      <c r="G89" s="12">
        <v>200</v>
      </c>
      <c r="H89" s="12"/>
      <c r="I89" s="9"/>
    </row>
    <row r="90" spans="1:9" ht="15.5" x14ac:dyDescent="0.35">
      <c r="A90" s="24" t="s">
        <v>9</v>
      </c>
      <c r="B90" s="11">
        <v>0</v>
      </c>
      <c r="C90" s="11">
        <v>350</v>
      </c>
      <c r="D90" s="11">
        <v>0</v>
      </c>
      <c r="E90" s="11">
        <f t="shared" si="3"/>
        <v>350</v>
      </c>
      <c r="F90" s="16" t="s">
        <v>44</v>
      </c>
      <c r="G90" s="12">
        <v>350</v>
      </c>
      <c r="H90" s="12"/>
      <c r="I90" s="9"/>
    </row>
    <row r="91" spans="1:9" ht="15.5" x14ac:dyDescent="0.35">
      <c r="A91" s="24" t="s">
        <v>10</v>
      </c>
      <c r="B91" s="11">
        <v>125</v>
      </c>
      <c r="C91" s="11">
        <v>0</v>
      </c>
      <c r="D91" s="11">
        <v>0</v>
      </c>
      <c r="E91" s="11">
        <f t="shared" si="3"/>
        <v>125</v>
      </c>
      <c r="F91" s="16" t="s">
        <v>44</v>
      </c>
      <c r="G91" s="12">
        <v>125</v>
      </c>
      <c r="H91" s="12"/>
      <c r="I91" s="9"/>
    </row>
    <row r="92" spans="1:9" ht="15.5" x14ac:dyDescent="0.35">
      <c r="A92" s="24" t="s">
        <v>11</v>
      </c>
      <c r="B92" s="11">
        <v>150</v>
      </c>
      <c r="C92" s="11">
        <v>0</v>
      </c>
      <c r="D92" s="11">
        <v>0</v>
      </c>
      <c r="E92" s="11">
        <f t="shared" si="3"/>
        <v>150</v>
      </c>
      <c r="F92" s="16" t="s">
        <v>44</v>
      </c>
      <c r="G92" s="12">
        <v>150</v>
      </c>
      <c r="H92" s="12"/>
      <c r="I92" s="9"/>
    </row>
    <row r="93" spans="1:9" ht="15.5" x14ac:dyDescent="0.35">
      <c r="A93" s="10"/>
      <c r="B93" s="12"/>
      <c r="C93" s="12"/>
      <c r="D93" s="12"/>
      <c r="E93" s="18"/>
      <c r="F93" s="12"/>
      <c r="G93" s="13" t="s">
        <v>42</v>
      </c>
      <c r="H93" s="12"/>
      <c r="I93" s="9"/>
    </row>
    <row r="94" spans="1:9" ht="15.5" x14ac:dyDescent="0.35">
      <c r="A94" s="10"/>
      <c r="B94" s="12"/>
      <c r="C94" s="12"/>
      <c r="D94" s="7" t="s">
        <v>38</v>
      </c>
      <c r="E94" s="11">
        <f>SUM(B85:B92)</f>
        <v>525</v>
      </c>
      <c r="F94" s="19" t="s">
        <v>45</v>
      </c>
      <c r="G94" s="12">
        <f>B81</f>
        <v>525</v>
      </c>
      <c r="H94" s="12"/>
      <c r="I94" s="9"/>
    </row>
    <row r="95" spans="1:9" ht="15.5" x14ac:dyDescent="0.35">
      <c r="A95" s="10"/>
      <c r="B95" s="12"/>
      <c r="C95" s="12"/>
      <c r="D95" s="7" t="s">
        <v>39</v>
      </c>
      <c r="E95" s="11">
        <f>SUM(C85:C92)</f>
        <v>525</v>
      </c>
      <c r="F95" s="19" t="s">
        <v>45</v>
      </c>
      <c r="G95" s="12">
        <f>C81</f>
        <v>525</v>
      </c>
      <c r="H95" s="12"/>
      <c r="I95" s="9"/>
    </row>
    <row r="96" spans="1:9" ht="15.5" x14ac:dyDescent="0.35">
      <c r="A96" s="10"/>
      <c r="B96" s="12"/>
      <c r="C96" s="12"/>
      <c r="D96" s="7" t="s">
        <v>40</v>
      </c>
      <c r="E96" s="11">
        <f>SUM(D85:D92)</f>
        <v>525</v>
      </c>
      <c r="F96" s="19" t="s">
        <v>45</v>
      </c>
      <c r="G96" s="12">
        <f>D81</f>
        <v>525</v>
      </c>
      <c r="H96" s="12"/>
      <c r="I96" s="9"/>
    </row>
    <row r="97" spans="1:9" ht="15" thickBot="1" x14ac:dyDescent="0.4">
      <c r="A97" s="25"/>
      <c r="B97" s="26"/>
      <c r="C97" s="26"/>
      <c r="D97" s="26"/>
      <c r="E97" s="26"/>
      <c r="F97" s="26"/>
      <c r="G97" s="26"/>
      <c r="H97" s="26"/>
      <c r="I97" s="27"/>
    </row>
    <row r="99" spans="1:9" ht="15" thickBot="1" x14ac:dyDescent="0.4"/>
    <row r="100" spans="1:9" x14ac:dyDescent="0.35">
      <c r="A100" s="34" t="s">
        <v>20</v>
      </c>
      <c r="B100" s="35"/>
      <c r="C100" s="35"/>
      <c r="D100" s="35"/>
      <c r="E100" s="35"/>
      <c r="F100" s="35"/>
      <c r="G100" s="35"/>
      <c r="H100" s="35"/>
      <c r="I100" s="36"/>
    </row>
    <row r="101" spans="1:9" x14ac:dyDescent="0.35">
      <c r="A101" s="21"/>
      <c r="B101" s="14"/>
      <c r="C101" s="14"/>
      <c r="D101" s="14"/>
      <c r="E101" s="14"/>
      <c r="F101" s="14"/>
      <c r="G101" s="14"/>
      <c r="H101" s="14"/>
      <c r="I101" s="22"/>
    </row>
    <row r="102" spans="1:9" ht="15.5" x14ac:dyDescent="0.35">
      <c r="A102" s="23" t="s">
        <v>42</v>
      </c>
      <c r="B102" s="7" t="s">
        <v>38</v>
      </c>
      <c r="C102" s="7" t="s">
        <v>39</v>
      </c>
      <c r="D102" s="7" t="s">
        <v>40</v>
      </c>
      <c r="E102" s="12"/>
      <c r="F102" s="12"/>
      <c r="G102" s="13" t="s">
        <v>33</v>
      </c>
      <c r="H102" s="12">
        <f>1.2*SUMPRODUCT($B$3:$D$10,B107:D114)</f>
        <v>568.73728000000006</v>
      </c>
      <c r="I102" s="9"/>
    </row>
    <row r="103" spans="1:9" x14ac:dyDescent="0.35">
      <c r="A103" s="10"/>
      <c r="B103" s="12">
        <f>'Production Cost'!$L$7</f>
        <v>484</v>
      </c>
      <c r="C103" s="12">
        <f>'Production Cost'!$L$7</f>
        <v>484</v>
      </c>
      <c r="D103" s="12">
        <f>'Production Cost'!$L$7</f>
        <v>484</v>
      </c>
      <c r="E103" s="12"/>
      <c r="F103" s="12"/>
      <c r="G103" s="12"/>
      <c r="H103" s="12"/>
      <c r="I103" s="9"/>
    </row>
    <row r="104" spans="1:9" x14ac:dyDescent="0.35">
      <c r="A104" s="10"/>
      <c r="B104" s="12"/>
      <c r="C104" s="12"/>
      <c r="D104" s="12"/>
      <c r="E104" s="12"/>
      <c r="F104" s="12"/>
      <c r="G104" s="12"/>
      <c r="H104" s="12"/>
      <c r="I104" s="9"/>
    </row>
    <row r="105" spans="1:9" ht="15.5" x14ac:dyDescent="0.35">
      <c r="A105" s="23" t="s">
        <v>41</v>
      </c>
      <c r="B105" s="18"/>
      <c r="C105" s="18"/>
      <c r="D105" s="12"/>
      <c r="E105" s="12"/>
      <c r="F105" s="12"/>
      <c r="G105" s="12"/>
      <c r="H105" s="12"/>
      <c r="I105" s="9"/>
    </row>
    <row r="106" spans="1:9" ht="15.5" x14ac:dyDescent="0.35">
      <c r="A106" s="10"/>
      <c r="B106" s="7" t="s">
        <v>38</v>
      </c>
      <c r="C106" s="7" t="s">
        <v>39</v>
      </c>
      <c r="D106" s="7" t="s">
        <v>40</v>
      </c>
      <c r="E106" s="7" t="s">
        <v>12</v>
      </c>
      <c r="F106" s="12"/>
      <c r="G106" s="13" t="s">
        <v>43</v>
      </c>
      <c r="H106" s="12"/>
      <c r="I106" s="9"/>
    </row>
    <row r="107" spans="1:9" ht="15.5" x14ac:dyDescent="0.35">
      <c r="A107" s="24" t="s">
        <v>4</v>
      </c>
      <c r="B107" s="11">
        <v>0</v>
      </c>
      <c r="C107" s="11">
        <v>0</v>
      </c>
      <c r="D107" s="11">
        <v>250</v>
      </c>
      <c r="E107" s="11">
        <f>SUM(B107:D107)</f>
        <v>250</v>
      </c>
      <c r="F107" s="16" t="s">
        <v>44</v>
      </c>
      <c r="G107" s="12" cm="1">
        <f t="array" ref="G107:G114">TRANSPOSE('Production Cost'!B7:I7)</f>
        <v>250</v>
      </c>
      <c r="H107" s="12"/>
      <c r="I107" s="9"/>
    </row>
    <row r="108" spans="1:9" ht="15.5" x14ac:dyDescent="0.35">
      <c r="A108" s="24" t="s">
        <v>5</v>
      </c>
      <c r="B108" s="11">
        <v>0</v>
      </c>
      <c r="C108" s="11">
        <v>0</v>
      </c>
      <c r="D108" s="11">
        <v>175</v>
      </c>
      <c r="E108" s="11">
        <f t="shared" ref="E108:E114" si="4">SUM(B108:D108)</f>
        <v>175</v>
      </c>
      <c r="F108" s="16" t="s">
        <v>44</v>
      </c>
      <c r="G108" s="12">
        <v>175</v>
      </c>
      <c r="H108" s="12"/>
      <c r="I108" s="9"/>
    </row>
    <row r="109" spans="1:9" ht="15.5" x14ac:dyDescent="0.35">
      <c r="A109" s="24" t="s">
        <v>6</v>
      </c>
      <c r="B109" s="11">
        <v>34</v>
      </c>
      <c r="C109" s="11">
        <v>0</v>
      </c>
      <c r="D109" s="11">
        <v>41</v>
      </c>
      <c r="E109" s="11">
        <f t="shared" si="4"/>
        <v>75</v>
      </c>
      <c r="F109" s="16" t="s">
        <v>44</v>
      </c>
      <c r="G109" s="12">
        <v>75</v>
      </c>
      <c r="H109" s="12"/>
      <c r="I109" s="9"/>
    </row>
    <row r="110" spans="1:9" ht="15.5" x14ac:dyDescent="0.35">
      <c r="A110" s="24" t="s">
        <v>7</v>
      </c>
      <c r="B110" s="11">
        <v>0</v>
      </c>
      <c r="C110" s="11">
        <v>184</v>
      </c>
      <c r="D110" s="11">
        <v>16</v>
      </c>
      <c r="E110" s="11">
        <f t="shared" si="4"/>
        <v>200</v>
      </c>
      <c r="F110" s="16" t="s">
        <v>44</v>
      </c>
      <c r="G110" s="12">
        <v>200</v>
      </c>
      <c r="H110" s="12"/>
      <c r="I110" s="9"/>
    </row>
    <row r="111" spans="1:9" ht="15.5" x14ac:dyDescent="0.35">
      <c r="A111" s="24" t="s">
        <v>8</v>
      </c>
      <c r="B111" s="11">
        <v>250</v>
      </c>
      <c r="C111" s="11">
        <v>0</v>
      </c>
      <c r="D111" s="11">
        <v>0</v>
      </c>
      <c r="E111" s="11">
        <f t="shared" si="4"/>
        <v>250</v>
      </c>
      <c r="F111" s="16" t="s">
        <v>44</v>
      </c>
      <c r="G111" s="12">
        <v>250</v>
      </c>
      <c r="H111" s="12"/>
      <c r="I111" s="9"/>
    </row>
    <row r="112" spans="1:9" ht="15.5" x14ac:dyDescent="0.35">
      <c r="A112" s="24" t="s">
        <v>9</v>
      </c>
      <c r="B112" s="11">
        <v>0</v>
      </c>
      <c r="C112" s="11">
        <v>300</v>
      </c>
      <c r="D112" s="11">
        <v>0</v>
      </c>
      <c r="E112" s="11">
        <f t="shared" si="4"/>
        <v>300</v>
      </c>
      <c r="F112" s="16" t="s">
        <v>44</v>
      </c>
      <c r="G112" s="12">
        <v>300</v>
      </c>
      <c r="H112" s="12"/>
      <c r="I112" s="9"/>
    </row>
    <row r="113" spans="1:9" ht="15.5" x14ac:dyDescent="0.35">
      <c r="A113" s="24" t="s">
        <v>10</v>
      </c>
      <c r="B113" s="11">
        <v>75</v>
      </c>
      <c r="C113" s="11">
        <v>0</v>
      </c>
      <c r="D113" s="11">
        <v>0</v>
      </c>
      <c r="E113" s="11">
        <f t="shared" si="4"/>
        <v>75</v>
      </c>
      <c r="F113" s="16" t="s">
        <v>44</v>
      </c>
      <c r="G113" s="12">
        <v>75</v>
      </c>
      <c r="H113" s="12"/>
      <c r="I113" s="9"/>
    </row>
    <row r="114" spans="1:9" ht="15.5" x14ac:dyDescent="0.35">
      <c r="A114" s="24" t="s">
        <v>11</v>
      </c>
      <c r="B114" s="11">
        <v>125</v>
      </c>
      <c r="C114" s="11">
        <v>0</v>
      </c>
      <c r="D114" s="11">
        <v>0</v>
      </c>
      <c r="E114" s="11">
        <f t="shared" si="4"/>
        <v>125</v>
      </c>
      <c r="F114" s="16" t="s">
        <v>44</v>
      </c>
      <c r="G114" s="12">
        <v>125</v>
      </c>
      <c r="H114" s="12"/>
      <c r="I114" s="9"/>
    </row>
    <row r="115" spans="1:9" ht="15.5" x14ac:dyDescent="0.35">
      <c r="A115" s="10"/>
      <c r="B115" s="12"/>
      <c r="C115" s="12"/>
      <c r="D115" s="12"/>
      <c r="E115" s="18"/>
      <c r="F115" s="12"/>
      <c r="G115" s="13" t="s">
        <v>42</v>
      </c>
      <c r="H115" s="12"/>
      <c r="I115" s="9"/>
    </row>
    <row r="116" spans="1:9" ht="15.5" x14ac:dyDescent="0.35">
      <c r="A116" s="10"/>
      <c r="B116" s="12"/>
      <c r="C116" s="12"/>
      <c r="D116" s="7" t="s">
        <v>38</v>
      </c>
      <c r="E116" s="11">
        <f>SUM(B107:B114)</f>
        <v>484</v>
      </c>
      <c r="F116" s="19" t="s">
        <v>45</v>
      </c>
      <c r="G116" s="12">
        <f>B103</f>
        <v>484</v>
      </c>
      <c r="H116" s="12"/>
      <c r="I116" s="9"/>
    </row>
    <row r="117" spans="1:9" ht="15.5" x14ac:dyDescent="0.35">
      <c r="A117" s="10"/>
      <c r="B117" s="12"/>
      <c r="C117" s="12"/>
      <c r="D117" s="7" t="s">
        <v>39</v>
      </c>
      <c r="E117" s="11">
        <f>SUM(C107:C114)</f>
        <v>484</v>
      </c>
      <c r="F117" s="19" t="s">
        <v>45</v>
      </c>
      <c r="G117" s="12">
        <f>C103</f>
        <v>484</v>
      </c>
      <c r="H117" s="12"/>
      <c r="I117" s="9"/>
    </row>
    <row r="118" spans="1:9" ht="15.5" x14ac:dyDescent="0.35">
      <c r="A118" s="10"/>
      <c r="B118" s="12"/>
      <c r="C118" s="12"/>
      <c r="D118" s="7" t="s">
        <v>40</v>
      </c>
      <c r="E118" s="11">
        <f>SUM(D107:D114)</f>
        <v>482</v>
      </c>
      <c r="F118" s="19" t="s">
        <v>45</v>
      </c>
      <c r="G118" s="12">
        <f>D103</f>
        <v>484</v>
      </c>
      <c r="H118" s="12"/>
      <c r="I118" s="9"/>
    </row>
    <row r="119" spans="1:9" ht="15" thickBot="1" x14ac:dyDescent="0.4">
      <c r="A119" s="25"/>
      <c r="B119" s="26"/>
      <c r="C119" s="26"/>
      <c r="D119" s="26"/>
      <c r="E119" s="26"/>
      <c r="F119" s="26"/>
      <c r="G119" s="26"/>
      <c r="H119" s="26"/>
      <c r="I119" s="27"/>
    </row>
    <row r="121" spans="1:9" ht="15" thickBot="1" x14ac:dyDescent="0.4"/>
    <row r="122" spans="1:9" x14ac:dyDescent="0.35">
      <c r="A122" s="34" t="s">
        <v>21</v>
      </c>
      <c r="B122" s="35"/>
      <c r="C122" s="35"/>
      <c r="D122" s="35"/>
      <c r="E122" s="35"/>
      <c r="F122" s="35"/>
      <c r="G122" s="35"/>
      <c r="H122" s="35"/>
      <c r="I122" s="36"/>
    </row>
    <row r="123" spans="1:9" x14ac:dyDescent="0.35">
      <c r="A123" s="21"/>
      <c r="B123" s="14"/>
      <c r="C123" s="14"/>
      <c r="D123" s="14"/>
      <c r="E123" s="14"/>
      <c r="F123" s="14"/>
      <c r="G123" s="14"/>
      <c r="H123" s="14"/>
      <c r="I123" s="22"/>
    </row>
    <row r="124" spans="1:9" ht="15.5" x14ac:dyDescent="0.35">
      <c r="A124" s="23" t="s">
        <v>42</v>
      </c>
      <c r="B124" s="7" t="s">
        <v>38</v>
      </c>
      <c r="C124" s="7" t="s">
        <v>39</v>
      </c>
      <c r="D124" s="7" t="s">
        <v>40</v>
      </c>
      <c r="E124" s="12"/>
      <c r="F124" s="12"/>
      <c r="G124" s="13" t="s">
        <v>33</v>
      </c>
      <c r="H124" s="12">
        <f>1.2*SUMPRODUCT($B$3:$D$10,B129:D136)</f>
        <v>555.60191999999995</v>
      </c>
      <c r="I124" s="9"/>
    </row>
    <row r="125" spans="1:9" x14ac:dyDescent="0.35">
      <c r="A125" s="10"/>
      <c r="B125" s="12">
        <f>'Production Cost'!$L$8</f>
        <v>494</v>
      </c>
      <c r="C125" s="12">
        <f>'Production Cost'!$L$8</f>
        <v>494</v>
      </c>
      <c r="D125" s="12">
        <f>'Production Cost'!$L$8</f>
        <v>494</v>
      </c>
      <c r="E125" s="12"/>
      <c r="F125" s="12"/>
      <c r="G125" s="12"/>
      <c r="H125" s="12"/>
      <c r="I125" s="9"/>
    </row>
    <row r="126" spans="1:9" x14ac:dyDescent="0.35">
      <c r="A126" s="10"/>
      <c r="B126" s="12"/>
      <c r="C126" s="12"/>
      <c r="D126" s="12"/>
      <c r="E126" s="12"/>
      <c r="F126" s="12"/>
      <c r="G126" s="12"/>
      <c r="H126" s="12"/>
      <c r="I126" s="9"/>
    </row>
    <row r="127" spans="1:9" ht="15.5" x14ac:dyDescent="0.35">
      <c r="A127" s="23" t="s">
        <v>41</v>
      </c>
      <c r="B127" s="18"/>
      <c r="C127" s="18"/>
      <c r="D127" s="12"/>
      <c r="E127" s="12"/>
      <c r="F127" s="12"/>
      <c r="G127" s="12"/>
      <c r="H127" s="12"/>
      <c r="I127" s="9"/>
    </row>
    <row r="128" spans="1:9" ht="15.5" x14ac:dyDescent="0.35">
      <c r="A128" s="10"/>
      <c r="B128" s="7" t="s">
        <v>38</v>
      </c>
      <c r="C128" s="7" t="s">
        <v>39</v>
      </c>
      <c r="D128" s="7" t="s">
        <v>40</v>
      </c>
      <c r="E128" s="7" t="s">
        <v>12</v>
      </c>
      <c r="F128" s="12"/>
      <c r="G128" s="13" t="s">
        <v>43</v>
      </c>
      <c r="H128" s="12"/>
      <c r="I128" s="9"/>
    </row>
    <row r="129" spans="1:9" ht="15.5" x14ac:dyDescent="0.35">
      <c r="A129" s="24" t="s">
        <v>4</v>
      </c>
      <c r="B129" s="11">
        <v>0</v>
      </c>
      <c r="C129" s="11">
        <v>0</v>
      </c>
      <c r="D129" s="11">
        <v>180</v>
      </c>
      <c r="E129" s="11">
        <f>SUM(B129:D129)</f>
        <v>180</v>
      </c>
      <c r="F129" s="16" t="s">
        <v>44</v>
      </c>
      <c r="G129" s="12" cm="1">
        <f t="array" ref="G129:G136">TRANSPOSE('Production Cost'!B8:I8)</f>
        <v>180</v>
      </c>
      <c r="H129" s="12"/>
      <c r="I129" s="9"/>
    </row>
    <row r="130" spans="1:9" ht="15.5" x14ac:dyDescent="0.35">
      <c r="A130" s="24" t="s">
        <v>5</v>
      </c>
      <c r="B130" s="11">
        <v>0</v>
      </c>
      <c r="C130" s="11">
        <v>0</v>
      </c>
      <c r="D130" s="11">
        <v>175</v>
      </c>
      <c r="E130" s="11">
        <f t="shared" ref="E130:E136" si="5">SUM(B130:D130)</f>
        <v>175</v>
      </c>
      <c r="F130" s="16" t="s">
        <v>44</v>
      </c>
      <c r="G130" s="12">
        <v>175</v>
      </c>
      <c r="H130" s="12"/>
      <c r="I130" s="9"/>
    </row>
    <row r="131" spans="1:9" ht="15.5" x14ac:dyDescent="0.35">
      <c r="A131" s="24" t="s">
        <v>6</v>
      </c>
      <c r="B131" s="11">
        <v>100</v>
      </c>
      <c r="C131" s="11">
        <v>0</v>
      </c>
      <c r="D131" s="11">
        <v>0</v>
      </c>
      <c r="E131" s="11">
        <f t="shared" si="5"/>
        <v>100</v>
      </c>
      <c r="F131" s="16" t="s">
        <v>44</v>
      </c>
      <c r="G131" s="12">
        <v>100</v>
      </c>
      <c r="H131" s="12"/>
      <c r="I131" s="9"/>
    </row>
    <row r="132" spans="1:9" ht="15.5" x14ac:dyDescent="0.35">
      <c r="A132" s="24" t="s">
        <v>7</v>
      </c>
      <c r="B132" s="11">
        <v>0</v>
      </c>
      <c r="C132" s="11">
        <v>161</v>
      </c>
      <c r="D132" s="11">
        <v>139</v>
      </c>
      <c r="E132" s="11">
        <f t="shared" si="5"/>
        <v>300</v>
      </c>
      <c r="F132" s="16" t="s">
        <v>44</v>
      </c>
      <c r="G132" s="12">
        <v>300</v>
      </c>
      <c r="H132" s="12"/>
      <c r="I132" s="9"/>
    </row>
    <row r="133" spans="1:9" ht="15.5" x14ac:dyDescent="0.35">
      <c r="A133" s="24" t="s">
        <v>8</v>
      </c>
      <c r="B133" s="11">
        <v>175</v>
      </c>
      <c r="C133" s="11">
        <v>0</v>
      </c>
      <c r="D133" s="11">
        <v>0</v>
      </c>
      <c r="E133" s="11">
        <f t="shared" si="5"/>
        <v>175</v>
      </c>
      <c r="F133" s="16" t="s">
        <v>44</v>
      </c>
      <c r="G133" s="12">
        <v>175</v>
      </c>
      <c r="H133" s="12"/>
      <c r="I133" s="9"/>
    </row>
    <row r="134" spans="1:9" ht="15.5" x14ac:dyDescent="0.35">
      <c r="A134" s="24" t="s">
        <v>9</v>
      </c>
      <c r="B134" s="11">
        <v>67</v>
      </c>
      <c r="C134" s="11">
        <v>333</v>
      </c>
      <c r="D134" s="11">
        <v>0</v>
      </c>
      <c r="E134" s="11">
        <f t="shared" si="5"/>
        <v>400</v>
      </c>
      <c r="F134" s="16" t="s">
        <v>44</v>
      </c>
      <c r="G134" s="12">
        <v>400</v>
      </c>
      <c r="H134" s="12"/>
      <c r="I134" s="9"/>
    </row>
    <row r="135" spans="1:9" ht="15.5" x14ac:dyDescent="0.35">
      <c r="A135" s="24" t="s">
        <v>10</v>
      </c>
      <c r="B135" s="11">
        <v>50</v>
      </c>
      <c r="C135" s="11">
        <v>0</v>
      </c>
      <c r="D135" s="11">
        <v>0</v>
      </c>
      <c r="E135" s="11">
        <f t="shared" si="5"/>
        <v>50</v>
      </c>
      <c r="F135" s="16" t="s">
        <v>44</v>
      </c>
      <c r="G135" s="12">
        <v>50</v>
      </c>
      <c r="H135" s="12"/>
      <c r="I135" s="9"/>
    </row>
    <row r="136" spans="1:9" ht="15.5" x14ac:dyDescent="0.35">
      <c r="A136" s="24" t="s">
        <v>11</v>
      </c>
      <c r="B136" s="11">
        <v>100</v>
      </c>
      <c r="C136" s="11">
        <v>0</v>
      </c>
      <c r="D136" s="11">
        <v>0</v>
      </c>
      <c r="E136" s="11">
        <f t="shared" si="5"/>
        <v>100</v>
      </c>
      <c r="F136" s="16" t="s">
        <v>44</v>
      </c>
      <c r="G136" s="12">
        <v>100</v>
      </c>
      <c r="H136" s="12"/>
      <c r="I136" s="9"/>
    </row>
    <row r="137" spans="1:9" ht="15.5" x14ac:dyDescent="0.35">
      <c r="A137" s="10"/>
      <c r="B137" s="12"/>
      <c r="C137" s="12"/>
      <c r="D137" s="12"/>
      <c r="E137" s="18"/>
      <c r="F137" s="12"/>
      <c r="G137" s="13" t="s">
        <v>42</v>
      </c>
      <c r="H137" s="12"/>
      <c r="I137" s="9"/>
    </row>
    <row r="138" spans="1:9" ht="15.5" x14ac:dyDescent="0.35">
      <c r="A138" s="10"/>
      <c r="B138" s="12"/>
      <c r="C138" s="12"/>
      <c r="D138" s="7" t="s">
        <v>38</v>
      </c>
      <c r="E138" s="11">
        <f>SUM(B129:B136)</f>
        <v>492</v>
      </c>
      <c r="F138" s="19" t="s">
        <v>45</v>
      </c>
      <c r="G138" s="12">
        <f>B125</f>
        <v>494</v>
      </c>
      <c r="H138" s="12"/>
      <c r="I138" s="9"/>
    </row>
    <row r="139" spans="1:9" ht="15.5" x14ac:dyDescent="0.35">
      <c r="A139" s="10"/>
      <c r="B139" s="12"/>
      <c r="C139" s="12"/>
      <c r="D139" s="7" t="s">
        <v>39</v>
      </c>
      <c r="E139" s="11">
        <f>SUM(C129:C136)</f>
        <v>494</v>
      </c>
      <c r="F139" s="19" t="s">
        <v>45</v>
      </c>
      <c r="G139" s="12">
        <f>C125</f>
        <v>494</v>
      </c>
      <c r="H139" s="12"/>
      <c r="I139" s="9"/>
    </row>
    <row r="140" spans="1:9" ht="15.5" x14ac:dyDescent="0.35">
      <c r="A140" s="10"/>
      <c r="B140" s="12"/>
      <c r="C140" s="12"/>
      <c r="D140" s="7" t="s">
        <v>40</v>
      </c>
      <c r="E140" s="11">
        <f>SUM(D129:D136)</f>
        <v>494</v>
      </c>
      <c r="F140" s="19" t="s">
        <v>45</v>
      </c>
      <c r="G140" s="12">
        <f>D125</f>
        <v>494</v>
      </c>
      <c r="H140" s="12"/>
      <c r="I140" s="9"/>
    </row>
    <row r="141" spans="1:9" ht="15" thickBot="1" x14ac:dyDescent="0.4">
      <c r="A141" s="25"/>
      <c r="B141" s="26"/>
      <c r="C141" s="26"/>
      <c r="D141" s="26"/>
      <c r="E141" s="26"/>
      <c r="F141" s="26"/>
      <c r="G141" s="26"/>
      <c r="H141" s="26"/>
      <c r="I141" s="27"/>
    </row>
    <row r="143" spans="1:9" ht="15" thickBot="1" x14ac:dyDescent="0.4"/>
    <row r="144" spans="1:9" x14ac:dyDescent="0.35">
      <c r="A144" s="34" t="s">
        <v>22</v>
      </c>
      <c r="B144" s="35"/>
      <c r="C144" s="35"/>
      <c r="D144" s="35"/>
      <c r="E144" s="35"/>
      <c r="F144" s="35"/>
      <c r="G144" s="35"/>
      <c r="H144" s="35"/>
      <c r="I144" s="36"/>
    </row>
    <row r="145" spans="1:9" x14ac:dyDescent="0.35">
      <c r="A145" s="21"/>
      <c r="B145" s="14"/>
      <c r="C145" s="14"/>
      <c r="D145" s="14"/>
      <c r="E145" s="14"/>
      <c r="F145" s="14"/>
      <c r="G145" s="14"/>
      <c r="H145" s="14"/>
      <c r="I145" s="22"/>
    </row>
    <row r="146" spans="1:9" ht="15.5" x14ac:dyDescent="0.35">
      <c r="A146" s="23" t="s">
        <v>42</v>
      </c>
      <c r="B146" s="7" t="s">
        <v>38</v>
      </c>
      <c r="C146" s="7" t="s">
        <v>39</v>
      </c>
      <c r="D146" s="7" t="s">
        <v>40</v>
      </c>
      <c r="E146" s="12"/>
      <c r="F146" s="12"/>
      <c r="G146" s="13" t="s">
        <v>33</v>
      </c>
      <c r="H146" s="12">
        <f>1.2*SUMPRODUCT($B$3:$D$10,B151:D158)</f>
        <v>1153.9737600000001</v>
      </c>
      <c r="I146" s="9"/>
    </row>
    <row r="147" spans="1:9" x14ac:dyDescent="0.35">
      <c r="A147" s="10"/>
      <c r="B147" s="12">
        <f>'Production Cost'!$L$9</f>
        <v>477</v>
      </c>
      <c r="C147" s="12">
        <f>'Production Cost'!$L$9</f>
        <v>477</v>
      </c>
      <c r="D147" s="12">
        <f>'Production Cost'!$L$9</f>
        <v>477</v>
      </c>
      <c r="E147" s="12"/>
      <c r="F147" s="12"/>
      <c r="G147" s="12"/>
      <c r="H147" s="12"/>
      <c r="I147" s="9"/>
    </row>
    <row r="148" spans="1:9" x14ac:dyDescent="0.35">
      <c r="A148" s="10"/>
      <c r="B148" s="12"/>
      <c r="C148" s="12"/>
      <c r="D148" s="12"/>
      <c r="E148" s="12"/>
      <c r="F148" s="12"/>
      <c r="G148" s="12"/>
      <c r="H148" s="12"/>
      <c r="I148" s="9"/>
    </row>
    <row r="149" spans="1:9" ht="15.5" x14ac:dyDescent="0.35">
      <c r="A149" s="23" t="s">
        <v>41</v>
      </c>
      <c r="B149" s="18"/>
      <c r="C149" s="18"/>
      <c r="D149" s="12"/>
      <c r="E149" s="12"/>
      <c r="F149" s="12"/>
      <c r="G149" s="12"/>
      <c r="H149" s="12"/>
      <c r="I149" s="9"/>
    </row>
    <row r="150" spans="1:9" ht="15.5" x14ac:dyDescent="0.35">
      <c r="A150" s="10"/>
      <c r="B150" s="7" t="s">
        <v>38</v>
      </c>
      <c r="C150" s="7" t="s">
        <v>39</v>
      </c>
      <c r="D150" s="7" t="s">
        <v>40</v>
      </c>
      <c r="E150" s="7" t="s">
        <v>12</v>
      </c>
      <c r="F150" s="12"/>
      <c r="G150" s="13" t="s">
        <v>43</v>
      </c>
      <c r="H150" s="12"/>
      <c r="I150" s="9"/>
    </row>
    <row r="151" spans="1:9" ht="15.5" x14ac:dyDescent="0.35">
      <c r="A151" s="24" t="s">
        <v>4</v>
      </c>
      <c r="B151" s="11">
        <v>29</v>
      </c>
      <c r="C151" s="11">
        <v>151</v>
      </c>
      <c r="D151" s="11">
        <v>0</v>
      </c>
      <c r="E151" s="11">
        <f>SUM(B151:D151)</f>
        <v>180</v>
      </c>
      <c r="F151" s="16" t="s">
        <v>44</v>
      </c>
      <c r="G151" s="12" cm="1">
        <f t="array" ref="G151:G158">TRANSPOSE('Production Cost'!B9:I9)</f>
        <v>180</v>
      </c>
      <c r="H151" s="12"/>
      <c r="I151" s="9"/>
    </row>
    <row r="152" spans="1:9" ht="15.5" x14ac:dyDescent="0.35">
      <c r="A152" s="24" t="s">
        <v>5</v>
      </c>
      <c r="B152" s="11">
        <v>0</v>
      </c>
      <c r="C152" s="11">
        <v>200</v>
      </c>
      <c r="D152" s="11">
        <v>0</v>
      </c>
      <c r="E152" s="11">
        <f t="shared" ref="E152:E158" si="6">SUM(B152:D152)</f>
        <v>200</v>
      </c>
      <c r="F152" s="16" t="s">
        <v>44</v>
      </c>
      <c r="G152" s="12">
        <v>200</v>
      </c>
      <c r="H152" s="12"/>
      <c r="I152" s="9"/>
    </row>
    <row r="153" spans="1:9" ht="15.5" x14ac:dyDescent="0.35">
      <c r="A153" s="24" t="s">
        <v>6</v>
      </c>
      <c r="B153" s="11">
        <v>0</v>
      </c>
      <c r="C153" s="11">
        <v>125</v>
      </c>
      <c r="D153" s="11">
        <v>0</v>
      </c>
      <c r="E153" s="11">
        <f t="shared" si="6"/>
        <v>125</v>
      </c>
      <c r="F153" s="16" t="s">
        <v>44</v>
      </c>
      <c r="G153" s="12">
        <v>125</v>
      </c>
      <c r="H153" s="12"/>
      <c r="I153" s="9"/>
    </row>
    <row r="154" spans="1:9" ht="15.5" x14ac:dyDescent="0.35">
      <c r="A154" s="24" t="s">
        <v>7</v>
      </c>
      <c r="B154" s="11">
        <v>250</v>
      </c>
      <c r="C154" s="11">
        <v>0</v>
      </c>
      <c r="D154" s="11">
        <v>0</v>
      </c>
      <c r="E154" s="11">
        <f t="shared" si="6"/>
        <v>250</v>
      </c>
      <c r="F154" s="16" t="s">
        <v>44</v>
      </c>
      <c r="G154" s="12">
        <v>250</v>
      </c>
      <c r="H154" s="12"/>
      <c r="I154" s="9"/>
    </row>
    <row r="155" spans="1:9" ht="15.5" x14ac:dyDescent="0.35">
      <c r="A155" s="24" t="s">
        <v>8</v>
      </c>
      <c r="B155" s="11">
        <v>0</v>
      </c>
      <c r="C155" s="11">
        <v>0</v>
      </c>
      <c r="D155" s="11">
        <v>200</v>
      </c>
      <c r="E155" s="11">
        <f t="shared" si="6"/>
        <v>200</v>
      </c>
      <c r="F155" s="16" t="s">
        <v>44</v>
      </c>
      <c r="G155" s="12">
        <v>200</v>
      </c>
      <c r="H155" s="12"/>
      <c r="I155" s="9"/>
    </row>
    <row r="156" spans="1:9" ht="15.5" x14ac:dyDescent="0.35">
      <c r="A156" s="24" t="s">
        <v>9</v>
      </c>
      <c r="B156" s="11">
        <v>198</v>
      </c>
      <c r="C156" s="11">
        <v>0</v>
      </c>
      <c r="D156" s="11">
        <v>52</v>
      </c>
      <c r="E156" s="11">
        <f t="shared" si="6"/>
        <v>250</v>
      </c>
      <c r="F156" s="16" t="s">
        <v>44</v>
      </c>
      <c r="G156" s="12">
        <v>250</v>
      </c>
      <c r="H156" s="12"/>
      <c r="I156" s="9"/>
    </row>
    <row r="157" spans="1:9" ht="15.5" x14ac:dyDescent="0.35">
      <c r="A157" s="24" t="s">
        <v>10</v>
      </c>
      <c r="B157" s="11">
        <v>0</v>
      </c>
      <c r="C157" s="11">
        <v>0</v>
      </c>
      <c r="D157" s="11">
        <v>100</v>
      </c>
      <c r="E157" s="11">
        <f t="shared" si="6"/>
        <v>100</v>
      </c>
      <c r="F157" s="16" t="s">
        <v>44</v>
      </c>
      <c r="G157" s="12">
        <v>100</v>
      </c>
      <c r="H157" s="12"/>
      <c r="I157" s="9"/>
    </row>
    <row r="158" spans="1:9" ht="15.5" x14ac:dyDescent="0.35">
      <c r="A158" s="24" t="s">
        <v>11</v>
      </c>
      <c r="B158" s="11">
        <v>0</v>
      </c>
      <c r="C158" s="11">
        <v>0</v>
      </c>
      <c r="D158" s="11">
        <v>125</v>
      </c>
      <c r="E158" s="11">
        <f t="shared" si="6"/>
        <v>125</v>
      </c>
      <c r="F158" s="16" t="s">
        <v>44</v>
      </c>
      <c r="G158" s="12">
        <v>125</v>
      </c>
      <c r="H158" s="12"/>
      <c r="I158" s="9"/>
    </row>
    <row r="159" spans="1:9" ht="15.5" x14ac:dyDescent="0.35">
      <c r="A159" s="10"/>
      <c r="B159" s="12"/>
      <c r="C159" s="12"/>
      <c r="D159" s="12"/>
      <c r="E159" s="18"/>
      <c r="F159" s="12"/>
      <c r="G159" s="13" t="s">
        <v>42</v>
      </c>
      <c r="H159" s="12"/>
      <c r="I159" s="9"/>
    </row>
    <row r="160" spans="1:9" ht="15.5" x14ac:dyDescent="0.35">
      <c r="A160" s="10"/>
      <c r="B160" s="12"/>
      <c r="C160" s="12"/>
      <c r="D160" s="7" t="s">
        <v>38</v>
      </c>
      <c r="E160" s="11">
        <f>SUM(B151:B158)</f>
        <v>477</v>
      </c>
      <c r="F160" s="19" t="s">
        <v>45</v>
      </c>
      <c r="G160" s="12">
        <f>B147</f>
        <v>477</v>
      </c>
      <c r="H160" s="12"/>
      <c r="I160" s="9"/>
    </row>
    <row r="161" spans="1:9" ht="15.5" x14ac:dyDescent="0.35">
      <c r="A161" s="10"/>
      <c r="B161" s="12"/>
      <c r="C161" s="12"/>
      <c r="D161" s="7" t="s">
        <v>39</v>
      </c>
      <c r="E161" s="11">
        <f>SUM(C151:C158)</f>
        <v>476</v>
      </c>
      <c r="F161" s="19" t="s">
        <v>45</v>
      </c>
      <c r="G161" s="12">
        <f>C147</f>
        <v>477</v>
      </c>
      <c r="H161" s="12"/>
      <c r="I161" s="9"/>
    </row>
    <row r="162" spans="1:9" ht="15.5" x14ac:dyDescent="0.35">
      <c r="A162" s="10"/>
      <c r="B162" s="12"/>
      <c r="C162" s="12"/>
      <c r="D162" s="7" t="s">
        <v>40</v>
      </c>
      <c r="E162" s="11">
        <f>SUM(D151:D158)</f>
        <v>477</v>
      </c>
      <c r="F162" s="19" t="s">
        <v>45</v>
      </c>
      <c r="G162" s="12">
        <f>D147</f>
        <v>477</v>
      </c>
      <c r="H162" s="12"/>
      <c r="I162" s="9"/>
    </row>
    <row r="163" spans="1:9" ht="15" thickBot="1" x14ac:dyDescent="0.4">
      <c r="A163" s="25"/>
      <c r="B163" s="26"/>
      <c r="C163" s="26"/>
      <c r="D163" s="26"/>
      <c r="E163" s="26"/>
      <c r="F163" s="26"/>
      <c r="G163" s="26"/>
      <c r="H163" s="26"/>
      <c r="I163" s="27"/>
    </row>
    <row r="165" spans="1:9" ht="15" thickBot="1" x14ac:dyDescent="0.4"/>
    <row r="166" spans="1:9" x14ac:dyDescent="0.35">
      <c r="A166" s="34" t="s">
        <v>23</v>
      </c>
      <c r="B166" s="35"/>
      <c r="C166" s="35"/>
      <c r="D166" s="35"/>
      <c r="E166" s="35"/>
      <c r="F166" s="35"/>
      <c r="G166" s="35"/>
      <c r="H166" s="35"/>
      <c r="I166" s="36"/>
    </row>
    <row r="167" spans="1:9" x14ac:dyDescent="0.35">
      <c r="A167" s="21"/>
      <c r="B167" s="14"/>
      <c r="C167" s="14"/>
      <c r="D167" s="14"/>
      <c r="E167" s="14"/>
      <c r="F167" s="14"/>
      <c r="G167" s="14"/>
      <c r="H167" s="14"/>
      <c r="I167" s="22"/>
    </row>
    <row r="168" spans="1:9" ht="15.5" x14ac:dyDescent="0.35">
      <c r="A168" s="23" t="s">
        <v>42</v>
      </c>
      <c r="B168" s="7" t="s">
        <v>38</v>
      </c>
      <c r="C168" s="7" t="s">
        <v>39</v>
      </c>
      <c r="D168" s="7" t="s">
        <v>40</v>
      </c>
      <c r="E168" s="12"/>
      <c r="F168" s="12"/>
      <c r="G168" s="13" t="s">
        <v>33</v>
      </c>
      <c r="H168" s="12">
        <f>1.2*SUMPRODUCT($B$3:$D$10,B173:D180)</f>
        <v>629.50399999999991</v>
      </c>
      <c r="I168" s="9"/>
    </row>
    <row r="169" spans="1:9" x14ac:dyDescent="0.35">
      <c r="A169" s="10"/>
      <c r="B169" s="12">
        <f>'Production Cost'!$L$10</f>
        <v>500</v>
      </c>
      <c r="C169" s="12">
        <f>'Production Cost'!$L$10</f>
        <v>500</v>
      </c>
      <c r="D169" s="12">
        <f>'Production Cost'!$L$10</f>
        <v>500</v>
      </c>
      <c r="E169" s="12"/>
      <c r="F169" s="12"/>
      <c r="G169" s="12"/>
      <c r="H169" s="12"/>
      <c r="I169" s="9"/>
    </row>
    <row r="170" spans="1:9" x14ac:dyDescent="0.35">
      <c r="A170" s="10"/>
      <c r="B170" s="12"/>
      <c r="C170" s="12"/>
      <c r="D170" s="12"/>
      <c r="E170" s="12"/>
      <c r="F170" s="12"/>
      <c r="G170" s="12"/>
      <c r="H170" s="12"/>
      <c r="I170" s="9"/>
    </row>
    <row r="171" spans="1:9" ht="15.5" x14ac:dyDescent="0.35">
      <c r="A171" s="23" t="s">
        <v>41</v>
      </c>
      <c r="B171" s="18"/>
      <c r="C171" s="18"/>
      <c r="D171" s="12"/>
      <c r="E171" s="12"/>
      <c r="F171" s="12"/>
      <c r="G171" s="12"/>
      <c r="H171" s="12"/>
      <c r="I171" s="9"/>
    </row>
    <row r="172" spans="1:9" ht="15.5" x14ac:dyDescent="0.35">
      <c r="A172" s="10"/>
      <c r="B172" s="7" t="s">
        <v>38</v>
      </c>
      <c r="C172" s="7" t="s">
        <v>39</v>
      </c>
      <c r="D172" s="7" t="s">
        <v>40</v>
      </c>
      <c r="E172" s="7" t="s">
        <v>12</v>
      </c>
      <c r="F172" s="12"/>
      <c r="G172" s="13" t="s">
        <v>43</v>
      </c>
      <c r="H172" s="12"/>
      <c r="I172" s="9"/>
    </row>
    <row r="173" spans="1:9" ht="15.5" x14ac:dyDescent="0.35">
      <c r="A173" s="24" t="s">
        <v>4</v>
      </c>
      <c r="B173" s="11">
        <v>0</v>
      </c>
      <c r="C173" s="11">
        <v>0</v>
      </c>
      <c r="D173" s="11">
        <v>200</v>
      </c>
      <c r="E173" s="11">
        <f>SUM(B173:D173)</f>
        <v>200</v>
      </c>
      <c r="F173" s="16" t="s">
        <v>44</v>
      </c>
      <c r="G173" s="12" cm="1">
        <f t="array" ref="G173:G180">TRANSPOSE('Production Cost'!B10:I10)</f>
        <v>200</v>
      </c>
      <c r="H173" s="12"/>
      <c r="I173" s="9"/>
    </row>
    <row r="174" spans="1:9" ht="15.5" x14ac:dyDescent="0.35">
      <c r="A174" s="24" t="s">
        <v>5</v>
      </c>
      <c r="B174" s="11">
        <v>0</v>
      </c>
      <c r="C174" s="11">
        <v>0</v>
      </c>
      <c r="D174" s="11">
        <v>150</v>
      </c>
      <c r="E174" s="11">
        <f t="shared" ref="E174:E180" si="7">SUM(B174:D174)</f>
        <v>150</v>
      </c>
      <c r="F174" s="16" t="s">
        <v>44</v>
      </c>
      <c r="G174" s="12">
        <v>150</v>
      </c>
      <c r="H174" s="12"/>
      <c r="I174" s="9"/>
    </row>
    <row r="175" spans="1:9" ht="15.5" x14ac:dyDescent="0.35">
      <c r="A175" s="24" t="s">
        <v>6</v>
      </c>
      <c r="B175" s="11">
        <v>50</v>
      </c>
      <c r="C175" s="11">
        <v>0</v>
      </c>
      <c r="D175" s="11">
        <v>150</v>
      </c>
      <c r="E175" s="11">
        <f t="shared" si="7"/>
        <v>200</v>
      </c>
      <c r="F175" s="16" t="s">
        <v>44</v>
      </c>
      <c r="G175" s="12">
        <v>200</v>
      </c>
      <c r="H175" s="12"/>
      <c r="I175" s="9"/>
    </row>
    <row r="176" spans="1:9" ht="15.5" x14ac:dyDescent="0.35">
      <c r="A176" s="24" t="s">
        <v>7</v>
      </c>
      <c r="B176" s="11">
        <v>0</v>
      </c>
      <c r="C176" s="11">
        <v>300</v>
      </c>
      <c r="D176" s="11">
        <v>0</v>
      </c>
      <c r="E176" s="11">
        <f t="shared" si="7"/>
        <v>300</v>
      </c>
      <c r="F176" s="16" t="s">
        <v>44</v>
      </c>
      <c r="G176" s="12">
        <v>300</v>
      </c>
      <c r="H176" s="12"/>
      <c r="I176" s="9"/>
    </row>
    <row r="177" spans="1:9" ht="15.5" x14ac:dyDescent="0.35">
      <c r="A177" s="24" t="s">
        <v>8</v>
      </c>
      <c r="B177" s="11">
        <v>150</v>
      </c>
      <c r="C177" s="11">
        <v>0</v>
      </c>
      <c r="D177" s="11">
        <v>0</v>
      </c>
      <c r="E177" s="11">
        <f t="shared" si="7"/>
        <v>150</v>
      </c>
      <c r="F177" s="16" t="s">
        <v>44</v>
      </c>
      <c r="G177" s="12">
        <v>150</v>
      </c>
      <c r="H177" s="12"/>
      <c r="I177" s="9"/>
    </row>
    <row r="178" spans="1:9" ht="15.5" x14ac:dyDescent="0.35">
      <c r="A178" s="24" t="s">
        <v>9</v>
      </c>
      <c r="B178" s="11">
        <v>0</v>
      </c>
      <c r="C178" s="11">
        <v>200</v>
      </c>
      <c r="D178" s="11">
        <v>0</v>
      </c>
      <c r="E178" s="11">
        <f t="shared" si="7"/>
        <v>200</v>
      </c>
      <c r="F178" s="16" t="s">
        <v>44</v>
      </c>
      <c r="G178" s="12">
        <v>200</v>
      </c>
      <c r="H178" s="12"/>
      <c r="I178" s="9"/>
    </row>
    <row r="179" spans="1:9" ht="15.5" x14ac:dyDescent="0.35">
      <c r="A179" s="24" t="s">
        <v>10</v>
      </c>
      <c r="B179" s="11">
        <v>150</v>
      </c>
      <c r="C179" s="11">
        <v>0</v>
      </c>
      <c r="D179" s="11">
        <v>0</v>
      </c>
      <c r="E179" s="11">
        <f t="shared" si="7"/>
        <v>150</v>
      </c>
      <c r="F179" s="16" t="s">
        <v>44</v>
      </c>
      <c r="G179" s="12">
        <v>150</v>
      </c>
      <c r="H179" s="12"/>
      <c r="I179" s="9"/>
    </row>
    <row r="180" spans="1:9" ht="15.5" x14ac:dyDescent="0.35">
      <c r="A180" s="24" t="s">
        <v>11</v>
      </c>
      <c r="B180" s="11">
        <v>150</v>
      </c>
      <c r="C180" s="11">
        <v>0</v>
      </c>
      <c r="D180" s="11">
        <v>0</v>
      </c>
      <c r="E180" s="11">
        <f t="shared" si="7"/>
        <v>150</v>
      </c>
      <c r="F180" s="16" t="s">
        <v>44</v>
      </c>
      <c r="G180" s="12">
        <v>150</v>
      </c>
      <c r="H180" s="12"/>
      <c r="I180" s="9"/>
    </row>
    <row r="181" spans="1:9" ht="15.5" x14ac:dyDescent="0.35">
      <c r="A181" s="10"/>
      <c r="B181" s="12"/>
      <c r="C181" s="12"/>
      <c r="D181" s="12"/>
      <c r="E181" s="18"/>
      <c r="F181" s="12"/>
      <c r="G181" s="13" t="s">
        <v>42</v>
      </c>
      <c r="H181" s="12"/>
      <c r="I181" s="9"/>
    </row>
    <row r="182" spans="1:9" ht="15.5" x14ac:dyDescent="0.35">
      <c r="A182" s="10"/>
      <c r="B182" s="12"/>
      <c r="C182" s="12"/>
      <c r="D182" s="7" t="s">
        <v>38</v>
      </c>
      <c r="E182" s="11">
        <f>SUM(B173:B180)</f>
        <v>500</v>
      </c>
      <c r="F182" s="19" t="s">
        <v>45</v>
      </c>
      <c r="G182" s="12">
        <f>B169</f>
        <v>500</v>
      </c>
      <c r="H182" s="12"/>
      <c r="I182" s="9"/>
    </row>
    <row r="183" spans="1:9" ht="15.5" x14ac:dyDescent="0.35">
      <c r="A183" s="10"/>
      <c r="B183" s="12"/>
      <c r="C183" s="12"/>
      <c r="D183" s="7" t="s">
        <v>39</v>
      </c>
      <c r="E183" s="11">
        <f>SUM(C173:C180)</f>
        <v>500</v>
      </c>
      <c r="F183" s="19" t="s">
        <v>45</v>
      </c>
      <c r="G183" s="12">
        <f>C169</f>
        <v>500</v>
      </c>
      <c r="H183" s="12"/>
      <c r="I183" s="9"/>
    </row>
    <row r="184" spans="1:9" ht="15.5" x14ac:dyDescent="0.35">
      <c r="A184" s="10"/>
      <c r="B184" s="12"/>
      <c r="C184" s="12"/>
      <c r="D184" s="7" t="s">
        <v>40</v>
      </c>
      <c r="E184" s="11">
        <f>SUM(D173:D180)</f>
        <v>500</v>
      </c>
      <c r="F184" s="19" t="s">
        <v>45</v>
      </c>
      <c r="G184" s="12">
        <f>D169</f>
        <v>500</v>
      </c>
      <c r="H184" s="12"/>
      <c r="I184" s="9"/>
    </row>
    <row r="185" spans="1:9" ht="15" thickBot="1" x14ac:dyDescent="0.4">
      <c r="A185" s="25"/>
      <c r="B185" s="26"/>
      <c r="C185" s="26"/>
      <c r="D185" s="26"/>
      <c r="E185" s="26"/>
      <c r="F185" s="26"/>
      <c r="G185" s="26"/>
      <c r="H185" s="26"/>
      <c r="I185" s="27"/>
    </row>
    <row r="187" spans="1:9" ht="15" thickBot="1" x14ac:dyDescent="0.4"/>
    <row r="188" spans="1:9" x14ac:dyDescent="0.35">
      <c r="A188" s="34" t="s">
        <v>24</v>
      </c>
      <c r="B188" s="35"/>
      <c r="C188" s="35"/>
      <c r="D188" s="35"/>
      <c r="E188" s="35"/>
      <c r="F188" s="35"/>
      <c r="G188" s="35"/>
      <c r="H188" s="35"/>
      <c r="I188" s="36"/>
    </row>
    <row r="189" spans="1:9" x14ac:dyDescent="0.35">
      <c r="A189" s="21"/>
      <c r="B189" s="14"/>
      <c r="C189" s="14"/>
      <c r="D189" s="14"/>
      <c r="E189" s="14"/>
      <c r="F189" s="14"/>
      <c r="G189" s="14"/>
      <c r="H189" s="14"/>
      <c r="I189" s="22"/>
    </row>
    <row r="190" spans="1:9" ht="15.5" x14ac:dyDescent="0.35">
      <c r="A190" s="23" t="s">
        <v>42</v>
      </c>
      <c r="B190" s="7" t="s">
        <v>38</v>
      </c>
      <c r="C190" s="7" t="s">
        <v>39</v>
      </c>
      <c r="D190" s="7" t="s">
        <v>40</v>
      </c>
      <c r="E190" s="12"/>
      <c r="F190" s="12"/>
      <c r="G190" s="13" t="s">
        <v>33</v>
      </c>
      <c r="H190" s="12">
        <f>1.2*SUMPRODUCT($B$3:$D$10,B195:D202)</f>
        <v>496.22527999999994</v>
      </c>
      <c r="I190" s="9"/>
    </row>
    <row r="191" spans="1:9" x14ac:dyDescent="0.35">
      <c r="A191" s="10"/>
      <c r="B191" s="12">
        <f>'Production Cost'!$L$11</f>
        <v>434</v>
      </c>
      <c r="C191" s="12">
        <f>'Production Cost'!$L$11</f>
        <v>434</v>
      </c>
      <c r="D191" s="12">
        <f>'Production Cost'!$L$11</f>
        <v>434</v>
      </c>
      <c r="E191" s="12"/>
      <c r="F191" s="12"/>
      <c r="G191" s="12"/>
      <c r="H191" s="12"/>
      <c r="I191" s="9"/>
    </row>
    <row r="192" spans="1:9" x14ac:dyDescent="0.35">
      <c r="A192" s="10"/>
      <c r="B192" s="12"/>
      <c r="C192" s="12"/>
      <c r="D192" s="12"/>
      <c r="E192" s="12"/>
      <c r="F192" s="12"/>
      <c r="G192" s="12"/>
      <c r="H192" s="12"/>
      <c r="I192" s="9"/>
    </row>
    <row r="193" spans="1:9" ht="15.5" x14ac:dyDescent="0.35">
      <c r="A193" s="23" t="s">
        <v>41</v>
      </c>
      <c r="B193" s="18"/>
      <c r="C193" s="18"/>
      <c r="D193" s="12"/>
      <c r="E193" s="12"/>
      <c r="F193" s="12"/>
      <c r="G193" s="12"/>
      <c r="H193" s="12"/>
      <c r="I193" s="9"/>
    </row>
    <row r="194" spans="1:9" ht="15.5" x14ac:dyDescent="0.35">
      <c r="A194" s="10"/>
      <c r="B194" s="7" t="s">
        <v>38</v>
      </c>
      <c r="C194" s="7" t="s">
        <v>39</v>
      </c>
      <c r="D194" s="7" t="s">
        <v>40</v>
      </c>
      <c r="E194" s="7" t="s">
        <v>12</v>
      </c>
      <c r="F194" s="12"/>
      <c r="G194" s="13" t="s">
        <v>43</v>
      </c>
      <c r="H194" s="12"/>
      <c r="I194" s="9"/>
    </row>
    <row r="195" spans="1:9" ht="15.5" x14ac:dyDescent="0.35">
      <c r="A195" s="24" t="s">
        <v>4</v>
      </c>
      <c r="B195" s="11">
        <v>0</v>
      </c>
      <c r="C195" s="11">
        <v>0</v>
      </c>
      <c r="D195" s="11">
        <v>150</v>
      </c>
      <c r="E195" s="11">
        <f>SUM(B195:D195)</f>
        <v>150</v>
      </c>
      <c r="F195" s="16" t="s">
        <v>44</v>
      </c>
      <c r="G195" s="12" cm="1">
        <f t="array" ref="G195:G202">TRANSPOSE('Production Cost'!B11:I11)</f>
        <v>150</v>
      </c>
      <c r="H195" s="12"/>
      <c r="I195" s="9"/>
    </row>
    <row r="196" spans="1:9" ht="15.5" x14ac:dyDescent="0.35">
      <c r="A196" s="24" t="s">
        <v>5</v>
      </c>
      <c r="B196" s="11">
        <v>0</v>
      </c>
      <c r="C196" s="11">
        <v>0</v>
      </c>
      <c r="D196" s="11">
        <v>100</v>
      </c>
      <c r="E196" s="11">
        <f t="shared" ref="E196:E202" si="8">SUM(B196:D196)</f>
        <v>100</v>
      </c>
      <c r="F196" s="16" t="s">
        <v>44</v>
      </c>
      <c r="G196" s="12">
        <v>100</v>
      </c>
      <c r="H196" s="12"/>
      <c r="I196" s="9"/>
    </row>
    <row r="197" spans="1:9" ht="15.5" x14ac:dyDescent="0.35">
      <c r="A197" s="24" t="s">
        <v>6</v>
      </c>
      <c r="B197" s="11">
        <v>107</v>
      </c>
      <c r="C197" s="11">
        <v>0</v>
      </c>
      <c r="D197" s="11">
        <v>43</v>
      </c>
      <c r="E197" s="11">
        <f t="shared" si="8"/>
        <v>150</v>
      </c>
      <c r="F197" s="16" t="s">
        <v>44</v>
      </c>
      <c r="G197" s="12">
        <v>150</v>
      </c>
      <c r="H197" s="12"/>
      <c r="I197" s="9"/>
    </row>
    <row r="198" spans="1:9" ht="15.5" x14ac:dyDescent="0.35">
      <c r="A198" s="24" t="s">
        <v>7</v>
      </c>
      <c r="B198" s="11">
        <v>0</v>
      </c>
      <c r="C198" s="11">
        <v>209</v>
      </c>
      <c r="D198" s="11">
        <v>141</v>
      </c>
      <c r="E198" s="11">
        <f t="shared" si="8"/>
        <v>350</v>
      </c>
      <c r="F198" s="16" t="s">
        <v>44</v>
      </c>
      <c r="G198" s="12">
        <v>350</v>
      </c>
      <c r="H198" s="12"/>
      <c r="I198" s="9"/>
    </row>
    <row r="199" spans="1:9" ht="15.5" x14ac:dyDescent="0.35">
      <c r="A199" s="24" t="s">
        <v>8</v>
      </c>
      <c r="B199" s="11">
        <v>200</v>
      </c>
      <c r="C199" s="11">
        <v>0</v>
      </c>
      <c r="D199" s="11">
        <v>0</v>
      </c>
      <c r="E199" s="11">
        <f t="shared" si="8"/>
        <v>200</v>
      </c>
      <c r="F199" s="16" t="s">
        <v>44</v>
      </c>
      <c r="G199" s="12">
        <v>200</v>
      </c>
      <c r="H199" s="12"/>
      <c r="I199" s="9"/>
    </row>
    <row r="200" spans="1:9" ht="15.5" x14ac:dyDescent="0.35">
      <c r="A200" s="24" t="s">
        <v>9</v>
      </c>
      <c r="B200" s="11">
        <v>0</v>
      </c>
      <c r="C200" s="11">
        <v>225</v>
      </c>
      <c r="D200" s="11">
        <v>0</v>
      </c>
      <c r="E200" s="11">
        <f t="shared" si="8"/>
        <v>225</v>
      </c>
      <c r="F200" s="16" t="s">
        <v>44</v>
      </c>
      <c r="G200" s="12">
        <v>225</v>
      </c>
      <c r="H200" s="12"/>
      <c r="I200" s="9"/>
    </row>
    <row r="201" spans="1:9" ht="15.5" x14ac:dyDescent="0.35">
      <c r="A201" s="24" t="s">
        <v>10</v>
      </c>
      <c r="B201" s="11">
        <v>25</v>
      </c>
      <c r="C201" s="11">
        <v>0</v>
      </c>
      <c r="D201" s="11">
        <v>0</v>
      </c>
      <c r="E201" s="11">
        <f t="shared" si="8"/>
        <v>25</v>
      </c>
      <c r="F201" s="16" t="s">
        <v>44</v>
      </c>
      <c r="G201" s="12">
        <v>25</v>
      </c>
      <c r="H201" s="12"/>
      <c r="I201" s="9"/>
    </row>
    <row r="202" spans="1:9" ht="15.5" x14ac:dyDescent="0.35">
      <c r="A202" s="24" t="s">
        <v>11</v>
      </c>
      <c r="B202" s="11">
        <v>100</v>
      </c>
      <c r="C202" s="11">
        <v>0</v>
      </c>
      <c r="D202" s="11">
        <v>0</v>
      </c>
      <c r="E202" s="11">
        <f t="shared" si="8"/>
        <v>100</v>
      </c>
      <c r="F202" s="16" t="s">
        <v>44</v>
      </c>
      <c r="G202" s="12">
        <v>100</v>
      </c>
      <c r="H202" s="12"/>
      <c r="I202" s="9"/>
    </row>
    <row r="203" spans="1:9" ht="15.5" x14ac:dyDescent="0.35">
      <c r="A203" s="10"/>
      <c r="B203" s="12"/>
      <c r="C203" s="12"/>
      <c r="D203" s="12"/>
      <c r="E203" s="18"/>
      <c r="F203" s="12"/>
      <c r="G203" s="13" t="s">
        <v>42</v>
      </c>
      <c r="H203" s="12"/>
      <c r="I203" s="9"/>
    </row>
    <row r="204" spans="1:9" ht="15.5" x14ac:dyDescent="0.35">
      <c r="A204" s="10"/>
      <c r="B204" s="12"/>
      <c r="C204" s="12"/>
      <c r="D204" s="7" t="s">
        <v>38</v>
      </c>
      <c r="E204" s="11">
        <f>SUM(B195:B202)</f>
        <v>432</v>
      </c>
      <c r="F204" s="19" t="s">
        <v>45</v>
      </c>
      <c r="G204" s="12">
        <f>B191</f>
        <v>434</v>
      </c>
      <c r="H204" s="12"/>
      <c r="I204" s="9"/>
    </row>
    <row r="205" spans="1:9" ht="15.5" x14ac:dyDescent="0.35">
      <c r="A205" s="10"/>
      <c r="B205" s="12"/>
      <c r="C205" s="12"/>
      <c r="D205" s="7" t="s">
        <v>39</v>
      </c>
      <c r="E205" s="11">
        <f>SUM(C195:C202)</f>
        <v>434</v>
      </c>
      <c r="F205" s="19" t="s">
        <v>45</v>
      </c>
      <c r="G205" s="12">
        <f>C191</f>
        <v>434</v>
      </c>
      <c r="H205" s="12"/>
      <c r="I205" s="9"/>
    </row>
    <row r="206" spans="1:9" ht="15.5" x14ac:dyDescent="0.35">
      <c r="A206" s="10"/>
      <c r="B206" s="12"/>
      <c r="C206" s="12"/>
      <c r="D206" s="7" t="s">
        <v>40</v>
      </c>
      <c r="E206" s="11">
        <f>SUM(D195:D202)</f>
        <v>434</v>
      </c>
      <c r="F206" s="19" t="s">
        <v>45</v>
      </c>
      <c r="G206" s="12">
        <f>D191</f>
        <v>434</v>
      </c>
      <c r="H206" s="12"/>
      <c r="I206" s="9"/>
    </row>
    <row r="207" spans="1:9" ht="15" thickBot="1" x14ac:dyDescent="0.4">
      <c r="A207" s="25"/>
      <c r="B207" s="26"/>
      <c r="C207" s="26"/>
      <c r="D207" s="26"/>
      <c r="E207" s="26"/>
      <c r="F207" s="26"/>
      <c r="G207" s="26"/>
      <c r="H207" s="26"/>
      <c r="I207" s="27"/>
    </row>
    <row r="209" spans="1:9" ht="15" thickBot="1" x14ac:dyDescent="0.4"/>
    <row r="210" spans="1:9" x14ac:dyDescent="0.35">
      <c r="A210" s="34" t="s">
        <v>25</v>
      </c>
      <c r="B210" s="35"/>
      <c r="C210" s="35"/>
      <c r="D210" s="35"/>
      <c r="E210" s="35"/>
      <c r="F210" s="35"/>
      <c r="G210" s="35"/>
      <c r="H210" s="35"/>
      <c r="I210" s="36"/>
    </row>
    <row r="211" spans="1:9" x14ac:dyDescent="0.35">
      <c r="A211" s="21"/>
      <c r="B211" s="14"/>
      <c r="C211" s="14"/>
      <c r="D211" s="14"/>
      <c r="E211" s="14"/>
      <c r="F211" s="14"/>
      <c r="G211" s="14"/>
      <c r="H211" s="14"/>
      <c r="I211" s="22"/>
    </row>
    <row r="212" spans="1:9" ht="15.5" x14ac:dyDescent="0.35">
      <c r="A212" s="23" t="s">
        <v>42</v>
      </c>
      <c r="B212" s="7" t="s">
        <v>38</v>
      </c>
      <c r="C212" s="7" t="s">
        <v>39</v>
      </c>
      <c r="D212" s="7" t="s">
        <v>40</v>
      </c>
      <c r="E212" s="12"/>
      <c r="F212" s="12"/>
      <c r="G212" s="13" t="s">
        <v>33</v>
      </c>
      <c r="H212" s="12">
        <f>1.2*SUMPRODUCT($B$3:$D$10,B217:D224)</f>
        <v>500.22655999999995</v>
      </c>
      <c r="I212" s="9"/>
    </row>
    <row r="213" spans="1:9" x14ac:dyDescent="0.35">
      <c r="A213" s="10"/>
      <c r="B213" s="12">
        <f>'Production Cost'!$L$12</f>
        <v>492</v>
      </c>
      <c r="C213" s="12">
        <f>'Production Cost'!$L$12</f>
        <v>492</v>
      </c>
      <c r="D213" s="12">
        <f>'Production Cost'!$L$12</f>
        <v>492</v>
      </c>
      <c r="E213" s="12"/>
      <c r="F213" s="12"/>
      <c r="G213" s="12"/>
      <c r="H213" s="12"/>
      <c r="I213" s="9"/>
    </row>
    <row r="214" spans="1:9" x14ac:dyDescent="0.35">
      <c r="A214" s="10"/>
      <c r="B214" s="12"/>
      <c r="C214" s="12"/>
      <c r="D214" s="12"/>
      <c r="E214" s="12"/>
      <c r="F214" s="12"/>
      <c r="G214" s="12"/>
      <c r="H214" s="12"/>
      <c r="I214" s="9"/>
    </row>
    <row r="215" spans="1:9" ht="15.5" x14ac:dyDescent="0.35">
      <c r="A215" s="23" t="s">
        <v>41</v>
      </c>
      <c r="B215" s="18"/>
      <c r="C215" s="18"/>
      <c r="D215" s="12"/>
      <c r="E215" s="12"/>
      <c r="F215" s="12"/>
      <c r="G215" s="12"/>
      <c r="H215" s="12"/>
      <c r="I215" s="9"/>
    </row>
    <row r="216" spans="1:9" ht="15.5" x14ac:dyDescent="0.35">
      <c r="A216" s="10"/>
      <c r="B216" s="7" t="s">
        <v>38</v>
      </c>
      <c r="C216" s="7" t="s">
        <v>39</v>
      </c>
      <c r="D216" s="7" t="s">
        <v>40</v>
      </c>
      <c r="E216" s="7" t="s">
        <v>12</v>
      </c>
      <c r="F216" s="12"/>
      <c r="G216" s="13" t="s">
        <v>43</v>
      </c>
      <c r="H216" s="12"/>
      <c r="I216" s="9"/>
    </row>
    <row r="217" spans="1:9" ht="15.5" x14ac:dyDescent="0.35">
      <c r="A217" s="24" t="s">
        <v>4</v>
      </c>
      <c r="B217" s="11">
        <v>0</v>
      </c>
      <c r="C217" s="11">
        <v>0</v>
      </c>
      <c r="D217" s="11">
        <v>150</v>
      </c>
      <c r="E217" s="11">
        <f>SUM(B217:D217)</f>
        <v>150</v>
      </c>
      <c r="F217" s="16" t="s">
        <v>44</v>
      </c>
      <c r="G217" s="12" cm="1">
        <f t="array" ref="G217:G224">TRANSPOSE('Production Cost'!B12:I12)</f>
        <v>150</v>
      </c>
      <c r="H217" s="12"/>
      <c r="I217" s="9"/>
    </row>
    <row r="218" spans="1:9" ht="15.5" x14ac:dyDescent="0.35">
      <c r="A218" s="24" t="s">
        <v>5</v>
      </c>
      <c r="B218" s="11">
        <v>0</v>
      </c>
      <c r="C218" s="11">
        <v>0</v>
      </c>
      <c r="D218" s="11">
        <v>100</v>
      </c>
      <c r="E218" s="11">
        <f t="shared" ref="E218:E224" si="9">SUM(B218:D218)</f>
        <v>100</v>
      </c>
      <c r="F218" s="16" t="s">
        <v>44</v>
      </c>
      <c r="G218" s="12">
        <v>100</v>
      </c>
      <c r="H218" s="12"/>
      <c r="I218" s="9"/>
    </row>
    <row r="219" spans="1:9" ht="15.5" x14ac:dyDescent="0.35">
      <c r="A219" s="24" t="s">
        <v>6</v>
      </c>
      <c r="B219" s="11">
        <v>100</v>
      </c>
      <c r="C219" s="11">
        <v>0</v>
      </c>
      <c r="D219" s="11">
        <v>0</v>
      </c>
      <c r="E219" s="11">
        <f t="shared" si="9"/>
        <v>100</v>
      </c>
      <c r="F219" s="16" t="s">
        <v>44</v>
      </c>
      <c r="G219" s="12">
        <v>100</v>
      </c>
      <c r="H219" s="12"/>
      <c r="I219" s="9"/>
    </row>
    <row r="220" spans="1:9" ht="15.5" x14ac:dyDescent="0.35">
      <c r="A220" s="24" t="s">
        <v>7</v>
      </c>
      <c r="B220" s="11">
        <v>0</v>
      </c>
      <c r="C220" s="11">
        <v>108</v>
      </c>
      <c r="D220" s="11">
        <v>242</v>
      </c>
      <c r="E220" s="11">
        <f t="shared" si="9"/>
        <v>350</v>
      </c>
      <c r="F220" s="16" t="s">
        <v>44</v>
      </c>
      <c r="G220" s="12">
        <v>350</v>
      </c>
      <c r="H220" s="12"/>
      <c r="I220" s="9"/>
    </row>
    <row r="221" spans="1:9" ht="15.5" x14ac:dyDescent="0.35">
      <c r="A221" s="24" t="s">
        <v>8</v>
      </c>
      <c r="B221" s="11">
        <v>250</v>
      </c>
      <c r="C221" s="11">
        <v>0</v>
      </c>
      <c r="D221" s="11">
        <v>0</v>
      </c>
      <c r="E221" s="11">
        <f t="shared" si="9"/>
        <v>250</v>
      </c>
      <c r="F221" s="16" t="s">
        <v>44</v>
      </c>
      <c r="G221" s="12">
        <v>250</v>
      </c>
      <c r="H221" s="12"/>
      <c r="I221" s="9"/>
    </row>
    <row r="222" spans="1:9" ht="15.5" x14ac:dyDescent="0.35">
      <c r="A222" s="24" t="s">
        <v>9</v>
      </c>
      <c r="B222" s="11">
        <v>16</v>
      </c>
      <c r="C222" s="11">
        <v>384</v>
      </c>
      <c r="D222" s="11">
        <v>0</v>
      </c>
      <c r="E222" s="11">
        <f t="shared" si="9"/>
        <v>400</v>
      </c>
      <c r="F222" s="16" t="s">
        <v>44</v>
      </c>
      <c r="G222" s="12">
        <v>400</v>
      </c>
      <c r="H222" s="12"/>
      <c r="I222" s="9"/>
    </row>
    <row r="223" spans="1:9" ht="15.5" x14ac:dyDescent="0.35">
      <c r="A223" s="24" t="s">
        <v>10</v>
      </c>
      <c r="B223" s="11">
        <v>50</v>
      </c>
      <c r="C223" s="11">
        <v>0</v>
      </c>
      <c r="D223" s="11">
        <v>0</v>
      </c>
      <c r="E223" s="11">
        <f t="shared" si="9"/>
        <v>50</v>
      </c>
      <c r="F223" s="16" t="s">
        <v>44</v>
      </c>
      <c r="G223" s="12">
        <v>50</v>
      </c>
      <c r="H223" s="12"/>
      <c r="I223" s="9"/>
    </row>
    <row r="224" spans="1:9" ht="15.5" x14ac:dyDescent="0.35">
      <c r="A224" s="24" t="s">
        <v>11</v>
      </c>
      <c r="B224" s="11">
        <v>75</v>
      </c>
      <c r="C224" s="11">
        <v>0</v>
      </c>
      <c r="D224" s="11">
        <v>0</v>
      </c>
      <c r="E224" s="11">
        <f t="shared" si="9"/>
        <v>75</v>
      </c>
      <c r="F224" s="16" t="s">
        <v>44</v>
      </c>
      <c r="G224" s="12">
        <v>75</v>
      </c>
      <c r="H224" s="12"/>
      <c r="I224" s="9"/>
    </row>
    <row r="225" spans="1:9" ht="15.5" x14ac:dyDescent="0.35">
      <c r="A225" s="10"/>
      <c r="B225" s="12"/>
      <c r="C225" s="12"/>
      <c r="D225" s="12"/>
      <c r="E225" s="18"/>
      <c r="F225" s="12"/>
      <c r="G225" s="13" t="s">
        <v>42</v>
      </c>
      <c r="H225" s="12"/>
      <c r="I225" s="9"/>
    </row>
    <row r="226" spans="1:9" ht="15.5" x14ac:dyDescent="0.35">
      <c r="A226" s="10"/>
      <c r="B226" s="12"/>
      <c r="C226" s="12"/>
      <c r="D226" s="7" t="s">
        <v>38</v>
      </c>
      <c r="E226" s="11">
        <f>SUM(B217:B224)</f>
        <v>491</v>
      </c>
      <c r="F226" s="19" t="s">
        <v>45</v>
      </c>
      <c r="G226" s="12">
        <f>B213</f>
        <v>492</v>
      </c>
      <c r="H226" s="12"/>
      <c r="I226" s="9"/>
    </row>
    <row r="227" spans="1:9" ht="15.5" x14ac:dyDescent="0.35">
      <c r="A227" s="10"/>
      <c r="B227" s="12"/>
      <c r="C227" s="12"/>
      <c r="D227" s="7" t="s">
        <v>39</v>
      </c>
      <c r="E227" s="11">
        <f>SUM(C217:C224)</f>
        <v>492</v>
      </c>
      <c r="F227" s="19" t="s">
        <v>45</v>
      </c>
      <c r="G227" s="12">
        <f>C213</f>
        <v>492</v>
      </c>
      <c r="H227" s="12"/>
      <c r="I227" s="9"/>
    </row>
    <row r="228" spans="1:9" ht="15.5" x14ac:dyDescent="0.35">
      <c r="A228" s="10"/>
      <c r="B228" s="12"/>
      <c r="C228" s="12"/>
      <c r="D228" s="7" t="s">
        <v>40</v>
      </c>
      <c r="E228" s="11">
        <f>SUM(D217:D224)</f>
        <v>492</v>
      </c>
      <c r="F228" s="19" t="s">
        <v>45</v>
      </c>
      <c r="G228" s="12">
        <f>D213</f>
        <v>492</v>
      </c>
      <c r="H228" s="12"/>
      <c r="I228" s="9"/>
    </row>
    <row r="229" spans="1:9" ht="15" thickBot="1" x14ac:dyDescent="0.4">
      <c r="A229" s="25"/>
      <c r="B229" s="26"/>
      <c r="C229" s="26"/>
      <c r="D229" s="26"/>
      <c r="E229" s="26"/>
      <c r="F229" s="26"/>
      <c r="G229" s="26"/>
      <c r="H229" s="26"/>
      <c r="I229" s="27"/>
    </row>
    <row r="231" spans="1:9" ht="15" thickBot="1" x14ac:dyDescent="0.4"/>
    <row r="232" spans="1:9" x14ac:dyDescent="0.35">
      <c r="A232" s="34" t="s">
        <v>26</v>
      </c>
      <c r="B232" s="35"/>
      <c r="C232" s="35"/>
      <c r="D232" s="35"/>
      <c r="E232" s="35"/>
      <c r="F232" s="35"/>
      <c r="G232" s="35"/>
      <c r="H232" s="35"/>
      <c r="I232" s="36"/>
    </row>
    <row r="233" spans="1:9" x14ac:dyDescent="0.35">
      <c r="A233" s="21"/>
      <c r="B233" s="14"/>
      <c r="C233" s="14"/>
      <c r="D233" s="14"/>
      <c r="E233" s="14"/>
      <c r="F233" s="14"/>
      <c r="G233" s="14"/>
      <c r="H233" s="14"/>
      <c r="I233" s="22"/>
    </row>
    <row r="234" spans="1:9" ht="15.5" x14ac:dyDescent="0.35">
      <c r="A234" s="23" t="s">
        <v>42</v>
      </c>
      <c r="B234" s="7" t="s">
        <v>38</v>
      </c>
      <c r="C234" s="7" t="s">
        <v>39</v>
      </c>
      <c r="D234" s="7" t="s">
        <v>40</v>
      </c>
      <c r="E234" s="12"/>
      <c r="F234" s="12"/>
      <c r="G234" s="13" t="s">
        <v>33</v>
      </c>
      <c r="H234" s="12">
        <f>1.2*SUMPRODUCT($B$3:$D$10,B239:D246)</f>
        <v>625.47199999999987</v>
      </c>
      <c r="I234" s="9"/>
    </row>
    <row r="235" spans="1:9" x14ac:dyDescent="0.35">
      <c r="A235" s="10"/>
      <c r="B235" s="12">
        <f>'Production Cost'!$L$13</f>
        <v>625</v>
      </c>
      <c r="C235" s="12">
        <f>'Production Cost'!$L$13</f>
        <v>625</v>
      </c>
      <c r="D235" s="12">
        <f>'Production Cost'!$L$13</f>
        <v>625</v>
      </c>
      <c r="E235" s="12"/>
      <c r="F235" s="12"/>
      <c r="G235" s="12"/>
      <c r="H235" s="12"/>
      <c r="I235" s="9"/>
    </row>
    <row r="236" spans="1:9" x14ac:dyDescent="0.35">
      <c r="A236" s="10"/>
      <c r="B236" s="12"/>
      <c r="C236" s="12"/>
      <c r="D236" s="12"/>
      <c r="E236" s="12"/>
      <c r="F236" s="12"/>
      <c r="G236" s="12"/>
      <c r="H236" s="12"/>
      <c r="I236" s="9"/>
    </row>
    <row r="237" spans="1:9" ht="15.5" x14ac:dyDescent="0.35">
      <c r="A237" s="23" t="s">
        <v>41</v>
      </c>
      <c r="B237" s="18"/>
      <c r="C237" s="18"/>
      <c r="D237" s="12"/>
      <c r="E237" s="12"/>
      <c r="F237" s="12"/>
      <c r="G237" s="12"/>
      <c r="H237" s="12"/>
      <c r="I237" s="9"/>
    </row>
    <row r="238" spans="1:9" ht="15.5" x14ac:dyDescent="0.35">
      <c r="A238" s="10"/>
      <c r="B238" s="7" t="s">
        <v>38</v>
      </c>
      <c r="C238" s="7" t="s">
        <v>39</v>
      </c>
      <c r="D238" s="7" t="s">
        <v>40</v>
      </c>
      <c r="E238" s="7" t="s">
        <v>12</v>
      </c>
      <c r="F238" s="12"/>
      <c r="G238" s="13" t="s">
        <v>43</v>
      </c>
      <c r="H238" s="12"/>
      <c r="I238" s="9"/>
    </row>
    <row r="239" spans="1:9" ht="15.5" x14ac:dyDescent="0.35">
      <c r="A239" s="24" t="s">
        <v>4</v>
      </c>
      <c r="B239" s="11">
        <v>0</v>
      </c>
      <c r="C239" s="11">
        <v>0</v>
      </c>
      <c r="D239" s="11">
        <v>200</v>
      </c>
      <c r="E239" s="11">
        <f>SUM(B239:D239)</f>
        <v>200</v>
      </c>
      <c r="F239" s="16" t="s">
        <v>44</v>
      </c>
      <c r="G239" s="12" cm="1">
        <f t="array" ref="G239:G246">TRANSPOSE('Production Cost'!B13:I13)</f>
        <v>200</v>
      </c>
      <c r="H239" s="12"/>
      <c r="I239" s="9"/>
    </row>
    <row r="240" spans="1:9" ht="15.5" x14ac:dyDescent="0.35">
      <c r="A240" s="24" t="s">
        <v>5</v>
      </c>
      <c r="B240" s="11">
        <v>0</v>
      </c>
      <c r="C240" s="11">
        <v>0</v>
      </c>
      <c r="D240" s="11">
        <v>75</v>
      </c>
      <c r="E240" s="11">
        <f t="shared" ref="E240:E246" si="10">SUM(B240:D240)</f>
        <v>75</v>
      </c>
      <c r="F240" s="16" t="s">
        <v>44</v>
      </c>
      <c r="G240" s="12">
        <v>75</v>
      </c>
      <c r="H240" s="12"/>
      <c r="I240" s="9"/>
    </row>
    <row r="241" spans="1:9" ht="15.5" x14ac:dyDescent="0.35">
      <c r="A241" s="24" t="s">
        <v>6</v>
      </c>
      <c r="B241" s="11">
        <v>75</v>
      </c>
      <c r="C241" s="11">
        <v>0</v>
      </c>
      <c r="D241" s="11">
        <v>75</v>
      </c>
      <c r="E241" s="11">
        <f t="shared" si="10"/>
        <v>150</v>
      </c>
      <c r="F241" s="16" t="s">
        <v>44</v>
      </c>
      <c r="G241" s="12">
        <v>150</v>
      </c>
      <c r="H241" s="12"/>
      <c r="I241" s="9"/>
    </row>
    <row r="242" spans="1:9" ht="15.5" x14ac:dyDescent="0.35">
      <c r="A242" s="24" t="s">
        <v>7</v>
      </c>
      <c r="B242" s="11">
        <v>0</v>
      </c>
      <c r="C242" s="11">
        <v>125</v>
      </c>
      <c r="D242" s="11">
        <v>275</v>
      </c>
      <c r="E242" s="11">
        <f t="shared" si="10"/>
        <v>400</v>
      </c>
      <c r="F242" s="16" t="s">
        <v>44</v>
      </c>
      <c r="G242" s="12">
        <v>400</v>
      </c>
      <c r="H242" s="12"/>
      <c r="I242" s="9"/>
    </row>
    <row r="243" spans="1:9" ht="15.5" x14ac:dyDescent="0.35">
      <c r="A243" s="24" t="s">
        <v>8</v>
      </c>
      <c r="B243" s="11">
        <v>300</v>
      </c>
      <c r="C243" s="11">
        <v>0</v>
      </c>
      <c r="D243" s="11">
        <v>0</v>
      </c>
      <c r="E243" s="11">
        <f t="shared" si="10"/>
        <v>300</v>
      </c>
      <c r="F243" s="16" t="s">
        <v>44</v>
      </c>
      <c r="G243" s="12">
        <v>300</v>
      </c>
      <c r="H243" s="12"/>
      <c r="I243" s="9"/>
    </row>
    <row r="244" spans="1:9" ht="15.5" x14ac:dyDescent="0.35">
      <c r="A244" s="24" t="s">
        <v>9</v>
      </c>
      <c r="B244" s="11">
        <v>0</v>
      </c>
      <c r="C244" s="11">
        <v>500</v>
      </c>
      <c r="D244" s="11">
        <v>0</v>
      </c>
      <c r="E244" s="11">
        <f t="shared" si="10"/>
        <v>500</v>
      </c>
      <c r="F244" s="16" t="s">
        <v>44</v>
      </c>
      <c r="G244" s="12">
        <v>500</v>
      </c>
      <c r="H244" s="12"/>
      <c r="I244" s="9"/>
    </row>
    <row r="245" spans="1:9" ht="15.5" x14ac:dyDescent="0.35">
      <c r="A245" s="24" t="s">
        <v>10</v>
      </c>
      <c r="B245" s="11">
        <v>150</v>
      </c>
      <c r="C245" s="11">
        <v>0</v>
      </c>
      <c r="D245" s="11">
        <v>0</v>
      </c>
      <c r="E245" s="11">
        <f t="shared" si="10"/>
        <v>150</v>
      </c>
      <c r="F245" s="16" t="s">
        <v>44</v>
      </c>
      <c r="G245" s="12">
        <v>150</v>
      </c>
      <c r="H245" s="12"/>
      <c r="I245" s="9"/>
    </row>
    <row r="246" spans="1:9" ht="15.5" x14ac:dyDescent="0.35">
      <c r="A246" s="24" t="s">
        <v>11</v>
      </c>
      <c r="B246" s="11">
        <v>100</v>
      </c>
      <c r="C246" s="11">
        <v>0</v>
      </c>
      <c r="D246" s="11">
        <v>0</v>
      </c>
      <c r="E246" s="11">
        <f t="shared" si="10"/>
        <v>100</v>
      </c>
      <c r="F246" s="16" t="s">
        <v>44</v>
      </c>
      <c r="G246" s="12">
        <v>100</v>
      </c>
      <c r="H246" s="12"/>
      <c r="I246" s="9"/>
    </row>
    <row r="247" spans="1:9" ht="15.5" x14ac:dyDescent="0.35">
      <c r="A247" s="10"/>
      <c r="B247" s="12"/>
      <c r="C247" s="12"/>
      <c r="D247" s="12"/>
      <c r="E247" s="18"/>
      <c r="F247" s="12"/>
      <c r="G247" s="13" t="s">
        <v>42</v>
      </c>
      <c r="H247" s="12"/>
      <c r="I247" s="9"/>
    </row>
    <row r="248" spans="1:9" ht="15.5" x14ac:dyDescent="0.35">
      <c r="A248" s="10"/>
      <c r="B248" s="12"/>
      <c r="C248" s="12"/>
      <c r="D248" s="7" t="s">
        <v>38</v>
      </c>
      <c r="E248" s="11">
        <f>SUM(B239:B246)</f>
        <v>625</v>
      </c>
      <c r="F248" s="19" t="s">
        <v>45</v>
      </c>
      <c r="G248" s="12">
        <f>B235</f>
        <v>625</v>
      </c>
      <c r="H248" s="12"/>
      <c r="I248" s="9"/>
    </row>
    <row r="249" spans="1:9" ht="15.5" x14ac:dyDescent="0.35">
      <c r="A249" s="10"/>
      <c r="B249" s="12"/>
      <c r="C249" s="12"/>
      <c r="D249" s="7" t="s">
        <v>39</v>
      </c>
      <c r="E249" s="11">
        <f>SUM(C239:C246)</f>
        <v>625</v>
      </c>
      <c r="F249" s="19" t="s">
        <v>45</v>
      </c>
      <c r="G249" s="12">
        <f>C235</f>
        <v>625</v>
      </c>
      <c r="H249" s="12"/>
      <c r="I249" s="9"/>
    </row>
    <row r="250" spans="1:9" ht="15.5" x14ac:dyDescent="0.35">
      <c r="A250" s="10"/>
      <c r="B250" s="12"/>
      <c r="C250" s="12"/>
      <c r="D250" s="7" t="s">
        <v>40</v>
      </c>
      <c r="E250" s="11">
        <f>SUM(D239:D246)</f>
        <v>625</v>
      </c>
      <c r="F250" s="19" t="s">
        <v>45</v>
      </c>
      <c r="G250" s="12">
        <f>D235</f>
        <v>625</v>
      </c>
      <c r="H250" s="12"/>
      <c r="I250" s="9"/>
    </row>
    <row r="251" spans="1:9" ht="15" thickBot="1" x14ac:dyDescent="0.4">
      <c r="A251" s="25"/>
      <c r="B251" s="26"/>
      <c r="C251" s="26"/>
      <c r="D251" s="26"/>
      <c r="E251" s="26"/>
      <c r="F251" s="26"/>
      <c r="G251" s="26"/>
      <c r="H251" s="26"/>
      <c r="I251" s="27"/>
    </row>
    <row r="253" spans="1:9" ht="15" thickBot="1" x14ac:dyDescent="0.4"/>
    <row r="254" spans="1:9" x14ac:dyDescent="0.35">
      <c r="A254" s="34" t="s">
        <v>27</v>
      </c>
      <c r="B254" s="35"/>
      <c r="C254" s="35"/>
      <c r="D254" s="35"/>
      <c r="E254" s="35"/>
      <c r="F254" s="35"/>
      <c r="G254" s="35"/>
      <c r="H254" s="35"/>
      <c r="I254" s="36"/>
    </row>
    <row r="255" spans="1:9" x14ac:dyDescent="0.35">
      <c r="A255" s="21"/>
      <c r="B255" s="14"/>
      <c r="C255" s="14"/>
      <c r="D255" s="14"/>
      <c r="E255" s="14"/>
      <c r="F255" s="14"/>
      <c r="G255" s="14"/>
      <c r="H255" s="14"/>
      <c r="I255" s="22"/>
    </row>
    <row r="256" spans="1:9" ht="15.5" x14ac:dyDescent="0.35">
      <c r="A256" s="23" t="s">
        <v>42</v>
      </c>
      <c r="B256" s="7" t="s">
        <v>38</v>
      </c>
      <c r="C256" s="7" t="s">
        <v>39</v>
      </c>
      <c r="D256" s="7" t="s">
        <v>40</v>
      </c>
      <c r="E256" s="12"/>
      <c r="F256" s="12"/>
      <c r="G256" s="13" t="s">
        <v>33</v>
      </c>
      <c r="H256" s="12">
        <f>1.2*SUMPRODUCT($B$3:$D$10,B261:D268)</f>
        <v>865.45663999999977</v>
      </c>
      <c r="I256" s="9"/>
    </row>
    <row r="257" spans="1:9" x14ac:dyDescent="0.35">
      <c r="A257" s="10"/>
      <c r="B257" s="12">
        <f>'Production Cost'!$L$14</f>
        <v>767</v>
      </c>
      <c r="C257" s="12">
        <f>'Production Cost'!$L$14</f>
        <v>767</v>
      </c>
      <c r="D257" s="12">
        <f>'Production Cost'!$L$14</f>
        <v>767</v>
      </c>
      <c r="E257" s="12"/>
      <c r="F257" s="12"/>
      <c r="G257" s="12"/>
      <c r="H257" s="12"/>
      <c r="I257" s="9"/>
    </row>
    <row r="258" spans="1:9" x14ac:dyDescent="0.35">
      <c r="A258" s="10"/>
      <c r="B258" s="12"/>
      <c r="C258" s="12"/>
      <c r="D258" s="12"/>
      <c r="E258" s="12"/>
      <c r="F258" s="12"/>
      <c r="G258" s="12"/>
      <c r="H258" s="12"/>
      <c r="I258" s="9"/>
    </row>
    <row r="259" spans="1:9" ht="15.5" x14ac:dyDescent="0.35">
      <c r="A259" s="23" t="s">
        <v>41</v>
      </c>
      <c r="B259" s="18"/>
      <c r="C259" s="18"/>
      <c r="D259" s="12"/>
      <c r="E259" s="12"/>
      <c r="F259" s="12"/>
      <c r="G259" s="12"/>
      <c r="H259" s="12"/>
      <c r="I259" s="9"/>
    </row>
    <row r="260" spans="1:9" ht="15.5" x14ac:dyDescent="0.35">
      <c r="A260" s="10"/>
      <c r="B260" s="7" t="s">
        <v>38</v>
      </c>
      <c r="C260" s="7" t="s">
        <v>39</v>
      </c>
      <c r="D260" s="7" t="s">
        <v>40</v>
      </c>
      <c r="E260" s="7" t="s">
        <v>12</v>
      </c>
      <c r="F260" s="12"/>
      <c r="G260" s="13" t="s">
        <v>43</v>
      </c>
      <c r="H260" s="12"/>
      <c r="I260" s="9"/>
    </row>
    <row r="261" spans="1:9" ht="15.5" x14ac:dyDescent="0.35">
      <c r="A261" s="24" t="s">
        <v>4</v>
      </c>
      <c r="B261" s="11">
        <v>0</v>
      </c>
      <c r="C261" s="11">
        <v>0</v>
      </c>
      <c r="D261" s="11">
        <v>300</v>
      </c>
      <c r="E261" s="11">
        <f>SUM(B261:D261)</f>
        <v>300</v>
      </c>
      <c r="F261" s="16" t="s">
        <v>44</v>
      </c>
      <c r="G261" s="12" cm="1">
        <f t="array" ref="G261:G268">TRANSPOSE('Production Cost'!B14:I14)</f>
        <v>300</v>
      </c>
      <c r="H261" s="12"/>
      <c r="I261" s="9"/>
    </row>
    <row r="262" spans="1:9" ht="15.5" x14ac:dyDescent="0.35">
      <c r="A262" s="24" t="s">
        <v>5</v>
      </c>
      <c r="B262" s="11">
        <v>0</v>
      </c>
      <c r="C262" s="11">
        <v>0</v>
      </c>
      <c r="D262" s="11">
        <v>200</v>
      </c>
      <c r="E262" s="11">
        <f t="shared" ref="E262:E268" si="11">SUM(B262:D262)</f>
        <v>200</v>
      </c>
      <c r="F262" s="16" t="s">
        <v>44</v>
      </c>
      <c r="G262" s="12">
        <v>200</v>
      </c>
      <c r="H262" s="12"/>
      <c r="I262" s="9"/>
    </row>
    <row r="263" spans="1:9" ht="15.5" x14ac:dyDescent="0.35">
      <c r="A263" s="24" t="s">
        <v>6</v>
      </c>
      <c r="B263" s="11">
        <v>66</v>
      </c>
      <c r="C263" s="11">
        <v>0</v>
      </c>
      <c r="D263" s="11">
        <v>109</v>
      </c>
      <c r="E263" s="11">
        <f t="shared" si="11"/>
        <v>175</v>
      </c>
      <c r="F263" s="16" t="s">
        <v>44</v>
      </c>
      <c r="G263" s="12">
        <v>175</v>
      </c>
      <c r="H263" s="12"/>
      <c r="I263" s="9"/>
    </row>
    <row r="264" spans="1:9" ht="15.5" x14ac:dyDescent="0.35">
      <c r="A264" s="24" t="s">
        <v>7</v>
      </c>
      <c r="B264" s="11">
        <v>0</v>
      </c>
      <c r="C264" s="11">
        <v>292</v>
      </c>
      <c r="D264" s="11">
        <v>158</v>
      </c>
      <c r="E264" s="11">
        <f t="shared" si="11"/>
        <v>450</v>
      </c>
      <c r="F264" s="16" t="s">
        <v>44</v>
      </c>
      <c r="G264" s="12">
        <v>450</v>
      </c>
      <c r="H264" s="12"/>
      <c r="I264" s="9"/>
    </row>
    <row r="265" spans="1:9" ht="15.5" x14ac:dyDescent="0.35">
      <c r="A265" s="24" t="s">
        <v>8</v>
      </c>
      <c r="B265" s="11">
        <v>400</v>
      </c>
      <c r="C265" s="11">
        <v>0</v>
      </c>
      <c r="D265" s="11">
        <v>0</v>
      </c>
      <c r="E265" s="11">
        <f t="shared" si="11"/>
        <v>400</v>
      </c>
      <c r="F265" s="16" t="s">
        <v>44</v>
      </c>
      <c r="G265" s="12">
        <v>400</v>
      </c>
      <c r="H265" s="12"/>
      <c r="I265" s="9"/>
    </row>
    <row r="266" spans="1:9" ht="15.5" x14ac:dyDescent="0.35">
      <c r="A266" s="24" t="s">
        <v>9</v>
      </c>
      <c r="B266" s="11">
        <v>0</v>
      </c>
      <c r="C266" s="11">
        <v>475</v>
      </c>
      <c r="D266" s="11">
        <v>0</v>
      </c>
      <c r="E266" s="11">
        <f t="shared" si="11"/>
        <v>475</v>
      </c>
      <c r="F266" s="16" t="s">
        <v>44</v>
      </c>
      <c r="G266" s="12">
        <v>475</v>
      </c>
      <c r="H266" s="12"/>
      <c r="I266" s="9"/>
    </row>
    <row r="267" spans="1:9" ht="15.5" x14ac:dyDescent="0.35">
      <c r="A267" s="24" t="s">
        <v>10</v>
      </c>
      <c r="B267" s="11">
        <v>150</v>
      </c>
      <c r="C267" s="11">
        <v>0</v>
      </c>
      <c r="D267" s="11">
        <v>0</v>
      </c>
      <c r="E267" s="11">
        <f t="shared" si="11"/>
        <v>150</v>
      </c>
      <c r="F267" s="16" t="s">
        <v>44</v>
      </c>
      <c r="G267" s="12">
        <v>150</v>
      </c>
      <c r="H267" s="12"/>
      <c r="I267" s="9"/>
    </row>
    <row r="268" spans="1:9" ht="15.5" x14ac:dyDescent="0.35">
      <c r="A268" s="24" t="s">
        <v>11</v>
      </c>
      <c r="B268" s="11">
        <v>150</v>
      </c>
      <c r="C268" s="11">
        <v>0</v>
      </c>
      <c r="D268" s="11">
        <v>0</v>
      </c>
      <c r="E268" s="11">
        <f t="shared" si="11"/>
        <v>150</v>
      </c>
      <c r="F268" s="16" t="s">
        <v>44</v>
      </c>
      <c r="G268" s="12">
        <v>150</v>
      </c>
      <c r="H268" s="12"/>
      <c r="I268" s="9"/>
    </row>
    <row r="269" spans="1:9" ht="15.5" x14ac:dyDescent="0.35">
      <c r="A269" s="10"/>
      <c r="B269" s="12"/>
      <c r="C269" s="12"/>
      <c r="D269" s="12"/>
      <c r="E269" s="18"/>
      <c r="F269" s="12"/>
      <c r="G269" s="13" t="s">
        <v>42</v>
      </c>
      <c r="H269" s="12"/>
      <c r="I269" s="9"/>
    </row>
    <row r="270" spans="1:9" ht="15.5" x14ac:dyDescent="0.35">
      <c r="A270" s="10"/>
      <c r="B270" s="12"/>
      <c r="C270" s="12"/>
      <c r="D270" s="7" t="s">
        <v>38</v>
      </c>
      <c r="E270" s="11">
        <f>SUM(B261:B268)</f>
        <v>766</v>
      </c>
      <c r="F270" s="19" t="s">
        <v>45</v>
      </c>
      <c r="G270" s="12">
        <f>B257</f>
        <v>767</v>
      </c>
      <c r="H270" s="12"/>
      <c r="I270" s="9"/>
    </row>
    <row r="271" spans="1:9" ht="15.5" x14ac:dyDescent="0.35">
      <c r="A271" s="10"/>
      <c r="B271" s="12"/>
      <c r="C271" s="12"/>
      <c r="D271" s="7" t="s">
        <v>39</v>
      </c>
      <c r="E271" s="11">
        <f>SUM(C261:C268)</f>
        <v>767</v>
      </c>
      <c r="F271" s="19" t="s">
        <v>45</v>
      </c>
      <c r="G271" s="12">
        <f>C257</f>
        <v>767</v>
      </c>
      <c r="H271" s="12"/>
      <c r="I271" s="9"/>
    </row>
    <row r="272" spans="1:9" ht="15.5" x14ac:dyDescent="0.35">
      <c r="A272" s="10"/>
      <c r="B272" s="12"/>
      <c r="C272" s="12"/>
      <c r="D272" s="7" t="s">
        <v>40</v>
      </c>
      <c r="E272" s="11">
        <f>SUM(D261:D268)</f>
        <v>767</v>
      </c>
      <c r="F272" s="19" t="s">
        <v>45</v>
      </c>
      <c r="G272" s="12">
        <f>D257</f>
        <v>767</v>
      </c>
      <c r="H272" s="12"/>
      <c r="I272" s="9"/>
    </row>
    <row r="273" spans="1:9" ht="15" thickBot="1" x14ac:dyDescent="0.4">
      <c r="A273" s="25"/>
      <c r="B273" s="26"/>
      <c r="C273" s="26"/>
      <c r="D273" s="26"/>
      <c r="E273" s="26"/>
      <c r="F273" s="26"/>
      <c r="G273" s="26"/>
      <c r="H273" s="26"/>
      <c r="I273" s="27"/>
    </row>
  </sheetData>
  <mergeCells count="12">
    <mergeCell ref="A12:I12"/>
    <mergeCell ref="A34:I34"/>
    <mergeCell ref="A188:I188"/>
    <mergeCell ref="A210:I210"/>
    <mergeCell ref="A232:I232"/>
    <mergeCell ref="A254:I254"/>
    <mergeCell ref="A56:I56"/>
    <mergeCell ref="A78:I78"/>
    <mergeCell ref="A100:I100"/>
    <mergeCell ref="A122:I122"/>
    <mergeCell ref="A144:I144"/>
    <mergeCell ref="A166:I1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775C-EDF3-4DC1-B73C-40799FB5D102}">
  <dimension ref="A1:E16"/>
  <sheetViews>
    <sheetView tabSelected="1" workbookViewId="0">
      <selection activeCell="A16" sqref="A16"/>
    </sheetView>
  </sheetViews>
  <sheetFormatPr defaultRowHeight="14.5" x14ac:dyDescent="0.35"/>
  <cols>
    <col min="1" max="1" width="18.7265625" customWidth="1"/>
    <col min="2" max="2" width="16.90625" customWidth="1"/>
    <col min="3" max="3" width="16.26953125" customWidth="1"/>
    <col min="5" max="5" width="13.7265625" customWidth="1"/>
  </cols>
  <sheetData>
    <row r="1" spans="1:5" ht="15.5" x14ac:dyDescent="0.35">
      <c r="A1" s="37" t="s">
        <v>47</v>
      </c>
      <c r="B1" s="38"/>
      <c r="C1" s="38"/>
    </row>
    <row r="2" spans="1:5" ht="15.5" x14ac:dyDescent="0.35">
      <c r="A2" s="23" t="s">
        <v>3</v>
      </c>
      <c r="B2" s="13" t="s">
        <v>32</v>
      </c>
      <c r="C2" s="13" t="s">
        <v>48</v>
      </c>
      <c r="E2" s="13" t="s">
        <v>49</v>
      </c>
    </row>
    <row r="3" spans="1:5" x14ac:dyDescent="0.35">
      <c r="A3" s="28" t="s">
        <v>16</v>
      </c>
      <c r="B3" s="39">
        <f>'Production Cost'!W3</f>
        <v>17991.416666666664</v>
      </c>
      <c r="C3" s="39">
        <f>'Shipping Cost'!H14</f>
        <v>502.27199999999993</v>
      </c>
      <c r="E3" s="39">
        <f>SUM(B3:C3)</f>
        <v>18493.688666666665</v>
      </c>
    </row>
    <row r="4" spans="1:5" x14ac:dyDescent="0.35">
      <c r="A4" s="28" t="s">
        <v>17</v>
      </c>
      <c r="B4" s="39">
        <f>'Production Cost'!W4</f>
        <v>18635.32</v>
      </c>
      <c r="C4" s="39">
        <f>'Shipping Cost'!H36</f>
        <v>505.47455999999994</v>
      </c>
      <c r="E4" s="39">
        <f t="shared" ref="E4:E14" si="0">SUM(B4:C4)</f>
        <v>19140.794559999998</v>
      </c>
    </row>
    <row r="5" spans="1:5" x14ac:dyDescent="0.35">
      <c r="A5" s="28" t="s">
        <v>18</v>
      </c>
      <c r="B5" s="39">
        <f>'Production Cost'!W5</f>
        <v>19279.223333333332</v>
      </c>
      <c r="C5" s="39">
        <f>'Shipping Cost'!H58</f>
        <v>552.6092799999999</v>
      </c>
      <c r="E5" s="39">
        <f t="shared" si="0"/>
        <v>19831.832613333332</v>
      </c>
    </row>
    <row r="6" spans="1:5" x14ac:dyDescent="0.35">
      <c r="A6" s="28" t="s">
        <v>19</v>
      </c>
      <c r="B6" s="39">
        <f>'Production Cost'!W6</f>
        <v>19885.25</v>
      </c>
      <c r="C6" s="39">
        <f>'Shipping Cost'!H80</f>
        <v>617.08799999999997</v>
      </c>
      <c r="E6" s="39">
        <f t="shared" si="0"/>
        <v>20502.338</v>
      </c>
    </row>
    <row r="7" spans="1:5" x14ac:dyDescent="0.35">
      <c r="A7" s="28" t="s">
        <v>20</v>
      </c>
      <c r="B7" s="39">
        <f>'Production Cost'!W7</f>
        <v>18332.306666666667</v>
      </c>
      <c r="C7" s="39">
        <f>'Shipping Cost'!H102</f>
        <v>568.73728000000006</v>
      </c>
      <c r="E7" s="39">
        <f t="shared" si="0"/>
        <v>18901.043946666668</v>
      </c>
    </row>
    <row r="8" spans="1:5" x14ac:dyDescent="0.35">
      <c r="A8" s="28" t="s">
        <v>21</v>
      </c>
      <c r="B8" s="39">
        <f>'Production Cost'!W8</f>
        <v>18711.07333333333</v>
      </c>
      <c r="C8" s="39">
        <f>'Shipping Cost'!H124</f>
        <v>555.60191999999995</v>
      </c>
      <c r="E8" s="39">
        <f t="shared" si="0"/>
        <v>19266.675253333331</v>
      </c>
    </row>
    <row r="9" spans="1:5" x14ac:dyDescent="0.35">
      <c r="A9" s="28" t="s">
        <v>22</v>
      </c>
      <c r="B9" s="39">
        <f>'Production Cost'!W9</f>
        <v>18067.169999999998</v>
      </c>
      <c r="C9" s="39">
        <f>'Shipping Cost'!H146</f>
        <v>1153.9737600000001</v>
      </c>
      <c r="E9" s="39">
        <f t="shared" si="0"/>
        <v>19221.143759999999</v>
      </c>
    </row>
    <row r="10" spans="1:5" x14ac:dyDescent="0.35">
      <c r="A10" s="28" t="s">
        <v>23</v>
      </c>
      <c r="B10" s="39">
        <f>'Production Cost'!W10</f>
        <v>18938.333333333336</v>
      </c>
      <c r="C10" s="39">
        <f>'Shipping Cost'!H168</f>
        <v>629.50399999999991</v>
      </c>
      <c r="E10" s="39">
        <f t="shared" si="0"/>
        <v>19567.837333333337</v>
      </c>
    </row>
    <row r="11" spans="1:5" x14ac:dyDescent="0.35">
      <c r="A11" s="28" t="s">
        <v>24</v>
      </c>
      <c r="B11" s="39">
        <f>'Production Cost'!W11</f>
        <v>16438.473333333332</v>
      </c>
      <c r="C11" s="39">
        <f>'Shipping Cost'!H190</f>
        <v>496.22527999999994</v>
      </c>
      <c r="E11" s="39">
        <f t="shared" si="0"/>
        <v>16934.69861333333</v>
      </c>
    </row>
    <row r="12" spans="1:5" x14ac:dyDescent="0.35">
      <c r="A12" s="28" t="s">
        <v>25</v>
      </c>
      <c r="B12" s="39">
        <f>'Production Cost'!W12</f>
        <v>18635.32</v>
      </c>
      <c r="C12" s="39">
        <f>'Shipping Cost'!H212</f>
        <v>500.22655999999995</v>
      </c>
      <c r="E12" s="39">
        <f t="shared" si="0"/>
        <v>19135.546559999999</v>
      </c>
    </row>
    <row r="13" spans="1:5" x14ac:dyDescent="0.35">
      <c r="A13" s="28" t="s">
        <v>26</v>
      </c>
      <c r="B13" s="39">
        <f>'Production Cost'!W13</f>
        <v>23672.916666666664</v>
      </c>
      <c r="C13" s="39">
        <f>'Shipping Cost'!H234</f>
        <v>625.47199999999987</v>
      </c>
      <c r="E13" s="39">
        <f t="shared" si="0"/>
        <v>24298.388666666666</v>
      </c>
    </row>
    <row r="14" spans="1:5" x14ac:dyDescent="0.35">
      <c r="A14" s="28" t="s">
        <v>27</v>
      </c>
      <c r="B14" s="39">
        <f>'Production Cost'!W14</f>
        <v>29051.403333333332</v>
      </c>
      <c r="C14" s="39">
        <f>'Shipping Cost'!H256</f>
        <v>865.45663999999977</v>
      </c>
      <c r="E14" s="39">
        <f t="shared" si="0"/>
        <v>29916.859973333332</v>
      </c>
    </row>
    <row r="15" spans="1:5" ht="15" thickBot="1" x14ac:dyDescent="0.4"/>
    <row r="16" spans="1:5" ht="15" thickBot="1" x14ac:dyDescent="0.4">
      <c r="A16" t="s">
        <v>49</v>
      </c>
      <c r="B16" s="39">
        <f>SUM(B3:B14)</f>
        <v>237638.20666666664</v>
      </c>
      <c r="C16" s="39">
        <f>SUM(C3:C14)</f>
        <v>7572.6412799999989</v>
      </c>
      <c r="D16" s="39"/>
      <c r="E16" s="40">
        <f>SUM(B16:C16)</f>
        <v>245210.84794666665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Cost</vt:lpstr>
      <vt:lpstr>Shipping Cost</vt:lpstr>
      <vt:lpstr>Total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Desai</dc:creator>
  <cp:lastModifiedBy>Arch Desai</cp:lastModifiedBy>
  <dcterms:created xsi:type="dcterms:W3CDTF">2015-06-05T18:17:20Z</dcterms:created>
  <dcterms:modified xsi:type="dcterms:W3CDTF">2020-08-03T20:18:16Z</dcterms:modified>
</cp:coreProperties>
</file>