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64b606f3f1f72d8b/Desktop/Sem 5/Project/Final/"/>
    </mc:Choice>
  </mc:AlternateContent>
  <xr:revisionPtr revIDLastSave="0" documentId="8_{572B03D5-25A0-414B-8A2A-69002F4F90FF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Demand" sheetId="1" r:id="rId1"/>
    <sheet name="Production and Shipping Cost" sheetId="2" r:id="rId2"/>
    <sheet name="Total Cost" sheetId="3" r:id="rId3"/>
  </sheets>
  <definedNames>
    <definedName name="solver_adj" localSheetId="1" hidden="1">'Production and Shipping Cost'!$B$15:$D$15,'Production and Shipping Cost'!$B$19:$D$26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'Production and Shipping Cost'!$B$15:$D$15</definedName>
    <definedName name="solver_lhs2" localSheetId="1" hidden="1">'Production and Shipping Cost'!$B$19:$D$26</definedName>
    <definedName name="solver_lhs3" localSheetId="1" hidden="1">'Production and Shipping Cost'!$E$19:$E$26</definedName>
    <definedName name="solver_lhs4" localSheetId="1" hidden="1">'Production and Shipping Cost'!$E$28:$E$30</definedName>
    <definedName name="solver_lhs5" localSheetId="1" hidden="1">'Production and Shipping Cost'!$E$32:$E$34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5</definedName>
    <definedName name="solver_nwt" localSheetId="1" hidden="1">1</definedName>
    <definedName name="solver_opt" localSheetId="1" hidden="1">'Production and Shipping Cost'!$H$15</definedName>
    <definedName name="solver_pre" localSheetId="1" hidden="1">0.000001</definedName>
    <definedName name="solver_rbv" localSheetId="1" hidden="1">1</definedName>
    <definedName name="solver_rel1" localSheetId="1" hidden="1">4</definedName>
    <definedName name="solver_rel2" localSheetId="1" hidden="1">4</definedName>
    <definedName name="solver_rel3" localSheetId="1" hidden="1">2</definedName>
    <definedName name="solver_rel4" localSheetId="1" hidden="1">2</definedName>
    <definedName name="solver_rel5" localSheetId="1" hidden="1">1</definedName>
    <definedName name="solver_rhs1" localSheetId="1" hidden="1">integer</definedName>
    <definedName name="solver_rhs2" localSheetId="1" hidden="1">integer</definedName>
    <definedName name="solver_rhs3" localSheetId="1" hidden="1">'Production and Shipping Cost'!$G$19:$G$26</definedName>
    <definedName name="solver_rhs4" localSheetId="1" hidden="1">'Production and Shipping Cost'!$G$28:$G$30</definedName>
    <definedName name="solver_rhs5" localSheetId="1" hidden="1">160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3" l="1"/>
  <c r="E5" i="3"/>
  <c r="E6" i="3"/>
  <c r="E7" i="3"/>
  <c r="E8" i="3"/>
  <c r="E9" i="3"/>
  <c r="E10" i="3"/>
  <c r="E11" i="3"/>
  <c r="E12" i="3"/>
  <c r="E13" i="3"/>
  <c r="E14" i="3"/>
  <c r="E3" i="3"/>
  <c r="C14" i="3"/>
  <c r="C13" i="3"/>
  <c r="C12" i="3"/>
  <c r="C11" i="3"/>
  <c r="C10" i="3"/>
  <c r="C9" i="3"/>
  <c r="C8" i="3"/>
  <c r="C7" i="3"/>
  <c r="C6" i="3"/>
  <c r="C5" i="3"/>
  <c r="C4" i="3"/>
  <c r="B14" i="3"/>
  <c r="B13" i="3"/>
  <c r="B12" i="3"/>
  <c r="B11" i="3"/>
  <c r="B10" i="3"/>
  <c r="B9" i="3"/>
  <c r="B8" i="3"/>
  <c r="B7" i="3"/>
  <c r="B6" i="3"/>
  <c r="B5" i="3"/>
  <c r="B4" i="3"/>
  <c r="E32" i="2"/>
  <c r="E33" i="2"/>
  <c r="E34" i="2"/>
  <c r="H13" i="2"/>
  <c r="B3" i="3"/>
  <c r="G44" i="2" a="1"/>
  <c r="G44" i="2"/>
  <c r="G69" i="2" a="1"/>
  <c r="G69" i="2"/>
  <c r="G94" i="2" a="1"/>
  <c r="G94" i="2"/>
  <c r="G119" i="2" a="1"/>
  <c r="G119" i="2"/>
  <c r="G144" i="2" a="1"/>
  <c r="G144" i="2"/>
  <c r="G169" i="2" a="1"/>
  <c r="G169" i="2"/>
  <c r="G194" i="2" a="1"/>
  <c r="G194" i="2"/>
  <c r="G219" i="2" a="1"/>
  <c r="G219" i="2"/>
  <c r="G244" i="2" a="1"/>
  <c r="G244" i="2"/>
  <c r="G269" i="2" a="1"/>
  <c r="G269" i="2"/>
  <c r="G294" i="2" a="1"/>
  <c r="G294" i="2"/>
  <c r="E309" i="2"/>
  <c r="E308" i="2"/>
  <c r="E307" i="2"/>
  <c r="G305" i="2"/>
  <c r="E305" i="2"/>
  <c r="G304" i="2"/>
  <c r="E304" i="2"/>
  <c r="G303" i="2"/>
  <c r="E303" i="2"/>
  <c r="E301" i="2"/>
  <c r="E300" i="2"/>
  <c r="E299" i="2"/>
  <c r="E298" i="2"/>
  <c r="E297" i="2"/>
  <c r="E296" i="2"/>
  <c r="E295" i="2"/>
  <c r="E294" i="2"/>
  <c r="H288" i="2"/>
  <c r="H289" i="2"/>
  <c r="H290" i="2"/>
  <c r="E284" i="2"/>
  <c r="E283" i="2"/>
  <c r="E282" i="2"/>
  <c r="G280" i="2"/>
  <c r="E280" i="2"/>
  <c r="G279" i="2"/>
  <c r="E279" i="2"/>
  <c r="G278" i="2"/>
  <c r="E278" i="2"/>
  <c r="E276" i="2"/>
  <c r="E275" i="2"/>
  <c r="E274" i="2"/>
  <c r="E273" i="2"/>
  <c r="E272" i="2"/>
  <c r="E271" i="2"/>
  <c r="E270" i="2"/>
  <c r="E269" i="2"/>
  <c r="H263" i="2"/>
  <c r="H264" i="2"/>
  <c r="H265" i="2"/>
  <c r="E259" i="2"/>
  <c r="E258" i="2"/>
  <c r="E257" i="2"/>
  <c r="G255" i="2"/>
  <c r="E255" i="2"/>
  <c r="G254" i="2"/>
  <c r="E254" i="2"/>
  <c r="G253" i="2"/>
  <c r="E253" i="2"/>
  <c r="E251" i="2"/>
  <c r="E250" i="2"/>
  <c r="E249" i="2"/>
  <c r="E248" i="2"/>
  <c r="E247" i="2"/>
  <c r="E246" i="2"/>
  <c r="E245" i="2"/>
  <c r="E244" i="2"/>
  <c r="H238" i="2"/>
  <c r="H239" i="2"/>
  <c r="H240" i="2"/>
  <c r="E234" i="2"/>
  <c r="E233" i="2"/>
  <c r="E232" i="2"/>
  <c r="G230" i="2"/>
  <c r="E230" i="2"/>
  <c r="G229" i="2"/>
  <c r="E229" i="2"/>
  <c r="G228" i="2"/>
  <c r="E228" i="2"/>
  <c r="E226" i="2"/>
  <c r="E225" i="2"/>
  <c r="E224" i="2"/>
  <c r="E223" i="2"/>
  <c r="E222" i="2"/>
  <c r="E221" i="2"/>
  <c r="E220" i="2"/>
  <c r="E219" i="2"/>
  <c r="H213" i="2"/>
  <c r="H214" i="2"/>
  <c r="H215" i="2"/>
  <c r="E209" i="2"/>
  <c r="E208" i="2"/>
  <c r="E207" i="2"/>
  <c r="G205" i="2"/>
  <c r="E205" i="2"/>
  <c r="G204" i="2"/>
  <c r="E204" i="2"/>
  <c r="G203" i="2"/>
  <c r="E203" i="2"/>
  <c r="E201" i="2"/>
  <c r="E200" i="2"/>
  <c r="E199" i="2"/>
  <c r="E198" i="2"/>
  <c r="E197" i="2"/>
  <c r="E196" i="2"/>
  <c r="E195" i="2"/>
  <c r="E194" i="2"/>
  <c r="H188" i="2"/>
  <c r="H189" i="2"/>
  <c r="H190" i="2"/>
  <c r="E184" i="2"/>
  <c r="E183" i="2"/>
  <c r="E182" i="2"/>
  <c r="G180" i="2"/>
  <c r="E180" i="2"/>
  <c r="G179" i="2"/>
  <c r="E179" i="2"/>
  <c r="G178" i="2"/>
  <c r="E178" i="2"/>
  <c r="E176" i="2"/>
  <c r="E175" i="2"/>
  <c r="E174" i="2"/>
  <c r="E173" i="2"/>
  <c r="E172" i="2"/>
  <c r="E171" i="2"/>
  <c r="E170" i="2"/>
  <c r="E169" i="2"/>
  <c r="H163" i="2"/>
  <c r="H164" i="2"/>
  <c r="H165" i="2"/>
  <c r="E159" i="2"/>
  <c r="E158" i="2"/>
  <c r="E157" i="2"/>
  <c r="G155" i="2"/>
  <c r="E155" i="2"/>
  <c r="G154" i="2"/>
  <c r="E154" i="2"/>
  <c r="G153" i="2"/>
  <c r="E153" i="2"/>
  <c r="E151" i="2"/>
  <c r="E150" i="2"/>
  <c r="E149" i="2"/>
  <c r="E148" i="2"/>
  <c r="E147" i="2"/>
  <c r="E146" i="2"/>
  <c r="E145" i="2"/>
  <c r="E144" i="2"/>
  <c r="H138" i="2"/>
  <c r="H139" i="2"/>
  <c r="H140" i="2"/>
  <c r="E134" i="2"/>
  <c r="E133" i="2"/>
  <c r="E132" i="2"/>
  <c r="G130" i="2"/>
  <c r="E130" i="2"/>
  <c r="G129" i="2"/>
  <c r="E129" i="2"/>
  <c r="G128" i="2"/>
  <c r="E128" i="2"/>
  <c r="E126" i="2"/>
  <c r="E125" i="2"/>
  <c r="E124" i="2"/>
  <c r="E123" i="2"/>
  <c r="E122" i="2"/>
  <c r="E121" i="2"/>
  <c r="E120" i="2"/>
  <c r="E119" i="2"/>
  <c r="H113" i="2"/>
  <c r="H114" i="2"/>
  <c r="H115" i="2"/>
  <c r="E109" i="2"/>
  <c r="E108" i="2"/>
  <c r="E107" i="2"/>
  <c r="G105" i="2"/>
  <c r="E105" i="2"/>
  <c r="G104" i="2"/>
  <c r="E104" i="2"/>
  <c r="G103" i="2"/>
  <c r="E103" i="2"/>
  <c r="E101" i="2"/>
  <c r="E100" i="2"/>
  <c r="E99" i="2"/>
  <c r="E98" i="2"/>
  <c r="E97" i="2"/>
  <c r="E96" i="2"/>
  <c r="E95" i="2"/>
  <c r="E94" i="2"/>
  <c r="H88" i="2"/>
  <c r="H89" i="2"/>
  <c r="H90" i="2"/>
  <c r="E84" i="2"/>
  <c r="E83" i="2"/>
  <c r="E82" i="2"/>
  <c r="G80" i="2"/>
  <c r="E80" i="2"/>
  <c r="G79" i="2"/>
  <c r="E79" i="2"/>
  <c r="G78" i="2"/>
  <c r="E78" i="2"/>
  <c r="E76" i="2"/>
  <c r="E75" i="2"/>
  <c r="E74" i="2"/>
  <c r="E73" i="2"/>
  <c r="E72" i="2"/>
  <c r="E71" i="2"/>
  <c r="E70" i="2"/>
  <c r="E69" i="2"/>
  <c r="H63" i="2"/>
  <c r="H64" i="2"/>
  <c r="H65" i="2"/>
  <c r="E59" i="2"/>
  <c r="E58" i="2"/>
  <c r="E57" i="2"/>
  <c r="G55" i="2"/>
  <c r="E55" i="2"/>
  <c r="G54" i="2"/>
  <c r="E54" i="2"/>
  <c r="G53" i="2"/>
  <c r="E53" i="2"/>
  <c r="E51" i="2"/>
  <c r="E50" i="2"/>
  <c r="E49" i="2"/>
  <c r="E48" i="2"/>
  <c r="E47" i="2"/>
  <c r="E46" i="2"/>
  <c r="E45" i="2"/>
  <c r="E44" i="2"/>
  <c r="H38" i="2"/>
  <c r="H39" i="2"/>
  <c r="H40" i="2"/>
  <c r="H14" i="2"/>
  <c r="H15" i="2"/>
  <c r="G30" i="2"/>
  <c r="G29" i="2"/>
  <c r="G28" i="2"/>
  <c r="E30" i="2"/>
  <c r="E29" i="2"/>
  <c r="E28" i="2"/>
  <c r="H6" i="2"/>
  <c r="H5" i="2"/>
  <c r="H4" i="2"/>
  <c r="B16" i="3"/>
  <c r="C3" i="3"/>
  <c r="C16" i="3"/>
  <c r="E16" i="3"/>
  <c r="G19" i="2" a="1"/>
  <c r="G19" i="2"/>
  <c r="G20" i="2"/>
  <c r="G21" i="2"/>
  <c r="G22" i="2"/>
  <c r="G23" i="2"/>
  <c r="G24" i="2"/>
  <c r="G25" i="2"/>
  <c r="G26" i="2"/>
  <c r="E20" i="2"/>
  <c r="E21" i="2"/>
  <c r="E22" i="2"/>
  <c r="E23" i="2"/>
  <c r="E24" i="2"/>
  <c r="E25" i="2"/>
  <c r="E26" i="2"/>
  <c r="E19" i="2"/>
  <c r="K3" i="1"/>
  <c r="K4" i="1"/>
  <c r="K5" i="1"/>
  <c r="K6" i="1"/>
  <c r="K7" i="1"/>
  <c r="K8" i="1"/>
  <c r="K9" i="1"/>
  <c r="K10" i="1"/>
  <c r="K11" i="1"/>
  <c r="K12" i="1"/>
  <c r="K13" i="1"/>
  <c r="K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<sst xmlns="http://schemas.openxmlformats.org/spreadsheetml/2006/main" count="605" uniqueCount="53">
  <si>
    <t>Retail Store</t>
  </si>
  <si>
    <t>Month</t>
  </si>
  <si>
    <t>Pittsburgh</t>
  </si>
  <si>
    <t>Cleveland</t>
  </si>
  <si>
    <t>Buffalo</t>
  </si>
  <si>
    <t>Philadelphia</t>
  </si>
  <si>
    <t>Boston</t>
  </si>
  <si>
    <t>New York</t>
  </si>
  <si>
    <t>Providence</t>
  </si>
  <si>
    <t>Hartford</t>
  </si>
  <si>
    <t>Total</t>
  </si>
  <si>
    <t>Troy</t>
  </si>
  <si>
    <t>Newark</t>
  </si>
  <si>
    <t>Harrisburg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</si>
  <si>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</si>
  <si>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</si>
  <si>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</si>
  <si>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</si>
  <si>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</si>
  <si>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</si>
  <si>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</si>
  <si>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</si>
  <si>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</si>
  <si>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</si>
  <si>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</si>
  <si>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</si>
  <si>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Production Capacity</t>
  </si>
  <si>
    <t>Hour</t>
  </si>
  <si>
    <t>Energy cost/hr</t>
  </si>
  <si>
    <t>Production Cost</t>
  </si>
  <si>
    <t>Cost</t>
  </si>
  <si>
    <t>Total Prod Cost</t>
  </si>
  <si>
    <t>Demand</t>
  </si>
  <si>
    <t>Shipping Costs Per Unit ($)*</t>
  </si>
  <si>
    <t>Troy, NY</t>
  </si>
  <si>
    <t>Newark, NJ</t>
  </si>
  <si>
    <t>Harrisburg, PA</t>
  </si>
  <si>
    <t>Products to Ship</t>
  </si>
  <si>
    <t>Production</t>
  </si>
  <si>
    <t>Demands</t>
  </si>
  <si>
    <t>=</t>
  </si>
  <si>
    <t>&lt;=</t>
  </si>
  <si>
    <t>Fabruary</t>
  </si>
  <si>
    <t>Cost of MSC</t>
  </si>
  <si>
    <t>Shipping Cost</t>
  </si>
  <si>
    <t>Production Units</t>
  </si>
  <si>
    <t>Prod cost/hour</t>
  </si>
  <si>
    <t>C1</t>
  </si>
  <si>
    <t>C2</t>
  </si>
  <si>
    <t>C3</t>
  </si>
  <si>
    <t>Hours</t>
  </si>
  <si>
    <t>Shipping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</si>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</sst>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4" fillId="2" borderId="1" xfId="0" applyFont="1" applyFill="1" applyBorder="1"/>
    <xf numFmtId="0" fontId="5" fillId="3" borderId="1" xfId="0" applyFont="1" applyFill="1" applyBorder="1"/>
    <xf numFmtId="0" fontId="5" fillId="3" borderId="3" xfId="0" applyFont="1" applyFill="1" applyBorder="1"/>
    <xf numFmtId="0" fontId="5" fillId="3" borderId="0" xfId="0" applyFont="1" applyFill="1"/>
    <xf numFmtId="0" fontId="5" fillId="3" borderId="4" xfId="0" applyFont="1" applyFill="1" applyBorder="1"/>
    <xf numFmtId="0" fontId="0" fillId="0" borderId="0" xfId="0" applyFill="1"/>
    <xf numFmtId="0" fontId="5" fillId="3" borderId="0" xfId="0" applyFont="1" applyFill="1" applyBorder="1"/>
    <xf numFmtId="0" fontId="0" fillId="0" borderId="6" xfId="0" applyBorder="1"/>
    <xf numFmtId="0" fontId="0" fillId="0" borderId="5" xfId="0" applyBorder="1"/>
    <xf numFmtId="2" fontId="0" fillId="0" borderId="0" xfId="0" applyNumberFormat="1" applyBorder="1"/>
    <xf numFmtId="0" fontId="0" fillId="0" borderId="0" xfId="0" applyBorder="1"/>
    <xf numFmtId="0" fontId="4" fillId="2" borderId="0" xfId="0" applyFont="1" applyFill="1" applyBorder="1"/>
    <xf numFmtId="0" fontId="0" fillId="0" borderId="0" xfId="0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2" fontId="0" fillId="0" borderId="0" xfId="0" applyNumberFormat="1" applyFill="1" applyBorder="1"/>
    <xf numFmtId="0" fontId="4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3" fillId="0" borderId="5" xfId="0" applyFont="1" applyFill="1" applyBorder="1"/>
    <xf numFmtId="0" fontId="0" fillId="0" borderId="6" xfId="0" applyFill="1" applyBorder="1"/>
    <xf numFmtId="0" fontId="4" fillId="2" borderId="5" xfId="0" applyFont="1" applyFill="1" applyBorder="1"/>
    <xf numFmtId="0" fontId="5" fillId="3" borderId="5" xfId="0" applyFont="1" applyFill="1" applyBorder="1"/>
    <xf numFmtId="0" fontId="0" fillId="0" borderId="13" xfId="0" applyBorder="1"/>
    <xf numFmtId="0" fontId="0" fillId="0" borderId="7" xfId="0" applyBorder="1"/>
    <xf numFmtId="0" fontId="0" fillId="0" borderId="8" xfId="0" applyBorder="1"/>
    <xf numFmtId="0" fontId="2" fillId="5" borderId="0" xfId="0" applyFont="1" applyFill="1"/>
    <xf numFmtId="0" fontId="2" fillId="0" borderId="0" xfId="0" applyFont="1" applyFill="1" applyBorder="1"/>
    <xf numFmtId="0" fontId="0" fillId="0" borderId="0" xfId="0" applyAlignment="1">
      <alignment horizontal="right"/>
    </xf>
    <xf numFmtId="0" fontId="0" fillId="0" borderId="7" xfId="0" applyBorder="1" applyAlignment="1">
      <alignment horizontal="center"/>
    </xf>
    <xf numFmtId="0" fontId="5" fillId="3" borderId="7" xfId="0" applyFont="1" applyFill="1" applyBorder="1"/>
    <xf numFmtId="2" fontId="0" fillId="0" borderId="7" xfId="0" applyNumberFormat="1" applyBorder="1"/>
    <xf numFmtId="0" fontId="5" fillId="0" borderId="0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/>
    </xf>
    <xf numFmtId="2" fontId="0" fillId="0" borderId="0" xfId="0" applyNumberFormat="1"/>
    <xf numFmtId="2" fontId="2" fillId="4" borderId="9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workbookViewId="0">
      <selection activeCell="B14" sqref="B14"/>
    </sheetView>
  </sheetViews>
  <sheetFormatPr defaultRowHeight="14.5" x14ac:dyDescent="0.35"/>
  <cols>
    <col min="1" max="1" width="11.81640625" customWidth="1"/>
    <col min="4" max="4" width="10.26953125" customWidth="1"/>
    <col min="12" max="12" width="11.08984375" customWidth="1"/>
    <col min="14" max="14" width="9.08984375" customWidth="1"/>
    <col min="16" max="16" width="11.7265625" customWidth="1"/>
    <col min="19" max="19" width="9.08984375" customWidth="1"/>
    <col min="20" max="20" width="10.26953125" customWidth="1"/>
    <col min="22" max="22" width="14.54296875" customWidth="1"/>
    <col min="23" max="23" width="15.36328125" customWidth="1"/>
  </cols>
  <sheetData>
    <row r="1" spans="1:23" ht="18.5" customHeight="1" x14ac:dyDescent="0.35">
      <c r="A1" s="1" t="s">
        <v>32</v>
      </c>
      <c r="B1" s="34" t="s">
        <v>0</v>
      </c>
      <c r="C1" s="35"/>
      <c r="D1" s="35"/>
      <c r="E1" s="35"/>
      <c r="F1" s="35"/>
      <c r="G1" s="35"/>
      <c r="H1" s="35"/>
      <c r="I1" s="35"/>
      <c r="L1" s="33"/>
      <c r="M1" s="13"/>
      <c r="N1" s="33"/>
      <c r="O1" s="33"/>
      <c r="P1" s="33"/>
      <c r="Q1" s="13"/>
      <c r="R1" s="33"/>
      <c r="S1" s="33"/>
      <c r="T1" s="33"/>
      <c r="U1" s="13"/>
      <c r="V1" s="33"/>
      <c r="W1" s="33"/>
    </row>
    <row r="2" spans="1:23" ht="15.5" x14ac:dyDescent="0.3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K2" s="4" t="s">
        <v>10</v>
      </c>
      <c r="L2" s="33"/>
      <c r="M2" s="13"/>
      <c r="N2" s="17"/>
      <c r="O2" s="17"/>
      <c r="P2" s="17"/>
      <c r="Q2" s="13"/>
      <c r="R2" s="17"/>
      <c r="S2" s="17"/>
      <c r="T2" s="17"/>
      <c r="U2" s="13"/>
      <c r="V2" s="17"/>
      <c r="W2" s="17"/>
    </row>
    <row r="3" spans="1:23" ht="15.5" x14ac:dyDescent="0.35">
      <c r="A3" s="5" t="s">
        <v>14</v>
      </c>
      <c r="B3">
        <v>200</v>
      </c>
      <c r="C3">
        <v>100</v>
      </c>
      <c r="D3">
        <v>125</v>
      </c>
      <c r="E3">
        <v>250</v>
      </c>
      <c r="F3">
        <v>225</v>
      </c>
      <c r="G3">
        <v>400</v>
      </c>
      <c r="H3">
        <v>50</v>
      </c>
      <c r="I3">
        <v>75</v>
      </c>
      <c r="K3">
        <f>SUM(B3:I3)</f>
        <v>1425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4"/>
      <c r="W3" s="13"/>
    </row>
    <row r="4" spans="1:23" ht="15.5" x14ac:dyDescent="0.35">
      <c r="A4" s="5" t="s">
        <v>15</v>
      </c>
      <c r="B4">
        <v>150</v>
      </c>
      <c r="C4">
        <v>125</v>
      </c>
      <c r="D4">
        <v>100</v>
      </c>
      <c r="E4">
        <v>300</v>
      </c>
      <c r="F4">
        <v>200</v>
      </c>
      <c r="G4">
        <v>425</v>
      </c>
      <c r="H4">
        <v>75</v>
      </c>
      <c r="I4">
        <v>100</v>
      </c>
      <c r="K4">
        <f t="shared" ref="K4:K14" si="0">SUM(B4:I4)</f>
        <v>1475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  <c r="W4" s="13"/>
    </row>
    <row r="5" spans="1:23" ht="15.5" x14ac:dyDescent="0.35">
      <c r="A5" s="5" t="s">
        <v>16</v>
      </c>
      <c r="B5">
        <v>225</v>
      </c>
      <c r="C5">
        <v>150</v>
      </c>
      <c r="D5">
        <v>75</v>
      </c>
      <c r="E5">
        <v>250</v>
      </c>
      <c r="F5">
        <v>225</v>
      </c>
      <c r="G5">
        <v>375</v>
      </c>
      <c r="H5">
        <v>100</v>
      </c>
      <c r="I5">
        <v>125</v>
      </c>
      <c r="K5">
        <f t="shared" si="0"/>
        <v>1525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  <c r="W5" s="13"/>
    </row>
    <row r="6" spans="1:23" ht="15.5" x14ac:dyDescent="0.35">
      <c r="A6" s="5" t="s">
        <v>17</v>
      </c>
      <c r="B6">
        <v>250</v>
      </c>
      <c r="C6">
        <v>200</v>
      </c>
      <c r="D6">
        <v>100</v>
      </c>
      <c r="E6">
        <v>200</v>
      </c>
      <c r="F6">
        <v>200</v>
      </c>
      <c r="G6">
        <v>350</v>
      </c>
      <c r="H6">
        <v>125</v>
      </c>
      <c r="I6">
        <v>150</v>
      </c>
      <c r="K6">
        <f t="shared" si="0"/>
        <v>1575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  <c r="W6" s="13"/>
    </row>
    <row r="7" spans="1:23" ht="15.5" x14ac:dyDescent="0.35">
      <c r="A7" s="5" t="s">
        <v>18</v>
      </c>
      <c r="B7">
        <v>250</v>
      </c>
      <c r="C7">
        <v>175</v>
      </c>
      <c r="D7">
        <v>75</v>
      </c>
      <c r="E7">
        <v>200</v>
      </c>
      <c r="F7">
        <v>250</v>
      </c>
      <c r="G7">
        <v>300</v>
      </c>
      <c r="H7">
        <v>75</v>
      </c>
      <c r="I7">
        <v>125</v>
      </c>
      <c r="K7">
        <f t="shared" si="0"/>
        <v>1450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  <c r="W7" s="13"/>
    </row>
    <row r="8" spans="1:23" ht="15.5" x14ac:dyDescent="0.35">
      <c r="A8" s="5" t="s">
        <v>19</v>
      </c>
      <c r="B8">
        <v>180</v>
      </c>
      <c r="C8">
        <v>175</v>
      </c>
      <c r="D8">
        <v>100</v>
      </c>
      <c r="E8">
        <v>300</v>
      </c>
      <c r="F8">
        <v>175</v>
      </c>
      <c r="G8">
        <v>400</v>
      </c>
      <c r="H8">
        <v>50</v>
      </c>
      <c r="I8">
        <v>100</v>
      </c>
      <c r="K8">
        <f t="shared" si="0"/>
        <v>1480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  <c r="W8" s="13"/>
    </row>
    <row r="9" spans="1:23" ht="15.5" x14ac:dyDescent="0.35">
      <c r="A9" s="5" t="s">
        <v>20</v>
      </c>
      <c r="B9">
        <v>180</v>
      </c>
      <c r="C9">
        <v>200</v>
      </c>
      <c r="D9">
        <v>125</v>
      </c>
      <c r="E9">
        <v>250</v>
      </c>
      <c r="F9">
        <v>200</v>
      </c>
      <c r="G9">
        <v>250</v>
      </c>
      <c r="H9">
        <v>100</v>
      </c>
      <c r="I9">
        <v>125</v>
      </c>
      <c r="K9">
        <f t="shared" si="0"/>
        <v>1430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  <c r="W9" s="13"/>
    </row>
    <row r="10" spans="1:23" ht="15.5" x14ac:dyDescent="0.35">
      <c r="A10" s="5" t="s">
        <v>21</v>
      </c>
      <c r="B10">
        <v>200</v>
      </c>
      <c r="C10">
        <v>150</v>
      </c>
      <c r="D10">
        <v>200</v>
      </c>
      <c r="E10">
        <v>300</v>
      </c>
      <c r="F10">
        <v>150</v>
      </c>
      <c r="G10">
        <v>200</v>
      </c>
      <c r="H10">
        <v>150</v>
      </c>
      <c r="I10">
        <v>150</v>
      </c>
      <c r="K10">
        <f t="shared" si="0"/>
        <v>1500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  <c r="W10" s="13"/>
    </row>
    <row r="11" spans="1:23" ht="15.5" x14ac:dyDescent="0.35">
      <c r="A11" s="5" t="s">
        <v>22</v>
      </c>
      <c r="B11">
        <v>150</v>
      </c>
      <c r="C11">
        <v>100</v>
      </c>
      <c r="D11">
        <v>150</v>
      </c>
      <c r="E11">
        <v>350</v>
      </c>
      <c r="F11">
        <v>200</v>
      </c>
      <c r="G11">
        <v>225</v>
      </c>
      <c r="H11">
        <v>25</v>
      </c>
      <c r="I11">
        <v>100</v>
      </c>
      <c r="K11">
        <f t="shared" si="0"/>
        <v>1300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4"/>
      <c r="W11" s="13"/>
    </row>
    <row r="12" spans="1:23" ht="15.5" x14ac:dyDescent="0.35">
      <c r="A12" s="5" t="s">
        <v>23</v>
      </c>
      <c r="B12">
        <v>150</v>
      </c>
      <c r="C12">
        <v>100</v>
      </c>
      <c r="D12">
        <v>100</v>
      </c>
      <c r="E12">
        <v>350</v>
      </c>
      <c r="F12">
        <v>250</v>
      </c>
      <c r="G12">
        <v>400</v>
      </c>
      <c r="H12">
        <v>50</v>
      </c>
      <c r="I12">
        <v>75</v>
      </c>
      <c r="K12">
        <f t="shared" si="0"/>
        <v>1475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4"/>
      <c r="W12" s="13"/>
    </row>
    <row r="13" spans="1:23" ht="15.5" x14ac:dyDescent="0.35">
      <c r="A13" s="5" t="s">
        <v>24</v>
      </c>
      <c r="B13">
        <v>200</v>
      </c>
      <c r="C13">
        <v>75</v>
      </c>
      <c r="D13">
        <v>150</v>
      </c>
      <c r="E13">
        <v>400</v>
      </c>
      <c r="F13">
        <v>300</v>
      </c>
      <c r="G13">
        <v>500</v>
      </c>
      <c r="H13">
        <v>150</v>
      </c>
      <c r="I13">
        <v>100</v>
      </c>
      <c r="K13">
        <f t="shared" si="0"/>
        <v>1875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  <c r="W13" s="13"/>
    </row>
    <row r="14" spans="1:23" ht="15.5" x14ac:dyDescent="0.35">
      <c r="A14" s="5" t="s">
        <v>25</v>
      </c>
      <c r="B14">
        <v>300</v>
      </c>
      <c r="C14">
        <v>200</v>
      </c>
      <c r="D14">
        <v>175</v>
      </c>
      <c r="E14">
        <v>450</v>
      </c>
      <c r="F14">
        <v>400</v>
      </c>
      <c r="G14">
        <v>475</v>
      </c>
      <c r="H14">
        <v>150</v>
      </c>
      <c r="I14">
        <v>150</v>
      </c>
      <c r="K14">
        <f t="shared" si="0"/>
        <v>2300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  <c r="W14" s="13"/>
    </row>
    <row r="15" spans="1:23" x14ac:dyDescent="0.35"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1:23" ht="15.5" x14ac:dyDescent="0.35"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/>
      <c r="W16" s="28"/>
    </row>
    <row r="17" ht="15.5" customHeight="1" x14ac:dyDescent="0.35"/>
  </sheetData>
  <mergeCells count="5">
    <mergeCell ref="V1:W1"/>
    <mergeCell ref="B1:I1"/>
    <mergeCell ref="L1:L2"/>
    <mergeCell ref="N1:P1"/>
    <mergeCell ref="R1:T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7AB4F-4406-48DC-B586-98763CC269BE}">
  <dimension ref="A1:Q309"/>
  <sheetViews>
    <sheetView tabSelected="1" workbookViewId="0">
      <selection activeCell="J7" sqref="J7"/>
    </sheetView>
  </sheetViews>
  <sheetFormatPr defaultRowHeight="14.5" x14ac:dyDescent="0.35"/>
  <cols>
    <col min="1" max="1" width="16.36328125" customWidth="1"/>
    <col min="2" max="2" width="12" customWidth="1"/>
    <col min="3" max="3" width="11.54296875" customWidth="1"/>
    <col min="4" max="4" width="14.1796875" customWidth="1"/>
    <col min="5" max="5" width="13.7265625" customWidth="1"/>
    <col min="6" max="6" width="16" customWidth="1"/>
    <col min="7" max="7" width="11.26953125" customWidth="1"/>
    <col min="8" max="8" width="12.7265625" customWidth="1"/>
    <col min="9" max="9" width="15.453125" customWidth="1"/>
  </cols>
  <sheetData>
    <row r="1" spans="1:17" ht="15.5" x14ac:dyDescent="0.35">
      <c r="A1" s="12" t="s">
        <v>33</v>
      </c>
      <c r="B1" s="12"/>
      <c r="C1" s="12"/>
      <c r="D1" s="11"/>
      <c r="E1" s="11"/>
      <c r="F1" s="11"/>
      <c r="G1" s="11"/>
      <c r="H1" s="11"/>
      <c r="I1" s="11"/>
    </row>
    <row r="2" spans="1:17" ht="15.5" x14ac:dyDescent="0.35">
      <c r="A2" s="11"/>
      <c r="B2" s="7" t="s">
        <v>34</v>
      </c>
      <c r="C2" s="7" t="s">
        <v>35</v>
      </c>
      <c r="D2" s="7" t="s">
        <v>36</v>
      </c>
      <c r="F2" s="40" t="s">
        <v>26</v>
      </c>
    </row>
    <row r="3" spans="1:17" ht="15.5" x14ac:dyDescent="0.35">
      <c r="A3" s="7" t="s">
        <v>2</v>
      </c>
      <c r="B3" s="10">
        <v>1.0730666666666666</v>
      </c>
      <c r="C3" s="10">
        <v>0.76800000000000002</v>
      </c>
      <c r="D3" s="10">
        <v>0.43306666666666666</v>
      </c>
      <c r="F3" s="41"/>
      <c r="G3" s="4" t="s">
        <v>27</v>
      </c>
      <c r="H3" s="4" t="s">
        <v>1</v>
      </c>
      <c r="I3" s="4" t="s">
        <v>28</v>
      </c>
    </row>
    <row r="4" spans="1:17" ht="15.5" x14ac:dyDescent="0.35">
      <c r="A4" s="7" t="s">
        <v>3</v>
      </c>
      <c r="B4" s="10">
        <v>1.0176000000000001</v>
      </c>
      <c r="C4" s="10">
        <v>1.0645333333333333</v>
      </c>
      <c r="D4" s="10">
        <v>0.6976</v>
      </c>
      <c r="F4" s="4" t="s">
        <v>11</v>
      </c>
      <c r="G4">
        <v>9</v>
      </c>
      <c r="H4">
        <f>G4*160</f>
        <v>1440</v>
      </c>
      <c r="I4">
        <v>109.5</v>
      </c>
    </row>
    <row r="5" spans="1:17" ht="15.5" x14ac:dyDescent="0.35">
      <c r="A5" s="7" t="s">
        <v>4</v>
      </c>
      <c r="B5" s="10">
        <v>0.62506666666666677</v>
      </c>
      <c r="C5" s="10">
        <v>0.61013333333333331</v>
      </c>
      <c r="D5" s="10">
        <v>0.62506666666666677</v>
      </c>
      <c r="F5" s="4" t="s">
        <v>12</v>
      </c>
      <c r="G5">
        <v>8</v>
      </c>
      <c r="H5">
        <f>G5*160</f>
        <v>1280</v>
      </c>
      <c r="I5">
        <v>133.19999999999999</v>
      </c>
    </row>
    <row r="6" spans="1:17" ht="15.5" x14ac:dyDescent="0.35">
      <c r="A6" s="7" t="s">
        <v>5</v>
      </c>
      <c r="B6" s="10">
        <v>0.5013333333333333</v>
      </c>
      <c r="C6" s="10">
        <v>0.18773333333333331</v>
      </c>
      <c r="D6" s="10">
        <v>0.22613333333333333</v>
      </c>
      <c r="F6" s="4" t="s">
        <v>13</v>
      </c>
      <c r="G6">
        <v>7.5</v>
      </c>
      <c r="H6">
        <f>G6*160</f>
        <v>1200</v>
      </c>
      <c r="I6">
        <v>67.95</v>
      </c>
    </row>
    <row r="7" spans="1:17" ht="15.5" x14ac:dyDescent="0.35">
      <c r="A7" s="7" t="s">
        <v>6</v>
      </c>
      <c r="B7" s="10">
        <v>0.37119999999999997</v>
      </c>
      <c r="C7" s="10">
        <v>0.48</v>
      </c>
      <c r="D7" s="10">
        <v>0.82133333333333336</v>
      </c>
    </row>
    <row r="8" spans="1:17" ht="15.5" x14ac:dyDescent="0.35">
      <c r="A8" s="7" t="s">
        <v>7</v>
      </c>
      <c r="B8" s="10">
        <v>0.33493333333333336</v>
      </c>
      <c r="C8" s="10">
        <v>2.5600000000000001E-2</v>
      </c>
      <c r="D8" s="10">
        <v>0.36053333333333337</v>
      </c>
      <c r="F8" s="22" t="s">
        <v>46</v>
      </c>
      <c r="G8" s="5" t="s">
        <v>47</v>
      </c>
      <c r="H8" s="5" t="s">
        <v>48</v>
      </c>
      <c r="I8" s="5" t="s">
        <v>49</v>
      </c>
    </row>
    <row r="9" spans="1:17" ht="15.5" x14ac:dyDescent="0.35">
      <c r="A9" s="7" t="s">
        <v>8</v>
      </c>
      <c r="B9" s="10">
        <v>0.3584</v>
      </c>
      <c r="C9" s="10">
        <v>0.40533333333333332</v>
      </c>
      <c r="D9" s="10">
        <v>0.74453333333333327</v>
      </c>
      <c r="F9" s="11"/>
      <c r="G9" s="29">
        <v>109.5</v>
      </c>
      <c r="H9" s="29">
        <v>133.19999999999999</v>
      </c>
      <c r="I9" s="29">
        <v>67.95</v>
      </c>
    </row>
    <row r="10" spans="1:17" ht="15.5" x14ac:dyDescent="0.35">
      <c r="A10" s="7" t="s">
        <v>9</v>
      </c>
      <c r="B10" s="10">
        <v>0.24959999999999999</v>
      </c>
      <c r="C10" s="10">
        <v>0.27093333333333336</v>
      </c>
      <c r="D10" s="10">
        <v>0.61013333333333331</v>
      </c>
      <c r="E10" s="11"/>
      <c r="F10" s="11"/>
      <c r="G10" s="11"/>
      <c r="H10" s="11"/>
      <c r="I10" s="11"/>
    </row>
    <row r="11" spans="1:17" s="6" customFormat="1" ht="16" thickBot="1" x14ac:dyDescent="0.4">
      <c r="A11" s="14"/>
      <c r="B11" s="16"/>
      <c r="C11" s="16"/>
      <c r="D11" s="16"/>
      <c r="E11" s="13"/>
      <c r="F11" s="13"/>
      <c r="G11" s="13"/>
      <c r="H11" s="13"/>
      <c r="I11" s="13"/>
    </row>
    <row r="12" spans="1:17" s="6" customFormat="1" x14ac:dyDescent="0.35">
      <c r="A12" s="37" t="s">
        <v>14</v>
      </c>
      <c r="B12" s="38"/>
      <c r="C12" s="38"/>
      <c r="D12" s="38"/>
      <c r="E12" s="38"/>
      <c r="F12" s="38"/>
      <c r="G12" s="38"/>
      <c r="H12" s="38"/>
      <c r="I12" s="39"/>
      <c r="J12" s="19"/>
      <c r="K12" s="19"/>
      <c r="L12" s="19"/>
      <c r="M12" s="19"/>
      <c r="N12" s="19"/>
      <c r="O12" s="19"/>
      <c r="P12" s="19"/>
      <c r="Q12" s="19"/>
    </row>
    <row r="13" spans="1:17" s="6" customFormat="1" ht="15.5" x14ac:dyDescent="0.35">
      <c r="A13" s="20"/>
      <c r="B13" s="13"/>
      <c r="C13" s="13"/>
      <c r="D13" s="13"/>
      <c r="E13" s="13"/>
      <c r="F13" s="12" t="s">
        <v>30</v>
      </c>
      <c r="G13" s="7" t="s">
        <v>38</v>
      </c>
      <c r="H13" s="13">
        <f>E32*$I$4 + E33*$I$5 + E34*$I$6</f>
        <v>13609.5</v>
      </c>
      <c r="I13" s="21"/>
    </row>
    <row r="14" spans="1:17" ht="15.5" x14ac:dyDescent="0.35">
      <c r="A14" s="22" t="s">
        <v>45</v>
      </c>
      <c r="B14" s="7" t="s">
        <v>34</v>
      </c>
      <c r="C14" s="7" t="s">
        <v>35</v>
      </c>
      <c r="D14" s="7" t="s">
        <v>36</v>
      </c>
      <c r="E14" s="11"/>
      <c r="F14" s="11"/>
      <c r="G14" s="7" t="s">
        <v>51</v>
      </c>
      <c r="H14" s="11">
        <f>1.2*SUMPRODUCT($B$3:$D$10,B19:D26)</f>
        <v>722.11199999999997</v>
      </c>
      <c r="I14" s="8"/>
    </row>
    <row r="15" spans="1:17" ht="15.5" x14ac:dyDescent="0.35">
      <c r="A15" s="9"/>
      <c r="B15" s="11">
        <v>225</v>
      </c>
      <c r="C15" s="11">
        <v>0</v>
      </c>
      <c r="D15" s="11">
        <v>1200</v>
      </c>
      <c r="E15" s="11"/>
      <c r="F15" s="11"/>
      <c r="G15" s="7" t="s">
        <v>10</v>
      </c>
      <c r="H15" s="11">
        <f>SUM(H13:H14)</f>
        <v>14331.611999999999</v>
      </c>
      <c r="I15" s="8"/>
    </row>
    <row r="16" spans="1:17" x14ac:dyDescent="0.35">
      <c r="A16" s="9"/>
      <c r="B16" s="11"/>
      <c r="C16" s="11"/>
      <c r="D16" s="11"/>
      <c r="E16" s="11"/>
      <c r="F16" s="11"/>
      <c r="G16" s="11"/>
      <c r="H16" s="11"/>
      <c r="I16" s="8"/>
    </row>
    <row r="17" spans="1:9" ht="15.5" x14ac:dyDescent="0.35">
      <c r="A17" s="22" t="s">
        <v>37</v>
      </c>
      <c r="B17" s="17"/>
      <c r="C17" s="17"/>
      <c r="D17" s="11"/>
      <c r="E17" s="11"/>
      <c r="F17" s="11"/>
      <c r="G17" s="11"/>
      <c r="H17" s="11"/>
      <c r="I17" s="8"/>
    </row>
    <row r="18" spans="1:9" ht="15.5" x14ac:dyDescent="0.35">
      <c r="A18" s="9"/>
      <c r="B18" s="7" t="s">
        <v>34</v>
      </c>
      <c r="C18" s="7" t="s">
        <v>35</v>
      </c>
      <c r="D18" s="7" t="s">
        <v>36</v>
      </c>
      <c r="E18" s="12" t="s">
        <v>10</v>
      </c>
      <c r="F18" s="11"/>
      <c r="G18" s="12" t="s">
        <v>39</v>
      </c>
      <c r="H18" s="11"/>
      <c r="I18" s="8"/>
    </row>
    <row r="19" spans="1:9" ht="15.5" x14ac:dyDescent="0.35">
      <c r="A19" s="23" t="s">
        <v>2</v>
      </c>
      <c r="B19" s="10">
        <v>0</v>
      </c>
      <c r="C19" s="10">
        <v>0</v>
      </c>
      <c r="D19" s="10">
        <v>200</v>
      </c>
      <c r="E19" s="10">
        <f>SUM(B19:D19)</f>
        <v>200</v>
      </c>
      <c r="F19" s="15" t="s">
        <v>40</v>
      </c>
      <c r="G19" s="11">
        <f t="array" ref="G19:G26">TRANSPOSE(Demand!B3:I3)</f>
        <v>200</v>
      </c>
      <c r="H19" s="11"/>
      <c r="I19" s="8"/>
    </row>
    <row r="20" spans="1:9" ht="15.5" x14ac:dyDescent="0.35">
      <c r="A20" s="23" t="s">
        <v>3</v>
      </c>
      <c r="B20" s="10">
        <v>0</v>
      </c>
      <c r="C20" s="10">
        <v>0</v>
      </c>
      <c r="D20" s="10">
        <v>100</v>
      </c>
      <c r="E20" s="10">
        <f t="shared" ref="E20:E26" si="0">SUM(B20:D20)</f>
        <v>100</v>
      </c>
      <c r="F20" s="15" t="s">
        <v>40</v>
      </c>
      <c r="G20" s="11">
        <v>100</v>
      </c>
      <c r="H20" s="11"/>
      <c r="I20" s="8"/>
    </row>
    <row r="21" spans="1:9" ht="15.5" x14ac:dyDescent="0.35">
      <c r="A21" s="23" t="s">
        <v>4</v>
      </c>
      <c r="B21" s="10">
        <v>0</v>
      </c>
      <c r="C21" s="10">
        <v>0</v>
      </c>
      <c r="D21" s="10">
        <v>125</v>
      </c>
      <c r="E21" s="10">
        <f t="shared" si="0"/>
        <v>125</v>
      </c>
      <c r="F21" s="15" t="s">
        <v>40</v>
      </c>
      <c r="G21" s="11">
        <v>125</v>
      </c>
      <c r="H21" s="11"/>
      <c r="I21" s="8"/>
    </row>
    <row r="22" spans="1:9" ht="15.5" x14ac:dyDescent="0.35">
      <c r="A22" s="23" t="s">
        <v>5</v>
      </c>
      <c r="B22" s="10">
        <v>0</v>
      </c>
      <c r="C22" s="10">
        <v>0</v>
      </c>
      <c r="D22" s="10">
        <v>250</v>
      </c>
      <c r="E22" s="10">
        <f t="shared" si="0"/>
        <v>250</v>
      </c>
      <c r="F22" s="15" t="s">
        <v>40</v>
      </c>
      <c r="G22" s="11">
        <v>250</v>
      </c>
      <c r="H22" s="11"/>
      <c r="I22" s="8"/>
    </row>
    <row r="23" spans="1:9" ht="15.5" x14ac:dyDescent="0.35">
      <c r="A23" s="23" t="s">
        <v>6</v>
      </c>
      <c r="B23" s="10">
        <v>225</v>
      </c>
      <c r="C23" s="10">
        <v>0</v>
      </c>
      <c r="D23" s="10">
        <v>0</v>
      </c>
      <c r="E23" s="10">
        <f t="shared" si="0"/>
        <v>225</v>
      </c>
      <c r="F23" s="15" t="s">
        <v>40</v>
      </c>
      <c r="G23" s="11">
        <v>225</v>
      </c>
      <c r="H23" s="11"/>
      <c r="I23" s="8"/>
    </row>
    <row r="24" spans="1:9" ht="15.5" x14ac:dyDescent="0.35">
      <c r="A24" s="23" t="s">
        <v>7</v>
      </c>
      <c r="B24" s="10">
        <v>0</v>
      </c>
      <c r="C24" s="10">
        <v>0</v>
      </c>
      <c r="D24" s="10">
        <v>400</v>
      </c>
      <c r="E24" s="10">
        <f t="shared" si="0"/>
        <v>400</v>
      </c>
      <c r="F24" s="15" t="s">
        <v>40</v>
      </c>
      <c r="G24" s="11">
        <v>400</v>
      </c>
      <c r="H24" s="11"/>
      <c r="I24" s="8"/>
    </row>
    <row r="25" spans="1:9" ht="15.5" x14ac:dyDescent="0.35">
      <c r="A25" s="23" t="s">
        <v>8</v>
      </c>
      <c r="B25" s="10">
        <v>0</v>
      </c>
      <c r="C25" s="10">
        <v>0</v>
      </c>
      <c r="D25" s="10">
        <v>50</v>
      </c>
      <c r="E25" s="10">
        <f t="shared" si="0"/>
        <v>50</v>
      </c>
      <c r="F25" s="15" t="s">
        <v>40</v>
      </c>
      <c r="G25" s="11">
        <v>50</v>
      </c>
      <c r="H25" s="11"/>
      <c r="I25" s="8"/>
    </row>
    <row r="26" spans="1:9" ht="15.5" x14ac:dyDescent="0.35">
      <c r="A26" s="23" t="s">
        <v>9</v>
      </c>
      <c r="B26" s="10">
        <v>0</v>
      </c>
      <c r="C26" s="10">
        <v>0</v>
      </c>
      <c r="D26" s="10">
        <v>75</v>
      </c>
      <c r="E26" s="10">
        <f t="shared" si="0"/>
        <v>75</v>
      </c>
      <c r="F26" s="15" t="s">
        <v>40</v>
      </c>
      <c r="G26" s="11">
        <v>75</v>
      </c>
      <c r="H26" s="11"/>
      <c r="I26" s="8"/>
    </row>
    <row r="27" spans="1:9" ht="14.5" customHeight="1" x14ac:dyDescent="0.35">
      <c r="A27" s="9"/>
      <c r="B27" s="11"/>
      <c r="C27" s="11"/>
      <c r="D27" s="11"/>
      <c r="E27" s="36" t="s">
        <v>38</v>
      </c>
      <c r="F27" s="36"/>
      <c r="G27" s="36"/>
      <c r="H27" s="11"/>
      <c r="I27" s="8"/>
    </row>
    <row r="28" spans="1:9" ht="15.5" x14ac:dyDescent="0.35">
      <c r="A28" s="9"/>
      <c r="B28" s="11"/>
      <c r="C28" s="11"/>
      <c r="D28" s="7" t="s">
        <v>34</v>
      </c>
      <c r="E28" s="10">
        <f>SUM(B19:B26)</f>
        <v>225</v>
      </c>
      <c r="F28" s="18" t="s">
        <v>40</v>
      </c>
      <c r="G28" s="11">
        <f>B15</f>
        <v>225</v>
      </c>
      <c r="H28" s="11"/>
      <c r="I28" s="8"/>
    </row>
    <row r="29" spans="1:9" ht="15.5" x14ac:dyDescent="0.35">
      <c r="A29" s="9"/>
      <c r="B29" s="11"/>
      <c r="C29" s="11"/>
      <c r="D29" s="7" t="s">
        <v>35</v>
      </c>
      <c r="E29" s="10">
        <f>SUM(C19:C26)</f>
        <v>0</v>
      </c>
      <c r="F29" s="18" t="s">
        <v>40</v>
      </c>
      <c r="G29" s="11">
        <f>C15</f>
        <v>0</v>
      </c>
      <c r="H29" s="11"/>
      <c r="I29" s="8"/>
    </row>
    <row r="30" spans="1:9" ht="15.5" x14ac:dyDescent="0.35">
      <c r="A30" s="9"/>
      <c r="B30" s="11"/>
      <c r="C30" s="11"/>
      <c r="D30" s="7" t="s">
        <v>36</v>
      </c>
      <c r="E30" s="10">
        <f>SUM(D19:D26)</f>
        <v>1200</v>
      </c>
      <c r="F30" s="18" t="s">
        <v>40</v>
      </c>
      <c r="G30" s="11">
        <f>D15</f>
        <v>1200</v>
      </c>
      <c r="H30" s="11"/>
      <c r="I30" s="8"/>
    </row>
    <row r="31" spans="1:9" ht="15.5" x14ac:dyDescent="0.35">
      <c r="A31" s="9"/>
      <c r="B31" s="11"/>
      <c r="C31" s="11"/>
      <c r="D31" s="14"/>
      <c r="E31" s="36" t="s">
        <v>50</v>
      </c>
      <c r="F31" s="36"/>
      <c r="G31" s="36"/>
      <c r="H31" s="11"/>
      <c r="I31" s="8"/>
    </row>
    <row r="32" spans="1:9" ht="15.5" x14ac:dyDescent="0.35">
      <c r="A32" s="9"/>
      <c r="B32" s="11"/>
      <c r="C32" s="11"/>
      <c r="D32" s="7" t="s">
        <v>34</v>
      </c>
      <c r="E32" s="10">
        <f>B15/$G$4</f>
        <v>25</v>
      </c>
      <c r="F32" s="18" t="s">
        <v>41</v>
      </c>
      <c r="G32" s="11">
        <v>160</v>
      </c>
      <c r="H32" s="11"/>
      <c r="I32" s="8"/>
    </row>
    <row r="33" spans="1:9" ht="15.5" x14ac:dyDescent="0.35">
      <c r="A33" s="9"/>
      <c r="B33" s="11"/>
      <c r="C33" s="11"/>
      <c r="D33" s="7" t="s">
        <v>35</v>
      </c>
      <c r="E33" s="10">
        <f>C15/$G$5</f>
        <v>0</v>
      </c>
      <c r="F33" s="18" t="s">
        <v>41</v>
      </c>
      <c r="G33" s="11">
        <v>160</v>
      </c>
      <c r="H33" s="11"/>
      <c r="I33" s="8"/>
    </row>
    <row r="34" spans="1:9" ht="16" thickBot="1" x14ac:dyDescent="0.4">
      <c r="A34" s="24"/>
      <c r="B34" s="25"/>
      <c r="C34" s="25"/>
      <c r="D34" s="31" t="s">
        <v>36</v>
      </c>
      <c r="E34" s="32">
        <f>D15/$G$6</f>
        <v>160</v>
      </c>
      <c r="F34" s="30" t="s">
        <v>41</v>
      </c>
      <c r="G34" s="25">
        <v>160</v>
      </c>
      <c r="H34" s="25"/>
      <c r="I34" s="26"/>
    </row>
    <row r="36" spans="1:9" ht="15" thickBot="1" x14ac:dyDescent="0.4"/>
    <row r="37" spans="1:9" x14ac:dyDescent="0.35">
      <c r="A37" s="37" t="s">
        <v>42</v>
      </c>
      <c r="B37" s="38"/>
      <c r="C37" s="38"/>
      <c r="D37" s="38"/>
      <c r="E37" s="38"/>
      <c r="F37" s="38"/>
      <c r="G37" s="38"/>
      <c r="H37" s="38"/>
      <c r="I37" s="39"/>
    </row>
    <row r="38" spans="1:9" ht="15.5" x14ac:dyDescent="0.35">
      <c r="A38" s="20"/>
      <c r="B38" s="13"/>
      <c r="C38" s="13"/>
      <c r="D38" s="13"/>
      <c r="E38" s="13"/>
      <c r="F38" s="12" t="s">
        <v>30</v>
      </c>
      <c r="G38" s="7" t="s">
        <v>38</v>
      </c>
      <c r="H38" s="13">
        <f>E57*$I$4 + E58*$I$5 + E59*$I$6</f>
        <v>14217.833333333334</v>
      </c>
      <c r="I38" s="21"/>
    </row>
    <row r="39" spans="1:9" ht="15.5" x14ac:dyDescent="0.35">
      <c r="A39" s="22" t="s">
        <v>45</v>
      </c>
      <c r="B39" s="7" t="s">
        <v>34</v>
      </c>
      <c r="C39" s="7" t="s">
        <v>35</v>
      </c>
      <c r="D39" s="7" t="s">
        <v>36</v>
      </c>
      <c r="E39" s="11"/>
      <c r="F39" s="11"/>
      <c r="G39" s="7" t="s">
        <v>51</v>
      </c>
      <c r="H39" s="11">
        <f>1.2*SUMPRODUCT($B$3:$D$10,B44:D51)</f>
        <v>717.43999999999994</v>
      </c>
      <c r="I39" s="8"/>
    </row>
    <row r="40" spans="1:9" ht="15.5" x14ac:dyDescent="0.35">
      <c r="A40" s="9"/>
      <c r="B40" s="11">
        <v>275</v>
      </c>
      <c r="C40" s="11">
        <v>0</v>
      </c>
      <c r="D40" s="11">
        <v>1200</v>
      </c>
      <c r="E40" s="11"/>
      <c r="F40" s="11"/>
      <c r="G40" s="7" t="s">
        <v>10</v>
      </c>
      <c r="H40" s="11">
        <f>SUM(H38:H39)</f>
        <v>14935.273333333334</v>
      </c>
      <c r="I40" s="8"/>
    </row>
    <row r="41" spans="1:9" x14ac:dyDescent="0.35">
      <c r="A41" s="9"/>
      <c r="B41" s="11"/>
      <c r="C41" s="11"/>
      <c r="D41" s="11"/>
      <c r="E41" s="11"/>
      <c r="F41" s="11"/>
      <c r="G41" s="11"/>
      <c r="H41" s="11"/>
      <c r="I41" s="8"/>
    </row>
    <row r="42" spans="1:9" ht="15.5" x14ac:dyDescent="0.35">
      <c r="A42" s="22" t="s">
        <v>37</v>
      </c>
      <c r="B42" s="17"/>
      <c r="C42" s="17"/>
      <c r="D42" s="11"/>
      <c r="E42" s="11"/>
      <c r="F42" s="11"/>
      <c r="G42" s="11"/>
      <c r="H42" s="11"/>
      <c r="I42" s="8"/>
    </row>
    <row r="43" spans="1:9" ht="15.5" x14ac:dyDescent="0.35">
      <c r="A43" s="9"/>
      <c r="B43" s="7" t="s">
        <v>34</v>
      </c>
      <c r="C43" s="7" t="s">
        <v>35</v>
      </c>
      <c r="D43" s="7" t="s">
        <v>36</v>
      </c>
      <c r="E43" s="12" t="s">
        <v>10</v>
      </c>
      <c r="F43" s="11"/>
      <c r="G43" s="12" t="s">
        <v>39</v>
      </c>
      <c r="H43" s="11"/>
      <c r="I43" s="8"/>
    </row>
    <row r="44" spans="1:9" ht="15.5" x14ac:dyDescent="0.35">
      <c r="A44" s="23" t="s">
        <v>2</v>
      </c>
      <c r="B44" s="10">
        <v>0</v>
      </c>
      <c r="C44" s="10">
        <v>0</v>
      </c>
      <c r="D44" s="10">
        <v>150</v>
      </c>
      <c r="E44" s="10">
        <f>SUM(B44:D44)</f>
        <v>150</v>
      </c>
      <c r="F44" s="15" t="s">
        <v>40</v>
      </c>
      <c r="G44" s="11" cm="1">
        <f t="array" ref="G44:G51">TRANSPOSE(Demand!B4:I4)</f>
        <v>150</v>
      </c>
      <c r="H44" s="11"/>
      <c r="I44" s="8"/>
    </row>
    <row r="45" spans="1:9" ht="15.5" x14ac:dyDescent="0.35">
      <c r="A45" s="23" t="s">
        <v>3</v>
      </c>
      <c r="B45" s="10">
        <v>0</v>
      </c>
      <c r="C45" s="10">
        <v>0</v>
      </c>
      <c r="D45" s="10">
        <v>125</v>
      </c>
      <c r="E45" s="10">
        <f t="shared" ref="E45:E51" si="1">SUM(B45:D45)</f>
        <v>125</v>
      </c>
      <c r="F45" s="15" t="s">
        <v>40</v>
      </c>
      <c r="G45" s="11">
        <v>125</v>
      </c>
      <c r="H45" s="11"/>
      <c r="I45" s="8"/>
    </row>
    <row r="46" spans="1:9" ht="15.5" x14ac:dyDescent="0.35">
      <c r="A46" s="23" t="s">
        <v>4</v>
      </c>
      <c r="B46" s="10">
        <v>0</v>
      </c>
      <c r="C46" s="10">
        <v>0</v>
      </c>
      <c r="D46" s="10">
        <v>100</v>
      </c>
      <c r="E46" s="10">
        <f t="shared" si="1"/>
        <v>100</v>
      </c>
      <c r="F46" s="15" t="s">
        <v>40</v>
      </c>
      <c r="G46" s="11">
        <v>100</v>
      </c>
      <c r="H46" s="11"/>
      <c r="I46" s="8"/>
    </row>
    <row r="47" spans="1:9" ht="15.5" x14ac:dyDescent="0.35">
      <c r="A47" s="23" t="s">
        <v>5</v>
      </c>
      <c r="B47" s="10">
        <v>0</v>
      </c>
      <c r="C47" s="10">
        <v>0</v>
      </c>
      <c r="D47" s="10">
        <v>300</v>
      </c>
      <c r="E47" s="10">
        <f t="shared" si="1"/>
        <v>300</v>
      </c>
      <c r="F47" s="15" t="s">
        <v>40</v>
      </c>
      <c r="G47" s="11">
        <v>300</v>
      </c>
      <c r="H47" s="11"/>
      <c r="I47" s="8"/>
    </row>
    <row r="48" spans="1:9" ht="15.5" x14ac:dyDescent="0.35">
      <c r="A48" s="23" t="s">
        <v>6</v>
      </c>
      <c r="B48" s="10">
        <v>200</v>
      </c>
      <c r="C48" s="10">
        <v>0</v>
      </c>
      <c r="D48" s="10">
        <v>0</v>
      </c>
      <c r="E48" s="10">
        <f t="shared" si="1"/>
        <v>200</v>
      </c>
      <c r="F48" s="15" t="s">
        <v>40</v>
      </c>
      <c r="G48" s="11">
        <v>200</v>
      </c>
      <c r="H48" s="11"/>
      <c r="I48" s="8"/>
    </row>
    <row r="49" spans="1:9" ht="15.5" x14ac:dyDescent="0.35">
      <c r="A49" s="23" t="s">
        <v>7</v>
      </c>
      <c r="B49" s="10">
        <v>0</v>
      </c>
      <c r="C49" s="10">
        <v>0</v>
      </c>
      <c r="D49" s="10">
        <v>425</v>
      </c>
      <c r="E49" s="10">
        <f t="shared" si="1"/>
        <v>425</v>
      </c>
      <c r="F49" s="15" t="s">
        <v>40</v>
      </c>
      <c r="G49" s="11">
        <v>425</v>
      </c>
      <c r="H49" s="11"/>
      <c r="I49" s="8"/>
    </row>
    <row r="50" spans="1:9" ht="15.5" x14ac:dyDescent="0.35">
      <c r="A50" s="23" t="s">
        <v>8</v>
      </c>
      <c r="B50" s="10">
        <v>75</v>
      </c>
      <c r="C50" s="10">
        <v>0</v>
      </c>
      <c r="D50" s="10">
        <v>0</v>
      </c>
      <c r="E50" s="10">
        <f t="shared" si="1"/>
        <v>75</v>
      </c>
      <c r="F50" s="15" t="s">
        <v>40</v>
      </c>
      <c r="G50" s="11">
        <v>75</v>
      </c>
      <c r="H50" s="11"/>
      <c r="I50" s="8"/>
    </row>
    <row r="51" spans="1:9" ht="15.5" x14ac:dyDescent="0.35">
      <c r="A51" s="23" t="s">
        <v>9</v>
      </c>
      <c r="B51" s="10">
        <v>0</v>
      </c>
      <c r="C51" s="10">
        <v>0</v>
      </c>
      <c r="D51" s="10">
        <v>100</v>
      </c>
      <c r="E51" s="10">
        <f t="shared" si="1"/>
        <v>100</v>
      </c>
      <c r="F51" s="15" t="s">
        <v>40</v>
      </c>
      <c r="G51" s="11">
        <v>100</v>
      </c>
      <c r="H51" s="11"/>
      <c r="I51" s="8"/>
    </row>
    <row r="52" spans="1:9" ht="15.5" x14ac:dyDescent="0.35">
      <c r="A52" s="9"/>
      <c r="B52" s="11"/>
      <c r="C52" s="11"/>
      <c r="D52" s="11"/>
      <c r="E52" s="36" t="s">
        <v>38</v>
      </c>
      <c r="F52" s="36"/>
      <c r="G52" s="36"/>
      <c r="H52" s="11"/>
      <c r="I52" s="8"/>
    </row>
    <row r="53" spans="1:9" ht="15.5" x14ac:dyDescent="0.35">
      <c r="A53" s="9"/>
      <c r="B53" s="11"/>
      <c r="C53" s="11"/>
      <c r="D53" s="7" t="s">
        <v>34</v>
      </c>
      <c r="E53" s="10">
        <f>SUM(B44:B51)</f>
        <v>275</v>
      </c>
      <c r="F53" s="18" t="s">
        <v>40</v>
      </c>
      <c r="G53" s="11">
        <f>B40</f>
        <v>275</v>
      </c>
      <c r="H53" s="11"/>
      <c r="I53" s="8"/>
    </row>
    <row r="54" spans="1:9" ht="15.5" x14ac:dyDescent="0.35">
      <c r="A54" s="9"/>
      <c r="B54" s="11"/>
      <c r="C54" s="11"/>
      <c r="D54" s="7" t="s">
        <v>35</v>
      </c>
      <c r="E54" s="10">
        <f>SUM(C44:C51)</f>
        <v>0</v>
      </c>
      <c r="F54" s="18" t="s">
        <v>40</v>
      </c>
      <c r="G54" s="11">
        <f>C40</f>
        <v>0</v>
      </c>
      <c r="H54" s="11"/>
      <c r="I54" s="8"/>
    </row>
    <row r="55" spans="1:9" ht="15.5" x14ac:dyDescent="0.35">
      <c r="A55" s="9"/>
      <c r="B55" s="11"/>
      <c r="C55" s="11"/>
      <c r="D55" s="7" t="s">
        <v>36</v>
      </c>
      <c r="E55" s="10">
        <f>SUM(D44:D51)</f>
        <v>1200</v>
      </c>
      <c r="F55" s="18" t="s">
        <v>40</v>
      </c>
      <c r="G55" s="11">
        <f>D40</f>
        <v>1200</v>
      </c>
      <c r="H55" s="11"/>
      <c r="I55" s="8"/>
    </row>
    <row r="56" spans="1:9" ht="15.5" x14ac:dyDescent="0.35">
      <c r="A56" s="9"/>
      <c r="B56" s="11"/>
      <c r="C56" s="11"/>
      <c r="D56" s="14"/>
      <c r="E56" s="36" t="s">
        <v>50</v>
      </c>
      <c r="F56" s="36"/>
      <c r="G56" s="36"/>
      <c r="H56" s="11"/>
      <c r="I56" s="8"/>
    </row>
    <row r="57" spans="1:9" ht="15.5" x14ac:dyDescent="0.35">
      <c r="A57" s="9"/>
      <c r="B57" s="11"/>
      <c r="C57" s="11"/>
      <c r="D57" s="7" t="s">
        <v>34</v>
      </c>
      <c r="E57" s="10">
        <f>B40/$G$4</f>
        <v>30.555555555555557</v>
      </c>
      <c r="F57" s="18" t="s">
        <v>41</v>
      </c>
      <c r="G57" s="11">
        <v>160</v>
      </c>
      <c r="H57" s="11"/>
      <c r="I57" s="8"/>
    </row>
    <row r="58" spans="1:9" ht="15.5" x14ac:dyDescent="0.35">
      <c r="A58" s="9"/>
      <c r="B58" s="11"/>
      <c r="C58" s="11"/>
      <c r="D58" s="7" t="s">
        <v>35</v>
      </c>
      <c r="E58" s="10">
        <f>C40/$G$5</f>
        <v>0</v>
      </c>
      <c r="F58" s="18" t="s">
        <v>41</v>
      </c>
      <c r="G58" s="11">
        <v>160</v>
      </c>
      <c r="H58" s="11"/>
      <c r="I58" s="8"/>
    </row>
    <row r="59" spans="1:9" ht="16" thickBot="1" x14ac:dyDescent="0.4">
      <c r="A59" s="24"/>
      <c r="B59" s="25"/>
      <c r="C59" s="25"/>
      <c r="D59" s="31" t="s">
        <v>36</v>
      </c>
      <c r="E59" s="32">
        <f>D40/$G$6</f>
        <v>160</v>
      </c>
      <c r="F59" s="30" t="s">
        <v>41</v>
      </c>
      <c r="G59" s="25">
        <v>160</v>
      </c>
      <c r="H59" s="25"/>
      <c r="I59" s="26"/>
    </row>
    <row r="61" spans="1:9" ht="15" thickBot="1" x14ac:dyDescent="0.4"/>
    <row r="62" spans="1:9" x14ac:dyDescent="0.35">
      <c r="A62" s="37" t="s">
        <v>16</v>
      </c>
      <c r="B62" s="38"/>
      <c r="C62" s="38"/>
      <c r="D62" s="38"/>
      <c r="E62" s="38"/>
      <c r="F62" s="38"/>
      <c r="G62" s="38"/>
      <c r="H62" s="38"/>
      <c r="I62" s="39"/>
    </row>
    <row r="63" spans="1:9" ht="15.5" x14ac:dyDescent="0.35">
      <c r="A63" s="20"/>
      <c r="B63" s="13"/>
      <c r="C63" s="13"/>
      <c r="D63" s="13"/>
      <c r="E63" s="13"/>
      <c r="F63" s="12" t="s">
        <v>30</v>
      </c>
      <c r="G63" s="7" t="s">
        <v>38</v>
      </c>
      <c r="H63" s="13">
        <f>E82*$I$4 + E83*$I$5 + E84*$I$6</f>
        <v>14826.166666666668</v>
      </c>
      <c r="I63" s="21"/>
    </row>
    <row r="64" spans="1:9" ht="15.5" x14ac:dyDescent="0.35">
      <c r="A64" s="22" t="s">
        <v>45</v>
      </c>
      <c r="B64" s="7" t="s">
        <v>34</v>
      </c>
      <c r="C64" s="7" t="s">
        <v>35</v>
      </c>
      <c r="D64" s="7" t="s">
        <v>36</v>
      </c>
      <c r="E64" s="11"/>
      <c r="F64" s="11"/>
      <c r="G64" s="7" t="s">
        <v>51</v>
      </c>
      <c r="H64" s="11">
        <f>1.2*SUMPRODUCT($B$3:$D$10,B69:D76)</f>
        <v>763.58400000000006</v>
      </c>
      <c r="I64" s="8"/>
    </row>
    <row r="65" spans="1:9" ht="15.5" x14ac:dyDescent="0.35">
      <c r="A65" s="9"/>
      <c r="B65" s="11">
        <v>325</v>
      </c>
      <c r="C65" s="11">
        <v>0</v>
      </c>
      <c r="D65" s="11">
        <v>1200</v>
      </c>
      <c r="E65" s="11"/>
      <c r="F65" s="11"/>
      <c r="G65" s="7" t="s">
        <v>10</v>
      </c>
      <c r="H65" s="11">
        <f>SUM(H63:H64)</f>
        <v>15589.750666666669</v>
      </c>
      <c r="I65" s="8"/>
    </row>
    <row r="66" spans="1:9" x14ac:dyDescent="0.35">
      <c r="A66" s="9"/>
      <c r="B66" s="11"/>
      <c r="C66" s="11"/>
      <c r="D66" s="11"/>
      <c r="E66" s="11"/>
      <c r="F66" s="11"/>
      <c r="G66" s="11"/>
      <c r="H66" s="11"/>
      <c r="I66" s="8"/>
    </row>
    <row r="67" spans="1:9" ht="15.5" x14ac:dyDescent="0.35">
      <c r="A67" s="22" t="s">
        <v>37</v>
      </c>
      <c r="B67" s="17"/>
      <c r="C67" s="17"/>
      <c r="D67" s="11"/>
      <c r="E67" s="11"/>
      <c r="F67" s="11"/>
      <c r="G67" s="11"/>
      <c r="H67" s="11"/>
      <c r="I67" s="8"/>
    </row>
    <row r="68" spans="1:9" ht="15.5" x14ac:dyDescent="0.35">
      <c r="A68" s="9"/>
      <c r="B68" s="7" t="s">
        <v>34</v>
      </c>
      <c r="C68" s="7" t="s">
        <v>35</v>
      </c>
      <c r="D68" s="7" t="s">
        <v>36</v>
      </c>
      <c r="E68" s="12" t="s">
        <v>10</v>
      </c>
      <c r="F68" s="11"/>
      <c r="G68" s="12" t="s">
        <v>39</v>
      </c>
      <c r="H68" s="11"/>
      <c r="I68" s="8"/>
    </row>
    <row r="69" spans="1:9" ht="15.5" x14ac:dyDescent="0.35">
      <c r="A69" s="23" t="s">
        <v>2</v>
      </c>
      <c r="B69" s="10">
        <v>0</v>
      </c>
      <c r="C69" s="10">
        <v>0</v>
      </c>
      <c r="D69" s="10">
        <v>225</v>
      </c>
      <c r="E69" s="10">
        <f>SUM(B69:D69)</f>
        <v>225</v>
      </c>
      <c r="F69" s="15" t="s">
        <v>40</v>
      </c>
      <c r="G69" s="11" cm="1">
        <f t="array" ref="G69:G76">TRANSPOSE(Demand!B5:I5)</f>
        <v>225</v>
      </c>
      <c r="H69" s="11"/>
      <c r="I69" s="8"/>
    </row>
    <row r="70" spans="1:9" ht="15.5" x14ac:dyDescent="0.35">
      <c r="A70" s="23" t="s">
        <v>3</v>
      </c>
      <c r="B70" s="10">
        <v>0</v>
      </c>
      <c r="C70" s="10">
        <v>0</v>
      </c>
      <c r="D70" s="10">
        <v>150</v>
      </c>
      <c r="E70" s="10">
        <f t="shared" ref="E70:E76" si="2">SUM(B70:D70)</f>
        <v>150</v>
      </c>
      <c r="F70" s="15" t="s">
        <v>40</v>
      </c>
      <c r="G70" s="11">
        <v>150</v>
      </c>
      <c r="H70" s="11"/>
      <c r="I70" s="8"/>
    </row>
    <row r="71" spans="1:9" ht="15.5" x14ac:dyDescent="0.35">
      <c r="A71" s="23" t="s">
        <v>4</v>
      </c>
      <c r="B71" s="10">
        <v>0</v>
      </c>
      <c r="C71" s="10">
        <v>0</v>
      </c>
      <c r="D71" s="10">
        <v>75</v>
      </c>
      <c r="E71" s="10">
        <f t="shared" si="2"/>
        <v>75</v>
      </c>
      <c r="F71" s="15" t="s">
        <v>40</v>
      </c>
      <c r="G71" s="11">
        <v>75</v>
      </c>
      <c r="H71" s="11"/>
      <c r="I71" s="8"/>
    </row>
    <row r="72" spans="1:9" ht="15.5" x14ac:dyDescent="0.35">
      <c r="A72" s="23" t="s">
        <v>5</v>
      </c>
      <c r="B72" s="10">
        <v>0</v>
      </c>
      <c r="C72" s="10">
        <v>0</v>
      </c>
      <c r="D72" s="10">
        <v>250</v>
      </c>
      <c r="E72" s="10">
        <f t="shared" si="2"/>
        <v>250</v>
      </c>
      <c r="F72" s="15" t="s">
        <v>40</v>
      </c>
      <c r="G72" s="11">
        <v>250</v>
      </c>
      <c r="H72" s="11"/>
      <c r="I72" s="8"/>
    </row>
    <row r="73" spans="1:9" ht="15.5" x14ac:dyDescent="0.35">
      <c r="A73" s="23" t="s">
        <v>6</v>
      </c>
      <c r="B73" s="10">
        <v>225</v>
      </c>
      <c r="C73" s="10">
        <v>0</v>
      </c>
      <c r="D73" s="10">
        <v>0</v>
      </c>
      <c r="E73" s="10">
        <f t="shared" si="2"/>
        <v>225</v>
      </c>
      <c r="F73" s="15" t="s">
        <v>40</v>
      </c>
      <c r="G73" s="11">
        <v>225</v>
      </c>
      <c r="H73" s="11"/>
      <c r="I73" s="8"/>
    </row>
    <row r="74" spans="1:9" ht="15.5" x14ac:dyDescent="0.35">
      <c r="A74" s="23" t="s">
        <v>7</v>
      </c>
      <c r="B74" s="10">
        <v>0</v>
      </c>
      <c r="C74" s="10">
        <v>0</v>
      </c>
      <c r="D74" s="10">
        <v>375</v>
      </c>
      <c r="E74" s="10">
        <f t="shared" si="2"/>
        <v>375</v>
      </c>
      <c r="F74" s="15" t="s">
        <v>40</v>
      </c>
      <c r="G74" s="11">
        <v>375</v>
      </c>
      <c r="H74" s="11"/>
      <c r="I74" s="8"/>
    </row>
    <row r="75" spans="1:9" ht="15.5" x14ac:dyDescent="0.35">
      <c r="A75" s="23" t="s">
        <v>8</v>
      </c>
      <c r="B75" s="10">
        <v>100</v>
      </c>
      <c r="C75" s="10">
        <v>0</v>
      </c>
      <c r="D75" s="10">
        <v>0</v>
      </c>
      <c r="E75" s="10">
        <f t="shared" si="2"/>
        <v>100</v>
      </c>
      <c r="F75" s="15" t="s">
        <v>40</v>
      </c>
      <c r="G75" s="11">
        <v>100</v>
      </c>
      <c r="H75" s="11"/>
      <c r="I75" s="8"/>
    </row>
    <row r="76" spans="1:9" ht="15.5" x14ac:dyDescent="0.35">
      <c r="A76" s="23" t="s">
        <v>9</v>
      </c>
      <c r="B76" s="10">
        <v>0</v>
      </c>
      <c r="C76" s="10">
        <v>0</v>
      </c>
      <c r="D76" s="10">
        <v>125</v>
      </c>
      <c r="E76" s="10">
        <f t="shared" si="2"/>
        <v>125</v>
      </c>
      <c r="F76" s="15" t="s">
        <v>40</v>
      </c>
      <c r="G76" s="11">
        <v>125</v>
      </c>
      <c r="H76" s="11"/>
      <c r="I76" s="8"/>
    </row>
    <row r="77" spans="1:9" ht="15.5" x14ac:dyDescent="0.35">
      <c r="A77" s="9"/>
      <c r="B77" s="11"/>
      <c r="C77" s="11"/>
      <c r="D77" s="11"/>
      <c r="E77" s="36" t="s">
        <v>38</v>
      </c>
      <c r="F77" s="36"/>
      <c r="G77" s="36"/>
      <c r="H77" s="11"/>
      <c r="I77" s="8"/>
    </row>
    <row r="78" spans="1:9" ht="15.5" x14ac:dyDescent="0.35">
      <c r="A78" s="9"/>
      <c r="B78" s="11"/>
      <c r="C78" s="11"/>
      <c r="D78" s="7" t="s">
        <v>34</v>
      </c>
      <c r="E78" s="10">
        <f>SUM(B69:B76)</f>
        <v>325</v>
      </c>
      <c r="F78" s="18" t="s">
        <v>40</v>
      </c>
      <c r="G78" s="11">
        <f>B65</f>
        <v>325</v>
      </c>
      <c r="H78" s="11"/>
      <c r="I78" s="8"/>
    </row>
    <row r="79" spans="1:9" ht="15.5" x14ac:dyDescent="0.35">
      <c r="A79" s="9"/>
      <c r="B79" s="11"/>
      <c r="C79" s="11"/>
      <c r="D79" s="7" t="s">
        <v>35</v>
      </c>
      <c r="E79" s="10">
        <f>SUM(C69:C76)</f>
        <v>0</v>
      </c>
      <c r="F79" s="18" t="s">
        <v>40</v>
      </c>
      <c r="G79" s="11">
        <f>C65</f>
        <v>0</v>
      </c>
      <c r="H79" s="11"/>
      <c r="I79" s="8"/>
    </row>
    <row r="80" spans="1:9" ht="15.5" x14ac:dyDescent="0.35">
      <c r="A80" s="9"/>
      <c r="B80" s="11"/>
      <c r="C80" s="11"/>
      <c r="D80" s="7" t="s">
        <v>36</v>
      </c>
      <c r="E80" s="10">
        <f>SUM(D69:D76)</f>
        <v>1200</v>
      </c>
      <c r="F80" s="18" t="s">
        <v>40</v>
      </c>
      <c r="G80" s="11">
        <f>D65</f>
        <v>1200</v>
      </c>
      <c r="H80" s="11"/>
      <c r="I80" s="8"/>
    </row>
    <row r="81" spans="1:9" ht="15.5" x14ac:dyDescent="0.35">
      <c r="A81" s="9"/>
      <c r="B81" s="11"/>
      <c r="C81" s="11"/>
      <c r="D81" s="14"/>
      <c r="E81" s="36" t="s">
        <v>50</v>
      </c>
      <c r="F81" s="36"/>
      <c r="G81" s="36"/>
      <c r="H81" s="11"/>
      <c r="I81" s="8"/>
    </row>
    <row r="82" spans="1:9" ht="15.5" x14ac:dyDescent="0.35">
      <c r="A82" s="9"/>
      <c r="B82" s="11"/>
      <c r="C82" s="11"/>
      <c r="D82" s="7" t="s">
        <v>34</v>
      </c>
      <c r="E82" s="10">
        <f>B65/$G$4</f>
        <v>36.111111111111114</v>
      </c>
      <c r="F82" s="18" t="s">
        <v>41</v>
      </c>
      <c r="G82" s="11">
        <v>160</v>
      </c>
      <c r="H82" s="11"/>
      <c r="I82" s="8"/>
    </row>
    <row r="83" spans="1:9" ht="15.5" x14ac:dyDescent="0.35">
      <c r="A83" s="9"/>
      <c r="B83" s="11"/>
      <c r="C83" s="11"/>
      <c r="D83" s="7" t="s">
        <v>35</v>
      </c>
      <c r="E83" s="10">
        <f>C65/$G$5</f>
        <v>0</v>
      </c>
      <c r="F83" s="18" t="s">
        <v>41</v>
      </c>
      <c r="G83" s="11">
        <v>160</v>
      </c>
      <c r="H83" s="11"/>
      <c r="I83" s="8"/>
    </row>
    <row r="84" spans="1:9" ht="16" thickBot="1" x14ac:dyDescent="0.4">
      <c r="A84" s="24"/>
      <c r="B84" s="25"/>
      <c r="C84" s="25"/>
      <c r="D84" s="31" t="s">
        <v>36</v>
      </c>
      <c r="E84" s="32">
        <f>D65/$G$6</f>
        <v>160</v>
      </c>
      <c r="F84" s="30" t="s">
        <v>41</v>
      </c>
      <c r="G84" s="25">
        <v>160</v>
      </c>
      <c r="H84" s="25"/>
      <c r="I84" s="26"/>
    </row>
    <row r="86" spans="1:9" ht="15" thickBot="1" x14ac:dyDescent="0.4"/>
    <row r="87" spans="1:9" x14ac:dyDescent="0.35">
      <c r="A87" s="37" t="s">
        <v>17</v>
      </c>
      <c r="B87" s="38"/>
      <c r="C87" s="38"/>
      <c r="D87" s="38"/>
      <c r="E87" s="38"/>
      <c r="F87" s="38"/>
      <c r="G87" s="38"/>
      <c r="H87" s="38"/>
      <c r="I87" s="39"/>
    </row>
    <row r="88" spans="1:9" ht="15.5" x14ac:dyDescent="0.35">
      <c r="A88" s="20"/>
      <c r="B88" s="13"/>
      <c r="C88" s="13"/>
      <c r="D88" s="13"/>
      <c r="E88" s="13"/>
      <c r="F88" s="12" t="s">
        <v>30</v>
      </c>
      <c r="G88" s="7" t="s">
        <v>38</v>
      </c>
      <c r="H88" s="13">
        <f>E107*$I$4 + E108*$I$5 + E109*$I$6</f>
        <v>15434.5</v>
      </c>
      <c r="I88" s="21"/>
    </row>
    <row r="89" spans="1:9" ht="15.5" x14ac:dyDescent="0.35">
      <c r="A89" s="22" t="s">
        <v>45</v>
      </c>
      <c r="B89" s="7" t="s">
        <v>34</v>
      </c>
      <c r="C89" s="7" t="s">
        <v>35</v>
      </c>
      <c r="D89" s="7" t="s">
        <v>36</v>
      </c>
      <c r="E89" s="11"/>
      <c r="F89" s="11"/>
      <c r="G89" s="7" t="s">
        <v>51</v>
      </c>
      <c r="H89" s="11">
        <f>1.2*SUMPRODUCT($B$3:$D$10,B94:D101)</f>
        <v>809.08799999999997</v>
      </c>
      <c r="I89" s="8"/>
    </row>
    <row r="90" spans="1:9" ht="15.5" x14ac:dyDescent="0.35">
      <c r="A90" s="9"/>
      <c r="B90" s="11">
        <v>375</v>
      </c>
      <c r="C90" s="11">
        <v>0</v>
      </c>
      <c r="D90" s="11">
        <v>1200</v>
      </c>
      <c r="E90" s="11"/>
      <c r="F90" s="11"/>
      <c r="G90" s="7" t="s">
        <v>10</v>
      </c>
      <c r="H90" s="11">
        <f>SUM(H88:H89)</f>
        <v>16243.588</v>
      </c>
      <c r="I90" s="8"/>
    </row>
    <row r="91" spans="1:9" x14ac:dyDescent="0.35">
      <c r="A91" s="9"/>
      <c r="B91" s="11"/>
      <c r="C91" s="11"/>
      <c r="D91" s="11"/>
      <c r="E91" s="11"/>
      <c r="F91" s="11"/>
      <c r="G91" s="11"/>
      <c r="H91" s="11"/>
      <c r="I91" s="8"/>
    </row>
    <row r="92" spans="1:9" ht="15.5" x14ac:dyDescent="0.35">
      <c r="A92" s="22" t="s">
        <v>37</v>
      </c>
      <c r="B92" s="17"/>
      <c r="C92" s="17"/>
      <c r="D92" s="11"/>
      <c r="E92" s="11"/>
      <c r="F92" s="11"/>
      <c r="G92" s="11"/>
      <c r="H92" s="11"/>
      <c r="I92" s="8"/>
    </row>
    <row r="93" spans="1:9" ht="15.5" x14ac:dyDescent="0.35">
      <c r="A93" s="9"/>
      <c r="B93" s="7" t="s">
        <v>34</v>
      </c>
      <c r="C93" s="7" t="s">
        <v>35</v>
      </c>
      <c r="D93" s="7" t="s">
        <v>36</v>
      </c>
      <c r="E93" s="12" t="s">
        <v>10</v>
      </c>
      <c r="F93" s="11"/>
      <c r="G93" s="12" t="s">
        <v>39</v>
      </c>
      <c r="H93" s="11"/>
      <c r="I93" s="8"/>
    </row>
    <row r="94" spans="1:9" ht="15.5" x14ac:dyDescent="0.35">
      <c r="A94" s="23" t="s">
        <v>2</v>
      </c>
      <c r="B94" s="10">
        <v>0</v>
      </c>
      <c r="C94" s="10">
        <v>0</v>
      </c>
      <c r="D94" s="10">
        <v>250</v>
      </c>
      <c r="E94" s="10">
        <f>SUM(B94:D94)</f>
        <v>250</v>
      </c>
      <c r="F94" s="15" t="s">
        <v>40</v>
      </c>
      <c r="G94" s="11" cm="1">
        <f t="array" ref="G94:G101">TRANSPOSE(Demand!B6:I6)</f>
        <v>250</v>
      </c>
      <c r="H94" s="11"/>
      <c r="I94" s="8"/>
    </row>
    <row r="95" spans="1:9" ht="15.5" x14ac:dyDescent="0.35">
      <c r="A95" s="23" t="s">
        <v>3</v>
      </c>
      <c r="B95" s="10">
        <v>0</v>
      </c>
      <c r="C95" s="10">
        <v>0</v>
      </c>
      <c r="D95" s="10">
        <v>200</v>
      </c>
      <c r="E95" s="10">
        <f t="shared" ref="E95:E101" si="3">SUM(B95:D95)</f>
        <v>200</v>
      </c>
      <c r="F95" s="15" t="s">
        <v>40</v>
      </c>
      <c r="G95" s="11">
        <v>200</v>
      </c>
      <c r="H95" s="11"/>
      <c r="I95" s="8"/>
    </row>
    <row r="96" spans="1:9" ht="15.5" x14ac:dyDescent="0.35">
      <c r="A96" s="23" t="s">
        <v>4</v>
      </c>
      <c r="B96" s="10">
        <v>0</v>
      </c>
      <c r="C96" s="10">
        <v>0</v>
      </c>
      <c r="D96" s="10">
        <v>100</v>
      </c>
      <c r="E96" s="10">
        <f t="shared" si="3"/>
        <v>100</v>
      </c>
      <c r="F96" s="15" t="s">
        <v>40</v>
      </c>
      <c r="G96" s="11">
        <v>100</v>
      </c>
      <c r="H96" s="11"/>
      <c r="I96" s="8"/>
    </row>
    <row r="97" spans="1:9" ht="15.5" x14ac:dyDescent="0.35">
      <c r="A97" s="23" t="s">
        <v>5</v>
      </c>
      <c r="B97" s="10">
        <v>0</v>
      </c>
      <c r="C97" s="10">
        <v>0</v>
      </c>
      <c r="D97" s="10">
        <v>200</v>
      </c>
      <c r="E97" s="10">
        <f t="shared" si="3"/>
        <v>200</v>
      </c>
      <c r="F97" s="15" t="s">
        <v>40</v>
      </c>
      <c r="G97" s="11">
        <v>200</v>
      </c>
      <c r="H97" s="11"/>
      <c r="I97" s="8"/>
    </row>
    <row r="98" spans="1:9" ht="15.5" x14ac:dyDescent="0.35">
      <c r="A98" s="23" t="s">
        <v>6</v>
      </c>
      <c r="B98" s="10">
        <v>200</v>
      </c>
      <c r="C98" s="10">
        <v>0</v>
      </c>
      <c r="D98" s="10">
        <v>0</v>
      </c>
      <c r="E98" s="10">
        <f t="shared" si="3"/>
        <v>200</v>
      </c>
      <c r="F98" s="15" t="s">
        <v>40</v>
      </c>
      <c r="G98" s="11">
        <v>200</v>
      </c>
      <c r="H98" s="11"/>
      <c r="I98" s="8"/>
    </row>
    <row r="99" spans="1:9" ht="15.5" x14ac:dyDescent="0.35">
      <c r="A99" s="23" t="s">
        <v>7</v>
      </c>
      <c r="B99" s="10">
        <v>0</v>
      </c>
      <c r="C99" s="10">
        <v>0</v>
      </c>
      <c r="D99" s="10">
        <v>350</v>
      </c>
      <c r="E99" s="10">
        <f t="shared" si="3"/>
        <v>350</v>
      </c>
      <c r="F99" s="15" t="s">
        <v>40</v>
      </c>
      <c r="G99" s="11">
        <v>350</v>
      </c>
      <c r="H99" s="11"/>
      <c r="I99" s="8"/>
    </row>
    <row r="100" spans="1:9" ht="15.5" x14ac:dyDescent="0.35">
      <c r="A100" s="23" t="s">
        <v>8</v>
      </c>
      <c r="B100" s="10">
        <v>125</v>
      </c>
      <c r="C100" s="10">
        <v>0</v>
      </c>
      <c r="D100" s="10">
        <v>0</v>
      </c>
      <c r="E100" s="10">
        <f t="shared" si="3"/>
        <v>125</v>
      </c>
      <c r="F100" s="15" t="s">
        <v>40</v>
      </c>
      <c r="G100" s="11">
        <v>125</v>
      </c>
      <c r="H100" s="11"/>
      <c r="I100" s="8"/>
    </row>
    <row r="101" spans="1:9" ht="15.5" x14ac:dyDescent="0.35">
      <c r="A101" s="23" t="s">
        <v>9</v>
      </c>
      <c r="B101" s="10">
        <v>50</v>
      </c>
      <c r="C101" s="10">
        <v>0</v>
      </c>
      <c r="D101" s="10">
        <v>100</v>
      </c>
      <c r="E101" s="10">
        <f t="shared" si="3"/>
        <v>150</v>
      </c>
      <c r="F101" s="15" t="s">
        <v>40</v>
      </c>
      <c r="G101" s="11">
        <v>150</v>
      </c>
      <c r="H101" s="11"/>
      <c r="I101" s="8"/>
    </row>
    <row r="102" spans="1:9" ht="15.5" x14ac:dyDescent="0.35">
      <c r="A102" s="9"/>
      <c r="B102" s="11"/>
      <c r="C102" s="11"/>
      <c r="D102" s="11"/>
      <c r="E102" s="36" t="s">
        <v>38</v>
      </c>
      <c r="F102" s="36"/>
      <c r="G102" s="36"/>
      <c r="H102" s="11"/>
      <c r="I102" s="8"/>
    </row>
    <row r="103" spans="1:9" ht="15.5" x14ac:dyDescent="0.35">
      <c r="A103" s="9"/>
      <c r="B103" s="11"/>
      <c r="C103" s="11"/>
      <c r="D103" s="7" t="s">
        <v>34</v>
      </c>
      <c r="E103" s="10">
        <f>SUM(B94:B101)</f>
        <v>375</v>
      </c>
      <c r="F103" s="18" t="s">
        <v>40</v>
      </c>
      <c r="G103" s="11">
        <f>B90</f>
        <v>375</v>
      </c>
      <c r="H103" s="11"/>
      <c r="I103" s="8"/>
    </row>
    <row r="104" spans="1:9" ht="15.5" x14ac:dyDescent="0.35">
      <c r="A104" s="9"/>
      <c r="B104" s="11"/>
      <c r="C104" s="11"/>
      <c r="D104" s="7" t="s">
        <v>35</v>
      </c>
      <c r="E104" s="10">
        <f>SUM(C94:C101)</f>
        <v>0</v>
      </c>
      <c r="F104" s="18" t="s">
        <v>40</v>
      </c>
      <c r="G104" s="11">
        <f>C90</f>
        <v>0</v>
      </c>
      <c r="H104" s="11"/>
      <c r="I104" s="8"/>
    </row>
    <row r="105" spans="1:9" ht="15.5" x14ac:dyDescent="0.35">
      <c r="A105" s="9"/>
      <c r="B105" s="11"/>
      <c r="C105" s="11"/>
      <c r="D105" s="7" t="s">
        <v>36</v>
      </c>
      <c r="E105" s="10">
        <f>SUM(D94:D101)</f>
        <v>1200</v>
      </c>
      <c r="F105" s="18" t="s">
        <v>40</v>
      </c>
      <c r="G105" s="11">
        <f>D90</f>
        <v>1200</v>
      </c>
      <c r="H105" s="11"/>
      <c r="I105" s="8"/>
    </row>
    <row r="106" spans="1:9" ht="15.5" x14ac:dyDescent="0.35">
      <c r="A106" s="9"/>
      <c r="B106" s="11"/>
      <c r="C106" s="11"/>
      <c r="D106" s="14"/>
      <c r="E106" s="36" t="s">
        <v>50</v>
      </c>
      <c r="F106" s="36"/>
      <c r="G106" s="36"/>
      <c r="H106" s="11"/>
      <c r="I106" s="8"/>
    </row>
    <row r="107" spans="1:9" ht="15.5" x14ac:dyDescent="0.35">
      <c r="A107" s="9"/>
      <c r="B107" s="11"/>
      <c r="C107" s="11"/>
      <c r="D107" s="7" t="s">
        <v>34</v>
      </c>
      <c r="E107" s="10">
        <f>B90/$G$4</f>
        <v>41.666666666666664</v>
      </c>
      <c r="F107" s="18" t="s">
        <v>41</v>
      </c>
      <c r="G107" s="11">
        <v>160</v>
      </c>
      <c r="H107" s="11"/>
      <c r="I107" s="8"/>
    </row>
    <row r="108" spans="1:9" ht="15.5" x14ac:dyDescent="0.35">
      <c r="A108" s="9"/>
      <c r="B108" s="11"/>
      <c r="C108" s="11"/>
      <c r="D108" s="7" t="s">
        <v>35</v>
      </c>
      <c r="E108" s="10">
        <f>C90/$G$5</f>
        <v>0</v>
      </c>
      <c r="F108" s="18" t="s">
        <v>41</v>
      </c>
      <c r="G108" s="11">
        <v>160</v>
      </c>
      <c r="H108" s="11"/>
      <c r="I108" s="8"/>
    </row>
    <row r="109" spans="1:9" ht="16" thickBot="1" x14ac:dyDescent="0.4">
      <c r="A109" s="24"/>
      <c r="B109" s="25"/>
      <c r="C109" s="25"/>
      <c r="D109" s="31" t="s">
        <v>36</v>
      </c>
      <c r="E109" s="32">
        <f>D90/$G$6</f>
        <v>160</v>
      </c>
      <c r="F109" s="30" t="s">
        <v>41</v>
      </c>
      <c r="G109" s="25">
        <v>160</v>
      </c>
      <c r="H109" s="25"/>
      <c r="I109" s="26"/>
    </row>
    <row r="111" spans="1:9" ht="15" thickBot="1" x14ac:dyDescent="0.4"/>
    <row r="112" spans="1:9" x14ac:dyDescent="0.35">
      <c r="A112" s="37" t="s">
        <v>18</v>
      </c>
      <c r="B112" s="38"/>
      <c r="C112" s="38"/>
      <c r="D112" s="38"/>
      <c r="E112" s="38"/>
      <c r="F112" s="38"/>
      <c r="G112" s="38"/>
      <c r="H112" s="38"/>
      <c r="I112" s="39"/>
    </row>
    <row r="113" spans="1:9" ht="15.5" x14ac:dyDescent="0.35">
      <c r="A113" s="20"/>
      <c r="B113" s="13"/>
      <c r="C113" s="13"/>
      <c r="D113" s="13"/>
      <c r="E113" s="13"/>
      <c r="F113" s="12" t="s">
        <v>30</v>
      </c>
      <c r="G113" s="7" t="s">
        <v>38</v>
      </c>
      <c r="H113" s="13">
        <f>E132*$I$4 + E133*$I$5 + E134*$I$6</f>
        <v>13913.666666666668</v>
      </c>
      <c r="I113" s="21"/>
    </row>
    <row r="114" spans="1:9" ht="15.5" x14ac:dyDescent="0.35">
      <c r="A114" s="22" t="s">
        <v>45</v>
      </c>
      <c r="B114" s="7" t="s">
        <v>34</v>
      </c>
      <c r="C114" s="7" t="s">
        <v>35</v>
      </c>
      <c r="D114" s="7" t="s">
        <v>36</v>
      </c>
      <c r="E114" s="11"/>
      <c r="F114" s="11"/>
      <c r="G114" s="7" t="s">
        <v>51</v>
      </c>
      <c r="H114" s="11">
        <f>1.2*SUMPRODUCT($B$3:$D$10,B119:D126)</f>
        <v>786.62400000000014</v>
      </c>
      <c r="I114" s="8"/>
    </row>
    <row r="115" spans="1:9" ht="15.5" x14ac:dyDescent="0.35">
      <c r="A115" s="9"/>
      <c r="B115" s="11">
        <v>250</v>
      </c>
      <c r="C115" s="11">
        <v>0</v>
      </c>
      <c r="D115" s="11">
        <v>1200</v>
      </c>
      <c r="E115" s="11"/>
      <c r="F115" s="11"/>
      <c r="G115" s="7" t="s">
        <v>10</v>
      </c>
      <c r="H115" s="11">
        <f>SUM(H113:H114)</f>
        <v>14700.290666666668</v>
      </c>
      <c r="I115" s="8"/>
    </row>
    <row r="116" spans="1:9" x14ac:dyDescent="0.35">
      <c r="A116" s="9"/>
      <c r="B116" s="11"/>
      <c r="C116" s="11"/>
      <c r="D116" s="11"/>
      <c r="E116" s="11"/>
      <c r="F116" s="11"/>
      <c r="G116" s="11"/>
      <c r="H116" s="11"/>
      <c r="I116" s="8"/>
    </row>
    <row r="117" spans="1:9" ht="15.5" x14ac:dyDescent="0.35">
      <c r="A117" s="22" t="s">
        <v>37</v>
      </c>
      <c r="B117" s="17"/>
      <c r="C117" s="17"/>
      <c r="D117" s="11"/>
      <c r="E117" s="11"/>
      <c r="F117" s="11"/>
      <c r="G117" s="11"/>
      <c r="H117" s="11"/>
      <c r="I117" s="8"/>
    </row>
    <row r="118" spans="1:9" ht="15.5" x14ac:dyDescent="0.35">
      <c r="A118" s="9"/>
      <c r="B118" s="7" t="s">
        <v>34</v>
      </c>
      <c r="C118" s="7" t="s">
        <v>35</v>
      </c>
      <c r="D118" s="7" t="s">
        <v>36</v>
      </c>
      <c r="E118" s="12" t="s">
        <v>10</v>
      </c>
      <c r="F118" s="11"/>
      <c r="G118" s="12" t="s">
        <v>39</v>
      </c>
      <c r="H118" s="11"/>
      <c r="I118" s="8"/>
    </row>
    <row r="119" spans="1:9" ht="15.5" x14ac:dyDescent="0.35">
      <c r="A119" s="23" t="s">
        <v>2</v>
      </c>
      <c r="B119" s="10">
        <v>0</v>
      </c>
      <c r="C119" s="10">
        <v>0</v>
      </c>
      <c r="D119" s="10">
        <v>250</v>
      </c>
      <c r="E119" s="10">
        <f>SUM(B119:D119)</f>
        <v>250</v>
      </c>
      <c r="F119" s="15" t="s">
        <v>40</v>
      </c>
      <c r="G119" s="11" cm="1">
        <f t="array" ref="G119:G126">TRANSPOSE(Demand!B7:I7)</f>
        <v>250</v>
      </c>
      <c r="H119" s="11"/>
      <c r="I119" s="8"/>
    </row>
    <row r="120" spans="1:9" ht="15.5" x14ac:dyDescent="0.35">
      <c r="A120" s="23" t="s">
        <v>3</v>
      </c>
      <c r="B120" s="10">
        <v>0</v>
      </c>
      <c r="C120" s="10">
        <v>0</v>
      </c>
      <c r="D120" s="10">
        <v>175</v>
      </c>
      <c r="E120" s="10">
        <f t="shared" ref="E120:E126" si="4">SUM(B120:D120)</f>
        <v>175</v>
      </c>
      <c r="F120" s="15" t="s">
        <v>40</v>
      </c>
      <c r="G120" s="11">
        <v>175</v>
      </c>
      <c r="H120" s="11"/>
      <c r="I120" s="8"/>
    </row>
    <row r="121" spans="1:9" ht="15.5" x14ac:dyDescent="0.35">
      <c r="A121" s="23" t="s">
        <v>4</v>
      </c>
      <c r="B121" s="10">
        <v>0</v>
      </c>
      <c r="C121" s="10">
        <v>0</v>
      </c>
      <c r="D121" s="10">
        <v>75</v>
      </c>
      <c r="E121" s="10">
        <f t="shared" si="4"/>
        <v>75</v>
      </c>
      <c r="F121" s="15" t="s">
        <v>40</v>
      </c>
      <c r="G121" s="11">
        <v>75</v>
      </c>
      <c r="H121" s="11"/>
      <c r="I121" s="8"/>
    </row>
    <row r="122" spans="1:9" ht="15.5" x14ac:dyDescent="0.35">
      <c r="A122" s="23" t="s">
        <v>5</v>
      </c>
      <c r="B122" s="10">
        <v>0</v>
      </c>
      <c r="C122" s="10">
        <v>0</v>
      </c>
      <c r="D122" s="10">
        <v>200</v>
      </c>
      <c r="E122" s="10">
        <f t="shared" si="4"/>
        <v>200</v>
      </c>
      <c r="F122" s="15" t="s">
        <v>40</v>
      </c>
      <c r="G122" s="11">
        <v>200</v>
      </c>
      <c r="H122" s="11"/>
      <c r="I122" s="8"/>
    </row>
    <row r="123" spans="1:9" ht="15.5" x14ac:dyDescent="0.35">
      <c r="A123" s="23" t="s">
        <v>6</v>
      </c>
      <c r="B123" s="10">
        <v>250</v>
      </c>
      <c r="C123" s="10">
        <v>0</v>
      </c>
      <c r="D123" s="10">
        <v>0</v>
      </c>
      <c r="E123" s="10">
        <f t="shared" si="4"/>
        <v>250</v>
      </c>
      <c r="F123" s="15" t="s">
        <v>40</v>
      </c>
      <c r="G123" s="11">
        <v>250</v>
      </c>
      <c r="H123" s="11"/>
      <c r="I123" s="8"/>
    </row>
    <row r="124" spans="1:9" ht="15.5" x14ac:dyDescent="0.35">
      <c r="A124" s="23" t="s">
        <v>7</v>
      </c>
      <c r="B124" s="10">
        <v>0</v>
      </c>
      <c r="C124" s="10">
        <v>0</v>
      </c>
      <c r="D124" s="10">
        <v>300</v>
      </c>
      <c r="E124" s="10">
        <f t="shared" si="4"/>
        <v>300</v>
      </c>
      <c r="F124" s="15" t="s">
        <v>40</v>
      </c>
      <c r="G124" s="11">
        <v>300</v>
      </c>
      <c r="H124" s="11"/>
      <c r="I124" s="8"/>
    </row>
    <row r="125" spans="1:9" ht="15.5" x14ac:dyDescent="0.35">
      <c r="A125" s="23" t="s">
        <v>8</v>
      </c>
      <c r="B125" s="10">
        <v>0</v>
      </c>
      <c r="C125" s="10">
        <v>0</v>
      </c>
      <c r="D125" s="10">
        <v>75</v>
      </c>
      <c r="E125" s="10">
        <f t="shared" si="4"/>
        <v>75</v>
      </c>
      <c r="F125" s="15" t="s">
        <v>40</v>
      </c>
      <c r="G125" s="11">
        <v>75</v>
      </c>
      <c r="H125" s="11"/>
      <c r="I125" s="8"/>
    </row>
    <row r="126" spans="1:9" ht="15.5" x14ac:dyDescent="0.35">
      <c r="A126" s="23" t="s">
        <v>9</v>
      </c>
      <c r="B126" s="10">
        <v>0</v>
      </c>
      <c r="C126" s="10">
        <v>0</v>
      </c>
      <c r="D126" s="10">
        <v>125</v>
      </c>
      <c r="E126" s="10">
        <f t="shared" si="4"/>
        <v>125</v>
      </c>
      <c r="F126" s="15" t="s">
        <v>40</v>
      </c>
      <c r="G126" s="11">
        <v>125</v>
      </c>
      <c r="H126" s="11"/>
      <c r="I126" s="8"/>
    </row>
    <row r="127" spans="1:9" ht="15.5" x14ac:dyDescent="0.35">
      <c r="A127" s="9"/>
      <c r="B127" s="11"/>
      <c r="C127" s="11"/>
      <c r="D127" s="11"/>
      <c r="E127" s="36" t="s">
        <v>38</v>
      </c>
      <c r="F127" s="36"/>
      <c r="G127" s="36"/>
      <c r="H127" s="11"/>
      <c r="I127" s="8"/>
    </row>
    <row r="128" spans="1:9" ht="15.5" x14ac:dyDescent="0.35">
      <c r="A128" s="9"/>
      <c r="B128" s="11"/>
      <c r="C128" s="11"/>
      <c r="D128" s="7" t="s">
        <v>34</v>
      </c>
      <c r="E128" s="10">
        <f>SUM(B119:B126)</f>
        <v>250</v>
      </c>
      <c r="F128" s="18" t="s">
        <v>40</v>
      </c>
      <c r="G128" s="11">
        <f>B115</f>
        <v>250</v>
      </c>
      <c r="H128" s="11"/>
      <c r="I128" s="8"/>
    </row>
    <row r="129" spans="1:9" ht="15.5" x14ac:dyDescent="0.35">
      <c r="A129" s="9"/>
      <c r="B129" s="11"/>
      <c r="C129" s="11"/>
      <c r="D129" s="7" t="s">
        <v>35</v>
      </c>
      <c r="E129" s="10">
        <f>SUM(C119:C126)</f>
        <v>0</v>
      </c>
      <c r="F129" s="18" t="s">
        <v>40</v>
      </c>
      <c r="G129" s="11">
        <f>C115</f>
        <v>0</v>
      </c>
      <c r="H129" s="11"/>
      <c r="I129" s="8"/>
    </row>
    <row r="130" spans="1:9" ht="15.5" x14ac:dyDescent="0.35">
      <c r="A130" s="9"/>
      <c r="B130" s="11"/>
      <c r="C130" s="11"/>
      <c r="D130" s="7" t="s">
        <v>36</v>
      </c>
      <c r="E130" s="10">
        <f>SUM(D119:D126)</f>
        <v>1200</v>
      </c>
      <c r="F130" s="18" t="s">
        <v>40</v>
      </c>
      <c r="G130" s="11">
        <f>D115</f>
        <v>1200</v>
      </c>
      <c r="H130" s="11"/>
      <c r="I130" s="8"/>
    </row>
    <row r="131" spans="1:9" ht="15.5" x14ac:dyDescent="0.35">
      <c r="A131" s="9"/>
      <c r="B131" s="11"/>
      <c r="C131" s="11"/>
      <c r="D131" s="14"/>
      <c r="E131" s="36" t="s">
        <v>50</v>
      </c>
      <c r="F131" s="36"/>
      <c r="G131" s="36"/>
      <c r="H131" s="11"/>
      <c r="I131" s="8"/>
    </row>
    <row r="132" spans="1:9" ht="15.5" x14ac:dyDescent="0.35">
      <c r="A132" s="9"/>
      <c r="B132" s="11"/>
      <c r="C132" s="11"/>
      <c r="D132" s="7" t="s">
        <v>34</v>
      </c>
      <c r="E132" s="10">
        <f>B115/$G$4</f>
        <v>27.777777777777779</v>
      </c>
      <c r="F132" s="18" t="s">
        <v>41</v>
      </c>
      <c r="G132" s="11">
        <v>160</v>
      </c>
      <c r="H132" s="11"/>
      <c r="I132" s="8"/>
    </row>
    <row r="133" spans="1:9" ht="15.5" x14ac:dyDescent="0.35">
      <c r="A133" s="9"/>
      <c r="B133" s="11"/>
      <c r="C133" s="11"/>
      <c r="D133" s="7" t="s">
        <v>35</v>
      </c>
      <c r="E133" s="10">
        <f>C115/$G$5</f>
        <v>0</v>
      </c>
      <c r="F133" s="18" t="s">
        <v>41</v>
      </c>
      <c r="G133" s="11">
        <v>160</v>
      </c>
      <c r="H133" s="11"/>
      <c r="I133" s="8"/>
    </row>
    <row r="134" spans="1:9" ht="16" thickBot="1" x14ac:dyDescent="0.4">
      <c r="A134" s="24"/>
      <c r="B134" s="25"/>
      <c r="C134" s="25"/>
      <c r="D134" s="31" t="s">
        <v>36</v>
      </c>
      <c r="E134" s="32">
        <f>D115/$G$6</f>
        <v>160</v>
      </c>
      <c r="F134" s="30" t="s">
        <v>41</v>
      </c>
      <c r="G134" s="25">
        <v>160</v>
      </c>
      <c r="H134" s="25"/>
      <c r="I134" s="26"/>
    </row>
    <row r="136" spans="1:9" ht="15" thickBot="1" x14ac:dyDescent="0.4"/>
    <row r="137" spans="1:9" x14ac:dyDescent="0.35">
      <c r="A137" s="37" t="s">
        <v>19</v>
      </c>
      <c r="B137" s="38"/>
      <c r="C137" s="38"/>
      <c r="D137" s="38"/>
      <c r="E137" s="38"/>
      <c r="F137" s="38"/>
      <c r="G137" s="38"/>
      <c r="H137" s="38"/>
      <c r="I137" s="39"/>
    </row>
    <row r="138" spans="1:9" ht="15.5" x14ac:dyDescent="0.35">
      <c r="A138" s="20"/>
      <c r="B138" s="13"/>
      <c r="C138" s="13"/>
      <c r="D138" s="13"/>
      <c r="E138" s="13"/>
      <c r="F138" s="12" t="s">
        <v>30</v>
      </c>
      <c r="G138" s="7" t="s">
        <v>38</v>
      </c>
      <c r="H138" s="13">
        <f>E157*$I$4 + E158*$I$5 + E159*$I$6</f>
        <v>14278.666666666666</v>
      </c>
      <c r="I138" s="21"/>
    </row>
    <row r="139" spans="1:9" ht="15.5" x14ac:dyDescent="0.35">
      <c r="A139" s="22" t="s">
        <v>45</v>
      </c>
      <c r="B139" s="7" t="s">
        <v>34</v>
      </c>
      <c r="C139" s="7" t="s">
        <v>35</v>
      </c>
      <c r="D139" s="7" t="s">
        <v>36</v>
      </c>
      <c r="E139" s="11"/>
      <c r="F139" s="11"/>
      <c r="G139" s="7" t="s">
        <v>51</v>
      </c>
      <c r="H139" s="11">
        <f>1.2*SUMPRODUCT($B$3:$D$10,B144:D151)</f>
        <v>718.38719999999978</v>
      </c>
      <c r="I139" s="8"/>
    </row>
    <row r="140" spans="1:9" ht="15.5" x14ac:dyDescent="0.35">
      <c r="A140" s="9"/>
      <c r="B140" s="11">
        <v>280</v>
      </c>
      <c r="C140" s="11">
        <v>0</v>
      </c>
      <c r="D140" s="11">
        <v>1200</v>
      </c>
      <c r="E140" s="11"/>
      <c r="F140" s="11"/>
      <c r="G140" s="7" t="s">
        <v>10</v>
      </c>
      <c r="H140" s="11">
        <f>SUM(H138:H139)</f>
        <v>14997.053866666665</v>
      </c>
      <c r="I140" s="8"/>
    </row>
    <row r="141" spans="1:9" x14ac:dyDescent="0.35">
      <c r="A141" s="9"/>
      <c r="B141" s="11"/>
      <c r="C141" s="11"/>
      <c r="D141" s="11"/>
      <c r="E141" s="11"/>
      <c r="F141" s="11"/>
      <c r="G141" s="11"/>
      <c r="H141" s="11"/>
      <c r="I141" s="8"/>
    </row>
    <row r="142" spans="1:9" ht="15.5" x14ac:dyDescent="0.35">
      <c r="A142" s="22" t="s">
        <v>37</v>
      </c>
      <c r="B142" s="17"/>
      <c r="C142" s="17"/>
      <c r="D142" s="11"/>
      <c r="E142" s="11"/>
      <c r="F142" s="11"/>
      <c r="G142" s="11"/>
      <c r="H142" s="11"/>
      <c r="I142" s="8"/>
    </row>
    <row r="143" spans="1:9" ht="15.5" x14ac:dyDescent="0.35">
      <c r="A143" s="9"/>
      <c r="B143" s="7" t="s">
        <v>34</v>
      </c>
      <c r="C143" s="7" t="s">
        <v>35</v>
      </c>
      <c r="D143" s="7" t="s">
        <v>36</v>
      </c>
      <c r="E143" s="12" t="s">
        <v>10</v>
      </c>
      <c r="F143" s="11"/>
      <c r="G143" s="12" t="s">
        <v>39</v>
      </c>
      <c r="H143" s="11"/>
      <c r="I143" s="8"/>
    </row>
    <row r="144" spans="1:9" ht="15.5" x14ac:dyDescent="0.35">
      <c r="A144" s="23" t="s">
        <v>2</v>
      </c>
      <c r="B144" s="10">
        <v>0</v>
      </c>
      <c r="C144" s="10">
        <v>0</v>
      </c>
      <c r="D144" s="10">
        <v>180</v>
      </c>
      <c r="E144" s="10">
        <f>SUM(B144:D144)</f>
        <v>180</v>
      </c>
      <c r="F144" s="15" t="s">
        <v>40</v>
      </c>
      <c r="G144" s="11" cm="1">
        <f t="array" ref="G144:G151">TRANSPOSE(Demand!B8:I8)</f>
        <v>180</v>
      </c>
      <c r="H144" s="11"/>
      <c r="I144" s="8"/>
    </row>
    <row r="145" spans="1:9" ht="15.5" x14ac:dyDescent="0.35">
      <c r="A145" s="23" t="s">
        <v>3</v>
      </c>
      <c r="B145" s="10">
        <v>0</v>
      </c>
      <c r="C145" s="10">
        <v>0</v>
      </c>
      <c r="D145" s="10">
        <v>175</v>
      </c>
      <c r="E145" s="10">
        <f t="shared" ref="E145:E151" si="5">SUM(B145:D145)</f>
        <v>175</v>
      </c>
      <c r="F145" s="15" t="s">
        <v>40</v>
      </c>
      <c r="G145" s="11">
        <v>175</v>
      </c>
      <c r="H145" s="11"/>
      <c r="I145" s="8"/>
    </row>
    <row r="146" spans="1:9" ht="15.5" x14ac:dyDescent="0.35">
      <c r="A146" s="23" t="s">
        <v>4</v>
      </c>
      <c r="B146" s="10">
        <v>0</v>
      </c>
      <c r="C146" s="10">
        <v>0</v>
      </c>
      <c r="D146" s="10">
        <v>100</v>
      </c>
      <c r="E146" s="10">
        <f t="shared" si="5"/>
        <v>100</v>
      </c>
      <c r="F146" s="15" t="s">
        <v>40</v>
      </c>
      <c r="G146" s="11">
        <v>100</v>
      </c>
      <c r="H146" s="11"/>
      <c r="I146" s="8"/>
    </row>
    <row r="147" spans="1:9" ht="15.5" x14ac:dyDescent="0.35">
      <c r="A147" s="23" t="s">
        <v>5</v>
      </c>
      <c r="B147" s="10">
        <v>0</v>
      </c>
      <c r="C147" s="10">
        <v>0</v>
      </c>
      <c r="D147" s="10">
        <v>300</v>
      </c>
      <c r="E147" s="10">
        <f t="shared" si="5"/>
        <v>300</v>
      </c>
      <c r="F147" s="15" t="s">
        <v>40</v>
      </c>
      <c r="G147" s="11">
        <v>300</v>
      </c>
      <c r="H147" s="11"/>
      <c r="I147" s="8"/>
    </row>
    <row r="148" spans="1:9" ht="15.5" x14ac:dyDescent="0.35">
      <c r="A148" s="23" t="s">
        <v>6</v>
      </c>
      <c r="B148" s="10">
        <v>175</v>
      </c>
      <c r="C148" s="10">
        <v>0</v>
      </c>
      <c r="D148" s="10">
        <v>0</v>
      </c>
      <c r="E148" s="10">
        <f t="shared" si="5"/>
        <v>175</v>
      </c>
      <c r="F148" s="15" t="s">
        <v>40</v>
      </c>
      <c r="G148" s="11">
        <v>175</v>
      </c>
      <c r="H148" s="11"/>
      <c r="I148" s="8"/>
    </row>
    <row r="149" spans="1:9" ht="15.5" x14ac:dyDescent="0.35">
      <c r="A149" s="23" t="s">
        <v>7</v>
      </c>
      <c r="B149" s="10">
        <v>0</v>
      </c>
      <c r="C149" s="10">
        <v>0</v>
      </c>
      <c r="D149" s="10">
        <v>400</v>
      </c>
      <c r="E149" s="10">
        <f t="shared" si="5"/>
        <v>400</v>
      </c>
      <c r="F149" s="15" t="s">
        <v>40</v>
      </c>
      <c r="G149" s="11">
        <v>400</v>
      </c>
      <c r="H149" s="11"/>
      <c r="I149" s="8"/>
    </row>
    <row r="150" spans="1:9" ht="15.5" x14ac:dyDescent="0.35">
      <c r="A150" s="23" t="s">
        <v>8</v>
      </c>
      <c r="B150" s="10">
        <v>50</v>
      </c>
      <c r="C150" s="10">
        <v>0</v>
      </c>
      <c r="D150" s="10">
        <v>0</v>
      </c>
      <c r="E150" s="10">
        <f t="shared" si="5"/>
        <v>50</v>
      </c>
      <c r="F150" s="15" t="s">
        <v>40</v>
      </c>
      <c r="G150" s="11">
        <v>50</v>
      </c>
      <c r="H150" s="11"/>
      <c r="I150" s="8"/>
    </row>
    <row r="151" spans="1:9" ht="15.5" x14ac:dyDescent="0.35">
      <c r="A151" s="23" t="s">
        <v>9</v>
      </c>
      <c r="B151" s="10">
        <v>55</v>
      </c>
      <c r="C151" s="10">
        <v>0</v>
      </c>
      <c r="D151" s="10">
        <v>45</v>
      </c>
      <c r="E151" s="10">
        <f t="shared" si="5"/>
        <v>100</v>
      </c>
      <c r="F151" s="15" t="s">
        <v>40</v>
      </c>
      <c r="G151" s="11">
        <v>100</v>
      </c>
      <c r="H151" s="11"/>
      <c r="I151" s="8"/>
    </row>
    <row r="152" spans="1:9" ht="15.5" x14ac:dyDescent="0.35">
      <c r="A152" s="9"/>
      <c r="B152" s="11"/>
      <c r="C152" s="11"/>
      <c r="D152" s="11"/>
      <c r="E152" s="36" t="s">
        <v>38</v>
      </c>
      <c r="F152" s="36"/>
      <c r="G152" s="36"/>
      <c r="H152" s="11"/>
      <c r="I152" s="8"/>
    </row>
    <row r="153" spans="1:9" ht="15.5" x14ac:dyDescent="0.35">
      <c r="A153" s="9"/>
      <c r="B153" s="11"/>
      <c r="C153" s="11"/>
      <c r="D153" s="7" t="s">
        <v>34</v>
      </c>
      <c r="E153" s="10">
        <f>SUM(B144:B151)</f>
        <v>280</v>
      </c>
      <c r="F153" s="18" t="s">
        <v>40</v>
      </c>
      <c r="G153" s="11">
        <f>B140</f>
        <v>280</v>
      </c>
      <c r="H153" s="11"/>
      <c r="I153" s="8"/>
    </row>
    <row r="154" spans="1:9" ht="15.5" x14ac:dyDescent="0.35">
      <c r="A154" s="9"/>
      <c r="B154" s="11"/>
      <c r="C154" s="11"/>
      <c r="D154" s="7" t="s">
        <v>35</v>
      </c>
      <c r="E154" s="10">
        <f>SUM(C144:C151)</f>
        <v>0</v>
      </c>
      <c r="F154" s="18" t="s">
        <v>40</v>
      </c>
      <c r="G154" s="11">
        <f>C140</f>
        <v>0</v>
      </c>
      <c r="H154" s="11"/>
      <c r="I154" s="8"/>
    </row>
    <row r="155" spans="1:9" ht="15.5" x14ac:dyDescent="0.35">
      <c r="A155" s="9"/>
      <c r="B155" s="11"/>
      <c r="C155" s="11"/>
      <c r="D155" s="7" t="s">
        <v>36</v>
      </c>
      <c r="E155" s="10">
        <f>SUM(D144:D151)</f>
        <v>1200</v>
      </c>
      <c r="F155" s="18" t="s">
        <v>40</v>
      </c>
      <c r="G155" s="11">
        <f>D140</f>
        <v>1200</v>
      </c>
      <c r="H155" s="11"/>
      <c r="I155" s="8"/>
    </row>
    <row r="156" spans="1:9" ht="15.5" x14ac:dyDescent="0.35">
      <c r="A156" s="9"/>
      <c r="B156" s="11"/>
      <c r="C156" s="11"/>
      <c r="D156" s="14"/>
      <c r="E156" s="36" t="s">
        <v>50</v>
      </c>
      <c r="F156" s="36"/>
      <c r="G156" s="36"/>
      <c r="H156" s="11"/>
      <c r="I156" s="8"/>
    </row>
    <row r="157" spans="1:9" ht="15.5" x14ac:dyDescent="0.35">
      <c r="A157" s="9"/>
      <c r="B157" s="11"/>
      <c r="C157" s="11"/>
      <c r="D157" s="7" t="s">
        <v>34</v>
      </c>
      <c r="E157" s="10">
        <f>B140/$G$4</f>
        <v>31.111111111111111</v>
      </c>
      <c r="F157" s="18" t="s">
        <v>41</v>
      </c>
      <c r="G157" s="11">
        <v>160</v>
      </c>
      <c r="H157" s="11"/>
      <c r="I157" s="8"/>
    </row>
    <row r="158" spans="1:9" ht="15.5" x14ac:dyDescent="0.35">
      <c r="A158" s="9"/>
      <c r="B158" s="11"/>
      <c r="C158" s="11"/>
      <c r="D158" s="7" t="s">
        <v>35</v>
      </c>
      <c r="E158" s="10">
        <f>C140/$G$5</f>
        <v>0</v>
      </c>
      <c r="F158" s="18" t="s">
        <v>41</v>
      </c>
      <c r="G158" s="11">
        <v>160</v>
      </c>
      <c r="H158" s="11"/>
      <c r="I158" s="8"/>
    </row>
    <row r="159" spans="1:9" ht="16" thickBot="1" x14ac:dyDescent="0.4">
      <c r="A159" s="24"/>
      <c r="B159" s="25"/>
      <c r="C159" s="25"/>
      <c r="D159" s="31" t="s">
        <v>36</v>
      </c>
      <c r="E159" s="32">
        <f>D140/$G$6</f>
        <v>160</v>
      </c>
      <c r="F159" s="30" t="s">
        <v>41</v>
      </c>
      <c r="G159" s="25">
        <v>160</v>
      </c>
      <c r="H159" s="25"/>
      <c r="I159" s="26"/>
    </row>
    <row r="161" spans="1:9" ht="15" thickBot="1" x14ac:dyDescent="0.4"/>
    <row r="162" spans="1:9" x14ac:dyDescent="0.35">
      <c r="A162" s="37" t="s">
        <v>20</v>
      </c>
      <c r="B162" s="38"/>
      <c r="C162" s="38"/>
      <c r="D162" s="38"/>
      <c r="E162" s="38"/>
      <c r="F162" s="38"/>
      <c r="G162" s="38"/>
      <c r="H162" s="38"/>
      <c r="I162" s="39"/>
    </row>
    <row r="163" spans="1:9" ht="15.5" x14ac:dyDescent="0.35">
      <c r="A163" s="20"/>
      <c r="B163" s="13"/>
      <c r="C163" s="13"/>
      <c r="D163" s="13"/>
      <c r="E163" s="13"/>
      <c r="F163" s="12" t="s">
        <v>30</v>
      </c>
      <c r="G163" s="7" t="s">
        <v>38</v>
      </c>
      <c r="H163" s="13">
        <f>E182*$I$4 + E183*$I$5 + E184*$I$6</f>
        <v>13670.333333333334</v>
      </c>
      <c r="I163" s="21"/>
    </row>
    <row r="164" spans="1:9" ht="15.5" x14ac:dyDescent="0.35">
      <c r="A164" s="22" t="s">
        <v>45</v>
      </c>
      <c r="B164" s="7" t="s">
        <v>34</v>
      </c>
      <c r="C164" s="7" t="s">
        <v>35</v>
      </c>
      <c r="D164" s="7" t="s">
        <v>36</v>
      </c>
      <c r="E164" s="11"/>
      <c r="F164" s="11"/>
      <c r="G164" s="7" t="s">
        <v>51</v>
      </c>
      <c r="H164" s="11">
        <f>1.2*SUMPRODUCT($B$3:$D$10,B169:D176)</f>
        <v>786.77760000000001</v>
      </c>
      <c r="I164" s="8"/>
    </row>
    <row r="165" spans="1:9" ht="15.5" x14ac:dyDescent="0.35">
      <c r="A165" s="9"/>
      <c r="B165" s="11">
        <v>230</v>
      </c>
      <c r="C165" s="11">
        <v>0</v>
      </c>
      <c r="D165" s="11">
        <v>1200</v>
      </c>
      <c r="E165" s="11"/>
      <c r="F165" s="11"/>
      <c r="G165" s="7" t="s">
        <v>10</v>
      </c>
      <c r="H165" s="11">
        <f>SUM(H163:H164)</f>
        <v>14457.110933333333</v>
      </c>
      <c r="I165" s="8"/>
    </row>
    <row r="166" spans="1:9" x14ac:dyDescent="0.35">
      <c r="A166" s="9"/>
      <c r="B166" s="11"/>
      <c r="C166" s="11"/>
      <c r="D166" s="11"/>
      <c r="E166" s="11"/>
      <c r="F166" s="11"/>
      <c r="G166" s="11"/>
      <c r="H166" s="11"/>
      <c r="I166" s="8"/>
    </row>
    <row r="167" spans="1:9" ht="15.5" x14ac:dyDescent="0.35">
      <c r="A167" s="22" t="s">
        <v>37</v>
      </c>
      <c r="B167" s="17"/>
      <c r="C167" s="17"/>
      <c r="D167" s="11"/>
      <c r="E167" s="11"/>
      <c r="F167" s="11"/>
      <c r="G167" s="11"/>
      <c r="H167" s="11"/>
      <c r="I167" s="8"/>
    </row>
    <row r="168" spans="1:9" ht="15.5" x14ac:dyDescent="0.35">
      <c r="A168" s="9"/>
      <c r="B168" s="7" t="s">
        <v>34</v>
      </c>
      <c r="C168" s="7" t="s">
        <v>35</v>
      </c>
      <c r="D168" s="7" t="s">
        <v>36</v>
      </c>
      <c r="E168" s="12" t="s">
        <v>10</v>
      </c>
      <c r="F168" s="11"/>
      <c r="G168" s="12" t="s">
        <v>39</v>
      </c>
      <c r="H168" s="11"/>
      <c r="I168" s="8"/>
    </row>
    <row r="169" spans="1:9" ht="15.5" x14ac:dyDescent="0.35">
      <c r="A169" s="23" t="s">
        <v>2</v>
      </c>
      <c r="B169" s="10">
        <v>0</v>
      </c>
      <c r="C169" s="10">
        <v>0</v>
      </c>
      <c r="D169" s="10">
        <v>180</v>
      </c>
      <c r="E169" s="10">
        <f>SUM(B169:D169)</f>
        <v>180</v>
      </c>
      <c r="F169" s="15" t="s">
        <v>40</v>
      </c>
      <c r="G169" s="11" cm="1">
        <f t="array" ref="G169:G176">TRANSPOSE(Demand!B9:I9)</f>
        <v>180</v>
      </c>
      <c r="H169" s="11"/>
      <c r="I169" s="8"/>
    </row>
    <row r="170" spans="1:9" ht="15.5" x14ac:dyDescent="0.35">
      <c r="A170" s="23" t="s">
        <v>3</v>
      </c>
      <c r="B170" s="10">
        <v>0</v>
      </c>
      <c r="C170" s="10">
        <v>0</v>
      </c>
      <c r="D170" s="10">
        <v>200</v>
      </c>
      <c r="E170" s="10">
        <f t="shared" ref="E170:E176" si="6">SUM(B170:D170)</f>
        <v>200</v>
      </c>
      <c r="F170" s="15" t="s">
        <v>40</v>
      </c>
      <c r="G170" s="11">
        <v>200</v>
      </c>
      <c r="H170" s="11"/>
      <c r="I170" s="8"/>
    </row>
    <row r="171" spans="1:9" ht="15.5" x14ac:dyDescent="0.35">
      <c r="A171" s="23" t="s">
        <v>4</v>
      </c>
      <c r="B171" s="10">
        <v>0</v>
      </c>
      <c r="C171" s="10">
        <v>0</v>
      </c>
      <c r="D171" s="10">
        <v>125</v>
      </c>
      <c r="E171" s="10">
        <f t="shared" si="6"/>
        <v>125</v>
      </c>
      <c r="F171" s="15" t="s">
        <v>40</v>
      </c>
      <c r="G171" s="11">
        <v>125</v>
      </c>
      <c r="H171" s="11"/>
      <c r="I171" s="8"/>
    </row>
    <row r="172" spans="1:9" ht="15.5" x14ac:dyDescent="0.35">
      <c r="A172" s="23" t="s">
        <v>5</v>
      </c>
      <c r="B172" s="10">
        <v>0</v>
      </c>
      <c r="C172" s="10">
        <v>0</v>
      </c>
      <c r="D172" s="10">
        <v>250</v>
      </c>
      <c r="E172" s="10">
        <f t="shared" si="6"/>
        <v>250</v>
      </c>
      <c r="F172" s="15" t="s">
        <v>40</v>
      </c>
      <c r="G172" s="11">
        <v>250</v>
      </c>
      <c r="H172" s="11"/>
      <c r="I172" s="8"/>
    </row>
    <row r="173" spans="1:9" ht="15.5" x14ac:dyDescent="0.35">
      <c r="A173" s="23" t="s">
        <v>6</v>
      </c>
      <c r="B173" s="10">
        <v>200</v>
      </c>
      <c r="C173" s="10">
        <v>0</v>
      </c>
      <c r="D173" s="10">
        <v>0</v>
      </c>
      <c r="E173" s="10">
        <f t="shared" si="6"/>
        <v>200</v>
      </c>
      <c r="F173" s="15" t="s">
        <v>40</v>
      </c>
      <c r="G173" s="11">
        <v>200</v>
      </c>
      <c r="H173" s="11"/>
      <c r="I173" s="8"/>
    </row>
    <row r="174" spans="1:9" ht="15.5" x14ac:dyDescent="0.35">
      <c r="A174" s="23" t="s">
        <v>7</v>
      </c>
      <c r="B174" s="10">
        <v>0</v>
      </c>
      <c r="C174" s="10">
        <v>0</v>
      </c>
      <c r="D174" s="10">
        <v>250</v>
      </c>
      <c r="E174" s="10">
        <f t="shared" si="6"/>
        <v>250</v>
      </c>
      <c r="F174" s="15" t="s">
        <v>40</v>
      </c>
      <c r="G174" s="11">
        <v>250</v>
      </c>
      <c r="H174" s="11"/>
      <c r="I174" s="8"/>
    </row>
    <row r="175" spans="1:9" ht="15.5" x14ac:dyDescent="0.35">
      <c r="A175" s="23" t="s">
        <v>8</v>
      </c>
      <c r="B175" s="10">
        <v>30</v>
      </c>
      <c r="C175" s="10">
        <v>0</v>
      </c>
      <c r="D175" s="10">
        <v>70</v>
      </c>
      <c r="E175" s="10">
        <f t="shared" si="6"/>
        <v>100</v>
      </c>
      <c r="F175" s="15" t="s">
        <v>40</v>
      </c>
      <c r="G175" s="11">
        <v>100</v>
      </c>
      <c r="H175" s="11"/>
      <c r="I175" s="8"/>
    </row>
    <row r="176" spans="1:9" ht="15.5" x14ac:dyDescent="0.35">
      <c r="A176" s="23" t="s">
        <v>9</v>
      </c>
      <c r="B176" s="10">
        <v>0</v>
      </c>
      <c r="C176" s="10">
        <v>0</v>
      </c>
      <c r="D176" s="10">
        <v>125</v>
      </c>
      <c r="E176" s="10">
        <f t="shared" si="6"/>
        <v>125</v>
      </c>
      <c r="F176" s="15" t="s">
        <v>40</v>
      </c>
      <c r="G176" s="11">
        <v>125</v>
      </c>
      <c r="H176" s="11"/>
      <c r="I176" s="8"/>
    </row>
    <row r="177" spans="1:9" ht="15.5" x14ac:dyDescent="0.35">
      <c r="A177" s="9"/>
      <c r="B177" s="11"/>
      <c r="C177" s="11"/>
      <c r="D177" s="11"/>
      <c r="E177" s="36" t="s">
        <v>38</v>
      </c>
      <c r="F177" s="36"/>
      <c r="G177" s="36"/>
      <c r="H177" s="11"/>
      <c r="I177" s="8"/>
    </row>
    <row r="178" spans="1:9" ht="15.5" x14ac:dyDescent="0.35">
      <c r="A178" s="9"/>
      <c r="B178" s="11"/>
      <c r="C178" s="11"/>
      <c r="D178" s="7" t="s">
        <v>34</v>
      </c>
      <c r="E178" s="10">
        <f>SUM(B169:B176)</f>
        <v>230</v>
      </c>
      <c r="F178" s="18" t="s">
        <v>40</v>
      </c>
      <c r="G178" s="11">
        <f>B165</f>
        <v>230</v>
      </c>
      <c r="H178" s="11"/>
      <c r="I178" s="8"/>
    </row>
    <row r="179" spans="1:9" ht="15.5" x14ac:dyDescent="0.35">
      <c r="A179" s="9"/>
      <c r="B179" s="11"/>
      <c r="C179" s="11"/>
      <c r="D179" s="7" t="s">
        <v>35</v>
      </c>
      <c r="E179" s="10">
        <f>SUM(C169:C176)</f>
        <v>0</v>
      </c>
      <c r="F179" s="18" t="s">
        <v>40</v>
      </c>
      <c r="G179" s="11">
        <f>C165</f>
        <v>0</v>
      </c>
      <c r="H179" s="11"/>
      <c r="I179" s="8"/>
    </row>
    <row r="180" spans="1:9" ht="15.5" x14ac:dyDescent="0.35">
      <c r="A180" s="9"/>
      <c r="B180" s="11"/>
      <c r="C180" s="11"/>
      <c r="D180" s="7" t="s">
        <v>36</v>
      </c>
      <c r="E180" s="10">
        <f>SUM(D169:D176)</f>
        <v>1200</v>
      </c>
      <c r="F180" s="18" t="s">
        <v>40</v>
      </c>
      <c r="G180" s="11">
        <f>D165</f>
        <v>1200</v>
      </c>
      <c r="H180" s="11"/>
      <c r="I180" s="8"/>
    </row>
    <row r="181" spans="1:9" ht="15.5" x14ac:dyDescent="0.35">
      <c r="A181" s="9"/>
      <c r="B181" s="11"/>
      <c r="C181" s="11"/>
      <c r="D181" s="14"/>
      <c r="E181" s="36" t="s">
        <v>50</v>
      </c>
      <c r="F181" s="36"/>
      <c r="G181" s="36"/>
      <c r="H181" s="11"/>
      <c r="I181" s="8"/>
    </row>
    <row r="182" spans="1:9" ht="15.5" x14ac:dyDescent="0.35">
      <c r="A182" s="9"/>
      <c r="B182" s="11"/>
      <c r="C182" s="11"/>
      <c r="D182" s="7" t="s">
        <v>34</v>
      </c>
      <c r="E182" s="10">
        <f>B165/$G$4</f>
        <v>25.555555555555557</v>
      </c>
      <c r="F182" s="18" t="s">
        <v>41</v>
      </c>
      <c r="G182" s="11">
        <v>160</v>
      </c>
      <c r="H182" s="11"/>
      <c r="I182" s="8"/>
    </row>
    <row r="183" spans="1:9" ht="15.5" x14ac:dyDescent="0.35">
      <c r="A183" s="9"/>
      <c r="B183" s="11"/>
      <c r="C183" s="11"/>
      <c r="D183" s="7" t="s">
        <v>35</v>
      </c>
      <c r="E183" s="10">
        <f>C165/$G$5</f>
        <v>0</v>
      </c>
      <c r="F183" s="18" t="s">
        <v>41</v>
      </c>
      <c r="G183" s="11">
        <v>160</v>
      </c>
      <c r="H183" s="11"/>
      <c r="I183" s="8"/>
    </row>
    <row r="184" spans="1:9" ht="16" thickBot="1" x14ac:dyDescent="0.4">
      <c r="A184" s="24"/>
      <c r="B184" s="25"/>
      <c r="C184" s="25"/>
      <c r="D184" s="31" t="s">
        <v>36</v>
      </c>
      <c r="E184" s="32">
        <f>D165/$G$6</f>
        <v>160</v>
      </c>
      <c r="F184" s="30" t="s">
        <v>41</v>
      </c>
      <c r="G184" s="25">
        <v>160</v>
      </c>
      <c r="H184" s="25"/>
      <c r="I184" s="26"/>
    </row>
    <row r="186" spans="1:9" ht="15" thickBot="1" x14ac:dyDescent="0.4"/>
    <row r="187" spans="1:9" x14ac:dyDescent="0.35">
      <c r="A187" s="37" t="s">
        <v>21</v>
      </c>
      <c r="B187" s="38"/>
      <c r="C187" s="38"/>
      <c r="D187" s="38"/>
      <c r="E187" s="38"/>
      <c r="F187" s="38"/>
      <c r="G187" s="38"/>
      <c r="H187" s="38"/>
      <c r="I187" s="39"/>
    </row>
    <row r="188" spans="1:9" ht="15.5" x14ac:dyDescent="0.35">
      <c r="A188" s="20"/>
      <c r="B188" s="13"/>
      <c r="C188" s="13"/>
      <c r="D188" s="13"/>
      <c r="E188" s="13"/>
      <c r="F188" s="12" t="s">
        <v>30</v>
      </c>
      <c r="G188" s="7" t="s">
        <v>38</v>
      </c>
      <c r="H188" s="13">
        <f>E207*$I$4 + E208*$I$5 + E209*$I$6</f>
        <v>14522</v>
      </c>
      <c r="I188" s="21"/>
    </row>
    <row r="189" spans="1:9" ht="15.5" x14ac:dyDescent="0.35">
      <c r="A189" s="22" t="s">
        <v>45</v>
      </c>
      <c r="B189" s="7" t="s">
        <v>34</v>
      </c>
      <c r="C189" s="7" t="s">
        <v>35</v>
      </c>
      <c r="D189" s="7" t="s">
        <v>36</v>
      </c>
      <c r="E189" s="11"/>
      <c r="F189" s="11"/>
      <c r="G189" s="7" t="s">
        <v>51</v>
      </c>
      <c r="H189" s="11">
        <f>1.2*SUMPRODUCT($B$3:$D$10,B194:D201)</f>
        <v>788.60800000000006</v>
      </c>
      <c r="I189" s="8"/>
    </row>
    <row r="190" spans="1:9" ht="15.5" x14ac:dyDescent="0.35">
      <c r="A190" s="9"/>
      <c r="B190" s="11">
        <v>300</v>
      </c>
      <c r="C190" s="11">
        <v>0</v>
      </c>
      <c r="D190" s="11">
        <v>1200</v>
      </c>
      <c r="E190" s="11"/>
      <c r="F190" s="11"/>
      <c r="G190" s="7" t="s">
        <v>10</v>
      </c>
      <c r="H190" s="11">
        <f>SUM(H188:H189)</f>
        <v>15310.608</v>
      </c>
      <c r="I190" s="8"/>
    </row>
    <row r="191" spans="1:9" x14ac:dyDescent="0.35">
      <c r="A191" s="9"/>
      <c r="B191" s="11"/>
      <c r="C191" s="11"/>
      <c r="D191" s="11"/>
      <c r="E191" s="11"/>
      <c r="F191" s="11"/>
      <c r="G191" s="11"/>
      <c r="H191" s="11"/>
      <c r="I191" s="8"/>
    </row>
    <row r="192" spans="1:9" ht="15.5" x14ac:dyDescent="0.35">
      <c r="A192" s="22" t="s">
        <v>37</v>
      </c>
      <c r="B192" s="17"/>
      <c r="C192" s="17"/>
      <c r="D192" s="11"/>
      <c r="E192" s="11"/>
      <c r="F192" s="11"/>
      <c r="G192" s="11"/>
      <c r="H192" s="11"/>
      <c r="I192" s="8"/>
    </row>
    <row r="193" spans="1:9" ht="15.5" x14ac:dyDescent="0.35">
      <c r="A193" s="9"/>
      <c r="B193" s="7" t="s">
        <v>34</v>
      </c>
      <c r="C193" s="7" t="s">
        <v>35</v>
      </c>
      <c r="D193" s="7" t="s">
        <v>36</v>
      </c>
      <c r="E193" s="12" t="s">
        <v>10</v>
      </c>
      <c r="F193" s="11"/>
      <c r="G193" s="12" t="s">
        <v>39</v>
      </c>
      <c r="H193" s="11"/>
      <c r="I193" s="8"/>
    </row>
    <row r="194" spans="1:9" ht="15.5" x14ac:dyDescent="0.35">
      <c r="A194" s="23" t="s">
        <v>2</v>
      </c>
      <c r="B194" s="10">
        <v>0</v>
      </c>
      <c r="C194" s="10">
        <v>0</v>
      </c>
      <c r="D194" s="10">
        <v>200</v>
      </c>
      <c r="E194" s="10">
        <f>SUM(B194:D194)</f>
        <v>200</v>
      </c>
      <c r="F194" s="15" t="s">
        <v>40</v>
      </c>
      <c r="G194" s="11" cm="1">
        <f t="array" ref="G194:G201">TRANSPOSE(Demand!B10:I10)</f>
        <v>200</v>
      </c>
      <c r="H194" s="11"/>
      <c r="I194" s="8"/>
    </row>
    <row r="195" spans="1:9" ht="15.5" x14ac:dyDescent="0.35">
      <c r="A195" s="23" t="s">
        <v>3</v>
      </c>
      <c r="B195" s="10">
        <v>0</v>
      </c>
      <c r="C195" s="10">
        <v>0</v>
      </c>
      <c r="D195" s="10">
        <v>150</v>
      </c>
      <c r="E195" s="10">
        <f t="shared" ref="E195:E201" si="7">SUM(B195:D195)</f>
        <v>150</v>
      </c>
      <c r="F195" s="15" t="s">
        <v>40</v>
      </c>
      <c r="G195" s="11">
        <v>150</v>
      </c>
      <c r="H195" s="11"/>
      <c r="I195" s="8"/>
    </row>
    <row r="196" spans="1:9" ht="15.5" x14ac:dyDescent="0.35">
      <c r="A196" s="23" t="s">
        <v>4</v>
      </c>
      <c r="B196" s="10">
        <v>0</v>
      </c>
      <c r="C196" s="10">
        <v>0</v>
      </c>
      <c r="D196" s="10">
        <v>200</v>
      </c>
      <c r="E196" s="10">
        <f t="shared" si="7"/>
        <v>200</v>
      </c>
      <c r="F196" s="15" t="s">
        <v>40</v>
      </c>
      <c r="G196" s="11">
        <v>200</v>
      </c>
      <c r="H196" s="11"/>
      <c r="I196" s="8"/>
    </row>
    <row r="197" spans="1:9" ht="15.5" x14ac:dyDescent="0.35">
      <c r="A197" s="23" t="s">
        <v>5</v>
      </c>
      <c r="B197" s="10">
        <v>0</v>
      </c>
      <c r="C197" s="10">
        <v>0</v>
      </c>
      <c r="D197" s="10">
        <v>300</v>
      </c>
      <c r="E197" s="10">
        <f t="shared" si="7"/>
        <v>300</v>
      </c>
      <c r="F197" s="15" t="s">
        <v>40</v>
      </c>
      <c r="G197" s="11">
        <v>300</v>
      </c>
      <c r="H197" s="11"/>
      <c r="I197" s="8"/>
    </row>
    <row r="198" spans="1:9" ht="15.5" x14ac:dyDescent="0.35">
      <c r="A198" s="23" t="s">
        <v>6</v>
      </c>
      <c r="B198" s="10">
        <v>150</v>
      </c>
      <c r="C198" s="10">
        <v>0</v>
      </c>
      <c r="D198" s="10">
        <v>0</v>
      </c>
      <c r="E198" s="10">
        <f t="shared" si="7"/>
        <v>150</v>
      </c>
      <c r="F198" s="15" t="s">
        <v>40</v>
      </c>
      <c r="G198" s="11">
        <v>150</v>
      </c>
      <c r="H198" s="11"/>
      <c r="I198" s="8"/>
    </row>
    <row r="199" spans="1:9" ht="15.5" x14ac:dyDescent="0.35">
      <c r="A199" s="23" t="s">
        <v>7</v>
      </c>
      <c r="B199" s="10">
        <v>0</v>
      </c>
      <c r="C199" s="10">
        <v>0</v>
      </c>
      <c r="D199" s="10">
        <v>200</v>
      </c>
      <c r="E199" s="10">
        <f t="shared" si="7"/>
        <v>200</v>
      </c>
      <c r="F199" s="15" t="s">
        <v>40</v>
      </c>
      <c r="G199" s="11">
        <v>200</v>
      </c>
      <c r="H199" s="11"/>
      <c r="I199" s="8"/>
    </row>
    <row r="200" spans="1:9" ht="15.5" x14ac:dyDescent="0.35">
      <c r="A200" s="23" t="s">
        <v>8</v>
      </c>
      <c r="B200" s="10">
        <v>150</v>
      </c>
      <c r="C200" s="10">
        <v>0</v>
      </c>
      <c r="D200" s="10">
        <v>0</v>
      </c>
      <c r="E200" s="10">
        <f t="shared" si="7"/>
        <v>150</v>
      </c>
      <c r="F200" s="15" t="s">
        <v>40</v>
      </c>
      <c r="G200" s="11">
        <v>150</v>
      </c>
      <c r="H200" s="11"/>
      <c r="I200" s="8"/>
    </row>
    <row r="201" spans="1:9" ht="15.5" x14ac:dyDescent="0.35">
      <c r="A201" s="23" t="s">
        <v>9</v>
      </c>
      <c r="B201" s="10">
        <v>0</v>
      </c>
      <c r="C201" s="10">
        <v>0</v>
      </c>
      <c r="D201" s="10">
        <v>150</v>
      </c>
      <c r="E201" s="10">
        <f t="shared" si="7"/>
        <v>150</v>
      </c>
      <c r="F201" s="15" t="s">
        <v>40</v>
      </c>
      <c r="G201" s="11">
        <v>150</v>
      </c>
      <c r="H201" s="11"/>
      <c r="I201" s="8"/>
    </row>
    <row r="202" spans="1:9" ht="15.5" x14ac:dyDescent="0.35">
      <c r="A202" s="9"/>
      <c r="B202" s="11"/>
      <c r="C202" s="11"/>
      <c r="D202" s="11"/>
      <c r="E202" s="36" t="s">
        <v>38</v>
      </c>
      <c r="F202" s="36"/>
      <c r="G202" s="36"/>
      <c r="H202" s="11"/>
      <c r="I202" s="8"/>
    </row>
    <row r="203" spans="1:9" ht="15.5" x14ac:dyDescent="0.35">
      <c r="A203" s="9"/>
      <c r="B203" s="11"/>
      <c r="C203" s="11"/>
      <c r="D203" s="7" t="s">
        <v>34</v>
      </c>
      <c r="E203" s="10">
        <f>SUM(B194:B201)</f>
        <v>300</v>
      </c>
      <c r="F203" s="18" t="s">
        <v>40</v>
      </c>
      <c r="G203" s="11">
        <f>B190</f>
        <v>300</v>
      </c>
      <c r="H203" s="11"/>
      <c r="I203" s="8"/>
    </row>
    <row r="204" spans="1:9" ht="15.5" x14ac:dyDescent="0.35">
      <c r="A204" s="9"/>
      <c r="B204" s="11"/>
      <c r="C204" s="11"/>
      <c r="D204" s="7" t="s">
        <v>35</v>
      </c>
      <c r="E204" s="10">
        <f>SUM(C194:C201)</f>
        <v>0</v>
      </c>
      <c r="F204" s="18" t="s">
        <v>40</v>
      </c>
      <c r="G204" s="11">
        <f>C190</f>
        <v>0</v>
      </c>
      <c r="H204" s="11"/>
      <c r="I204" s="8"/>
    </row>
    <row r="205" spans="1:9" ht="15.5" x14ac:dyDescent="0.35">
      <c r="A205" s="9"/>
      <c r="B205" s="11"/>
      <c r="C205" s="11"/>
      <c r="D205" s="7" t="s">
        <v>36</v>
      </c>
      <c r="E205" s="10">
        <f>SUM(D194:D201)</f>
        <v>1200</v>
      </c>
      <c r="F205" s="18" t="s">
        <v>40</v>
      </c>
      <c r="G205" s="11">
        <f>D190</f>
        <v>1200</v>
      </c>
      <c r="H205" s="11"/>
      <c r="I205" s="8"/>
    </row>
    <row r="206" spans="1:9" ht="15.5" x14ac:dyDescent="0.35">
      <c r="A206" s="9"/>
      <c r="B206" s="11"/>
      <c r="C206" s="11"/>
      <c r="D206" s="14"/>
      <c r="E206" s="36" t="s">
        <v>50</v>
      </c>
      <c r="F206" s="36"/>
      <c r="G206" s="36"/>
      <c r="H206" s="11"/>
      <c r="I206" s="8"/>
    </row>
    <row r="207" spans="1:9" ht="15.5" x14ac:dyDescent="0.35">
      <c r="A207" s="9"/>
      <c r="B207" s="11"/>
      <c r="C207" s="11"/>
      <c r="D207" s="7" t="s">
        <v>34</v>
      </c>
      <c r="E207" s="10">
        <f>B190/$G$4</f>
        <v>33.333333333333336</v>
      </c>
      <c r="F207" s="18" t="s">
        <v>41</v>
      </c>
      <c r="G207" s="11">
        <v>160</v>
      </c>
      <c r="H207" s="11"/>
      <c r="I207" s="8"/>
    </row>
    <row r="208" spans="1:9" ht="15.5" x14ac:dyDescent="0.35">
      <c r="A208" s="9"/>
      <c r="B208" s="11"/>
      <c r="C208" s="11"/>
      <c r="D208" s="7" t="s">
        <v>35</v>
      </c>
      <c r="E208" s="10">
        <f>C190/$G$5</f>
        <v>0</v>
      </c>
      <c r="F208" s="18" t="s">
        <v>41</v>
      </c>
      <c r="G208" s="11">
        <v>160</v>
      </c>
      <c r="H208" s="11"/>
      <c r="I208" s="8"/>
    </row>
    <row r="209" spans="1:9" ht="16" thickBot="1" x14ac:dyDescent="0.4">
      <c r="A209" s="24"/>
      <c r="B209" s="25"/>
      <c r="C209" s="25"/>
      <c r="D209" s="31" t="s">
        <v>36</v>
      </c>
      <c r="E209" s="32">
        <f>D190/$G$6</f>
        <v>160</v>
      </c>
      <c r="F209" s="30" t="s">
        <v>41</v>
      </c>
      <c r="G209" s="25">
        <v>160</v>
      </c>
      <c r="H209" s="25"/>
      <c r="I209" s="26"/>
    </row>
    <row r="211" spans="1:9" ht="15" thickBot="1" x14ac:dyDescent="0.4"/>
    <row r="212" spans="1:9" x14ac:dyDescent="0.35">
      <c r="A212" s="37" t="s">
        <v>22</v>
      </c>
      <c r="B212" s="38"/>
      <c r="C212" s="38"/>
      <c r="D212" s="38"/>
      <c r="E212" s="38"/>
      <c r="F212" s="38"/>
      <c r="G212" s="38"/>
      <c r="H212" s="38"/>
      <c r="I212" s="39"/>
    </row>
    <row r="213" spans="1:9" ht="15.5" x14ac:dyDescent="0.35">
      <c r="A213" s="20"/>
      <c r="B213" s="13"/>
      <c r="C213" s="13"/>
      <c r="D213" s="13"/>
      <c r="E213" s="13"/>
      <c r="F213" s="12" t="s">
        <v>30</v>
      </c>
      <c r="G213" s="7" t="s">
        <v>38</v>
      </c>
      <c r="H213" s="13">
        <f>E232*$I$4 + E233*$I$5 + E234*$I$6</f>
        <v>12088.666666666666</v>
      </c>
      <c r="I213" s="21"/>
    </row>
    <row r="214" spans="1:9" ht="15.5" x14ac:dyDescent="0.35">
      <c r="A214" s="22" t="s">
        <v>45</v>
      </c>
      <c r="B214" s="7" t="s">
        <v>34</v>
      </c>
      <c r="C214" s="7" t="s">
        <v>35</v>
      </c>
      <c r="D214" s="7" t="s">
        <v>36</v>
      </c>
      <c r="E214" s="11"/>
      <c r="F214" s="11"/>
      <c r="G214" s="7" t="s">
        <v>51</v>
      </c>
      <c r="H214" s="11">
        <f>1.2*SUMPRODUCT($B$3:$D$10,B219:D226)</f>
        <v>705.15199999999993</v>
      </c>
      <c r="I214" s="8"/>
    </row>
    <row r="215" spans="1:9" ht="15.5" x14ac:dyDescent="0.35">
      <c r="A215" s="9"/>
      <c r="B215" s="11">
        <v>100</v>
      </c>
      <c r="C215" s="11">
        <v>0</v>
      </c>
      <c r="D215" s="11">
        <v>1200</v>
      </c>
      <c r="E215" s="11"/>
      <c r="F215" s="11"/>
      <c r="G215" s="7" t="s">
        <v>10</v>
      </c>
      <c r="H215" s="11">
        <f>SUM(H213:H214)</f>
        <v>12793.818666666666</v>
      </c>
      <c r="I215" s="8"/>
    </row>
    <row r="216" spans="1:9" x14ac:dyDescent="0.35">
      <c r="A216" s="9"/>
      <c r="B216" s="11"/>
      <c r="C216" s="11"/>
      <c r="D216" s="11"/>
      <c r="E216" s="11"/>
      <c r="F216" s="11"/>
      <c r="G216" s="11"/>
      <c r="H216" s="11"/>
      <c r="I216" s="8"/>
    </row>
    <row r="217" spans="1:9" ht="15.5" x14ac:dyDescent="0.35">
      <c r="A217" s="22" t="s">
        <v>37</v>
      </c>
      <c r="B217" s="17"/>
      <c r="C217" s="17"/>
      <c r="D217" s="11"/>
      <c r="E217" s="11"/>
      <c r="F217" s="11"/>
      <c r="G217" s="11"/>
      <c r="H217" s="11"/>
      <c r="I217" s="8"/>
    </row>
    <row r="218" spans="1:9" ht="15.5" x14ac:dyDescent="0.35">
      <c r="A218" s="9"/>
      <c r="B218" s="7" t="s">
        <v>34</v>
      </c>
      <c r="C218" s="7" t="s">
        <v>35</v>
      </c>
      <c r="D218" s="7" t="s">
        <v>36</v>
      </c>
      <c r="E218" s="12" t="s">
        <v>10</v>
      </c>
      <c r="F218" s="11"/>
      <c r="G218" s="12" t="s">
        <v>39</v>
      </c>
      <c r="H218" s="11"/>
      <c r="I218" s="8"/>
    </row>
    <row r="219" spans="1:9" ht="15.5" x14ac:dyDescent="0.35">
      <c r="A219" s="23" t="s">
        <v>2</v>
      </c>
      <c r="B219" s="10">
        <v>0</v>
      </c>
      <c r="C219" s="10">
        <v>0</v>
      </c>
      <c r="D219" s="10">
        <v>150</v>
      </c>
      <c r="E219" s="10">
        <f>SUM(B219:D219)</f>
        <v>150</v>
      </c>
      <c r="F219" s="15" t="s">
        <v>40</v>
      </c>
      <c r="G219" s="11" cm="1">
        <f t="array" ref="G219:G226">TRANSPOSE(Demand!B11:I11)</f>
        <v>150</v>
      </c>
      <c r="H219" s="11"/>
      <c r="I219" s="8"/>
    </row>
    <row r="220" spans="1:9" ht="15.5" x14ac:dyDescent="0.35">
      <c r="A220" s="23" t="s">
        <v>3</v>
      </c>
      <c r="B220" s="10">
        <v>0</v>
      </c>
      <c r="C220" s="10">
        <v>0</v>
      </c>
      <c r="D220" s="10">
        <v>100</v>
      </c>
      <c r="E220" s="10">
        <f t="shared" ref="E220:E226" si="8">SUM(B220:D220)</f>
        <v>100</v>
      </c>
      <c r="F220" s="15" t="s">
        <v>40</v>
      </c>
      <c r="G220" s="11">
        <v>100</v>
      </c>
      <c r="H220" s="11"/>
      <c r="I220" s="8"/>
    </row>
    <row r="221" spans="1:9" ht="15.5" x14ac:dyDescent="0.35">
      <c r="A221" s="23" t="s">
        <v>4</v>
      </c>
      <c r="B221" s="10">
        <v>0</v>
      </c>
      <c r="C221" s="10">
        <v>0</v>
      </c>
      <c r="D221" s="10">
        <v>150</v>
      </c>
      <c r="E221" s="10">
        <f t="shared" si="8"/>
        <v>150</v>
      </c>
      <c r="F221" s="15" t="s">
        <v>40</v>
      </c>
      <c r="G221" s="11">
        <v>150</v>
      </c>
      <c r="H221" s="11"/>
      <c r="I221" s="8"/>
    </row>
    <row r="222" spans="1:9" ht="15.5" x14ac:dyDescent="0.35">
      <c r="A222" s="23" t="s">
        <v>5</v>
      </c>
      <c r="B222" s="10">
        <v>0</v>
      </c>
      <c r="C222" s="10">
        <v>0</v>
      </c>
      <c r="D222" s="10">
        <v>350</v>
      </c>
      <c r="E222" s="10">
        <f t="shared" si="8"/>
        <v>350</v>
      </c>
      <c r="F222" s="15" t="s">
        <v>40</v>
      </c>
      <c r="G222" s="11">
        <v>350</v>
      </c>
      <c r="H222" s="11"/>
      <c r="I222" s="8"/>
    </row>
    <row r="223" spans="1:9" ht="15.5" x14ac:dyDescent="0.35">
      <c r="A223" s="23" t="s">
        <v>6</v>
      </c>
      <c r="B223" s="10">
        <v>100</v>
      </c>
      <c r="C223" s="10">
        <v>0</v>
      </c>
      <c r="D223" s="10">
        <v>100</v>
      </c>
      <c r="E223" s="10">
        <f t="shared" si="8"/>
        <v>200</v>
      </c>
      <c r="F223" s="15" t="s">
        <v>40</v>
      </c>
      <c r="G223" s="11">
        <v>200</v>
      </c>
      <c r="H223" s="11"/>
      <c r="I223" s="8"/>
    </row>
    <row r="224" spans="1:9" ht="15.5" x14ac:dyDescent="0.35">
      <c r="A224" s="23" t="s">
        <v>7</v>
      </c>
      <c r="B224" s="10">
        <v>0</v>
      </c>
      <c r="C224" s="10">
        <v>0</v>
      </c>
      <c r="D224" s="10">
        <v>225</v>
      </c>
      <c r="E224" s="10">
        <f t="shared" si="8"/>
        <v>225</v>
      </c>
      <c r="F224" s="15" t="s">
        <v>40</v>
      </c>
      <c r="G224" s="11">
        <v>225</v>
      </c>
      <c r="H224" s="11"/>
      <c r="I224" s="8"/>
    </row>
    <row r="225" spans="1:9" ht="15.5" x14ac:dyDescent="0.35">
      <c r="A225" s="23" t="s">
        <v>8</v>
      </c>
      <c r="B225" s="10">
        <v>0</v>
      </c>
      <c r="C225" s="10">
        <v>0</v>
      </c>
      <c r="D225" s="10">
        <v>25</v>
      </c>
      <c r="E225" s="10">
        <f t="shared" si="8"/>
        <v>25</v>
      </c>
      <c r="F225" s="15" t="s">
        <v>40</v>
      </c>
      <c r="G225" s="11">
        <v>25</v>
      </c>
      <c r="H225" s="11"/>
      <c r="I225" s="8"/>
    </row>
    <row r="226" spans="1:9" ht="15.5" x14ac:dyDescent="0.35">
      <c r="A226" s="23" t="s">
        <v>9</v>
      </c>
      <c r="B226" s="10">
        <v>0</v>
      </c>
      <c r="C226" s="10">
        <v>0</v>
      </c>
      <c r="D226" s="10">
        <v>100</v>
      </c>
      <c r="E226" s="10">
        <f t="shared" si="8"/>
        <v>100</v>
      </c>
      <c r="F226" s="15" t="s">
        <v>40</v>
      </c>
      <c r="G226" s="11">
        <v>100</v>
      </c>
      <c r="H226" s="11"/>
      <c r="I226" s="8"/>
    </row>
    <row r="227" spans="1:9" ht="15.5" x14ac:dyDescent="0.35">
      <c r="A227" s="9"/>
      <c r="B227" s="11"/>
      <c r="C227" s="11"/>
      <c r="D227" s="11"/>
      <c r="E227" s="36" t="s">
        <v>38</v>
      </c>
      <c r="F227" s="36"/>
      <c r="G227" s="36"/>
      <c r="H227" s="11"/>
      <c r="I227" s="8"/>
    </row>
    <row r="228" spans="1:9" ht="15.5" x14ac:dyDescent="0.35">
      <c r="A228" s="9"/>
      <c r="B228" s="11"/>
      <c r="C228" s="11"/>
      <c r="D228" s="7" t="s">
        <v>34</v>
      </c>
      <c r="E228" s="10">
        <f>SUM(B219:B226)</f>
        <v>100</v>
      </c>
      <c r="F228" s="18" t="s">
        <v>40</v>
      </c>
      <c r="G228" s="11">
        <f>B215</f>
        <v>100</v>
      </c>
      <c r="H228" s="11"/>
      <c r="I228" s="8"/>
    </row>
    <row r="229" spans="1:9" ht="15.5" x14ac:dyDescent="0.35">
      <c r="A229" s="9"/>
      <c r="B229" s="11"/>
      <c r="C229" s="11"/>
      <c r="D229" s="7" t="s">
        <v>35</v>
      </c>
      <c r="E229" s="10">
        <f>SUM(C219:C226)</f>
        <v>0</v>
      </c>
      <c r="F229" s="18" t="s">
        <v>40</v>
      </c>
      <c r="G229" s="11">
        <f>C215</f>
        <v>0</v>
      </c>
      <c r="H229" s="11"/>
      <c r="I229" s="8"/>
    </row>
    <row r="230" spans="1:9" ht="15.5" x14ac:dyDescent="0.35">
      <c r="A230" s="9"/>
      <c r="B230" s="11"/>
      <c r="C230" s="11"/>
      <c r="D230" s="7" t="s">
        <v>36</v>
      </c>
      <c r="E230" s="10">
        <f>SUM(D219:D226)</f>
        <v>1200</v>
      </c>
      <c r="F230" s="18" t="s">
        <v>40</v>
      </c>
      <c r="G230" s="11">
        <f>D215</f>
        <v>1200</v>
      </c>
      <c r="H230" s="11"/>
      <c r="I230" s="8"/>
    </row>
    <row r="231" spans="1:9" ht="15.5" x14ac:dyDescent="0.35">
      <c r="A231" s="9"/>
      <c r="B231" s="11"/>
      <c r="C231" s="11"/>
      <c r="D231" s="14"/>
      <c r="E231" s="36" t="s">
        <v>50</v>
      </c>
      <c r="F231" s="36"/>
      <c r="G231" s="36"/>
      <c r="H231" s="11"/>
      <c r="I231" s="8"/>
    </row>
    <row r="232" spans="1:9" ht="15.5" x14ac:dyDescent="0.35">
      <c r="A232" s="9"/>
      <c r="B232" s="11"/>
      <c r="C232" s="11"/>
      <c r="D232" s="7" t="s">
        <v>34</v>
      </c>
      <c r="E232" s="10">
        <f>B215/$G$4</f>
        <v>11.111111111111111</v>
      </c>
      <c r="F232" s="18" t="s">
        <v>41</v>
      </c>
      <c r="G232" s="11">
        <v>160</v>
      </c>
      <c r="H232" s="11"/>
      <c r="I232" s="8"/>
    </row>
    <row r="233" spans="1:9" ht="15.5" x14ac:dyDescent="0.35">
      <c r="A233" s="9"/>
      <c r="B233" s="11"/>
      <c r="C233" s="11"/>
      <c r="D233" s="7" t="s">
        <v>35</v>
      </c>
      <c r="E233" s="10">
        <f>C215/$G$5</f>
        <v>0</v>
      </c>
      <c r="F233" s="18" t="s">
        <v>41</v>
      </c>
      <c r="G233" s="11">
        <v>160</v>
      </c>
      <c r="H233" s="11"/>
      <c r="I233" s="8"/>
    </row>
    <row r="234" spans="1:9" ht="16" thickBot="1" x14ac:dyDescent="0.4">
      <c r="A234" s="24"/>
      <c r="B234" s="25"/>
      <c r="C234" s="25"/>
      <c r="D234" s="31" t="s">
        <v>36</v>
      </c>
      <c r="E234" s="32">
        <f>D215/$G$6</f>
        <v>160</v>
      </c>
      <c r="F234" s="30" t="s">
        <v>41</v>
      </c>
      <c r="G234" s="25">
        <v>160</v>
      </c>
      <c r="H234" s="25"/>
      <c r="I234" s="26"/>
    </row>
    <row r="236" spans="1:9" ht="15" thickBot="1" x14ac:dyDescent="0.4"/>
    <row r="237" spans="1:9" x14ac:dyDescent="0.35">
      <c r="A237" s="37" t="s">
        <v>23</v>
      </c>
      <c r="B237" s="38"/>
      <c r="C237" s="38"/>
      <c r="D237" s="38"/>
      <c r="E237" s="38"/>
      <c r="F237" s="38"/>
      <c r="G237" s="38"/>
      <c r="H237" s="38"/>
      <c r="I237" s="39"/>
    </row>
    <row r="238" spans="1:9" ht="15.5" x14ac:dyDescent="0.35">
      <c r="A238" s="20"/>
      <c r="B238" s="13"/>
      <c r="C238" s="13"/>
      <c r="D238" s="13"/>
      <c r="E238" s="13"/>
      <c r="F238" s="12" t="s">
        <v>30</v>
      </c>
      <c r="G238" s="7" t="s">
        <v>38</v>
      </c>
      <c r="H238" s="13">
        <f>E257*$I$4 + E258*$I$5 + E259*$I$6</f>
        <v>14217.833333333334</v>
      </c>
      <c r="I238" s="21"/>
    </row>
    <row r="239" spans="1:9" ht="15.5" x14ac:dyDescent="0.35">
      <c r="A239" s="22" t="s">
        <v>45</v>
      </c>
      <c r="B239" s="7" t="s">
        <v>34</v>
      </c>
      <c r="C239" s="7" t="s">
        <v>35</v>
      </c>
      <c r="D239" s="7" t="s">
        <v>36</v>
      </c>
      <c r="E239" s="11"/>
      <c r="F239" s="11"/>
      <c r="G239" s="7" t="s">
        <v>51</v>
      </c>
      <c r="H239" s="11">
        <f>1.2*SUMPRODUCT($B$3:$D$10,B244:D251)</f>
        <v>704.06399999999996</v>
      </c>
      <c r="I239" s="8"/>
    </row>
    <row r="240" spans="1:9" ht="15.5" x14ac:dyDescent="0.35">
      <c r="A240" s="9"/>
      <c r="B240" s="11">
        <v>275</v>
      </c>
      <c r="C240" s="11">
        <v>0</v>
      </c>
      <c r="D240" s="11">
        <v>1200</v>
      </c>
      <c r="E240" s="11"/>
      <c r="F240" s="11"/>
      <c r="G240" s="7" t="s">
        <v>10</v>
      </c>
      <c r="H240" s="11">
        <f>SUM(H238:H239)</f>
        <v>14921.897333333334</v>
      </c>
      <c r="I240" s="8"/>
    </row>
    <row r="241" spans="1:9" x14ac:dyDescent="0.35">
      <c r="A241" s="9"/>
      <c r="B241" s="11"/>
      <c r="C241" s="11"/>
      <c r="D241" s="11"/>
      <c r="E241" s="11"/>
      <c r="F241" s="11"/>
      <c r="G241" s="11"/>
      <c r="H241" s="11"/>
      <c r="I241" s="8"/>
    </row>
    <row r="242" spans="1:9" ht="15.5" x14ac:dyDescent="0.35">
      <c r="A242" s="22" t="s">
        <v>37</v>
      </c>
      <c r="B242" s="17"/>
      <c r="C242" s="17"/>
      <c r="D242" s="11"/>
      <c r="E242" s="11"/>
      <c r="F242" s="11"/>
      <c r="G242" s="11"/>
      <c r="H242" s="11"/>
      <c r="I242" s="8"/>
    </row>
    <row r="243" spans="1:9" ht="15.5" x14ac:dyDescent="0.35">
      <c r="A243" s="9"/>
      <c r="B243" s="7" t="s">
        <v>34</v>
      </c>
      <c r="C243" s="7" t="s">
        <v>35</v>
      </c>
      <c r="D243" s="7" t="s">
        <v>36</v>
      </c>
      <c r="E243" s="12" t="s">
        <v>10</v>
      </c>
      <c r="F243" s="11"/>
      <c r="G243" s="12" t="s">
        <v>39</v>
      </c>
      <c r="H243" s="11"/>
      <c r="I243" s="8"/>
    </row>
    <row r="244" spans="1:9" ht="15.5" x14ac:dyDescent="0.35">
      <c r="A244" s="23" t="s">
        <v>2</v>
      </c>
      <c r="B244" s="10">
        <v>0</v>
      </c>
      <c r="C244" s="10">
        <v>0</v>
      </c>
      <c r="D244" s="10">
        <v>150</v>
      </c>
      <c r="E244" s="10">
        <f>SUM(B244:D244)</f>
        <v>150</v>
      </c>
      <c r="F244" s="15" t="s">
        <v>40</v>
      </c>
      <c r="G244" s="11" cm="1">
        <f t="array" ref="G244:G251">TRANSPOSE(Demand!B12:I12)</f>
        <v>150</v>
      </c>
      <c r="H244" s="11"/>
      <c r="I244" s="8"/>
    </row>
    <row r="245" spans="1:9" ht="15.5" x14ac:dyDescent="0.35">
      <c r="A245" s="23" t="s">
        <v>3</v>
      </c>
      <c r="B245" s="10">
        <v>0</v>
      </c>
      <c r="C245" s="10">
        <v>0</v>
      </c>
      <c r="D245" s="10">
        <v>100</v>
      </c>
      <c r="E245" s="10">
        <f t="shared" ref="E245:E251" si="9">SUM(B245:D245)</f>
        <v>100</v>
      </c>
      <c r="F245" s="15" t="s">
        <v>40</v>
      </c>
      <c r="G245" s="11">
        <v>100</v>
      </c>
      <c r="H245" s="11"/>
      <c r="I245" s="8"/>
    </row>
    <row r="246" spans="1:9" ht="15.5" x14ac:dyDescent="0.35">
      <c r="A246" s="23" t="s">
        <v>4</v>
      </c>
      <c r="B246" s="10">
        <v>0</v>
      </c>
      <c r="C246" s="10">
        <v>0</v>
      </c>
      <c r="D246" s="10">
        <v>100</v>
      </c>
      <c r="E246" s="10">
        <f t="shared" si="9"/>
        <v>100</v>
      </c>
      <c r="F246" s="15" t="s">
        <v>40</v>
      </c>
      <c r="G246" s="11">
        <v>100</v>
      </c>
      <c r="H246" s="11"/>
      <c r="I246" s="8"/>
    </row>
    <row r="247" spans="1:9" ht="15.5" x14ac:dyDescent="0.35">
      <c r="A247" s="23" t="s">
        <v>5</v>
      </c>
      <c r="B247" s="10">
        <v>0</v>
      </c>
      <c r="C247" s="10">
        <v>0</v>
      </c>
      <c r="D247" s="10">
        <v>350</v>
      </c>
      <c r="E247" s="10">
        <f t="shared" si="9"/>
        <v>350</v>
      </c>
      <c r="F247" s="15" t="s">
        <v>40</v>
      </c>
      <c r="G247" s="11">
        <v>350</v>
      </c>
      <c r="H247" s="11"/>
      <c r="I247" s="8"/>
    </row>
    <row r="248" spans="1:9" ht="15.5" x14ac:dyDescent="0.35">
      <c r="A248" s="23" t="s">
        <v>6</v>
      </c>
      <c r="B248" s="10">
        <v>250</v>
      </c>
      <c r="C248" s="10">
        <v>0</v>
      </c>
      <c r="D248" s="10">
        <v>0</v>
      </c>
      <c r="E248" s="10">
        <f t="shared" si="9"/>
        <v>250</v>
      </c>
      <c r="F248" s="15" t="s">
        <v>40</v>
      </c>
      <c r="G248" s="11">
        <v>250</v>
      </c>
      <c r="H248" s="11"/>
      <c r="I248" s="8"/>
    </row>
    <row r="249" spans="1:9" ht="15.5" x14ac:dyDescent="0.35">
      <c r="A249" s="23" t="s">
        <v>7</v>
      </c>
      <c r="B249" s="10">
        <v>0</v>
      </c>
      <c r="C249" s="10">
        <v>0</v>
      </c>
      <c r="D249" s="10">
        <v>400</v>
      </c>
      <c r="E249" s="10">
        <f t="shared" si="9"/>
        <v>400</v>
      </c>
      <c r="F249" s="15" t="s">
        <v>40</v>
      </c>
      <c r="G249" s="11">
        <v>400</v>
      </c>
      <c r="H249" s="11"/>
      <c r="I249" s="8"/>
    </row>
    <row r="250" spans="1:9" ht="15.5" x14ac:dyDescent="0.35">
      <c r="A250" s="23" t="s">
        <v>8</v>
      </c>
      <c r="B250" s="10">
        <v>25</v>
      </c>
      <c r="C250" s="10">
        <v>0</v>
      </c>
      <c r="D250" s="10">
        <v>25</v>
      </c>
      <c r="E250" s="10">
        <f t="shared" si="9"/>
        <v>50</v>
      </c>
      <c r="F250" s="15" t="s">
        <v>40</v>
      </c>
      <c r="G250" s="11">
        <v>50</v>
      </c>
      <c r="H250" s="11"/>
      <c r="I250" s="8"/>
    </row>
    <row r="251" spans="1:9" ht="15.5" x14ac:dyDescent="0.35">
      <c r="A251" s="23" t="s">
        <v>9</v>
      </c>
      <c r="B251" s="10">
        <v>0</v>
      </c>
      <c r="C251" s="10">
        <v>0</v>
      </c>
      <c r="D251" s="10">
        <v>75</v>
      </c>
      <c r="E251" s="10">
        <f t="shared" si="9"/>
        <v>75</v>
      </c>
      <c r="F251" s="15" t="s">
        <v>40</v>
      </c>
      <c r="G251" s="11">
        <v>75</v>
      </c>
      <c r="H251" s="11"/>
      <c r="I251" s="8"/>
    </row>
    <row r="252" spans="1:9" ht="15.5" x14ac:dyDescent="0.35">
      <c r="A252" s="9"/>
      <c r="B252" s="11"/>
      <c r="C252" s="11"/>
      <c r="D252" s="11"/>
      <c r="E252" s="36" t="s">
        <v>38</v>
      </c>
      <c r="F252" s="36"/>
      <c r="G252" s="36"/>
      <c r="H252" s="11"/>
      <c r="I252" s="8"/>
    </row>
    <row r="253" spans="1:9" ht="15.5" x14ac:dyDescent="0.35">
      <c r="A253" s="9"/>
      <c r="B253" s="11"/>
      <c r="C253" s="11"/>
      <c r="D253" s="7" t="s">
        <v>34</v>
      </c>
      <c r="E253" s="10">
        <f>SUM(B244:B251)</f>
        <v>275</v>
      </c>
      <c r="F253" s="18" t="s">
        <v>40</v>
      </c>
      <c r="G253" s="11">
        <f>B240</f>
        <v>275</v>
      </c>
      <c r="H253" s="11"/>
      <c r="I253" s="8"/>
    </row>
    <row r="254" spans="1:9" ht="15.5" x14ac:dyDescent="0.35">
      <c r="A254" s="9"/>
      <c r="B254" s="11"/>
      <c r="C254" s="11"/>
      <c r="D254" s="7" t="s">
        <v>35</v>
      </c>
      <c r="E254" s="10">
        <f>SUM(C244:C251)</f>
        <v>0</v>
      </c>
      <c r="F254" s="18" t="s">
        <v>40</v>
      </c>
      <c r="G254" s="11">
        <f>C240</f>
        <v>0</v>
      </c>
      <c r="H254" s="11"/>
      <c r="I254" s="8"/>
    </row>
    <row r="255" spans="1:9" ht="15.5" x14ac:dyDescent="0.35">
      <c r="A255" s="9"/>
      <c r="B255" s="11"/>
      <c r="C255" s="11"/>
      <c r="D255" s="7" t="s">
        <v>36</v>
      </c>
      <c r="E255" s="10">
        <f>SUM(D244:D251)</f>
        <v>1200</v>
      </c>
      <c r="F255" s="18" t="s">
        <v>40</v>
      </c>
      <c r="G255" s="11">
        <f>D240</f>
        <v>1200</v>
      </c>
      <c r="H255" s="11"/>
      <c r="I255" s="8"/>
    </row>
    <row r="256" spans="1:9" ht="15.5" x14ac:dyDescent="0.35">
      <c r="A256" s="9"/>
      <c r="B256" s="11"/>
      <c r="C256" s="11"/>
      <c r="D256" s="14"/>
      <c r="E256" s="36" t="s">
        <v>50</v>
      </c>
      <c r="F256" s="36"/>
      <c r="G256" s="36"/>
      <c r="H256" s="11"/>
      <c r="I256" s="8"/>
    </row>
    <row r="257" spans="1:9" ht="15.5" x14ac:dyDescent="0.35">
      <c r="A257" s="9"/>
      <c r="B257" s="11"/>
      <c r="C257" s="11"/>
      <c r="D257" s="7" t="s">
        <v>34</v>
      </c>
      <c r="E257" s="10">
        <f>B240/$G$4</f>
        <v>30.555555555555557</v>
      </c>
      <c r="F257" s="18" t="s">
        <v>41</v>
      </c>
      <c r="G257" s="11">
        <v>160</v>
      </c>
      <c r="H257" s="11"/>
      <c r="I257" s="8"/>
    </row>
    <row r="258" spans="1:9" ht="15.5" x14ac:dyDescent="0.35">
      <c r="A258" s="9"/>
      <c r="B258" s="11"/>
      <c r="C258" s="11"/>
      <c r="D258" s="7" t="s">
        <v>35</v>
      </c>
      <c r="E258" s="10">
        <f>C240/$G$5</f>
        <v>0</v>
      </c>
      <c r="F258" s="18" t="s">
        <v>41</v>
      </c>
      <c r="G258" s="11">
        <v>160</v>
      </c>
      <c r="H258" s="11"/>
      <c r="I258" s="8"/>
    </row>
    <row r="259" spans="1:9" ht="16" thickBot="1" x14ac:dyDescent="0.4">
      <c r="A259" s="24"/>
      <c r="B259" s="25"/>
      <c r="C259" s="25"/>
      <c r="D259" s="31" t="s">
        <v>36</v>
      </c>
      <c r="E259" s="32">
        <f>D240/$G$6</f>
        <v>160</v>
      </c>
      <c r="F259" s="30" t="s">
        <v>41</v>
      </c>
      <c r="G259" s="25">
        <v>160</v>
      </c>
      <c r="H259" s="25"/>
      <c r="I259" s="26"/>
    </row>
    <row r="261" spans="1:9" ht="15" thickBot="1" x14ac:dyDescent="0.4"/>
    <row r="262" spans="1:9" x14ac:dyDescent="0.35">
      <c r="A262" s="37" t="s">
        <v>24</v>
      </c>
      <c r="B262" s="38"/>
      <c r="C262" s="38"/>
      <c r="D262" s="38"/>
      <c r="E262" s="38"/>
      <c r="F262" s="38"/>
      <c r="G262" s="38"/>
      <c r="H262" s="38"/>
      <c r="I262" s="39"/>
    </row>
    <row r="263" spans="1:9" ht="15.5" x14ac:dyDescent="0.35">
      <c r="A263" s="20"/>
      <c r="B263" s="13"/>
      <c r="C263" s="13"/>
      <c r="D263" s="13"/>
      <c r="E263" s="13"/>
      <c r="F263" s="12" t="s">
        <v>30</v>
      </c>
      <c r="G263" s="7" t="s">
        <v>38</v>
      </c>
      <c r="H263" s="13">
        <f>E282*$I$4 + E283*$I$5 + E284*$I$6</f>
        <v>19084.5</v>
      </c>
      <c r="I263" s="21"/>
    </row>
    <row r="264" spans="1:9" ht="15.5" x14ac:dyDescent="0.35">
      <c r="A264" s="22" t="s">
        <v>45</v>
      </c>
      <c r="B264" s="7" t="s">
        <v>34</v>
      </c>
      <c r="C264" s="7" t="s">
        <v>35</v>
      </c>
      <c r="D264" s="7" t="s">
        <v>36</v>
      </c>
      <c r="E264" s="11"/>
      <c r="F264" s="11"/>
      <c r="G264" s="7" t="s">
        <v>51</v>
      </c>
      <c r="H264" s="11">
        <f>1.2*SUMPRODUCT($B$3:$D$10,B269:D276)</f>
        <v>828.35200000000009</v>
      </c>
      <c r="I264" s="8"/>
    </row>
    <row r="265" spans="1:9" ht="15.5" x14ac:dyDescent="0.35">
      <c r="A265" s="9"/>
      <c r="B265" s="11">
        <v>675</v>
      </c>
      <c r="C265" s="11">
        <v>0</v>
      </c>
      <c r="D265" s="11">
        <v>1200</v>
      </c>
      <c r="E265" s="11"/>
      <c r="F265" s="11"/>
      <c r="G265" s="7" t="s">
        <v>10</v>
      </c>
      <c r="H265" s="11">
        <f>SUM(H263:H264)</f>
        <v>19912.851999999999</v>
      </c>
      <c r="I265" s="8"/>
    </row>
    <row r="266" spans="1:9" x14ac:dyDescent="0.35">
      <c r="A266" s="9"/>
      <c r="B266" s="11"/>
      <c r="C266" s="11"/>
      <c r="D266" s="11"/>
      <c r="E266" s="11"/>
      <c r="F266" s="11"/>
      <c r="G266" s="11"/>
      <c r="H266" s="11"/>
      <c r="I266" s="8"/>
    </row>
    <row r="267" spans="1:9" ht="15.5" x14ac:dyDescent="0.35">
      <c r="A267" s="22" t="s">
        <v>37</v>
      </c>
      <c r="B267" s="17"/>
      <c r="C267" s="17"/>
      <c r="D267" s="11"/>
      <c r="E267" s="11"/>
      <c r="F267" s="11"/>
      <c r="G267" s="11"/>
      <c r="H267" s="11"/>
      <c r="I267" s="8"/>
    </row>
    <row r="268" spans="1:9" ht="15.5" x14ac:dyDescent="0.35">
      <c r="A268" s="9"/>
      <c r="B268" s="7" t="s">
        <v>34</v>
      </c>
      <c r="C268" s="7" t="s">
        <v>35</v>
      </c>
      <c r="D268" s="7" t="s">
        <v>36</v>
      </c>
      <c r="E268" s="12" t="s">
        <v>10</v>
      </c>
      <c r="F268" s="11"/>
      <c r="G268" s="12" t="s">
        <v>39</v>
      </c>
      <c r="H268" s="11"/>
      <c r="I268" s="8"/>
    </row>
    <row r="269" spans="1:9" ht="15.5" x14ac:dyDescent="0.35">
      <c r="A269" s="23" t="s">
        <v>2</v>
      </c>
      <c r="B269" s="10">
        <v>0</v>
      </c>
      <c r="C269" s="10">
        <v>0</v>
      </c>
      <c r="D269" s="10">
        <v>200</v>
      </c>
      <c r="E269" s="10">
        <f>SUM(B269:D269)</f>
        <v>200</v>
      </c>
      <c r="F269" s="15" t="s">
        <v>40</v>
      </c>
      <c r="G269" s="11" cm="1">
        <f t="array" ref="G269:G276">TRANSPOSE(Demand!B13:I13)</f>
        <v>200</v>
      </c>
      <c r="H269" s="11"/>
      <c r="I269" s="8"/>
    </row>
    <row r="270" spans="1:9" ht="15.5" x14ac:dyDescent="0.35">
      <c r="A270" s="23" t="s">
        <v>3</v>
      </c>
      <c r="B270" s="10">
        <v>0</v>
      </c>
      <c r="C270" s="10">
        <v>0</v>
      </c>
      <c r="D270" s="10">
        <v>75</v>
      </c>
      <c r="E270" s="10">
        <f t="shared" ref="E270:E276" si="10">SUM(B270:D270)</f>
        <v>75</v>
      </c>
      <c r="F270" s="15" t="s">
        <v>40</v>
      </c>
      <c r="G270" s="11">
        <v>75</v>
      </c>
      <c r="H270" s="11"/>
      <c r="I270" s="8"/>
    </row>
    <row r="271" spans="1:9" ht="15.5" x14ac:dyDescent="0.35">
      <c r="A271" s="23" t="s">
        <v>4</v>
      </c>
      <c r="B271" s="10">
        <v>0</v>
      </c>
      <c r="C271" s="10">
        <v>0</v>
      </c>
      <c r="D271" s="10">
        <v>150</v>
      </c>
      <c r="E271" s="10">
        <f t="shared" si="10"/>
        <v>150</v>
      </c>
      <c r="F271" s="15" t="s">
        <v>40</v>
      </c>
      <c r="G271" s="11">
        <v>150</v>
      </c>
      <c r="H271" s="11"/>
      <c r="I271" s="8"/>
    </row>
    <row r="272" spans="1:9" ht="15.5" x14ac:dyDescent="0.35">
      <c r="A272" s="23" t="s">
        <v>5</v>
      </c>
      <c r="B272" s="10">
        <v>0</v>
      </c>
      <c r="C272" s="10">
        <v>0</v>
      </c>
      <c r="D272" s="10">
        <v>400</v>
      </c>
      <c r="E272" s="10">
        <f t="shared" si="10"/>
        <v>400</v>
      </c>
      <c r="F272" s="15" t="s">
        <v>40</v>
      </c>
      <c r="G272" s="11">
        <v>400</v>
      </c>
      <c r="H272" s="11"/>
      <c r="I272" s="8"/>
    </row>
    <row r="273" spans="1:9" ht="15.5" x14ac:dyDescent="0.35">
      <c r="A273" s="23" t="s">
        <v>6</v>
      </c>
      <c r="B273" s="10">
        <v>300</v>
      </c>
      <c r="C273" s="10">
        <v>0</v>
      </c>
      <c r="D273" s="10">
        <v>0</v>
      </c>
      <c r="E273" s="10">
        <f t="shared" si="10"/>
        <v>300</v>
      </c>
      <c r="F273" s="15" t="s">
        <v>40</v>
      </c>
      <c r="G273" s="11">
        <v>300</v>
      </c>
      <c r="H273" s="11"/>
      <c r="I273" s="8"/>
    </row>
    <row r="274" spans="1:9" ht="15.5" x14ac:dyDescent="0.35">
      <c r="A274" s="23" t="s">
        <v>7</v>
      </c>
      <c r="B274" s="10">
        <v>125</v>
      </c>
      <c r="C274" s="10">
        <v>0</v>
      </c>
      <c r="D274" s="10">
        <v>375</v>
      </c>
      <c r="E274" s="10">
        <f t="shared" si="10"/>
        <v>500</v>
      </c>
      <c r="F274" s="15" t="s">
        <v>40</v>
      </c>
      <c r="G274" s="11">
        <v>500</v>
      </c>
      <c r="H274" s="11"/>
      <c r="I274" s="8"/>
    </row>
    <row r="275" spans="1:9" ht="15.5" x14ac:dyDescent="0.35">
      <c r="A275" s="23" t="s">
        <v>8</v>
      </c>
      <c r="B275" s="10">
        <v>150</v>
      </c>
      <c r="C275" s="10">
        <v>0</v>
      </c>
      <c r="D275" s="10">
        <v>0</v>
      </c>
      <c r="E275" s="10">
        <f t="shared" si="10"/>
        <v>150</v>
      </c>
      <c r="F275" s="15" t="s">
        <v>40</v>
      </c>
      <c r="G275" s="11">
        <v>150</v>
      </c>
      <c r="H275" s="11"/>
      <c r="I275" s="8"/>
    </row>
    <row r="276" spans="1:9" ht="15.5" x14ac:dyDescent="0.35">
      <c r="A276" s="23" t="s">
        <v>9</v>
      </c>
      <c r="B276" s="10">
        <v>100</v>
      </c>
      <c r="C276" s="10">
        <v>0</v>
      </c>
      <c r="D276" s="10">
        <v>0</v>
      </c>
      <c r="E276" s="10">
        <f t="shared" si="10"/>
        <v>100</v>
      </c>
      <c r="F276" s="15" t="s">
        <v>40</v>
      </c>
      <c r="G276" s="11">
        <v>100</v>
      </c>
      <c r="H276" s="11"/>
      <c r="I276" s="8"/>
    </row>
    <row r="277" spans="1:9" ht="15.5" x14ac:dyDescent="0.35">
      <c r="A277" s="9"/>
      <c r="B277" s="11"/>
      <c r="C277" s="11"/>
      <c r="D277" s="11"/>
      <c r="E277" s="36" t="s">
        <v>38</v>
      </c>
      <c r="F277" s="36"/>
      <c r="G277" s="36"/>
      <c r="H277" s="11"/>
      <c r="I277" s="8"/>
    </row>
    <row r="278" spans="1:9" ht="15.5" x14ac:dyDescent="0.35">
      <c r="A278" s="9"/>
      <c r="B278" s="11"/>
      <c r="C278" s="11"/>
      <c r="D278" s="7" t="s">
        <v>34</v>
      </c>
      <c r="E278" s="10">
        <f>SUM(B269:B276)</f>
        <v>675</v>
      </c>
      <c r="F278" s="18" t="s">
        <v>40</v>
      </c>
      <c r="G278" s="11">
        <f>B265</f>
        <v>675</v>
      </c>
      <c r="H278" s="11"/>
      <c r="I278" s="8"/>
    </row>
    <row r="279" spans="1:9" ht="15.5" x14ac:dyDescent="0.35">
      <c r="A279" s="9"/>
      <c r="B279" s="11"/>
      <c r="C279" s="11"/>
      <c r="D279" s="7" t="s">
        <v>35</v>
      </c>
      <c r="E279" s="10">
        <f>SUM(C269:C276)</f>
        <v>0</v>
      </c>
      <c r="F279" s="18" t="s">
        <v>40</v>
      </c>
      <c r="G279" s="11">
        <f>C265</f>
        <v>0</v>
      </c>
      <c r="H279" s="11"/>
      <c r="I279" s="8"/>
    </row>
    <row r="280" spans="1:9" ht="15.5" x14ac:dyDescent="0.35">
      <c r="A280" s="9"/>
      <c r="B280" s="11"/>
      <c r="C280" s="11"/>
      <c r="D280" s="7" t="s">
        <v>36</v>
      </c>
      <c r="E280" s="10">
        <f>SUM(D269:D276)</f>
        <v>1200</v>
      </c>
      <c r="F280" s="18" t="s">
        <v>40</v>
      </c>
      <c r="G280" s="11">
        <f>D265</f>
        <v>1200</v>
      </c>
      <c r="H280" s="11"/>
      <c r="I280" s="8"/>
    </row>
    <row r="281" spans="1:9" ht="15.5" x14ac:dyDescent="0.35">
      <c r="A281" s="9"/>
      <c r="B281" s="11"/>
      <c r="C281" s="11"/>
      <c r="D281" s="14"/>
      <c r="E281" s="36" t="s">
        <v>50</v>
      </c>
      <c r="F281" s="36"/>
      <c r="G281" s="36"/>
      <c r="H281" s="11"/>
      <c r="I281" s="8"/>
    </row>
    <row r="282" spans="1:9" ht="15.5" x14ac:dyDescent="0.35">
      <c r="A282" s="9"/>
      <c r="B282" s="11"/>
      <c r="C282" s="11"/>
      <c r="D282" s="7" t="s">
        <v>34</v>
      </c>
      <c r="E282" s="10">
        <f>B265/$G$4</f>
        <v>75</v>
      </c>
      <c r="F282" s="18" t="s">
        <v>41</v>
      </c>
      <c r="G282" s="11">
        <v>160</v>
      </c>
      <c r="H282" s="11"/>
      <c r="I282" s="8"/>
    </row>
    <row r="283" spans="1:9" ht="15.5" x14ac:dyDescent="0.35">
      <c r="A283" s="9"/>
      <c r="B283" s="11"/>
      <c r="C283" s="11"/>
      <c r="D283" s="7" t="s">
        <v>35</v>
      </c>
      <c r="E283" s="10">
        <f>C265/$G$5</f>
        <v>0</v>
      </c>
      <c r="F283" s="18" t="s">
        <v>41</v>
      </c>
      <c r="G283" s="11">
        <v>160</v>
      </c>
      <c r="H283" s="11"/>
      <c r="I283" s="8"/>
    </row>
    <row r="284" spans="1:9" ht="16" thickBot="1" x14ac:dyDescent="0.4">
      <c r="A284" s="24"/>
      <c r="B284" s="25"/>
      <c r="C284" s="25"/>
      <c r="D284" s="31" t="s">
        <v>36</v>
      </c>
      <c r="E284" s="32">
        <f>D265/$G$6</f>
        <v>160</v>
      </c>
      <c r="F284" s="30" t="s">
        <v>41</v>
      </c>
      <c r="G284" s="25">
        <v>160</v>
      </c>
      <c r="H284" s="25"/>
      <c r="I284" s="26"/>
    </row>
    <row r="286" spans="1:9" ht="15" thickBot="1" x14ac:dyDescent="0.4"/>
    <row r="287" spans="1:9" x14ac:dyDescent="0.35">
      <c r="A287" s="37" t="s">
        <v>25</v>
      </c>
      <c r="B287" s="38"/>
      <c r="C287" s="38"/>
      <c r="D287" s="38"/>
      <c r="E287" s="38"/>
      <c r="F287" s="38"/>
      <c r="G287" s="38"/>
      <c r="H287" s="38"/>
      <c r="I287" s="39"/>
    </row>
    <row r="288" spans="1:9" ht="15.5" x14ac:dyDescent="0.35">
      <c r="A288" s="20"/>
      <c r="B288" s="13"/>
      <c r="C288" s="13"/>
      <c r="D288" s="13"/>
      <c r="E288" s="13"/>
      <c r="F288" s="12" t="s">
        <v>30</v>
      </c>
      <c r="G288" s="7" t="s">
        <v>38</v>
      </c>
      <c r="H288" s="13">
        <f>E307*$I$4 + E308*$I$5 + E309*$I$6</f>
        <v>24255.333333333336</v>
      </c>
      <c r="I288" s="21"/>
    </row>
    <row r="289" spans="1:9" ht="15.5" x14ac:dyDescent="0.35">
      <c r="A289" s="22" t="s">
        <v>45</v>
      </c>
      <c r="B289" s="7" t="s">
        <v>34</v>
      </c>
      <c r="C289" s="7" t="s">
        <v>35</v>
      </c>
      <c r="D289" s="7" t="s">
        <v>36</v>
      </c>
      <c r="E289" s="11"/>
      <c r="F289" s="11"/>
      <c r="G289" s="7" t="s">
        <v>51</v>
      </c>
      <c r="H289" s="11">
        <f>1.2*SUMPRODUCT($B$3:$D$10,B294:D301)</f>
        <v>1057.5359999999998</v>
      </c>
      <c r="I289" s="8"/>
    </row>
    <row r="290" spans="1:9" ht="15.5" x14ac:dyDescent="0.35">
      <c r="A290" s="9"/>
      <c r="B290" s="11">
        <v>1100</v>
      </c>
      <c r="C290" s="11">
        <v>0</v>
      </c>
      <c r="D290" s="11">
        <v>1200</v>
      </c>
      <c r="E290" s="11"/>
      <c r="F290" s="11"/>
      <c r="G290" s="7" t="s">
        <v>10</v>
      </c>
      <c r="H290" s="11">
        <f>SUM(H288:H289)</f>
        <v>25312.869333333336</v>
      </c>
      <c r="I290" s="8"/>
    </row>
    <row r="291" spans="1:9" x14ac:dyDescent="0.35">
      <c r="A291" s="9"/>
      <c r="B291" s="11"/>
      <c r="C291" s="11"/>
      <c r="D291" s="11"/>
      <c r="E291" s="11"/>
      <c r="F291" s="11"/>
      <c r="G291" s="11"/>
      <c r="H291" s="11"/>
      <c r="I291" s="8"/>
    </row>
    <row r="292" spans="1:9" ht="15.5" x14ac:dyDescent="0.35">
      <c r="A292" s="22" t="s">
        <v>37</v>
      </c>
      <c r="B292" s="17"/>
      <c r="C292" s="17"/>
      <c r="D292" s="11"/>
      <c r="E292" s="11"/>
      <c r="F292" s="11"/>
      <c r="G292" s="11"/>
      <c r="H292" s="11"/>
      <c r="I292" s="8"/>
    </row>
    <row r="293" spans="1:9" ht="15.5" x14ac:dyDescent="0.35">
      <c r="A293" s="9"/>
      <c r="B293" s="7" t="s">
        <v>34</v>
      </c>
      <c r="C293" s="7" t="s">
        <v>35</v>
      </c>
      <c r="D293" s="7" t="s">
        <v>36</v>
      </c>
      <c r="E293" s="12" t="s">
        <v>10</v>
      </c>
      <c r="F293" s="11"/>
      <c r="G293" s="12" t="s">
        <v>39</v>
      </c>
      <c r="H293" s="11"/>
      <c r="I293" s="8"/>
    </row>
    <row r="294" spans="1:9" ht="15.5" x14ac:dyDescent="0.35">
      <c r="A294" s="23" t="s">
        <v>2</v>
      </c>
      <c r="B294" s="10">
        <v>0</v>
      </c>
      <c r="C294" s="10">
        <v>0</v>
      </c>
      <c r="D294" s="10">
        <v>300</v>
      </c>
      <c r="E294" s="10">
        <f>SUM(B294:D294)</f>
        <v>300</v>
      </c>
      <c r="F294" s="15" t="s">
        <v>40</v>
      </c>
      <c r="G294" s="11" cm="1">
        <f t="array" ref="G294:G301">TRANSPOSE(Demand!B14:I14)</f>
        <v>300</v>
      </c>
      <c r="H294" s="11"/>
      <c r="I294" s="8"/>
    </row>
    <row r="295" spans="1:9" ht="15.5" x14ac:dyDescent="0.35">
      <c r="A295" s="23" t="s">
        <v>3</v>
      </c>
      <c r="B295" s="10">
        <v>0</v>
      </c>
      <c r="C295" s="10">
        <v>0</v>
      </c>
      <c r="D295" s="10">
        <v>200</v>
      </c>
      <c r="E295" s="10">
        <f t="shared" ref="E295:E301" si="11">SUM(B295:D295)</f>
        <v>200</v>
      </c>
      <c r="F295" s="15" t="s">
        <v>40</v>
      </c>
      <c r="G295" s="11">
        <v>200</v>
      </c>
      <c r="H295" s="11"/>
      <c r="I295" s="8"/>
    </row>
    <row r="296" spans="1:9" ht="15.5" x14ac:dyDescent="0.35">
      <c r="A296" s="23" t="s">
        <v>4</v>
      </c>
      <c r="B296" s="10">
        <v>0</v>
      </c>
      <c r="C296" s="10">
        <v>0</v>
      </c>
      <c r="D296" s="10">
        <v>175</v>
      </c>
      <c r="E296" s="10">
        <f t="shared" si="11"/>
        <v>175</v>
      </c>
      <c r="F296" s="15" t="s">
        <v>40</v>
      </c>
      <c r="G296" s="11">
        <v>175</v>
      </c>
      <c r="H296" s="11"/>
      <c r="I296" s="8"/>
    </row>
    <row r="297" spans="1:9" ht="15.5" x14ac:dyDescent="0.35">
      <c r="A297" s="23" t="s">
        <v>5</v>
      </c>
      <c r="B297" s="10">
        <v>0</v>
      </c>
      <c r="C297" s="10">
        <v>0</v>
      </c>
      <c r="D297" s="10">
        <v>450</v>
      </c>
      <c r="E297" s="10">
        <f t="shared" si="11"/>
        <v>450</v>
      </c>
      <c r="F297" s="15" t="s">
        <v>40</v>
      </c>
      <c r="G297" s="11">
        <v>450</v>
      </c>
      <c r="H297" s="11"/>
      <c r="I297" s="8"/>
    </row>
    <row r="298" spans="1:9" ht="15.5" x14ac:dyDescent="0.35">
      <c r="A298" s="23" t="s">
        <v>6</v>
      </c>
      <c r="B298" s="10">
        <v>400</v>
      </c>
      <c r="C298" s="10">
        <v>0</v>
      </c>
      <c r="D298" s="10">
        <v>0</v>
      </c>
      <c r="E298" s="10">
        <f t="shared" si="11"/>
        <v>400</v>
      </c>
      <c r="F298" s="15" t="s">
        <v>40</v>
      </c>
      <c r="G298" s="11">
        <v>400</v>
      </c>
      <c r="H298" s="11"/>
      <c r="I298" s="8"/>
    </row>
    <row r="299" spans="1:9" ht="15.5" x14ac:dyDescent="0.35">
      <c r="A299" s="23" t="s">
        <v>7</v>
      </c>
      <c r="B299" s="10">
        <v>400</v>
      </c>
      <c r="C299" s="10">
        <v>0</v>
      </c>
      <c r="D299" s="10">
        <v>75</v>
      </c>
      <c r="E299" s="10">
        <f t="shared" si="11"/>
        <v>475</v>
      </c>
      <c r="F299" s="15" t="s">
        <v>40</v>
      </c>
      <c r="G299" s="11">
        <v>475</v>
      </c>
      <c r="H299" s="11"/>
      <c r="I299" s="8"/>
    </row>
    <row r="300" spans="1:9" ht="15.5" x14ac:dyDescent="0.35">
      <c r="A300" s="23" t="s">
        <v>8</v>
      </c>
      <c r="B300" s="10">
        <v>150</v>
      </c>
      <c r="C300" s="10">
        <v>0</v>
      </c>
      <c r="D300" s="10">
        <v>0</v>
      </c>
      <c r="E300" s="10">
        <f t="shared" si="11"/>
        <v>150</v>
      </c>
      <c r="F300" s="15" t="s">
        <v>40</v>
      </c>
      <c r="G300" s="11">
        <v>150</v>
      </c>
      <c r="H300" s="11"/>
      <c r="I300" s="8"/>
    </row>
    <row r="301" spans="1:9" ht="15.5" x14ac:dyDescent="0.35">
      <c r="A301" s="23" t="s">
        <v>9</v>
      </c>
      <c r="B301" s="10">
        <v>150</v>
      </c>
      <c r="C301" s="10">
        <v>0</v>
      </c>
      <c r="D301" s="10">
        <v>0</v>
      </c>
      <c r="E301" s="10">
        <f t="shared" si="11"/>
        <v>150</v>
      </c>
      <c r="F301" s="15" t="s">
        <v>40</v>
      </c>
      <c r="G301" s="11">
        <v>150</v>
      </c>
      <c r="H301" s="11"/>
      <c r="I301" s="8"/>
    </row>
    <row r="302" spans="1:9" ht="15.5" x14ac:dyDescent="0.35">
      <c r="A302" s="9"/>
      <c r="B302" s="11"/>
      <c r="C302" s="11"/>
      <c r="D302" s="11"/>
      <c r="E302" s="36" t="s">
        <v>38</v>
      </c>
      <c r="F302" s="36"/>
      <c r="G302" s="36"/>
      <c r="H302" s="11"/>
      <c r="I302" s="8"/>
    </row>
    <row r="303" spans="1:9" ht="15.5" x14ac:dyDescent="0.35">
      <c r="A303" s="9"/>
      <c r="B303" s="11"/>
      <c r="C303" s="11"/>
      <c r="D303" s="7" t="s">
        <v>34</v>
      </c>
      <c r="E303" s="10">
        <f>SUM(B294:B301)</f>
        <v>1100</v>
      </c>
      <c r="F303" s="18" t="s">
        <v>40</v>
      </c>
      <c r="G303" s="11">
        <f>B290</f>
        <v>1100</v>
      </c>
      <c r="H303" s="11"/>
      <c r="I303" s="8"/>
    </row>
    <row r="304" spans="1:9" ht="15.5" x14ac:dyDescent="0.35">
      <c r="A304" s="9"/>
      <c r="B304" s="11"/>
      <c r="C304" s="11"/>
      <c r="D304" s="7" t="s">
        <v>35</v>
      </c>
      <c r="E304" s="10">
        <f>SUM(C294:C301)</f>
        <v>0</v>
      </c>
      <c r="F304" s="18" t="s">
        <v>40</v>
      </c>
      <c r="G304" s="11">
        <f>C290</f>
        <v>0</v>
      </c>
      <c r="H304" s="11"/>
      <c r="I304" s="8"/>
    </row>
    <row r="305" spans="1:9" ht="15.5" x14ac:dyDescent="0.35">
      <c r="A305" s="9"/>
      <c r="B305" s="11"/>
      <c r="C305" s="11"/>
      <c r="D305" s="7" t="s">
        <v>36</v>
      </c>
      <c r="E305" s="10">
        <f>SUM(D294:D301)</f>
        <v>1200</v>
      </c>
      <c r="F305" s="18" t="s">
        <v>40</v>
      </c>
      <c r="G305" s="11">
        <f>D290</f>
        <v>1200</v>
      </c>
      <c r="H305" s="11"/>
      <c r="I305" s="8"/>
    </row>
    <row r="306" spans="1:9" ht="15.5" x14ac:dyDescent="0.35">
      <c r="A306" s="9"/>
      <c r="B306" s="11"/>
      <c r="C306" s="11"/>
      <c r="D306" s="14"/>
      <c r="E306" s="36" t="s">
        <v>50</v>
      </c>
      <c r="F306" s="36"/>
      <c r="G306" s="36"/>
      <c r="H306" s="11"/>
      <c r="I306" s="8"/>
    </row>
    <row r="307" spans="1:9" ht="15.5" x14ac:dyDescent="0.35">
      <c r="A307" s="9"/>
      <c r="B307" s="11"/>
      <c r="C307" s="11"/>
      <c r="D307" s="7" t="s">
        <v>34</v>
      </c>
      <c r="E307" s="10">
        <f>B290/$G$4</f>
        <v>122.22222222222223</v>
      </c>
      <c r="F307" s="18" t="s">
        <v>41</v>
      </c>
      <c r="G307" s="11">
        <v>160</v>
      </c>
      <c r="H307" s="11"/>
      <c r="I307" s="8"/>
    </row>
    <row r="308" spans="1:9" ht="15.5" x14ac:dyDescent="0.35">
      <c r="A308" s="9"/>
      <c r="B308" s="11"/>
      <c r="C308" s="11"/>
      <c r="D308" s="7" t="s">
        <v>35</v>
      </c>
      <c r="E308" s="10">
        <f>C290/$G$5</f>
        <v>0</v>
      </c>
      <c r="F308" s="18" t="s">
        <v>41</v>
      </c>
      <c r="G308" s="11">
        <v>160</v>
      </c>
      <c r="H308" s="11"/>
      <c r="I308" s="8"/>
    </row>
    <row r="309" spans="1:9" ht="16" thickBot="1" x14ac:dyDescent="0.4">
      <c r="A309" s="24"/>
      <c r="B309" s="25"/>
      <c r="C309" s="25"/>
      <c r="D309" s="31" t="s">
        <v>36</v>
      </c>
      <c r="E309" s="32">
        <f>D290/$G$6</f>
        <v>160</v>
      </c>
      <c r="F309" s="30" t="s">
        <v>41</v>
      </c>
      <c r="G309" s="25">
        <v>160</v>
      </c>
      <c r="H309" s="25"/>
      <c r="I309" s="26"/>
    </row>
  </sheetData>
  <mergeCells count="37">
    <mergeCell ref="A87:I87"/>
    <mergeCell ref="E102:G102"/>
    <mergeCell ref="E106:G106"/>
    <mergeCell ref="A112:I112"/>
    <mergeCell ref="E127:G127"/>
    <mergeCell ref="A12:I12"/>
    <mergeCell ref="F2:F3"/>
    <mergeCell ref="E27:G27"/>
    <mergeCell ref="E31:G31"/>
    <mergeCell ref="E81:G81"/>
    <mergeCell ref="A37:I37"/>
    <mergeCell ref="E52:G52"/>
    <mergeCell ref="E56:G56"/>
    <mergeCell ref="A62:I62"/>
    <mergeCell ref="E77:G77"/>
    <mergeCell ref="E131:G131"/>
    <mergeCell ref="A137:I137"/>
    <mergeCell ref="E152:G152"/>
    <mergeCell ref="E156:G156"/>
    <mergeCell ref="A162:I162"/>
    <mergeCell ref="E177:G177"/>
    <mergeCell ref="E181:G181"/>
    <mergeCell ref="A187:I187"/>
    <mergeCell ref="E202:G202"/>
    <mergeCell ref="E206:G206"/>
    <mergeCell ref="A212:I212"/>
    <mergeCell ref="E227:G227"/>
    <mergeCell ref="E231:G231"/>
    <mergeCell ref="A237:I237"/>
    <mergeCell ref="E252:G252"/>
    <mergeCell ref="E302:G302"/>
    <mergeCell ref="E306:G306"/>
    <mergeCell ref="E256:G256"/>
    <mergeCell ref="A262:I262"/>
    <mergeCell ref="E277:G277"/>
    <mergeCell ref="E281:G281"/>
    <mergeCell ref="A287:I28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775C-EDF3-4DC1-B73C-40799FB5D102}">
  <dimension ref="A1:E16"/>
  <sheetViews>
    <sheetView workbookViewId="0">
      <selection activeCell="B3" sqref="B3:C14"/>
    </sheetView>
  </sheetViews>
  <sheetFormatPr defaultRowHeight="14.5" x14ac:dyDescent="0.35"/>
  <cols>
    <col min="1" max="1" width="18.7265625" customWidth="1"/>
    <col min="2" max="2" width="16.90625" customWidth="1"/>
    <col min="3" max="3" width="16.26953125" customWidth="1"/>
    <col min="5" max="5" width="13.7265625" customWidth="1"/>
  </cols>
  <sheetData>
    <row r="1" spans="1:5" ht="15.5" x14ac:dyDescent="0.35">
      <c r="A1" s="42" t="s">
        <v>43</v>
      </c>
      <c r="B1" s="36"/>
      <c r="C1" s="36"/>
    </row>
    <row r="2" spans="1:5" ht="15.5" x14ac:dyDescent="0.35">
      <c r="A2" s="22" t="s">
        <v>1</v>
      </c>
      <c r="B2" s="12" t="s">
        <v>29</v>
      </c>
      <c r="C2" s="12" t="s">
        <v>44</v>
      </c>
      <c r="E2" s="12" t="s">
        <v>52</v>
      </c>
    </row>
    <row r="3" spans="1:5" x14ac:dyDescent="0.35">
      <c r="A3" s="27" t="s">
        <v>14</v>
      </c>
      <c r="B3" s="43">
        <f>'Production and Shipping Cost'!H13</f>
        <v>13609.5</v>
      </c>
      <c r="C3" s="43">
        <f>'Production and Shipping Cost'!H14</f>
        <v>722.11199999999997</v>
      </c>
      <c r="D3" s="43"/>
      <c r="E3" s="43">
        <f>SUM(B3:C3)</f>
        <v>14331.611999999999</v>
      </c>
    </row>
    <row r="4" spans="1:5" x14ac:dyDescent="0.35">
      <c r="A4" s="27" t="s">
        <v>15</v>
      </c>
      <c r="B4" s="43">
        <f>'Production and Shipping Cost'!H38</f>
        <v>14217.833333333334</v>
      </c>
      <c r="C4" s="43">
        <f>'Production and Shipping Cost'!H39</f>
        <v>717.43999999999994</v>
      </c>
      <c r="D4" s="43"/>
      <c r="E4" s="43">
        <f t="shared" ref="E4:E14" si="0">SUM(B4:C4)</f>
        <v>14935.273333333334</v>
      </c>
    </row>
    <row r="5" spans="1:5" x14ac:dyDescent="0.35">
      <c r="A5" s="27" t="s">
        <v>16</v>
      </c>
      <c r="B5" s="43">
        <f>'Production and Shipping Cost'!H63</f>
        <v>14826.166666666668</v>
      </c>
      <c r="C5" s="43">
        <f>'Production and Shipping Cost'!H64</f>
        <v>763.58400000000006</v>
      </c>
      <c r="D5" s="43"/>
      <c r="E5" s="43">
        <f t="shared" si="0"/>
        <v>15589.750666666669</v>
      </c>
    </row>
    <row r="6" spans="1:5" x14ac:dyDescent="0.35">
      <c r="A6" s="27" t="s">
        <v>17</v>
      </c>
      <c r="B6" s="43">
        <f>'Production and Shipping Cost'!H88</f>
        <v>15434.5</v>
      </c>
      <c r="C6" s="43">
        <f>'Production and Shipping Cost'!H89</f>
        <v>809.08799999999997</v>
      </c>
      <c r="D6" s="43"/>
      <c r="E6" s="43">
        <f t="shared" si="0"/>
        <v>16243.588</v>
      </c>
    </row>
    <row r="7" spans="1:5" x14ac:dyDescent="0.35">
      <c r="A7" s="27" t="s">
        <v>18</v>
      </c>
      <c r="B7" s="43">
        <f>'Production and Shipping Cost'!H113</f>
        <v>13913.666666666668</v>
      </c>
      <c r="C7" s="43">
        <f>'Production and Shipping Cost'!H114</f>
        <v>786.62400000000014</v>
      </c>
      <c r="D7" s="43"/>
      <c r="E7" s="43">
        <f t="shared" si="0"/>
        <v>14700.290666666668</v>
      </c>
    </row>
    <row r="8" spans="1:5" x14ac:dyDescent="0.35">
      <c r="A8" s="27" t="s">
        <v>19</v>
      </c>
      <c r="B8" s="43">
        <f>'Production and Shipping Cost'!H138</f>
        <v>14278.666666666666</v>
      </c>
      <c r="C8" s="43">
        <f>'Production and Shipping Cost'!H139</f>
        <v>718.38719999999978</v>
      </c>
      <c r="D8" s="43"/>
      <c r="E8" s="43">
        <f t="shared" si="0"/>
        <v>14997.053866666665</v>
      </c>
    </row>
    <row r="9" spans="1:5" x14ac:dyDescent="0.35">
      <c r="A9" s="27" t="s">
        <v>20</v>
      </c>
      <c r="B9" s="43">
        <f>'Production and Shipping Cost'!H163</f>
        <v>13670.333333333334</v>
      </c>
      <c r="C9" s="43">
        <f>'Production and Shipping Cost'!H164</f>
        <v>786.77760000000001</v>
      </c>
      <c r="D9" s="43"/>
      <c r="E9" s="43">
        <f t="shared" si="0"/>
        <v>14457.110933333333</v>
      </c>
    </row>
    <row r="10" spans="1:5" x14ac:dyDescent="0.35">
      <c r="A10" s="27" t="s">
        <v>21</v>
      </c>
      <c r="B10" s="43">
        <f>'Production and Shipping Cost'!H188</f>
        <v>14522</v>
      </c>
      <c r="C10" s="43">
        <f>'Production and Shipping Cost'!H189</f>
        <v>788.60800000000006</v>
      </c>
      <c r="D10" s="43"/>
      <c r="E10" s="43">
        <f t="shared" si="0"/>
        <v>15310.608</v>
      </c>
    </row>
    <row r="11" spans="1:5" x14ac:dyDescent="0.35">
      <c r="A11" s="27" t="s">
        <v>22</v>
      </c>
      <c r="B11" s="43">
        <f>'Production and Shipping Cost'!H213</f>
        <v>12088.666666666666</v>
      </c>
      <c r="C11" s="43">
        <f>'Production and Shipping Cost'!H214</f>
        <v>705.15199999999993</v>
      </c>
      <c r="D11" s="43"/>
      <c r="E11" s="43">
        <f t="shared" si="0"/>
        <v>12793.818666666666</v>
      </c>
    </row>
    <row r="12" spans="1:5" x14ac:dyDescent="0.35">
      <c r="A12" s="27" t="s">
        <v>23</v>
      </c>
      <c r="B12" s="43">
        <f>'Production and Shipping Cost'!H238</f>
        <v>14217.833333333334</v>
      </c>
      <c r="C12" s="43">
        <f>'Production and Shipping Cost'!H239</f>
        <v>704.06399999999996</v>
      </c>
      <c r="D12" s="43"/>
      <c r="E12" s="43">
        <f t="shared" si="0"/>
        <v>14921.897333333334</v>
      </c>
    </row>
    <row r="13" spans="1:5" x14ac:dyDescent="0.35">
      <c r="A13" s="27" t="s">
        <v>24</v>
      </c>
      <c r="B13" s="43">
        <f>'Production and Shipping Cost'!H263</f>
        <v>19084.5</v>
      </c>
      <c r="C13" s="43">
        <f>'Production and Shipping Cost'!H264</f>
        <v>828.35200000000009</v>
      </c>
      <c r="D13" s="43"/>
      <c r="E13" s="43">
        <f t="shared" si="0"/>
        <v>19912.851999999999</v>
      </c>
    </row>
    <row r="14" spans="1:5" x14ac:dyDescent="0.35">
      <c r="A14" s="27" t="s">
        <v>25</v>
      </c>
      <c r="B14" s="43">
        <f>'Production and Shipping Cost'!H288</f>
        <v>24255.333333333336</v>
      </c>
      <c r="C14" s="43">
        <f>'Production and Shipping Cost'!H289</f>
        <v>1057.5359999999998</v>
      </c>
      <c r="D14" s="43"/>
      <c r="E14" s="43">
        <f t="shared" si="0"/>
        <v>25312.869333333336</v>
      </c>
    </row>
    <row r="15" spans="1:5" ht="15" thickBot="1" x14ac:dyDescent="0.4">
      <c r="B15" s="43"/>
      <c r="C15" s="43"/>
      <c r="D15" s="43"/>
      <c r="E15" s="43"/>
    </row>
    <row r="16" spans="1:5" ht="15" thickBot="1" x14ac:dyDescent="0.4">
      <c r="A16" t="s">
        <v>31</v>
      </c>
      <c r="B16" s="43">
        <f>SUM(B3:B14)</f>
        <v>184119.00000000003</v>
      </c>
      <c r="C16" s="43">
        <f>SUM(C3:C14)</f>
        <v>9387.7248000000018</v>
      </c>
      <c r="D16" s="43"/>
      <c r="E16" s="44">
        <f>SUM(B16:C16)</f>
        <v>193506.72480000003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</vt:lpstr>
      <vt:lpstr>Production and Shipping Cost</vt:lpstr>
      <vt:lpstr>Total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 Desai</dc:creator>
  <cp:lastModifiedBy>Arch Desai</cp:lastModifiedBy>
  <dcterms:created xsi:type="dcterms:W3CDTF">2015-06-05T18:17:20Z</dcterms:created>
  <dcterms:modified xsi:type="dcterms:W3CDTF">2020-08-03T20:21:55Z</dcterms:modified>
</cp:coreProperties>
</file>