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OneDrive\Desktop\Sports\ALL RPPF\NEWEST\RW4 added\"/>
    </mc:Choice>
  </mc:AlternateContent>
  <xr:revisionPtr revIDLastSave="0" documentId="13_ncr:1_{C4B6CCBD-4525-42BC-9AC8-A0F1FD7BA524}" xr6:coauthVersionLast="47" xr6:coauthVersionMax="47" xr10:uidLastSave="{00000000-0000-0000-0000-000000000000}"/>
  <bookViews>
    <workbookView xWindow="-120" yWindow="-120" windowWidth="29040" windowHeight="15720" xr2:uid="{FA9DB395-31F3-4A90-A9DF-EFC33392D0D2}"/>
  </bookViews>
  <sheets>
    <sheet name="values" sheetId="1" r:id="rId1"/>
    <sheet name="Tournament" sheetId="8" r:id="rId2"/>
    <sheet name="RPPF Tournament Analysis" sheetId="6" r:id="rId3"/>
    <sheet name="NONCONALL" sheetId="5" r:id="rId4"/>
    <sheet name="T-Rank 2022" sheetId="2" r:id="rId5"/>
    <sheet name="MOMENTUM" sheetId="4" r:id="rId6"/>
  </sheets>
  <externalReferences>
    <externalReference r:id="rId7"/>
  </externalReferences>
  <definedNames>
    <definedName name="_xlnm.Print_Area" localSheetId="1">Tournament!$A$1:$AN$74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30" i="1" l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0" i="1"/>
  <c r="AY22" i="1"/>
  <c r="AY25" i="1"/>
  <c r="AY29" i="1"/>
  <c r="AY19" i="1"/>
  <c r="AY21" i="1"/>
  <c r="AY23" i="1"/>
  <c r="AY24" i="1"/>
  <c r="AY26" i="1"/>
  <c r="AY27" i="1"/>
  <c r="AY28" i="1"/>
  <c r="AY2" i="1"/>
  <c r="W3" i="1"/>
  <c r="W4" i="1"/>
  <c r="W5" i="1"/>
  <c r="W8" i="1"/>
  <c r="W6" i="1"/>
  <c r="W7" i="1"/>
  <c r="W12" i="1"/>
  <c r="W11" i="1"/>
  <c r="W10" i="1"/>
  <c r="W9" i="1"/>
  <c r="W15" i="1"/>
  <c r="W13" i="1"/>
  <c r="W14" i="1"/>
  <c r="W16" i="1"/>
  <c r="W18" i="1"/>
  <c r="W17" i="1"/>
  <c r="W19" i="1"/>
  <c r="W21" i="1"/>
  <c r="W20" i="1"/>
  <c r="W23" i="1"/>
  <c r="W22" i="1"/>
  <c r="W27" i="1"/>
  <c r="W26" i="1"/>
  <c r="W25" i="1"/>
  <c r="W24" i="1"/>
  <c r="W28" i="1"/>
  <c r="W29" i="1"/>
  <c r="W30" i="1"/>
  <c r="W31" i="1"/>
  <c r="W33" i="1"/>
  <c r="W32" i="1"/>
  <c r="W35" i="1"/>
  <c r="W34" i="1"/>
  <c r="W36" i="1"/>
  <c r="W37" i="1"/>
  <c r="W43" i="1"/>
  <c r="W41" i="1"/>
  <c r="W39" i="1"/>
  <c r="W53" i="1"/>
  <c r="W40" i="1"/>
  <c r="W38" i="1"/>
  <c r="W50" i="1"/>
  <c r="W49" i="1"/>
  <c r="W48" i="1"/>
  <c r="W44" i="1"/>
  <c r="W51" i="1"/>
  <c r="W45" i="1"/>
  <c r="W42" i="1"/>
  <c r="W47" i="1"/>
  <c r="W46" i="1"/>
  <c r="W54" i="1"/>
  <c r="W52" i="1"/>
  <c r="W55" i="1"/>
  <c r="W57" i="1"/>
  <c r="W60" i="1"/>
  <c r="W59" i="1"/>
  <c r="W58" i="1"/>
  <c r="W56" i="1"/>
  <c r="W61" i="1"/>
  <c r="W63" i="1"/>
  <c r="W64" i="1"/>
  <c r="W62" i="1"/>
  <c r="W65" i="1"/>
  <c r="W68" i="1"/>
  <c r="W67" i="1"/>
  <c r="W66" i="1"/>
  <c r="W69" i="1"/>
  <c r="W70" i="1"/>
  <c r="W73" i="1"/>
  <c r="W71" i="1"/>
  <c r="W74" i="1"/>
  <c r="W72" i="1"/>
  <c r="W76" i="1"/>
  <c r="W77" i="1"/>
  <c r="W75" i="1"/>
  <c r="W78" i="1"/>
  <c r="W80" i="1"/>
  <c r="W79" i="1"/>
  <c r="W81" i="1"/>
  <c r="W82" i="1"/>
  <c r="W83" i="1"/>
  <c r="W84" i="1"/>
  <c r="W85" i="1"/>
  <c r="W86" i="1"/>
  <c r="W87" i="1"/>
  <c r="W88" i="1"/>
  <c r="W91" i="1"/>
  <c r="W89" i="1"/>
  <c r="W90" i="1"/>
  <c r="W92" i="1"/>
  <c r="W95" i="1"/>
  <c r="W93" i="1"/>
  <c r="W94" i="1"/>
  <c r="W98" i="1"/>
  <c r="W96" i="1"/>
  <c r="W97" i="1"/>
  <c r="W99" i="1"/>
  <c r="W100" i="1"/>
  <c r="W102" i="1"/>
  <c r="W101" i="1"/>
  <c r="W105" i="1"/>
  <c r="W104" i="1"/>
  <c r="W103" i="1"/>
  <c r="W106" i="1"/>
  <c r="W107" i="1"/>
  <c r="W108" i="1"/>
  <c r="W110" i="1"/>
  <c r="W109" i="1"/>
  <c r="W113" i="1"/>
  <c r="W111" i="1"/>
  <c r="W115" i="1"/>
  <c r="W112" i="1"/>
  <c r="W114" i="1"/>
  <c r="W119" i="1"/>
  <c r="W116" i="1"/>
  <c r="W117" i="1"/>
  <c r="W118" i="1"/>
  <c r="W121" i="1"/>
  <c r="W123" i="1"/>
  <c r="W124" i="1"/>
  <c r="W122" i="1"/>
  <c r="W120" i="1"/>
  <c r="W126" i="1"/>
  <c r="W125" i="1"/>
  <c r="W127" i="1"/>
  <c r="W128" i="1"/>
  <c r="W129" i="1"/>
  <c r="W130" i="1"/>
  <c r="W131" i="1"/>
  <c r="W133" i="1"/>
  <c r="W132" i="1"/>
  <c r="W134" i="1"/>
  <c r="W136" i="1"/>
  <c r="W135" i="1"/>
  <c r="W137" i="1"/>
  <c r="W139" i="1"/>
  <c r="W138" i="1"/>
  <c r="W141" i="1"/>
  <c r="W140" i="1"/>
  <c r="W142" i="1"/>
  <c r="W144" i="1"/>
  <c r="W143" i="1"/>
  <c r="W145" i="1"/>
  <c r="W146" i="1"/>
  <c r="W147" i="1"/>
  <c r="W149" i="1"/>
  <c r="W148" i="1"/>
  <c r="W150" i="1"/>
  <c r="W151" i="1"/>
  <c r="W152" i="1"/>
  <c r="W153" i="1"/>
  <c r="W155" i="1"/>
  <c r="W157" i="1"/>
  <c r="W154" i="1"/>
  <c r="W158" i="1"/>
  <c r="W156" i="1"/>
  <c r="W160" i="1"/>
  <c r="W159" i="1"/>
  <c r="W161" i="1"/>
  <c r="W162" i="1"/>
  <c r="W163" i="1"/>
  <c r="W164" i="1"/>
  <c r="W165" i="1"/>
  <c r="W166" i="1"/>
  <c r="W167" i="1"/>
  <c r="W169" i="1"/>
  <c r="W168" i="1"/>
  <c r="W170" i="1"/>
  <c r="W171" i="1"/>
  <c r="W172" i="1"/>
  <c r="W173" i="1"/>
  <c r="W174" i="1"/>
  <c r="W176" i="1"/>
  <c r="W175" i="1"/>
  <c r="W177" i="1"/>
  <c r="W180" i="1"/>
  <c r="W178" i="1"/>
  <c r="W179" i="1"/>
  <c r="W182" i="1"/>
  <c r="W181" i="1"/>
  <c r="W184" i="1"/>
  <c r="W183" i="1"/>
  <c r="W185" i="1"/>
  <c r="W186" i="1"/>
  <c r="W187" i="1"/>
  <c r="W188" i="1"/>
  <c r="W190" i="1"/>
  <c r="W189" i="1"/>
  <c r="W191" i="1"/>
  <c r="W192" i="1"/>
  <c r="W198" i="1"/>
  <c r="W194" i="1"/>
  <c r="W195" i="1"/>
  <c r="W196" i="1"/>
  <c r="W193" i="1"/>
  <c r="W199" i="1"/>
  <c r="W200" i="1"/>
  <c r="W197" i="1"/>
  <c r="W201" i="1"/>
  <c r="W202" i="1"/>
  <c r="W203" i="1"/>
  <c r="W204" i="1"/>
  <c r="W206" i="1"/>
  <c r="W207" i="1"/>
  <c r="W205" i="1"/>
  <c r="W209" i="1"/>
  <c r="W208" i="1"/>
  <c r="W210" i="1"/>
  <c r="W211" i="1"/>
  <c r="W212" i="1"/>
  <c r="W213" i="1"/>
  <c r="W215" i="1"/>
  <c r="W214" i="1"/>
  <c r="W216" i="1"/>
  <c r="W217" i="1"/>
  <c r="W218" i="1"/>
  <c r="W220" i="1"/>
  <c r="W219" i="1"/>
  <c r="W221" i="1"/>
  <c r="W222" i="1"/>
  <c r="W223" i="1"/>
  <c r="W224" i="1"/>
  <c r="W226" i="1"/>
  <c r="W225" i="1"/>
  <c r="W227" i="1"/>
  <c r="W228" i="1"/>
  <c r="W229" i="1"/>
  <c r="W232" i="1"/>
  <c r="W231" i="1"/>
  <c r="W230" i="1"/>
  <c r="W233" i="1"/>
  <c r="W234" i="1"/>
  <c r="W235" i="1"/>
  <c r="W236" i="1"/>
  <c r="W237" i="1"/>
  <c r="W238" i="1"/>
  <c r="W239" i="1"/>
  <c r="W240" i="1"/>
  <c r="W241" i="1"/>
  <c r="W242" i="1"/>
  <c r="W244" i="1"/>
  <c r="W245" i="1"/>
  <c r="W243" i="1"/>
  <c r="W247" i="1"/>
  <c r="W246" i="1"/>
  <c r="W248" i="1"/>
  <c r="W249" i="1"/>
  <c r="W251" i="1"/>
  <c r="W250" i="1"/>
  <c r="W252" i="1"/>
  <c r="W254" i="1"/>
  <c r="W253" i="1"/>
  <c r="W255" i="1"/>
  <c r="W256" i="1"/>
  <c r="W257" i="1"/>
  <c r="W259" i="1"/>
  <c r="W258" i="1"/>
  <c r="W260" i="1"/>
  <c r="W261" i="1"/>
  <c r="W262" i="1"/>
  <c r="W263" i="1"/>
  <c r="W264" i="1"/>
  <c r="W265" i="1"/>
  <c r="W266" i="1"/>
  <c r="W267" i="1"/>
  <c r="W268" i="1"/>
  <c r="W269" i="1"/>
  <c r="W270" i="1"/>
  <c r="W272" i="1"/>
  <c r="W271" i="1"/>
  <c r="W273" i="1"/>
  <c r="W274" i="1"/>
  <c r="W275" i="1"/>
  <c r="W276" i="1"/>
  <c r="W277" i="1"/>
  <c r="W278" i="1"/>
  <c r="W280" i="1"/>
  <c r="W281" i="1"/>
  <c r="W279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7" i="1"/>
  <c r="W296" i="1"/>
  <c r="W299" i="1"/>
  <c r="W298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7" i="1"/>
  <c r="W316" i="1"/>
  <c r="W318" i="1"/>
  <c r="W319" i="1"/>
  <c r="W320" i="1"/>
  <c r="W321" i="1"/>
  <c r="W322" i="1"/>
  <c r="W324" i="1"/>
  <c r="W323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2" i="1"/>
  <c r="W7" i="8"/>
  <c r="X8" i="8"/>
  <c r="W8" i="8"/>
  <c r="X350" i="1" l="1"/>
  <c r="X338" i="1"/>
  <c r="X326" i="1"/>
  <c r="X314" i="1"/>
  <c r="X302" i="1"/>
  <c r="X290" i="1"/>
  <c r="X266" i="1"/>
  <c r="X194" i="1"/>
  <c r="X181" i="1"/>
  <c r="X170" i="1"/>
  <c r="X156" i="1"/>
  <c r="X146" i="1"/>
  <c r="X134" i="1"/>
  <c r="X124" i="1"/>
  <c r="X109" i="1"/>
  <c r="X97" i="1"/>
  <c r="X86" i="1"/>
  <c r="X72" i="1"/>
  <c r="X63" i="1"/>
  <c r="X42" i="1"/>
  <c r="X43" i="1"/>
  <c r="X25" i="1"/>
  <c r="X13" i="1"/>
  <c r="X349" i="1"/>
  <c r="X337" i="1"/>
  <c r="X325" i="1"/>
  <c r="X313" i="1"/>
  <c r="X301" i="1"/>
  <c r="X289" i="1"/>
  <c r="X277" i="1"/>
  <c r="X265" i="1"/>
  <c r="X254" i="1"/>
  <c r="X241" i="1"/>
  <c r="X229" i="1"/>
  <c r="X217" i="1"/>
  <c r="X206" i="1"/>
  <c r="X198" i="1"/>
  <c r="X182" i="1"/>
  <c r="X168" i="1"/>
  <c r="X158" i="1"/>
  <c r="X145" i="1"/>
  <c r="X132" i="1"/>
  <c r="X123" i="1"/>
  <c r="X110" i="1"/>
  <c r="X96" i="1"/>
  <c r="X85" i="1"/>
  <c r="X74" i="1"/>
  <c r="X61" i="1"/>
  <c r="X45" i="1"/>
  <c r="X37" i="1"/>
  <c r="X26" i="1"/>
  <c r="X15" i="1"/>
  <c r="X252" i="1"/>
  <c r="X192" i="1"/>
  <c r="X179" i="1"/>
  <c r="X169" i="1"/>
  <c r="X154" i="1"/>
  <c r="X143" i="1"/>
  <c r="X133" i="1"/>
  <c r="X121" i="1"/>
  <c r="X108" i="1"/>
  <c r="X98" i="1"/>
  <c r="X84" i="1"/>
  <c r="X71" i="1"/>
  <c r="X56" i="1"/>
  <c r="X51" i="1"/>
  <c r="X36" i="1"/>
  <c r="X27" i="1"/>
  <c r="X9" i="1"/>
  <c r="X2" i="1"/>
  <c r="X204" i="1"/>
  <c r="X311" i="1"/>
  <c r="X298" i="1"/>
  <c r="X287" i="1"/>
  <c r="X275" i="1"/>
  <c r="X263" i="1"/>
  <c r="X250" i="1"/>
  <c r="X239" i="1"/>
  <c r="X227" i="1"/>
  <c r="X214" i="1"/>
  <c r="X203" i="1"/>
  <c r="X191" i="1"/>
  <c r="X178" i="1"/>
  <c r="X167" i="1"/>
  <c r="X157" i="1"/>
  <c r="X144" i="1"/>
  <c r="X131" i="1"/>
  <c r="X118" i="1"/>
  <c r="X107" i="1"/>
  <c r="X94" i="1"/>
  <c r="X83" i="1"/>
  <c r="X73" i="1"/>
  <c r="X58" i="1"/>
  <c r="X44" i="1"/>
  <c r="X34" i="1"/>
  <c r="X22" i="1"/>
  <c r="X10" i="1"/>
  <c r="X242" i="1"/>
  <c r="X228" i="1"/>
  <c r="X335" i="1"/>
  <c r="X334" i="1"/>
  <c r="X322" i="1"/>
  <c r="X310" i="1"/>
  <c r="X299" i="1"/>
  <c r="X286" i="1"/>
  <c r="X274" i="1"/>
  <c r="X262" i="1"/>
  <c r="X251" i="1"/>
  <c r="X238" i="1"/>
  <c r="X225" i="1"/>
  <c r="X215" i="1"/>
  <c r="X202" i="1"/>
  <c r="X189" i="1"/>
  <c r="X180" i="1"/>
  <c r="X166" i="1"/>
  <c r="X155" i="1"/>
  <c r="X142" i="1"/>
  <c r="X130" i="1"/>
  <c r="X117" i="1"/>
  <c r="X106" i="1"/>
  <c r="X93" i="1"/>
  <c r="X82" i="1"/>
  <c r="X70" i="1"/>
  <c r="X59" i="1"/>
  <c r="X48" i="1"/>
  <c r="X35" i="1"/>
  <c r="X23" i="1"/>
  <c r="X11" i="1"/>
  <c r="X336" i="1"/>
  <c r="X216" i="1"/>
  <c r="X324" i="1"/>
  <c r="X345" i="1"/>
  <c r="X309" i="1"/>
  <c r="X273" i="1"/>
  <c r="X237" i="1"/>
  <c r="X226" i="1"/>
  <c r="X213" i="1"/>
  <c r="X201" i="1"/>
  <c r="X190" i="1"/>
  <c r="X177" i="1"/>
  <c r="X165" i="1"/>
  <c r="X153" i="1"/>
  <c r="X140" i="1"/>
  <c r="X129" i="1"/>
  <c r="X116" i="1"/>
  <c r="X103" i="1"/>
  <c r="X95" i="1"/>
  <c r="X81" i="1"/>
  <c r="X69" i="1"/>
  <c r="X60" i="1"/>
  <c r="X49" i="1"/>
  <c r="X32" i="1"/>
  <c r="X20" i="1"/>
  <c r="X12" i="1"/>
  <c r="X348" i="1"/>
  <c r="X240" i="1"/>
  <c r="X347" i="1"/>
  <c r="X346" i="1"/>
  <c r="X333" i="1"/>
  <c r="X296" i="1"/>
  <c r="X261" i="1"/>
  <c r="X356" i="1"/>
  <c r="X332" i="1"/>
  <c r="X320" i="1"/>
  <c r="X308" i="1"/>
  <c r="X297" i="1"/>
  <c r="X271" i="1"/>
  <c r="X248" i="1"/>
  <c r="X224" i="1"/>
  <c r="X197" i="1"/>
  <c r="X188" i="1"/>
  <c r="X175" i="1"/>
  <c r="X164" i="1"/>
  <c r="X152" i="1"/>
  <c r="X141" i="1"/>
  <c r="X128" i="1"/>
  <c r="X119" i="1"/>
  <c r="X104" i="1"/>
  <c r="X92" i="1"/>
  <c r="X79" i="1"/>
  <c r="X66" i="1"/>
  <c r="X57" i="1"/>
  <c r="X50" i="1"/>
  <c r="X33" i="1"/>
  <c r="X21" i="1"/>
  <c r="X7" i="1"/>
  <c r="X253" i="1"/>
  <c r="X264" i="1"/>
  <c r="X359" i="1"/>
  <c r="X358" i="1"/>
  <c r="X357" i="1"/>
  <c r="X321" i="1"/>
  <c r="X285" i="1"/>
  <c r="X249" i="1"/>
  <c r="X344" i="1"/>
  <c r="X284" i="1"/>
  <c r="X260" i="1"/>
  <c r="X236" i="1"/>
  <c r="X212" i="1"/>
  <c r="X355" i="1"/>
  <c r="X343" i="1"/>
  <c r="X331" i="1"/>
  <c r="X319" i="1"/>
  <c r="X307" i="1"/>
  <c r="X295" i="1"/>
  <c r="X283" i="1"/>
  <c r="X272" i="1"/>
  <c r="X258" i="1"/>
  <c r="X246" i="1"/>
  <c r="X235" i="1"/>
  <c r="X223" i="1"/>
  <c r="X211" i="1"/>
  <c r="X200" i="1"/>
  <c r="X187" i="1"/>
  <c r="X176" i="1"/>
  <c r="X163" i="1"/>
  <c r="X151" i="1"/>
  <c r="X138" i="1"/>
  <c r="X127" i="1"/>
  <c r="X114" i="1"/>
  <c r="X105" i="1"/>
  <c r="X90" i="1"/>
  <c r="X80" i="1"/>
  <c r="X67" i="1"/>
  <c r="X55" i="1"/>
  <c r="X38" i="1"/>
  <c r="X31" i="1"/>
  <c r="X19" i="1"/>
  <c r="X6" i="1"/>
  <c r="X218" i="1"/>
  <c r="X312" i="1"/>
  <c r="X330" i="1"/>
  <c r="X318" i="1"/>
  <c r="X306" i="1"/>
  <c r="X294" i="1"/>
  <c r="X282" i="1"/>
  <c r="X270" i="1"/>
  <c r="X259" i="1"/>
  <c r="X247" i="1"/>
  <c r="X234" i="1"/>
  <c r="X222" i="1"/>
  <c r="X210" i="1"/>
  <c r="X199" i="1"/>
  <c r="X186" i="1"/>
  <c r="X174" i="1"/>
  <c r="X162" i="1"/>
  <c r="X150" i="1"/>
  <c r="X139" i="1"/>
  <c r="X125" i="1"/>
  <c r="X112" i="1"/>
  <c r="X101" i="1"/>
  <c r="X89" i="1"/>
  <c r="X78" i="1"/>
  <c r="X68" i="1"/>
  <c r="X52" i="1"/>
  <c r="X40" i="1"/>
  <c r="X30" i="1"/>
  <c r="X17" i="1"/>
  <c r="X8" i="1"/>
  <c r="X232" i="1"/>
  <c r="X288" i="1"/>
  <c r="X342" i="1"/>
  <c r="X341" i="1"/>
  <c r="X329" i="1"/>
  <c r="X316" i="1"/>
  <c r="X305" i="1"/>
  <c r="X293" i="1"/>
  <c r="X279" i="1"/>
  <c r="X269" i="1"/>
  <c r="X257" i="1"/>
  <c r="X243" i="1"/>
  <c r="X233" i="1"/>
  <c r="X221" i="1"/>
  <c r="X208" i="1"/>
  <c r="X193" i="1"/>
  <c r="X185" i="1"/>
  <c r="X173" i="1"/>
  <c r="X161" i="1"/>
  <c r="X148" i="1"/>
  <c r="X137" i="1"/>
  <c r="X126" i="1"/>
  <c r="X115" i="1"/>
  <c r="X102" i="1"/>
  <c r="X91" i="1"/>
  <c r="X75" i="1"/>
  <c r="X65" i="1"/>
  <c r="X54" i="1"/>
  <c r="X53" i="1"/>
  <c r="X29" i="1"/>
  <c r="X18" i="1"/>
  <c r="X5" i="1"/>
  <c r="X278" i="1"/>
  <c r="X323" i="1"/>
  <c r="X276" i="1"/>
  <c r="X353" i="1"/>
  <c r="X340" i="1"/>
  <c r="X317" i="1"/>
  <c r="X292" i="1"/>
  <c r="X268" i="1"/>
  <c r="X245" i="1"/>
  <c r="X230" i="1"/>
  <c r="X219" i="1"/>
  <c r="X209" i="1"/>
  <c r="X196" i="1"/>
  <c r="X183" i="1"/>
  <c r="X172" i="1"/>
  <c r="X159" i="1"/>
  <c r="X149" i="1"/>
  <c r="X135" i="1"/>
  <c r="X120" i="1"/>
  <c r="X111" i="1"/>
  <c r="X100" i="1"/>
  <c r="X88" i="1"/>
  <c r="X77" i="1"/>
  <c r="X62" i="1"/>
  <c r="X46" i="1"/>
  <c r="X39" i="1"/>
  <c r="X28" i="1"/>
  <c r="X16" i="1"/>
  <c r="X4" i="1"/>
  <c r="X207" i="1"/>
  <c r="X300" i="1"/>
  <c r="X354" i="1"/>
  <c r="X352" i="1"/>
  <c r="X328" i="1"/>
  <c r="X304" i="1"/>
  <c r="X281" i="1"/>
  <c r="X256" i="1"/>
  <c r="X351" i="1"/>
  <c r="X339" i="1"/>
  <c r="X327" i="1"/>
  <c r="X315" i="1"/>
  <c r="X303" i="1"/>
  <c r="X291" i="1"/>
  <c r="X280" i="1"/>
  <c r="X267" i="1"/>
  <c r="X255" i="1"/>
  <c r="X244" i="1"/>
  <c r="X231" i="1"/>
  <c r="X220" i="1"/>
  <c r="X205" i="1"/>
  <c r="X195" i="1"/>
  <c r="X184" i="1"/>
  <c r="X171" i="1"/>
  <c r="X160" i="1"/>
  <c r="X147" i="1"/>
  <c r="X136" i="1"/>
  <c r="X122" i="1"/>
  <c r="X113" i="1"/>
  <c r="X99" i="1"/>
  <c r="X87" i="1"/>
  <c r="X76" i="1"/>
  <c r="X64" i="1"/>
  <c r="X47" i="1"/>
  <c r="X41" i="1"/>
  <c r="X24" i="1"/>
  <c r="X14" i="1"/>
  <c r="X3" i="1"/>
  <c r="Y6" i="8"/>
  <c r="W6" i="8"/>
  <c r="AO85" i="8"/>
  <c r="AO84" i="8"/>
  <c r="AO83" i="8"/>
  <c r="AO82" i="8"/>
  <c r="AO81" i="8"/>
  <c r="AO80" i="8"/>
  <c r="AO79" i="8"/>
  <c r="AO78" i="8"/>
  <c r="AO77" i="8"/>
  <c r="AO76" i="8"/>
  <c r="AO75" i="8"/>
  <c r="AO74" i="8"/>
  <c r="AO73" i="8"/>
  <c r="AO72" i="8"/>
  <c r="AL72" i="8"/>
  <c r="C72" i="8"/>
  <c r="AO71" i="8"/>
  <c r="AO70" i="8"/>
  <c r="AL70" i="8"/>
  <c r="C70" i="8"/>
  <c r="AL68" i="8"/>
  <c r="C68" i="8"/>
  <c r="AL66" i="8"/>
  <c r="C66" i="8"/>
  <c r="AO65" i="8"/>
  <c r="AO64" i="8"/>
  <c r="AL64" i="8"/>
  <c r="C64" i="8"/>
  <c r="AO63" i="8"/>
  <c r="AO62" i="8"/>
  <c r="AL62" i="8"/>
  <c r="C62" i="8"/>
  <c r="AO61" i="8"/>
  <c r="AO60" i="8"/>
  <c r="AL60" i="8"/>
  <c r="C60" i="8"/>
  <c r="AO59" i="8"/>
  <c r="AO58" i="8"/>
  <c r="AL58" i="8"/>
  <c r="C58" i="8"/>
  <c r="AO57" i="8"/>
  <c r="AO56" i="8"/>
  <c r="AL56" i="8"/>
  <c r="C56" i="8"/>
  <c r="AO55" i="8"/>
  <c r="AO54" i="8"/>
  <c r="AL54" i="8"/>
  <c r="C54" i="8"/>
  <c r="AO53" i="8"/>
  <c r="AO52" i="8"/>
  <c r="AL52" i="8"/>
  <c r="C52" i="8"/>
  <c r="AO51" i="8"/>
  <c r="AO50" i="8"/>
  <c r="AL50" i="8"/>
  <c r="C50" i="8"/>
  <c r="AL48" i="8"/>
  <c r="C48" i="8"/>
  <c r="AL46" i="8"/>
  <c r="C46" i="8"/>
  <c r="AO45" i="8"/>
  <c r="AO44" i="8"/>
  <c r="AL44" i="8"/>
  <c r="C44" i="8"/>
  <c r="AO43" i="8"/>
  <c r="AO42" i="8"/>
  <c r="AL42" i="8"/>
  <c r="C42" i="8"/>
  <c r="AO41" i="8"/>
  <c r="AO40" i="8"/>
  <c r="AO39" i="8"/>
  <c r="AO38" i="8"/>
  <c r="AO37" i="8"/>
  <c r="AL37" i="8"/>
  <c r="C37" i="8"/>
  <c r="AO36" i="8"/>
  <c r="AO35" i="8"/>
  <c r="AL35" i="8"/>
  <c r="C35" i="8"/>
  <c r="AO34" i="8"/>
  <c r="AO33" i="8"/>
  <c r="AL33" i="8"/>
  <c r="C33" i="8"/>
  <c r="AO32" i="8"/>
  <c r="AO31" i="8"/>
  <c r="AL31" i="8"/>
  <c r="C31" i="8"/>
  <c r="AO30" i="8"/>
  <c r="AL29" i="8"/>
  <c r="C29" i="8"/>
  <c r="AL27" i="8"/>
  <c r="C27" i="8"/>
  <c r="AO25" i="8"/>
  <c r="AL25" i="8"/>
  <c r="C25" i="8"/>
  <c r="AO24" i="8"/>
  <c r="AO23" i="8"/>
  <c r="AL23" i="8"/>
  <c r="C23" i="8"/>
  <c r="AO22" i="8"/>
  <c r="AO21" i="8"/>
  <c r="AL21" i="8"/>
  <c r="C21" i="8"/>
  <c r="AO20" i="8"/>
  <c r="AO19" i="8"/>
  <c r="AL19" i="8"/>
  <c r="C19" i="8"/>
  <c r="AO18" i="8"/>
  <c r="AO17" i="8"/>
  <c r="AL17" i="8"/>
  <c r="C17" i="8"/>
  <c r="AO16" i="8"/>
  <c r="AO15" i="8"/>
  <c r="AL15" i="8"/>
  <c r="C15" i="8"/>
  <c r="AO14" i="8"/>
  <c r="AO13" i="8"/>
  <c r="AL13" i="8"/>
  <c r="C13" i="8"/>
  <c r="AO12" i="8"/>
  <c r="AO11" i="8"/>
  <c r="AL11" i="8"/>
  <c r="C11" i="8"/>
  <c r="AO10" i="8"/>
  <c r="AL9" i="8"/>
  <c r="C9" i="8"/>
  <c r="AL7" i="8"/>
  <c r="C7" i="8"/>
  <c r="U4" i="1" l="1"/>
  <c r="U3" i="1"/>
  <c r="U5" i="1"/>
  <c r="U8" i="1"/>
  <c r="U7" i="1"/>
  <c r="U6" i="1"/>
  <c r="U12" i="1"/>
  <c r="U10" i="1"/>
  <c r="U9" i="1"/>
  <c r="U14" i="1"/>
  <c r="U13" i="1"/>
  <c r="U18" i="1"/>
  <c r="U16" i="1"/>
  <c r="U11" i="1"/>
  <c r="U17" i="1"/>
  <c r="U20" i="1"/>
  <c r="U15" i="1"/>
  <c r="U19" i="1"/>
  <c r="U24" i="1"/>
  <c r="U30" i="1"/>
  <c r="U23" i="1"/>
  <c r="U28" i="1"/>
  <c r="U25" i="1"/>
  <c r="U22" i="1"/>
  <c r="U29" i="1"/>
  <c r="U32" i="1"/>
  <c r="U31" i="1"/>
  <c r="U26" i="1"/>
  <c r="U35" i="1"/>
  <c r="U37" i="1"/>
  <c r="U34" i="1"/>
  <c r="U38" i="1"/>
  <c r="U39" i="1"/>
  <c r="U45" i="1"/>
  <c r="U33" i="1"/>
  <c r="U21" i="1"/>
  <c r="U40" i="1"/>
  <c r="U27" i="1"/>
  <c r="U43" i="1"/>
  <c r="U61" i="1"/>
  <c r="U55" i="1"/>
  <c r="U47" i="1"/>
  <c r="U41" i="1"/>
  <c r="U44" i="1"/>
  <c r="U36" i="1"/>
  <c r="U46" i="1"/>
  <c r="U42" i="1"/>
  <c r="U48" i="1"/>
  <c r="U51" i="1"/>
  <c r="U49" i="1"/>
  <c r="U65" i="1"/>
  <c r="U50" i="1"/>
  <c r="U53" i="1"/>
  <c r="U54" i="1"/>
  <c r="U52" i="1"/>
  <c r="U56" i="1"/>
  <c r="U60" i="1"/>
  <c r="U58" i="1"/>
  <c r="U62" i="1"/>
  <c r="U59" i="1"/>
  <c r="U57" i="1"/>
  <c r="U64" i="1"/>
  <c r="U71" i="1"/>
  <c r="U67" i="1"/>
  <c r="U74" i="1"/>
  <c r="U70" i="1"/>
  <c r="U66" i="1"/>
  <c r="U63" i="1"/>
  <c r="U68" i="1"/>
  <c r="U72" i="1"/>
  <c r="U76" i="1"/>
  <c r="U77" i="1"/>
  <c r="U73" i="1"/>
  <c r="U69" i="1"/>
  <c r="U75" i="1"/>
  <c r="U79" i="1"/>
  <c r="U78" i="1"/>
  <c r="U83" i="1"/>
  <c r="U82" i="1"/>
  <c r="U84" i="1"/>
  <c r="U85" i="1"/>
  <c r="U81" i="1"/>
  <c r="U86" i="1"/>
  <c r="U80" i="1"/>
  <c r="U88" i="1"/>
  <c r="U89" i="1"/>
  <c r="U87" i="1"/>
  <c r="U93" i="1"/>
  <c r="U92" i="1"/>
  <c r="U96" i="1"/>
  <c r="U91" i="1"/>
  <c r="U90" i="1"/>
  <c r="U94" i="1"/>
  <c r="U97" i="1"/>
  <c r="U95" i="1"/>
  <c r="U102" i="1"/>
  <c r="U103" i="1"/>
  <c r="U106" i="1"/>
  <c r="U98" i="1"/>
  <c r="U100" i="1"/>
  <c r="U113" i="1"/>
  <c r="U99" i="1"/>
  <c r="U101" i="1"/>
  <c r="U109" i="1"/>
  <c r="U110" i="1"/>
  <c r="U108" i="1"/>
  <c r="U112" i="1"/>
  <c r="U111" i="1"/>
  <c r="U104" i="1"/>
  <c r="U124" i="1"/>
  <c r="U107" i="1"/>
  <c r="U126" i="1"/>
  <c r="U105" i="1"/>
  <c r="U114" i="1"/>
  <c r="U116" i="1"/>
  <c r="U118" i="1"/>
  <c r="U119" i="1"/>
  <c r="U127" i="1"/>
  <c r="U117" i="1"/>
  <c r="U123" i="1"/>
  <c r="U120" i="1"/>
  <c r="U115" i="1"/>
  <c r="U129" i="1"/>
  <c r="U121" i="1"/>
  <c r="U128" i="1"/>
  <c r="U122" i="1"/>
  <c r="U125" i="1"/>
  <c r="U132" i="1"/>
  <c r="U135" i="1"/>
  <c r="U130" i="1"/>
  <c r="U131" i="1"/>
  <c r="U136" i="1"/>
  <c r="U133" i="1"/>
  <c r="U139" i="1"/>
  <c r="U138" i="1"/>
  <c r="U137" i="1"/>
  <c r="U141" i="1"/>
  <c r="U134" i="1"/>
  <c r="U144" i="1"/>
  <c r="U143" i="1"/>
  <c r="U142" i="1"/>
  <c r="U145" i="1"/>
  <c r="U140" i="1"/>
  <c r="U149" i="1"/>
  <c r="U147" i="1"/>
  <c r="U148" i="1"/>
  <c r="U150" i="1"/>
  <c r="U151" i="1"/>
  <c r="U146" i="1"/>
  <c r="U160" i="1"/>
  <c r="U152" i="1"/>
  <c r="U153" i="1"/>
  <c r="U154" i="1"/>
  <c r="U156" i="1"/>
  <c r="U159" i="1"/>
  <c r="U161" i="1"/>
  <c r="U158" i="1"/>
  <c r="U162" i="1"/>
  <c r="U157" i="1"/>
  <c r="U165" i="1"/>
  <c r="U155" i="1"/>
  <c r="U164" i="1"/>
  <c r="U163" i="1"/>
  <c r="U168" i="1"/>
  <c r="U169" i="1"/>
  <c r="U166" i="1"/>
  <c r="U171" i="1"/>
  <c r="U167" i="1"/>
  <c r="U172" i="1"/>
  <c r="U175" i="1"/>
  <c r="U170" i="1"/>
  <c r="U182" i="1"/>
  <c r="U176" i="1"/>
  <c r="U177" i="1"/>
  <c r="U179" i="1"/>
  <c r="U185" i="1"/>
  <c r="U174" i="1"/>
  <c r="U183" i="1"/>
  <c r="U181" i="1"/>
  <c r="U173" i="1"/>
  <c r="U180" i="1"/>
  <c r="U186" i="1"/>
  <c r="U178" i="1"/>
  <c r="U190" i="1"/>
  <c r="U187" i="1"/>
  <c r="U184" i="1"/>
  <c r="U191" i="1"/>
  <c r="U193" i="1"/>
  <c r="U192" i="1"/>
  <c r="U195" i="1"/>
  <c r="U188" i="1"/>
  <c r="U194" i="1"/>
  <c r="U189" i="1"/>
  <c r="U196" i="1"/>
  <c r="U197" i="1"/>
  <c r="U206" i="1"/>
  <c r="U199" i="1"/>
  <c r="U198" i="1"/>
  <c r="U203" i="1"/>
  <c r="U201" i="1"/>
  <c r="U200" i="1"/>
  <c r="U205" i="1"/>
  <c r="U204" i="1"/>
  <c r="U208" i="1"/>
  <c r="U202" i="1"/>
  <c r="U207" i="1"/>
  <c r="U210" i="1"/>
  <c r="U209" i="1"/>
  <c r="U212" i="1"/>
  <c r="U211" i="1"/>
  <c r="U213" i="1"/>
  <c r="U214" i="1"/>
  <c r="U215" i="1"/>
  <c r="U217" i="1"/>
  <c r="U216" i="1"/>
  <c r="U221" i="1"/>
  <c r="U218" i="1"/>
  <c r="U219" i="1"/>
  <c r="U220" i="1"/>
  <c r="U223" i="1"/>
  <c r="U222" i="1"/>
  <c r="U225" i="1"/>
  <c r="U228" i="1"/>
  <c r="U231" i="1"/>
  <c r="U224" i="1"/>
  <c r="U232" i="1"/>
  <c r="U229" i="1"/>
  <c r="U227" i="1"/>
  <c r="U230" i="1"/>
  <c r="U226" i="1"/>
  <c r="U234" i="1"/>
  <c r="U238" i="1"/>
  <c r="U233" i="1"/>
  <c r="U236" i="1"/>
  <c r="U237" i="1"/>
  <c r="U239" i="1"/>
  <c r="U235" i="1"/>
  <c r="U243" i="1"/>
  <c r="U240" i="1"/>
  <c r="U244" i="1"/>
  <c r="U241" i="1"/>
  <c r="U242" i="1"/>
  <c r="U246" i="1"/>
  <c r="U245" i="1"/>
  <c r="U247" i="1"/>
  <c r="U248" i="1"/>
  <c r="U251" i="1"/>
  <c r="U250" i="1"/>
  <c r="U249" i="1"/>
  <c r="U253" i="1"/>
  <c r="U254" i="1"/>
  <c r="U252" i="1"/>
  <c r="U255" i="1"/>
  <c r="U258" i="1"/>
  <c r="U256" i="1"/>
  <c r="U257" i="1"/>
  <c r="U261" i="1"/>
  <c r="U259" i="1"/>
  <c r="U260" i="1"/>
  <c r="U264" i="1"/>
  <c r="U262" i="1"/>
  <c r="U265" i="1"/>
  <c r="U263" i="1"/>
  <c r="U266" i="1"/>
  <c r="U268" i="1"/>
  <c r="U267" i="1"/>
  <c r="U269" i="1"/>
  <c r="U271" i="1"/>
  <c r="U272" i="1"/>
  <c r="U270" i="1"/>
  <c r="U273" i="1"/>
  <c r="U275" i="1"/>
  <c r="U274" i="1"/>
  <c r="U277" i="1"/>
  <c r="U276" i="1"/>
  <c r="U278" i="1"/>
  <c r="U279" i="1"/>
  <c r="U281" i="1"/>
  <c r="U280" i="1"/>
  <c r="U282" i="1"/>
  <c r="U283" i="1"/>
  <c r="U285" i="1"/>
  <c r="U284" i="1"/>
  <c r="U288" i="1"/>
  <c r="U286" i="1"/>
  <c r="U287" i="1"/>
  <c r="U289" i="1"/>
  <c r="U291" i="1"/>
  <c r="U290" i="1"/>
  <c r="U293" i="1"/>
  <c r="U296" i="1"/>
  <c r="U292" i="1"/>
  <c r="U297" i="1"/>
  <c r="U295" i="1"/>
  <c r="U294" i="1"/>
  <c r="U299" i="1"/>
  <c r="U298" i="1"/>
  <c r="U300" i="1"/>
  <c r="U302" i="1"/>
  <c r="U301" i="1"/>
  <c r="U303" i="1"/>
  <c r="U304" i="1"/>
  <c r="U305" i="1"/>
  <c r="U306" i="1"/>
  <c r="U307" i="1"/>
  <c r="U308" i="1"/>
  <c r="U309" i="1"/>
  <c r="U311" i="1"/>
  <c r="U310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40" i="1"/>
  <c r="U339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S4" i="1"/>
  <c r="S3" i="1"/>
  <c r="S5" i="1"/>
  <c r="S8" i="1"/>
  <c r="S7" i="1"/>
  <c r="S6" i="1"/>
  <c r="S12" i="1"/>
  <c r="S10" i="1"/>
  <c r="S9" i="1"/>
  <c r="S14" i="1"/>
  <c r="S13" i="1"/>
  <c r="S18" i="1"/>
  <c r="S16" i="1"/>
  <c r="S11" i="1"/>
  <c r="S17" i="1"/>
  <c r="S20" i="1"/>
  <c r="S15" i="1"/>
  <c r="S19" i="1"/>
  <c r="S24" i="1"/>
  <c r="S30" i="1"/>
  <c r="S23" i="1"/>
  <c r="S28" i="1"/>
  <c r="S25" i="1"/>
  <c r="S22" i="1"/>
  <c r="S29" i="1"/>
  <c r="S32" i="1"/>
  <c r="S31" i="1"/>
  <c r="S26" i="1"/>
  <c r="S35" i="1"/>
  <c r="S37" i="1"/>
  <c r="S34" i="1"/>
  <c r="S38" i="1"/>
  <c r="S39" i="1"/>
  <c r="S45" i="1"/>
  <c r="S33" i="1"/>
  <c r="S21" i="1"/>
  <c r="S40" i="1"/>
  <c r="S27" i="1"/>
  <c r="S43" i="1"/>
  <c r="S61" i="1"/>
  <c r="S55" i="1"/>
  <c r="S47" i="1"/>
  <c r="S41" i="1"/>
  <c r="S44" i="1"/>
  <c r="S36" i="1"/>
  <c r="S46" i="1"/>
  <c r="S42" i="1"/>
  <c r="S48" i="1"/>
  <c r="S51" i="1"/>
  <c r="S49" i="1"/>
  <c r="S65" i="1"/>
  <c r="S50" i="1"/>
  <c r="S53" i="1"/>
  <c r="S54" i="1"/>
  <c r="S52" i="1"/>
  <c r="S56" i="1"/>
  <c r="S60" i="1"/>
  <c r="S58" i="1"/>
  <c r="S62" i="1"/>
  <c r="S59" i="1"/>
  <c r="S57" i="1"/>
  <c r="S64" i="1"/>
  <c r="S71" i="1"/>
  <c r="S67" i="1"/>
  <c r="S74" i="1"/>
  <c r="S70" i="1"/>
  <c r="S66" i="1"/>
  <c r="S63" i="1"/>
  <c r="S68" i="1"/>
  <c r="S72" i="1"/>
  <c r="S76" i="1"/>
  <c r="S77" i="1"/>
  <c r="S73" i="1"/>
  <c r="S69" i="1"/>
  <c r="S75" i="1"/>
  <c r="S79" i="1"/>
  <c r="S78" i="1"/>
  <c r="S83" i="1"/>
  <c r="S82" i="1"/>
  <c r="S84" i="1"/>
  <c r="S85" i="1"/>
  <c r="S81" i="1"/>
  <c r="S86" i="1"/>
  <c r="S80" i="1"/>
  <c r="S88" i="1"/>
  <c r="S89" i="1"/>
  <c r="S87" i="1"/>
  <c r="S93" i="1"/>
  <c r="S92" i="1"/>
  <c r="S96" i="1"/>
  <c r="S91" i="1"/>
  <c r="S90" i="1"/>
  <c r="S94" i="1"/>
  <c r="S97" i="1"/>
  <c r="S95" i="1"/>
  <c r="S102" i="1"/>
  <c r="S103" i="1"/>
  <c r="S106" i="1"/>
  <c r="S98" i="1"/>
  <c r="S100" i="1"/>
  <c r="S113" i="1"/>
  <c r="S99" i="1"/>
  <c r="S101" i="1"/>
  <c r="S109" i="1"/>
  <c r="S110" i="1"/>
  <c r="S108" i="1"/>
  <c r="S112" i="1"/>
  <c r="S111" i="1"/>
  <c r="S104" i="1"/>
  <c r="S124" i="1"/>
  <c r="S107" i="1"/>
  <c r="S126" i="1"/>
  <c r="S105" i="1"/>
  <c r="S114" i="1"/>
  <c r="S116" i="1"/>
  <c r="S118" i="1"/>
  <c r="S119" i="1"/>
  <c r="S127" i="1"/>
  <c r="S117" i="1"/>
  <c r="S123" i="1"/>
  <c r="S120" i="1"/>
  <c r="S115" i="1"/>
  <c r="S129" i="1"/>
  <c r="S121" i="1"/>
  <c r="S128" i="1"/>
  <c r="S122" i="1"/>
  <c r="S125" i="1"/>
  <c r="S132" i="1"/>
  <c r="S135" i="1"/>
  <c r="S130" i="1"/>
  <c r="S131" i="1"/>
  <c r="S136" i="1"/>
  <c r="S133" i="1"/>
  <c r="S139" i="1"/>
  <c r="S138" i="1"/>
  <c r="S137" i="1"/>
  <c r="S141" i="1"/>
  <c r="S134" i="1"/>
  <c r="S144" i="1"/>
  <c r="S143" i="1"/>
  <c r="S142" i="1"/>
  <c r="S145" i="1"/>
  <c r="S140" i="1"/>
  <c r="S149" i="1"/>
  <c r="S147" i="1"/>
  <c r="S148" i="1"/>
  <c r="S150" i="1"/>
  <c r="S151" i="1"/>
  <c r="S146" i="1"/>
  <c r="S160" i="1"/>
  <c r="S152" i="1"/>
  <c r="S153" i="1"/>
  <c r="S154" i="1"/>
  <c r="S156" i="1"/>
  <c r="S159" i="1"/>
  <c r="S161" i="1"/>
  <c r="S158" i="1"/>
  <c r="S162" i="1"/>
  <c r="S157" i="1"/>
  <c r="S165" i="1"/>
  <c r="S155" i="1"/>
  <c r="S164" i="1"/>
  <c r="S163" i="1"/>
  <c r="S168" i="1"/>
  <c r="S169" i="1"/>
  <c r="S166" i="1"/>
  <c r="S171" i="1"/>
  <c r="S167" i="1"/>
  <c r="S172" i="1"/>
  <c r="S175" i="1"/>
  <c r="S170" i="1"/>
  <c r="S182" i="1"/>
  <c r="S176" i="1"/>
  <c r="S177" i="1"/>
  <c r="S179" i="1"/>
  <c r="S185" i="1"/>
  <c r="S174" i="1"/>
  <c r="S183" i="1"/>
  <c r="S181" i="1"/>
  <c r="S173" i="1"/>
  <c r="S180" i="1"/>
  <c r="S186" i="1"/>
  <c r="S178" i="1"/>
  <c r="S190" i="1"/>
  <c r="S187" i="1"/>
  <c r="S184" i="1"/>
  <c r="S191" i="1"/>
  <c r="S193" i="1"/>
  <c r="S192" i="1"/>
  <c r="S195" i="1"/>
  <c r="S188" i="1"/>
  <c r="S194" i="1"/>
  <c r="S189" i="1"/>
  <c r="S196" i="1"/>
  <c r="S197" i="1"/>
  <c r="S206" i="1"/>
  <c r="S199" i="1"/>
  <c r="S198" i="1"/>
  <c r="S203" i="1"/>
  <c r="S201" i="1"/>
  <c r="S200" i="1"/>
  <c r="S205" i="1"/>
  <c r="S204" i="1"/>
  <c r="S208" i="1"/>
  <c r="S202" i="1"/>
  <c r="S207" i="1"/>
  <c r="S210" i="1"/>
  <c r="S209" i="1"/>
  <c r="S212" i="1"/>
  <c r="S211" i="1"/>
  <c r="S213" i="1"/>
  <c r="S214" i="1"/>
  <c r="S215" i="1"/>
  <c r="S217" i="1"/>
  <c r="S216" i="1"/>
  <c r="S221" i="1"/>
  <c r="S218" i="1"/>
  <c r="S219" i="1"/>
  <c r="S220" i="1"/>
  <c r="S223" i="1"/>
  <c r="S222" i="1"/>
  <c r="S225" i="1"/>
  <c r="S228" i="1"/>
  <c r="S231" i="1"/>
  <c r="S224" i="1"/>
  <c r="S232" i="1"/>
  <c r="S229" i="1"/>
  <c r="S227" i="1"/>
  <c r="S230" i="1"/>
  <c r="S226" i="1"/>
  <c r="S234" i="1"/>
  <c r="S238" i="1"/>
  <c r="S233" i="1"/>
  <c r="S236" i="1"/>
  <c r="S237" i="1"/>
  <c r="S239" i="1"/>
  <c r="S235" i="1"/>
  <c r="S243" i="1"/>
  <c r="S240" i="1"/>
  <c r="S244" i="1"/>
  <c r="S241" i="1"/>
  <c r="S242" i="1"/>
  <c r="S246" i="1"/>
  <c r="S245" i="1"/>
  <c r="S247" i="1"/>
  <c r="S248" i="1"/>
  <c r="S251" i="1"/>
  <c r="S250" i="1"/>
  <c r="S249" i="1"/>
  <c r="S253" i="1"/>
  <c r="S254" i="1"/>
  <c r="S252" i="1"/>
  <c r="S255" i="1"/>
  <c r="S258" i="1"/>
  <c r="S256" i="1"/>
  <c r="S257" i="1"/>
  <c r="S261" i="1"/>
  <c r="S259" i="1"/>
  <c r="S260" i="1"/>
  <c r="S264" i="1"/>
  <c r="S262" i="1"/>
  <c r="S265" i="1"/>
  <c r="S263" i="1"/>
  <c r="S266" i="1"/>
  <c r="S268" i="1"/>
  <c r="S267" i="1"/>
  <c r="S269" i="1"/>
  <c r="S271" i="1"/>
  <c r="S272" i="1"/>
  <c r="S270" i="1"/>
  <c r="S273" i="1"/>
  <c r="S275" i="1"/>
  <c r="S274" i="1"/>
  <c r="S277" i="1"/>
  <c r="S276" i="1"/>
  <c r="S278" i="1"/>
  <c r="S279" i="1"/>
  <c r="S281" i="1"/>
  <c r="S280" i="1"/>
  <c r="S282" i="1"/>
  <c r="S283" i="1"/>
  <c r="S285" i="1"/>
  <c r="S284" i="1"/>
  <c r="S288" i="1"/>
  <c r="S286" i="1"/>
  <c r="S287" i="1"/>
  <c r="S289" i="1"/>
  <c r="S291" i="1"/>
  <c r="S290" i="1"/>
  <c r="S293" i="1"/>
  <c r="S296" i="1"/>
  <c r="S292" i="1"/>
  <c r="S297" i="1"/>
  <c r="S295" i="1"/>
  <c r="S294" i="1"/>
  <c r="S299" i="1"/>
  <c r="S298" i="1"/>
  <c r="S300" i="1"/>
  <c r="S302" i="1"/>
  <c r="S301" i="1"/>
  <c r="S303" i="1"/>
  <c r="S304" i="1"/>
  <c r="S305" i="1"/>
  <c r="S306" i="1"/>
  <c r="S307" i="1"/>
  <c r="S308" i="1"/>
  <c r="S309" i="1"/>
  <c r="S311" i="1"/>
  <c r="S310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40" i="1"/>
  <c r="S339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U2" i="1"/>
  <c r="S2" i="1"/>
  <c r="T286" i="1" l="1"/>
  <c r="Y286" i="1" s="1"/>
  <c r="T200" i="1"/>
  <c r="Y200" i="1" s="1"/>
  <c r="T139" i="1"/>
  <c r="Y139" i="1" s="1"/>
  <c r="T313" i="1"/>
  <c r="Y313" i="1" s="1"/>
  <c r="T254" i="1"/>
  <c r="Y254" i="1" s="1"/>
  <c r="T112" i="1"/>
  <c r="Y112" i="1" s="1"/>
  <c r="T357" i="1"/>
  <c r="Y357" i="1" s="1"/>
  <c r="T333" i="1"/>
  <c r="Y333" i="1" s="1"/>
  <c r="T294" i="1"/>
  <c r="Y294" i="1" s="1"/>
  <c r="T284" i="1"/>
  <c r="Y284" i="1" s="1"/>
  <c r="T273" i="1"/>
  <c r="Y273" i="1" s="1"/>
  <c r="T260" i="1"/>
  <c r="T251" i="1"/>
  <c r="Y251" i="1" s="1"/>
  <c r="T179" i="1"/>
  <c r="Y179" i="1" s="1"/>
  <c r="T82" i="1"/>
  <c r="Y82" i="1" s="1"/>
  <c r="V354" i="1"/>
  <c r="V342" i="1"/>
  <c r="V330" i="1"/>
  <c r="V318" i="1"/>
  <c r="V292" i="1"/>
  <c r="T321" i="1"/>
  <c r="Y321" i="1" s="1"/>
  <c r="T345" i="1"/>
  <c r="Y345" i="1" s="1"/>
  <c r="T309" i="1"/>
  <c r="Y309" i="1" s="1"/>
  <c r="T272" i="1"/>
  <c r="Y272" i="1" s="1"/>
  <c r="T233" i="1"/>
  <c r="Y233" i="1" s="1"/>
  <c r="T55" i="1"/>
  <c r="Y55" i="1" s="1"/>
  <c r="T213" i="1"/>
  <c r="Y213" i="1" s="1"/>
  <c r="T116" i="1"/>
  <c r="Y116" i="1" s="1"/>
  <c r="T41" i="1"/>
  <c r="Y41" i="1" s="1"/>
  <c r="V271" i="1"/>
  <c r="T236" i="1"/>
  <c r="Y236" i="1" s="1"/>
  <c r="V280" i="1"/>
  <c r="V75" i="1"/>
  <c r="T355" i="1"/>
  <c r="Y355" i="1" s="1"/>
  <c r="T297" i="1"/>
  <c r="Y297" i="1" s="1"/>
  <c r="T247" i="1"/>
  <c r="Y247" i="1" s="1"/>
  <c r="T187" i="1"/>
  <c r="Y187" i="1" s="1"/>
  <c r="T146" i="1"/>
  <c r="Y146" i="1" s="1"/>
  <c r="T78" i="1"/>
  <c r="Y78" i="1" s="1"/>
  <c r="V328" i="1"/>
  <c r="V316" i="1"/>
  <c r="V304" i="1"/>
  <c r="V293" i="1"/>
  <c r="V281" i="1"/>
  <c r="V267" i="1"/>
  <c r="V258" i="1"/>
  <c r="V242" i="1"/>
  <c r="V226" i="1"/>
  <c r="V219" i="1"/>
  <c r="V207" i="1"/>
  <c r="V196" i="1"/>
  <c r="V186" i="1"/>
  <c r="V175" i="1"/>
  <c r="V162" i="1"/>
  <c r="V148" i="1"/>
  <c r="V139" i="1"/>
  <c r="V115" i="1"/>
  <c r="V124" i="1"/>
  <c r="V106" i="1"/>
  <c r="V89" i="1"/>
  <c r="V69" i="1"/>
  <c r="V64" i="1"/>
  <c r="V49" i="1"/>
  <c r="V27" i="1"/>
  <c r="V32" i="1"/>
  <c r="V11" i="1"/>
  <c r="V297" i="1"/>
  <c r="V3" i="1"/>
  <c r="V7" i="1"/>
  <c r="V119" i="1"/>
  <c r="V152" i="1"/>
  <c r="V188" i="1"/>
  <c r="V224" i="1"/>
  <c r="V260" i="1"/>
  <c r="V18" i="1"/>
  <c r="V54" i="1"/>
  <c r="V91" i="1"/>
  <c r="V161" i="1"/>
  <c r="V193" i="1"/>
  <c r="V233" i="1"/>
  <c r="V269" i="1"/>
  <c r="V305" i="1"/>
  <c r="V341" i="1"/>
  <c r="T354" i="1"/>
  <c r="T191" i="1"/>
  <c r="Y191" i="1" s="1"/>
  <c r="T91" i="1"/>
  <c r="T24" i="1"/>
  <c r="Y24" i="1" s="1"/>
  <c r="V306" i="1"/>
  <c r="T320" i="1"/>
  <c r="Y320" i="1" s="1"/>
  <c r="T225" i="1"/>
  <c r="Y225" i="1" s="1"/>
  <c r="V329" i="1"/>
  <c r="V150" i="1"/>
  <c r="T356" i="1"/>
  <c r="Y356" i="1" s="1"/>
  <c r="T319" i="1"/>
  <c r="Y319" i="1" s="1"/>
  <c r="T199" i="1"/>
  <c r="Y199" i="1" s="1"/>
  <c r="T105" i="1"/>
  <c r="Y105" i="1" s="1"/>
  <c r="T35" i="1"/>
  <c r="Y35" i="1" s="1"/>
  <c r="V351" i="1"/>
  <c r="V315" i="1"/>
  <c r="V255" i="1"/>
  <c r="V245" i="1"/>
  <c r="T285" i="1"/>
  <c r="Y285" i="1" s="1"/>
  <c r="T164" i="1"/>
  <c r="Y164" i="1" s="1"/>
  <c r="V220" i="1"/>
  <c r="V17" i="1"/>
  <c r="T331" i="1"/>
  <c r="Y331" i="1" s="1"/>
  <c r="T261" i="1"/>
  <c r="Y261" i="1" s="1"/>
  <c r="T155" i="1"/>
  <c r="Y155" i="1" s="1"/>
  <c r="T128" i="1"/>
  <c r="Y128" i="1" s="1"/>
  <c r="T92" i="1"/>
  <c r="Y92" i="1" s="1"/>
  <c r="T53" i="1"/>
  <c r="Y53" i="1" s="1"/>
  <c r="T7" i="1"/>
  <c r="Y7" i="1" s="1"/>
  <c r="T292" i="1"/>
  <c r="T223" i="1"/>
  <c r="Y223" i="1" s="1"/>
  <c r="T137" i="1"/>
  <c r="Y137" i="1" s="1"/>
  <c r="T67" i="1"/>
  <c r="Y67" i="1" s="1"/>
  <c r="V327" i="1"/>
  <c r="V303" i="1"/>
  <c r="V147" i="1"/>
  <c r="V104" i="1"/>
  <c r="V40" i="1"/>
  <c r="T344" i="1"/>
  <c r="Y344" i="1" s="1"/>
  <c r="T235" i="1"/>
  <c r="Y235" i="1" s="1"/>
  <c r="T353" i="1"/>
  <c r="Y353" i="1" s="1"/>
  <c r="T341" i="1"/>
  <c r="T329" i="1"/>
  <c r="T305" i="1"/>
  <c r="Y305" i="1" s="1"/>
  <c r="T296" i="1"/>
  <c r="Y296" i="1" s="1"/>
  <c r="T280" i="1"/>
  <c r="T246" i="1"/>
  <c r="Y246" i="1" s="1"/>
  <c r="T234" i="1"/>
  <c r="Y234" i="1" s="1"/>
  <c r="T220" i="1"/>
  <c r="T210" i="1"/>
  <c r="Y210" i="1" s="1"/>
  <c r="T197" i="1"/>
  <c r="Y197" i="1" s="1"/>
  <c r="T150" i="1"/>
  <c r="T138" i="1"/>
  <c r="Y138" i="1" s="1"/>
  <c r="T75" i="1"/>
  <c r="Y75" i="1" s="1"/>
  <c r="T65" i="1"/>
  <c r="Y65" i="1" s="1"/>
  <c r="T31" i="1"/>
  <c r="Y31" i="1" s="1"/>
  <c r="T5" i="1"/>
  <c r="Y5" i="1" s="1"/>
  <c r="V291" i="1"/>
  <c r="V244" i="1"/>
  <c r="V221" i="1"/>
  <c r="V136" i="1"/>
  <c r="T342" i="1"/>
  <c r="T203" i="1"/>
  <c r="Y203" i="1" s="1"/>
  <c r="T66" i="1"/>
  <c r="Y66" i="1" s="1"/>
  <c r="T332" i="1"/>
  <c r="Y332" i="1" s="1"/>
  <c r="T295" i="1"/>
  <c r="Y295" i="1" s="1"/>
  <c r="T270" i="1"/>
  <c r="Y270" i="1" s="1"/>
  <c r="T248" i="1"/>
  <c r="Y248" i="1" s="1"/>
  <c r="T198" i="1"/>
  <c r="Y198" i="1" s="1"/>
  <c r="T114" i="1"/>
  <c r="Y114" i="1" s="1"/>
  <c r="T70" i="1"/>
  <c r="Y70" i="1" s="1"/>
  <c r="T54" i="1"/>
  <c r="T6" i="1"/>
  <c r="Y6" i="1" s="1"/>
  <c r="V210" i="1"/>
  <c r="T222" i="1"/>
  <c r="Y222" i="1" s="1"/>
  <c r="V352" i="1"/>
  <c r="T271" i="1"/>
  <c r="T206" i="1"/>
  <c r="Y206" i="1" s="1"/>
  <c r="T121" i="1"/>
  <c r="Y121" i="1" s="1"/>
  <c r="T352" i="1"/>
  <c r="T281" i="1"/>
  <c r="V112" i="1"/>
  <c r="T330" i="1"/>
  <c r="T152" i="1"/>
  <c r="T52" i="1"/>
  <c r="Y52" i="1" s="1"/>
  <c r="V282" i="1"/>
  <c r="T308" i="1"/>
  <c r="Y308" i="1" s="1"/>
  <c r="T211" i="1"/>
  <c r="Y211" i="1" s="1"/>
  <c r="V234" i="1"/>
  <c r="V5" i="1"/>
  <c r="T307" i="1"/>
  <c r="Y307" i="1" s="1"/>
  <c r="T212" i="1"/>
  <c r="Y212" i="1" s="1"/>
  <c r="V339" i="1"/>
  <c r="T306" i="1"/>
  <c r="T257" i="1"/>
  <c r="Y257" i="1" s="1"/>
  <c r="T151" i="1"/>
  <c r="Y151" i="1" s="1"/>
  <c r="T93" i="1"/>
  <c r="T50" i="1"/>
  <c r="Y50" i="1" s="1"/>
  <c r="T316" i="1"/>
  <c r="T267" i="1"/>
  <c r="Y267" i="1" s="1"/>
  <c r="T162" i="1"/>
  <c r="V171" i="1"/>
  <c r="V33" i="1"/>
  <c r="T217" i="1"/>
  <c r="Y217" i="1" s="1"/>
  <c r="T340" i="1"/>
  <c r="Y340" i="1" s="1"/>
  <c r="T315" i="1"/>
  <c r="T241" i="1"/>
  <c r="Y241" i="1" s="1"/>
  <c r="T189" i="1"/>
  <c r="Y189" i="1" s="1"/>
  <c r="T158" i="1"/>
  <c r="Y158" i="1" s="1"/>
  <c r="V243" i="1"/>
  <c r="V195" i="1"/>
  <c r="V14" i="1"/>
  <c r="T328" i="1"/>
  <c r="T237" i="1"/>
  <c r="Y237" i="1" s="1"/>
  <c r="T125" i="1"/>
  <c r="Y125" i="1" s="1"/>
  <c r="T34" i="1"/>
  <c r="Y34" i="1" s="1"/>
  <c r="V257" i="1"/>
  <c r="T259" i="1"/>
  <c r="Y259" i="1" s="1"/>
  <c r="V353" i="1"/>
  <c r="V87" i="1"/>
  <c r="T343" i="1"/>
  <c r="Y343" i="1" s="1"/>
  <c r="T283" i="1"/>
  <c r="Y283" i="1" s="1"/>
  <c r="T176" i="1"/>
  <c r="Y176" i="1" s="1"/>
  <c r="T141" i="1"/>
  <c r="Y141" i="1" s="1"/>
  <c r="T113" i="1"/>
  <c r="Y113" i="1" s="1"/>
  <c r="T74" i="1"/>
  <c r="Y74" i="1" s="1"/>
  <c r="T15" i="1"/>
  <c r="Y15" i="1" s="1"/>
  <c r="T318" i="1"/>
  <c r="T282" i="1"/>
  <c r="T238" i="1"/>
  <c r="Y238" i="1" s="1"/>
  <c r="T182" i="1"/>
  <c r="Y182" i="1" s="1"/>
  <c r="T126" i="1"/>
  <c r="Y126" i="1" s="1"/>
  <c r="T79" i="1"/>
  <c r="T339" i="1"/>
  <c r="Y339" i="1" s="1"/>
  <c r="T304" i="1"/>
  <c r="T293" i="1"/>
  <c r="T258" i="1"/>
  <c r="Y258" i="1" s="1"/>
  <c r="T186" i="1"/>
  <c r="T148" i="1"/>
  <c r="T115" i="1"/>
  <c r="Y115" i="1" s="1"/>
  <c r="T89" i="1"/>
  <c r="Y89" i="1" s="1"/>
  <c r="V76" i="1"/>
  <c r="T351" i="1"/>
  <c r="T327" i="1"/>
  <c r="Y327" i="1" s="1"/>
  <c r="T303" i="1"/>
  <c r="Y303" i="1" s="1"/>
  <c r="T279" i="1"/>
  <c r="Y279" i="1" s="1"/>
  <c r="T255" i="1"/>
  <c r="T202" i="1"/>
  <c r="Y202" i="1" s="1"/>
  <c r="T180" i="1"/>
  <c r="Y180" i="1" s="1"/>
  <c r="T104" i="1"/>
  <c r="Y104" i="1" s="1"/>
  <c r="T57" i="1"/>
  <c r="Y57" i="1" s="1"/>
  <c r="T29" i="1"/>
  <c r="Y29" i="1" s="1"/>
  <c r="V205" i="1"/>
  <c r="T350" i="1"/>
  <c r="Y350" i="1" s="1"/>
  <c r="T291" i="1"/>
  <c r="T252" i="1"/>
  <c r="Y252" i="1" s="1"/>
  <c r="T244" i="1"/>
  <c r="Y244" i="1" s="1"/>
  <c r="T221" i="1"/>
  <c r="T208" i="1"/>
  <c r="Y208" i="1" s="1"/>
  <c r="T173" i="1"/>
  <c r="Y173" i="1" s="1"/>
  <c r="T102" i="1"/>
  <c r="Y102" i="1" s="1"/>
  <c r="T59" i="1"/>
  <c r="Y59" i="1" s="1"/>
  <c r="T21" i="1"/>
  <c r="Y21" i="1" s="1"/>
  <c r="T18" i="1"/>
  <c r="V174" i="1"/>
  <c r="V68" i="1"/>
  <c r="T317" i="1"/>
  <c r="Y317" i="1" s="1"/>
  <c r="T181" i="1"/>
  <c r="Y181" i="1" s="1"/>
  <c r="T171" i="1"/>
  <c r="T159" i="1"/>
  <c r="Y159" i="1" s="1"/>
  <c r="T140" i="1"/>
  <c r="Y140" i="1" s="1"/>
  <c r="T131" i="1"/>
  <c r="Y131" i="1" s="1"/>
  <c r="T117" i="1"/>
  <c r="Y117" i="1" s="1"/>
  <c r="T95" i="1"/>
  <c r="Y95" i="1" s="1"/>
  <c r="T86" i="1"/>
  <c r="Y86" i="1" s="1"/>
  <c r="T76" i="1"/>
  <c r="Y76" i="1" s="1"/>
  <c r="T33" i="1"/>
  <c r="V231" i="1"/>
  <c r="V185" i="1"/>
  <c r="V30" i="1"/>
  <c r="T161" i="1"/>
  <c r="T144" i="1"/>
  <c r="Y144" i="1" s="1"/>
  <c r="T12" i="1"/>
  <c r="Y12" i="1" s="1"/>
  <c r="V223" i="1"/>
  <c r="T349" i="1"/>
  <c r="Y349" i="1" s="1"/>
  <c r="T325" i="1"/>
  <c r="Y325" i="1" s="1"/>
  <c r="T289" i="1"/>
  <c r="Y289" i="1" s="1"/>
  <c r="V29" i="1"/>
  <c r="T312" i="1"/>
  <c r="Y312" i="1" s="1"/>
  <c r="V294" i="1"/>
  <c r="V125" i="1"/>
  <c r="V66" i="1"/>
  <c r="V41" i="1"/>
  <c r="V24" i="1"/>
  <c r="T301" i="1"/>
  <c r="Y301" i="1" s="1"/>
  <c r="V238" i="1"/>
  <c r="T2" i="1"/>
  <c r="Y2" i="1" s="1"/>
  <c r="T80" i="1"/>
  <c r="Y80" i="1" s="1"/>
  <c r="T133" i="1"/>
  <c r="Y133" i="1" s="1"/>
  <c r="T193" i="1"/>
  <c r="T48" i="1"/>
  <c r="Y48" i="1" s="1"/>
  <c r="T175" i="1"/>
  <c r="T11" i="1"/>
  <c r="T106" i="1"/>
  <c r="T269" i="1"/>
  <c r="Y269" i="1" s="1"/>
  <c r="T19" i="1"/>
  <c r="Y19" i="1" s="1"/>
  <c r="T337" i="1"/>
  <c r="Y337" i="1" s="1"/>
  <c r="T302" i="1"/>
  <c r="Y302" i="1" s="1"/>
  <c r="T276" i="1"/>
  <c r="Y276" i="1" s="1"/>
  <c r="T263" i="1"/>
  <c r="Y263" i="1" s="1"/>
  <c r="T240" i="1"/>
  <c r="Y240" i="1" s="1"/>
  <c r="T229" i="1"/>
  <c r="Y229" i="1" s="1"/>
  <c r="T216" i="1"/>
  <c r="Y216" i="1" s="1"/>
  <c r="T204" i="1"/>
  <c r="Y204" i="1" s="1"/>
  <c r="T188" i="1"/>
  <c r="Y188" i="1" s="1"/>
  <c r="T348" i="1"/>
  <c r="Y348" i="1" s="1"/>
  <c r="T336" i="1"/>
  <c r="T300" i="1"/>
  <c r="Y300" i="1" s="1"/>
  <c r="T277" i="1"/>
  <c r="Y277" i="1" s="1"/>
  <c r="T265" i="1"/>
  <c r="Y265" i="1" s="1"/>
  <c r="T243" i="1"/>
  <c r="T205" i="1"/>
  <c r="T195" i="1"/>
  <c r="T166" i="1"/>
  <c r="Y166" i="1" s="1"/>
  <c r="T130" i="1"/>
  <c r="Y130" i="1" s="1"/>
  <c r="T127" i="1"/>
  <c r="Y127" i="1" s="1"/>
  <c r="V284" i="1"/>
  <c r="V101" i="1"/>
  <c r="V52" i="1"/>
  <c r="T359" i="1"/>
  <c r="Y359" i="1" s="1"/>
  <c r="T347" i="1"/>
  <c r="Y347" i="1" s="1"/>
  <c r="T335" i="1"/>
  <c r="Y335" i="1" s="1"/>
  <c r="T323" i="1"/>
  <c r="Y323" i="1" s="1"/>
  <c r="T310" i="1"/>
  <c r="Y310" i="1" s="1"/>
  <c r="T298" i="1"/>
  <c r="Y298" i="1" s="1"/>
  <c r="T274" i="1"/>
  <c r="Y274" i="1" s="1"/>
  <c r="T262" i="1"/>
  <c r="Y262" i="1" s="1"/>
  <c r="T249" i="1"/>
  <c r="Y249" i="1" s="1"/>
  <c r="T224" i="1"/>
  <c r="T215" i="1"/>
  <c r="Y215" i="1" s="1"/>
  <c r="T192" i="1"/>
  <c r="Y192" i="1" s="1"/>
  <c r="T174" i="1"/>
  <c r="T169" i="1"/>
  <c r="Y169" i="1" s="1"/>
  <c r="T154" i="1"/>
  <c r="Y154" i="1" s="1"/>
  <c r="T142" i="1"/>
  <c r="Y142" i="1" s="1"/>
  <c r="T135" i="1"/>
  <c r="Y135" i="1" s="1"/>
  <c r="T119" i="1"/>
  <c r="Y119" i="1" s="1"/>
  <c r="T110" i="1"/>
  <c r="Y110" i="1" s="1"/>
  <c r="T94" i="1"/>
  <c r="Y94" i="1" s="1"/>
  <c r="T85" i="1"/>
  <c r="Y85" i="1" s="1"/>
  <c r="T68" i="1"/>
  <c r="T60" i="1"/>
  <c r="Y60" i="1" s="1"/>
  <c r="T23" i="1"/>
  <c r="V356" i="1"/>
  <c r="V344" i="1"/>
  <c r="V332" i="1"/>
  <c r="V320" i="1"/>
  <c r="V308" i="1"/>
  <c r="V270" i="1"/>
  <c r="V259" i="1"/>
  <c r="V248" i="1"/>
  <c r="V236" i="1"/>
  <c r="V184" i="1"/>
  <c r="V164" i="1"/>
  <c r="V160" i="1"/>
  <c r="V122" i="1"/>
  <c r="V99" i="1"/>
  <c r="V47" i="1"/>
  <c r="T299" i="1"/>
  <c r="Y299" i="1" s="1"/>
  <c r="T228" i="1"/>
  <c r="Y228" i="1" s="1"/>
  <c r="T101" i="1"/>
  <c r="T358" i="1"/>
  <c r="Y358" i="1" s="1"/>
  <c r="T346" i="1"/>
  <c r="Y346" i="1" s="1"/>
  <c r="T334" i="1"/>
  <c r="Y334" i="1" s="1"/>
  <c r="T322" i="1"/>
  <c r="Y322" i="1" s="1"/>
  <c r="T288" i="1"/>
  <c r="Y288" i="1" s="1"/>
  <c r="T264" i="1"/>
  <c r="Y264" i="1" s="1"/>
  <c r="T231" i="1"/>
  <c r="Y231" i="1" s="1"/>
  <c r="T185" i="1"/>
  <c r="Y185" i="1" s="1"/>
  <c r="T168" i="1"/>
  <c r="Y168" i="1" s="1"/>
  <c r="T143" i="1"/>
  <c r="Y143" i="1" s="1"/>
  <c r="T90" i="1"/>
  <c r="Y90" i="1" s="1"/>
  <c r="T38" i="1"/>
  <c r="Y38" i="1" s="1"/>
  <c r="V247" i="1"/>
  <c r="V222" i="1"/>
  <c r="V212" i="1"/>
  <c r="V199" i="1"/>
  <c r="V141" i="1"/>
  <c r="V113" i="1"/>
  <c r="V78" i="1"/>
  <c r="V53" i="1"/>
  <c r="T163" i="1"/>
  <c r="Y163" i="1" s="1"/>
  <c r="V209" i="1"/>
  <c r="V206" i="1"/>
  <c r="V190" i="1"/>
  <c r="V182" i="1"/>
  <c r="V165" i="1"/>
  <c r="V151" i="1"/>
  <c r="V137" i="1"/>
  <c r="V121" i="1"/>
  <c r="V126" i="1"/>
  <c r="V100" i="1"/>
  <c r="V93" i="1"/>
  <c r="V79" i="1"/>
  <c r="V67" i="1"/>
  <c r="V50" i="1"/>
  <c r="V61" i="1"/>
  <c r="V26" i="1"/>
  <c r="V20" i="1"/>
  <c r="V8" i="1"/>
  <c r="T184" i="1"/>
  <c r="T177" i="1"/>
  <c r="Y177" i="1" s="1"/>
  <c r="T160" i="1"/>
  <c r="T134" i="1"/>
  <c r="Y134" i="1" s="1"/>
  <c r="T122" i="1"/>
  <c r="T99" i="1"/>
  <c r="T96" i="1"/>
  <c r="Y96" i="1" s="1"/>
  <c r="T83" i="1"/>
  <c r="Y83" i="1" s="1"/>
  <c r="T47" i="1"/>
  <c r="T37" i="1"/>
  <c r="Y37" i="1" s="1"/>
  <c r="V317" i="1"/>
  <c r="V296" i="1"/>
  <c r="V256" i="1"/>
  <c r="V246" i="1"/>
  <c r="V178" i="1"/>
  <c r="V170" i="1"/>
  <c r="V157" i="1"/>
  <c r="V138" i="1"/>
  <c r="V129" i="1"/>
  <c r="V107" i="1"/>
  <c r="V98" i="1"/>
  <c r="V71" i="1"/>
  <c r="V43" i="1"/>
  <c r="V31" i="1"/>
  <c r="T245" i="1"/>
  <c r="T209" i="1"/>
  <c r="Y209" i="1" s="1"/>
  <c r="T190" i="1"/>
  <c r="T165" i="1"/>
  <c r="Y165" i="1" s="1"/>
  <c r="T100" i="1"/>
  <c r="T61" i="1"/>
  <c r="T26" i="1"/>
  <c r="Y26" i="1" s="1"/>
  <c r="T20" i="1"/>
  <c r="Y20" i="1" s="1"/>
  <c r="T8" i="1"/>
  <c r="Y8" i="1" s="1"/>
  <c r="V340" i="1"/>
  <c r="V290" i="1"/>
  <c r="V268" i="1"/>
  <c r="V241" i="1"/>
  <c r="V230" i="1"/>
  <c r="V218" i="1"/>
  <c r="V202" i="1"/>
  <c r="V189" i="1"/>
  <c r="V180" i="1"/>
  <c r="V172" i="1"/>
  <c r="V158" i="1"/>
  <c r="V133" i="1"/>
  <c r="V120" i="1"/>
  <c r="V103" i="1"/>
  <c r="V88" i="1"/>
  <c r="V73" i="1"/>
  <c r="V51" i="1"/>
  <c r="V16" i="1"/>
  <c r="V4" i="1"/>
  <c r="T256" i="1"/>
  <c r="Y256" i="1" s="1"/>
  <c r="T178" i="1"/>
  <c r="Y178" i="1" s="1"/>
  <c r="T170" i="1"/>
  <c r="T157" i="1"/>
  <c r="Y157" i="1" s="1"/>
  <c r="T129" i="1"/>
  <c r="T107" i="1"/>
  <c r="T98" i="1"/>
  <c r="T87" i="1"/>
  <c r="T71" i="1"/>
  <c r="T43" i="1"/>
  <c r="Y43" i="1" s="1"/>
  <c r="T17" i="1"/>
  <c r="Y17" i="1" s="1"/>
  <c r="V350" i="1"/>
  <c r="V338" i="1"/>
  <c r="V326" i="1"/>
  <c r="V314" i="1"/>
  <c r="V301" i="1"/>
  <c r="V278" i="1"/>
  <c r="V266" i="1"/>
  <c r="V252" i="1"/>
  <c r="V227" i="1"/>
  <c r="V194" i="1"/>
  <c r="V167" i="1"/>
  <c r="V149" i="1"/>
  <c r="V123" i="1"/>
  <c r="V111" i="1"/>
  <c r="V80" i="1"/>
  <c r="V77" i="1"/>
  <c r="V59" i="1"/>
  <c r="V48" i="1"/>
  <c r="V22" i="1"/>
  <c r="T242" i="1"/>
  <c r="T219" i="1"/>
  <c r="T207" i="1"/>
  <c r="T196" i="1"/>
  <c r="T124" i="1"/>
  <c r="Y124" i="1" s="1"/>
  <c r="T69" i="1"/>
  <c r="T64" i="1"/>
  <c r="T49" i="1"/>
  <c r="T27" i="1"/>
  <c r="T32" i="1"/>
  <c r="T3" i="1"/>
  <c r="V349" i="1"/>
  <c r="V337" i="1"/>
  <c r="V325" i="1"/>
  <c r="V313" i="1"/>
  <c r="V302" i="1"/>
  <c r="V289" i="1"/>
  <c r="V276" i="1"/>
  <c r="V263" i="1"/>
  <c r="V254" i="1"/>
  <c r="V240" i="1"/>
  <c r="V229" i="1"/>
  <c r="V216" i="1"/>
  <c r="V204" i="1"/>
  <c r="V181" i="1"/>
  <c r="V159" i="1"/>
  <c r="V140" i="1"/>
  <c r="V131" i="1"/>
  <c r="V117" i="1"/>
  <c r="V95" i="1"/>
  <c r="V86" i="1"/>
  <c r="V62" i="1"/>
  <c r="V42" i="1"/>
  <c r="V25" i="1"/>
  <c r="V13" i="1"/>
  <c r="T226" i="1"/>
  <c r="Y226" i="1" s="1"/>
  <c r="T290" i="1"/>
  <c r="T268" i="1"/>
  <c r="T230" i="1"/>
  <c r="T218" i="1"/>
  <c r="Y218" i="1" s="1"/>
  <c r="T172" i="1"/>
  <c r="T147" i="1"/>
  <c r="T120" i="1"/>
  <c r="Y120" i="1" s="1"/>
  <c r="T103" i="1"/>
  <c r="T88" i="1"/>
  <c r="Y88" i="1" s="1"/>
  <c r="T73" i="1"/>
  <c r="Y73" i="1" s="1"/>
  <c r="T51" i="1"/>
  <c r="T40" i="1"/>
  <c r="T16" i="1"/>
  <c r="Y16" i="1" s="1"/>
  <c r="T4" i="1"/>
  <c r="V348" i="1"/>
  <c r="V336" i="1"/>
  <c r="V324" i="1"/>
  <c r="V312" i="1"/>
  <c r="V300" i="1"/>
  <c r="V287" i="1"/>
  <c r="V277" i="1"/>
  <c r="V265" i="1"/>
  <c r="V253" i="1"/>
  <c r="V232" i="1"/>
  <c r="V217" i="1"/>
  <c r="V183" i="1"/>
  <c r="V166" i="1"/>
  <c r="V156" i="1"/>
  <c r="V145" i="1"/>
  <c r="V130" i="1"/>
  <c r="V127" i="1"/>
  <c r="V108" i="1"/>
  <c r="V97" i="1"/>
  <c r="V81" i="1"/>
  <c r="V72" i="1"/>
  <c r="V58" i="1"/>
  <c r="V46" i="1"/>
  <c r="V45" i="1"/>
  <c r="V28" i="1"/>
  <c r="T338" i="1"/>
  <c r="T326" i="1"/>
  <c r="T314" i="1"/>
  <c r="T278" i="1"/>
  <c r="T266" i="1"/>
  <c r="Y266" i="1" s="1"/>
  <c r="T227" i="1"/>
  <c r="Y227" i="1" s="1"/>
  <c r="T194" i="1"/>
  <c r="Y194" i="1" s="1"/>
  <c r="T167" i="1"/>
  <c r="T149" i="1"/>
  <c r="Y149" i="1" s="1"/>
  <c r="T136" i="1"/>
  <c r="Y136" i="1" s="1"/>
  <c r="T123" i="1"/>
  <c r="T111" i="1"/>
  <c r="T77" i="1"/>
  <c r="T22" i="1"/>
  <c r="V359" i="1"/>
  <c r="V347" i="1"/>
  <c r="V335" i="1"/>
  <c r="V323" i="1"/>
  <c r="V310" i="1"/>
  <c r="V298" i="1"/>
  <c r="V286" i="1"/>
  <c r="V274" i="1"/>
  <c r="V262" i="1"/>
  <c r="V249" i="1"/>
  <c r="V235" i="1"/>
  <c r="V215" i="1"/>
  <c r="V200" i="1"/>
  <c r="V192" i="1"/>
  <c r="V169" i="1"/>
  <c r="V154" i="1"/>
  <c r="V142" i="1"/>
  <c r="V135" i="1"/>
  <c r="V110" i="1"/>
  <c r="V94" i="1"/>
  <c r="V85" i="1"/>
  <c r="V60" i="1"/>
  <c r="V36" i="1"/>
  <c r="V39" i="1"/>
  <c r="V23" i="1"/>
  <c r="V9" i="1"/>
  <c r="T62" i="1"/>
  <c r="T25" i="1"/>
  <c r="Y25" i="1" s="1"/>
  <c r="V346" i="1"/>
  <c r="V322" i="1"/>
  <c r="V299" i="1"/>
  <c r="V264" i="1"/>
  <c r="V239" i="1"/>
  <c r="V214" i="1"/>
  <c r="V153" i="1"/>
  <c r="V132" i="1"/>
  <c r="V118" i="1"/>
  <c r="V109" i="1"/>
  <c r="V90" i="1"/>
  <c r="V63" i="1"/>
  <c r="V56" i="1"/>
  <c r="V44" i="1"/>
  <c r="V38" i="1"/>
  <c r="V10" i="1"/>
  <c r="V279" i="1"/>
  <c r="V208" i="1"/>
  <c r="V173" i="1"/>
  <c r="V102" i="1"/>
  <c r="V65" i="1"/>
  <c r="T42" i="1"/>
  <c r="T13" i="1"/>
  <c r="V358" i="1"/>
  <c r="V334" i="1"/>
  <c r="V311" i="1"/>
  <c r="V288" i="1"/>
  <c r="V275" i="1"/>
  <c r="V250" i="1"/>
  <c r="V201" i="1"/>
  <c r="V168" i="1"/>
  <c r="V143" i="1"/>
  <c r="V84" i="1"/>
  <c r="V2" i="1"/>
  <c r="T324" i="1"/>
  <c r="Y324" i="1" s="1"/>
  <c r="T287" i="1"/>
  <c r="T253" i="1"/>
  <c r="T232" i="1"/>
  <c r="Y232" i="1" s="1"/>
  <c r="T183" i="1"/>
  <c r="Y183" i="1" s="1"/>
  <c r="T156" i="1"/>
  <c r="T145" i="1"/>
  <c r="Y145" i="1" s="1"/>
  <c r="T108" i="1"/>
  <c r="T97" i="1"/>
  <c r="T81" i="1"/>
  <c r="T72" i="1"/>
  <c r="T58" i="1"/>
  <c r="Y58" i="1" s="1"/>
  <c r="T46" i="1"/>
  <c r="T45" i="1"/>
  <c r="Y45" i="1" s="1"/>
  <c r="T28" i="1"/>
  <c r="Y28" i="1" s="1"/>
  <c r="T14" i="1"/>
  <c r="V357" i="1"/>
  <c r="V345" i="1"/>
  <c r="V333" i="1"/>
  <c r="V321" i="1"/>
  <c r="V309" i="1"/>
  <c r="V273" i="1"/>
  <c r="V251" i="1"/>
  <c r="V237" i="1"/>
  <c r="V228" i="1"/>
  <c r="V213" i="1"/>
  <c r="V203" i="1"/>
  <c r="V191" i="1"/>
  <c r="V179" i="1"/>
  <c r="V163" i="1"/>
  <c r="V144" i="1"/>
  <c r="V116" i="1"/>
  <c r="V82" i="1"/>
  <c r="V34" i="1"/>
  <c r="V12" i="1"/>
  <c r="T36" i="1"/>
  <c r="T9" i="1"/>
  <c r="V285" i="1"/>
  <c r="V225" i="1"/>
  <c r="V211" i="1"/>
  <c r="V198" i="1"/>
  <c r="V177" i="1"/>
  <c r="V134" i="1"/>
  <c r="V114" i="1"/>
  <c r="V96" i="1"/>
  <c r="V83" i="1"/>
  <c r="V70" i="1"/>
  <c r="V37" i="1"/>
  <c r="V19" i="1"/>
  <c r="V6" i="1"/>
  <c r="V197" i="1"/>
  <c r="V128" i="1"/>
  <c r="V92" i="1"/>
  <c r="V57" i="1"/>
  <c r="V21" i="1"/>
  <c r="T39" i="1"/>
  <c r="Y39" i="1" s="1"/>
  <c r="V295" i="1"/>
  <c r="T311" i="1"/>
  <c r="T275" i="1"/>
  <c r="Y275" i="1" s="1"/>
  <c r="T250" i="1"/>
  <c r="Y250" i="1" s="1"/>
  <c r="T239" i="1"/>
  <c r="Y239" i="1" s="1"/>
  <c r="T214" i="1"/>
  <c r="Y214" i="1" s="1"/>
  <c r="T201" i="1"/>
  <c r="Y201" i="1" s="1"/>
  <c r="T153" i="1"/>
  <c r="T132" i="1"/>
  <c r="Y132" i="1" s="1"/>
  <c r="T118" i="1"/>
  <c r="T109" i="1"/>
  <c r="T84" i="1"/>
  <c r="T63" i="1"/>
  <c r="T56" i="1"/>
  <c r="T44" i="1"/>
  <c r="T30" i="1"/>
  <c r="T10" i="1"/>
  <c r="V355" i="1"/>
  <c r="V343" i="1"/>
  <c r="V331" i="1"/>
  <c r="V319" i="1"/>
  <c r="V307" i="1"/>
  <c r="V283" i="1"/>
  <c r="V272" i="1"/>
  <c r="V261" i="1"/>
  <c r="V187" i="1"/>
  <c r="V176" i="1"/>
  <c r="V155" i="1"/>
  <c r="V146" i="1"/>
  <c r="V105" i="1"/>
  <c r="V74" i="1"/>
  <c r="V55" i="1"/>
  <c r="V35" i="1"/>
  <c r="V15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31" i="1"/>
  <c r="Y354" i="1" l="1"/>
  <c r="AI354" i="1" s="1"/>
  <c r="Y260" i="1"/>
  <c r="AI260" i="1" s="1"/>
  <c r="AJ260" i="1" s="1"/>
  <c r="Y63" i="1"/>
  <c r="AI63" i="1" s="1"/>
  <c r="Y97" i="1"/>
  <c r="AI97" i="1" s="1"/>
  <c r="AJ97" i="1" s="1"/>
  <c r="Y77" i="1"/>
  <c r="AI77" i="1" s="1"/>
  <c r="AJ77" i="1" s="1"/>
  <c r="Y338" i="1"/>
  <c r="AI338" i="1" s="1"/>
  <c r="AJ338" i="1" s="1"/>
  <c r="Y196" i="1"/>
  <c r="AI196" i="1" s="1"/>
  <c r="AJ196" i="1" s="1"/>
  <c r="Y106" i="1"/>
  <c r="AI106" i="1" s="1"/>
  <c r="Y152" i="1"/>
  <c r="AI152" i="1" s="1"/>
  <c r="AJ152" i="1" s="1"/>
  <c r="Y54" i="1"/>
  <c r="AI54" i="1" s="1"/>
  <c r="Y160" i="1"/>
  <c r="AI160" i="1" s="1"/>
  <c r="Y161" i="1"/>
  <c r="AI161" i="1" s="1"/>
  <c r="AJ161" i="1" s="1"/>
  <c r="Y220" i="1"/>
  <c r="AI220" i="1" s="1"/>
  <c r="AJ220" i="1" s="1"/>
  <c r="Y84" i="1"/>
  <c r="AI84" i="1" s="1"/>
  <c r="AJ84" i="1" s="1"/>
  <c r="Y108" i="1"/>
  <c r="AI108" i="1" s="1"/>
  <c r="AJ108" i="1" s="1"/>
  <c r="Y111" i="1"/>
  <c r="AI111" i="1" s="1"/>
  <c r="Y230" i="1"/>
  <c r="AI230" i="1" s="1"/>
  <c r="Y207" i="1"/>
  <c r="AI207" i="1" s="1"/>
  <c r="Y71" i="1"/>
  <c r="AI71" i="1" s="1"/>
  <c r="Y245" i="1"/>
  <c r="AI245" i="1" s="1"/>
  <c r="Y184" i="1"/>
  <c r="AI184" i="1" s="1"/>
  <c r="Y68" i="1"/>
  <c r="AI68" i="1" s="1"/>
  <c r="AJ68" i="1" s="1"/>
  <c r="Y224" i="1"/>
  <c r="AI224" i="1" s="1"/>
  <c r="AJ224" i="1" s="1"/>
  <c r="Y11" i="1"/>
  <c r="AI11" i="1" s="1"/>
  <c r="AJ11" i="1" s="1"/>
  <c r="Y291" i="1"/>
  <c r="AI291" i="1" s="1"/>
  <c r="AJ291" i="1" s="1"/>
  <c r="Y351" i="1"/>
  <c r="AI351" i="1" s="1"/>
  <c r="AJ351" i="1" s="1"/>
  <c r="Y330" i="1"/>
  <c r="AI330" i="1" s="1"/>
  <c r="AJ330" i="1" s="1"/>
  <c r="Y23" i="1"/>
  <c r="AI23" i="1" s="1"/>
  <c r="AJ23" i="1" s="1"/>
  <c r="Y109" i="1"/>
  <c r="AI109" i="1" s="1"/>
  <c r="Y123" i="1"/>
  <c r="AI123" i="1" s="1"/>
  <c r="Y4" i="1"/>
  <c r="AI4" i="1" s="1"/>
  <c r="Y268" i="1"/>
  <c r="AI268" i="1" s="1"/>
  <c r="AJ268" i="1" s="1"/>
  <c r="Y219" i="1"/>
  <c r="AI219" i="1" s="1"/>
  <c r="AJ219" i="1" s="1"/>
  <c r="Y87" i="1"/>
  <c r="AI87" i="1" s="1"/>
  <c r="AJ87" i="1" s="1"/>
  <c r="Y175" i="1"/>
  <c r="AI175" i="1" s="1"/>
  <c r="Y315" i="1"/>
  <c r="AI315" i="1" s="1"/>
  <c r="Y306" i="1"/>
  <c r="AI306" i="1" s="1"/>
  <c r="Y280" i="1"/>
  <c r="AI280" i="1" s="1"/>
  <c r="Y81" i="1"/>
  <c r="AI81" i="1" s="1"/>
  <c r="Y118" i="1"/>
  <c r="AI118" i="1" s="1"/>
  <c r="AJ118" i="1" s="1"/>
  <c r="Y156" i="1"/>
  <c r="AI156" i="1" s="1"/>
  <c r="AJ156" i="1" s="1"/>
  <c r="Y290" i="1"/>
  <c r="AI290" i="1" s="1"/>
  <c r="AJ290" i="1" s="1"/>
  <c r="Y242" i="1"/>
  <c r="AI242" i="1" s="1"/>
  <c r="AJ242" i="1" s="1"/>
  <c r="Y98" i="1"/>
  <c r="AI98" i="1" s="1"/>
  <c r="Y33" i="1"/>
  <c r="AI33" i="1" s="1"/>
  <c r="Y282" i="1"/>
  <c r="AI282" i="1" s="1"/>
  <c r="Y281" i="1"/>
  <c r="AI281" i="1" s="1"/>
  <c r="Y311" i="1"/>
  <c r="AI311" i="1" s="1"/>
  <c r="AJ311" i="1" s="1"/>
  <c r="Y326" i="1"/>
  <c r="AI326" i="1" s="1"/>
  <c r="AJ326" i="1" s="1"/>
  <c r="Y190" i="1"/>
  <c r="AI190" i="1" s="1"/>
  <c r="AJ190" i="1" s="1"/>
  <c r="Y336" i="1"/>
  <c r="AI336" i="1" s="1"/>
  <c r="Y40" i="1"/>
  <c r="AI40" i="1" s="1"/>
  <c r="Y107" i="1"/>
  <c r="AI107" i="1" s="1"/>
  <c r="Y193" i="1"/>
  <c r="AI193" i="1" s="1"/>
  <c r="AJ193" i="1" s="1"/>
  <c r="Y18" i="1"/>
  <c r="AI18" i="1" s="1"/>
  <c r="Y318" i="1"/>
  <c r="AI318" i="1" s="1"/>
  <c r="Y352" i="1"/>
  <c r="AI352" i="1" s="1"/>
  <c r="AJ352" i="1" s="1"/>
  <c r="Y56" i="1"/>
  <c r="AI56" i="1" s="1"/>
  <c r="Y153" i="1"/>
  <c r="AI153" i="1" s="1"/>
  <c r="Y14" i="1"/>
  <c r="AI14" i="1" s="1"/>
  <c r="AJ14" i="1" s="1"/>
  <c r="Y167" i="1"/>
  <c r="AI167" i="1" s="1"/>
  <c r="Y51" i="1"/>
  <c r="AI51" i="1" s="1"/>
  <c r="Y3" i="1"/>
  <c r="AI3" i="1" s="1"/>
  <c r="AJ3" i="1" s="1"/>
  <c r="Y129" i="1"/>
  <c r="AI129" i="1" s="1"/>
  <c r="AJ129" i="1" s="1"/>
  <c r="Y47" i="1"/>
  <c r="AI47" i="1" s="1"/>
  <c r="Y101" i="1"/>
  <c r="AI101" i="1" s="1"/>
  <c r="AJ101" i="1" s="1"/>
  <c r="Y195" i="1"/>
  <c r="AI195" i="1" s="1"/>
  <c r="Y148" i="1"/>
  <c r="AI148" i="1" s="1"/>
  <c r="Y329" i="1"/>
  <c r="AI329" i="1" s="1"/>
  <c r="AJ329" i="1" s="1"/>
  <c r="Y171" i="1"/>
  <c r="AI171" i="1" s="1"/>
  <c r="AJ171" i="1" s="1"/>
  <c r="Y253" i="1"/>
  <c r="AI253" i="1" s="1"/>
  <c r="Y32" i="1"/>
  <c r="AI32" i="1" s="1"/>
  <c r="Y205" i="1"/>
  <c r="AI205" i="1" s="1"/>
  <c r="AJ205" i="1" s="1"/>
  <c r="Y186" i="1"/>
  <c r="AI186" i="1" s="1"/>
  <c r="AJ186" i="1" s="1"/>
  <c r="Y341" i="1"/>
  <c r="AI341" i="1" s="1"/>
  <c r="AJ341" i="1" s="1"/>
  <c r="Y292" i="1"/>
  <c r="AI292" i="1" s="1"/>
  <c r="AJ292" i="1" s="1"/>
  <c r="Y172" i="1"/>
  <c r="AI172" i="1" s="1"/>
  <c r="Y287" i="1"/>
  <c r="AI287" i="1" s="1"/>
  <c r="Y27" i="1"/>
  <c r="AI27" i="1" s="1"/>
  <c r="AJ27" i="1" s="1"/>
  <c r="Y170" i="1"/>
  <c r="AI170" i="1" s="1"/>
  <c r="AJ170" i="1" s="1"/>
  <c r="Y243" i="1"/>
  <c r="AI243" i="1" s="1"/>
  <c r="AJ243" i="1" s="1"/>
  <c r="Y328" i="1"/>
  <c r="AI328" i="1" s="1"/>
  <c r="Y162" i="1"/>
  <c r="AI162" i="1" s="1"/>
  <c r="AJ162" i="1" s="1"/>
  <c r="Y271" i="1"/>
  <c r="AI271" i="1" s="1"/>
  <c r="AJ271" i="1" s="1"/>
  <c r="Y10" i="1"/>
  <c r="AI10" i="1" s="1"/>
  <c r="AJ10" i="1" s="1"/>
  <c r="Y9" i="1"/>
  <c r="AI9" i="1" s="1"/>
  <c r="AJ9" i="1" s="1"/>
  <c r="Y46" i="1"/>
  <c r="AI46" i="1" s="1"/>
  <c r="Y13" i="1"/>
  <c r="AI13" i="1" s="1"/>
  <c r="Y62" i="1"/>
  <c r="AI62" i="1" s="1"/>
  <c r="Y103" i="1"/>
  <c r="AI103" i="1" s="1"/>
  <c r="AJ103" i="1" s="1"/>
  <c r="Y49" i="1"/>
  <c r="AI49" i="1" s="1"/>
  <c r="AJ49" i="1" s="1"/>
  <c r="Y61" i="1"/>
  <c r="AI61" i="1" s="1"/>
  <c r="AJ61" i="1" s="1"/>
  <c r="Y99" i="1"/>
  <c r="AI99" i="1" s="1"/>
  <c r="AJ99" i="1" s="1"/>
  <c r="Y293" i="1"/>
  <c r="AI293" i="1" s="1"/>
  <c r="AJ293" i="1" s="1"/>
  <c r="Y150" i="1"/>
  <c r="AI150" i="1" s="1"/>
  <c r="Y22" i="1"/>
  <c r="AI22" i="1" s="1"/>
  <c r="AJ22" i="1" s="1"/>
  <c r="Y93" i="1"/>
  <c r="AI93" i="1" s="1"/>
  <c r="Y30" i="1"/>
  <c r="AI30" i="1" s="1"/>
  <c r="Y36" i="1"/>
  <c r="AI36" i="1" s="1"/>
  <c r="AJ36" i="1" s="1"/>
  <c r="Y42" i="1"/>
  <c r="AI42" i="1" s="1"/>
  <c r="AJ42" i="1" s="1"/>
  <c r="Y278" i="1"/>
  <c r="AI278" i="1" s="1"/>
  <c r="Y64" i="1"/>
  <c r="AI64" i="1" s="1"/>
  <c r="AJ64" i="1" s="1"/>
  <c r="Y100" i="1"/>
  <c r="AI100" i="1" s="1"/>
  <c r="Y122" i="1"/>
  <c r="AI122" i="1" s="1"/>
  <c r="AJ122" i="1" s="1"/>
  <c r="Y255" i="1"/>
  <c r="AI255" i="1" s="1"/>
  <c r="AJ255" i="1" s="1"/>
  <c r="Y304" i="1"/>
  <c r="AI304" i="1" s="1"/>
  <c r="Y316" i="1"/>
  <c r="AI316" i="1" s="1"/>
  <c r="AJ316" i="1" s="1"/>
  <c r="Y91" i="1"/>
  <c r="AI91" i="1" s="1"/>
  <c r="Y79" i="1"/>
  <c r="AI79" i="1" s="1"/>
  <c r="AJ79" i="1" s="1"/>
  <c r="Y44" i="1"/>
  <c r="AI44" i="1" s="1"/>
  <c r="AJ44" i="1" s="1"/>
  <c r="Y72" i="1"/>
  <c r="AI72" i="1" s="1"/>
  <c r="Y314" i="1"/>
  <c r="AI314" i="1" s="1"/>
  <c r="AJ314" i="1" s="1"/>
  <c r="Y147" i="1"/>
  <c r="AI147" i="1" s="1"/>
  <c r="AJ147" i="1" s="1"/>
  <c r="Y69" i="1"/>
  <c r="AI69" i="1" s="1"/>
  <c r="Y174" i="1"/>
  <c r="AI174" i="1" s="1"/>
  <c r="AJ174" i="1" s="1"/>
  <c r="Y221" i="1"/>
  <c r="AI221" i="1" s="1"/>
  <c r="Y342" i="1"/>
  <c r="AI342" i="1" s="1"/>
  <c r="AI124" i="1"/>
  <c r="AJ124" i="1" s="1"/>
  <c r="AI17" i="1"/>
  <c r="AI264" i="1"/>
  <c r="AJ264" i="1" s="1"/>
  <c r="AI192" i="1"/>
  <c r="AI269" i="1"/>
  <c r="AI244" i="1"/>
  <c r="AI303" i="1"/>
  <c r="AJ303" i="1" s="1"/>
  <c r="AI343" i="1"/>
  <c r="AI158" i="1"/>
  <c r="AJ158" i="1" s="1"/>
  <c r="AI6" i="1"/>
  <c r="AI155" i="1"/>
  <c r="AJ155" i="1" s="1"/>
  <c r="AI105" i="1"/>
  <c r="AJ105" i="1" s="1"/>
  <c r="AI247" i="1"/>
  <c r="AJ247" i="1" s="1"/>
  <c r="AI327" i="1"/>
  <c r="AI5" i="1"/>
  <c r="AJ5" i="1" s="1"/>
  <c r="AI76" i="1"/>
  <c r="AI115" i="1"/>
  <c r="AJ115" i="1" s="1"/>
  <c r="AI305" i="1"/>
  <c r="AJ305" i="1" s="1"/>
  <c r="AI183" i="1"/>
  <c r="AJ183" i="1" s="1"/>
  <c r="AI232" i="1"/>
  <c r="AJ232" i="1" s="1"/>
  <c r="AI8" i="1"/>
  <c r="AI119" i="1"/>
  <c r="AI28" i="1"/>
  <c r="AJ28" i="1" s="1"/>
  <c r="AI194" i="1"/>
  <c r="AJ194" i="1" s="1"/>
  <c r="AI73" i="1"/>
  <c r="AJ73" i="1" s="1"/>
  <c r="AI75" i="1"/>
  <c r="AI214" i="1"/>
  <c r="AJ214" i="1" s="1"/>
  <c r="AI45" i="1"/>
  <c r="AJ45" i="1" s="1"/>
  <c r="AI25" i="1"/>
  <c r="AJ25" i="1" s="1"/>
  <c r="AI227" i="1"/>
  <c r="AJ227" i="1" s="1"/>
  <c r="AI88" i="1"/>
  <c r="AJ88" i="1" s="1"/>
  <c r="AI26" i="1"/>
  <c r="AJ26" i="1" s="1"/>
  <c r="AI258" i="1"/>
  <c r="AI7" i="1"/>
  <c r="AJ7" i="1" s="1"/>
  <c r="AI239" i="1"/>
  <c r="AI266" i="1"/>
  <c r="AJ266" i="1" s="1"/>
  <c r="AI267" i="1"/>
  <c r="AJ267" i="1" s="1"/>
  <c r="AI250" i="1"/>
  <c r="AJ250" i="1" s="1"/>
  <c r="AI58" i="1"/>
  <c r="AI120" i="1"/>
  <c r="AI256" i="1"/>
  <c r="AI185" i="1"/>
  <c r="AJ185" i="1" s="1"/>
  <c r="AI275" i="1"/>
  <c r="AI165" i="1"/>
  <c r="AJ165" i="1" s="1"/>
  <c r="AI231" i="1"/>
  <c r="AI339" i="1"/>
  <c r="AJ339" i="1" s="1"/>
  <c r="AI272" i="1"/>
  <c r="AI218" i="1"/>
  <c r="AJ218" i="1" s="1"/>
  <c r="AI43" i="1"/>
  <c r="AI209" i="1"/>
  <c r="AJ209" i="1" s="1"/>
  <c r="AI177" i="1"/>
  <c r="AJ177" i="1" s="1"/>
  <c r="AI288" i="1"/>
  <c r="AI60" i="1"/>
  <c r="AJ60" i="1" s="1"/>
  <c r="AI215" i="1"/>
  <c r="AJ215" i="1" s="1"/>
  <c r="AI348" i="1"/>
  <c r="AJ348" i="1" s="1"/>
  <c r="AI181" i="1"/>
  <c r="AJ181" i="1" s="1"/>
  <c r="AI252" i="1"/>
  <c r="AI126" i="1"/>
  <c r="AJ126" i="1" s="1"/>
  <c r="AI189" i="1"/>
  <c r="AI151" i="1"/>
  <c r="AJ151" i="1" s="1"/>
  <c r="AI234" i="1"/>
  <c r="AJ234" i="1" s="1"/>
  <c r="AI261" i="1"/>
  <c r="AJ261" i="1" s="1"/>
  <c r="AI199" i="1"/>
  <c r="AI297" i="1"/>
  <c r="AJ297" i="1" s="1"/>
  <c r="AI309" i="1"/>
  <c r="AI273" i="1"/>
  <c r="AI39" i="1"/>
  <c r="AJ39" i="1" s="1"/>
  <c r="AI322" i="1"/>
  <c r="AJ322" i="1" s="1"/>
  <c r="AI188" i="1"/>
  <c r="AI317" i="1"/>
  <c r="AI182" i="1"/>
  <c r="AI241" i="1"/>
  <c r="AJ241" i="1" s="1"/>
  <c r="AI257" i="1"/>
  <c r="AI70" i="1"/>
  <c r="AJ70" i="1" s="1"/>
  <c r="AI246" i="1"/>
  <c r="AJ246" i="1" s="1"/>
  <c r="AI331" i="1"/>
  <c r="AI319" i="1"/>
  <c r="AI355" i="1"/>
  <c r="AJ355" i="1" s="1"/>
  <c r="AI345" i="1"/>
  <c r="AI284" i="1"/>
  <c r="AJ284" i="1" s="1"/>
  <c r="AI145" i="1"/>
  <c r="AI334" i="1"/>
  <c r="AJ334" i="1" s="1"/>
  <c r="AI85" i="1"/>
  <c r="AJ85" i="1" s="1"/>
  <c r="AI249" i="1"/>
  <c r="AJ249" i="1" s="1"/>
  <c r="AI127" i="1"/>
  <c r="AJ127" i="1" s="1"/>
  <c r="AI204" i="1"/>
  <c r="AI350" i="1"/>
  <c r="AJ350" i="1" s="1"/>
  <c r="AI238" i="1"/>
  <c r="AI259" i="1"/>
  <c r="AI114" i="1"/>
  <c r="AI356" i="1"/>
  <c r="AI321" i="1"/>
  <c r="AI294" i="1"/>
  <c r="AJ294" i="1" s="1"/>
  <c r="AI136" i="1"/>
  <c r="AJ136" i="1" s="1"/>
  <c r="AI16" i="1"/>
  <c r="AJ16" i="1" s="1"/>
  <c r="AI346" i="1"/>
  <c r="AJ346" i="1" s="1"/>
  <c r="AI94" i="1"/>
  <c r="AI262" i="1"/>
  <c r="AJ262" i="1" s="1"/>
  <c r="AI130" i="1"/>
  <c r="AI216" i="1"/>
  <c r="AI48" i="1"/>
  <c r="AJ48" i="1" s="1"/>
  <c r="AI312" i="1"/>
  <c r="AI89" i="1"/>
  <c r="AJ89" i="1" s="1"/>
  <c r="AI340" i="1"/>
  <c r="AI198" i="1"/>
  <c r="AI296" i="1"/>
  <c r="AJ296" i="1" s="1"/>
  <c r="AI67" i="1"/>
  <c r="AI333" i="1"/>
  <c r="AJ333" i="1" s="1"/>
  <c r="AI52" i="1"/>
  <c r="AI149" i="1"/>
  <c r="AI226" i="1"/>
  <c r="AI37" i="1"/>
  <c r="AJ37" i="1" s="1"/>
  <c r="AI358" i="1"/>
  <c r="AI110" i="1"/>
  <c r="AI274" i="1"/>
  <c r="AI166" i="1"/>
  <c r="AI229" i="1"/>
  <c r="AI29" i="1"/>
  <c r="AJ29" i="1" s="1"/>
  <c r="AI34" i="1"/>
  <c r="AJ34" i="1" s="1"/>
  <c r="AI217" i="1"/>
  <c r="AI212" i="1"/>
  <c r="AI248" i="1"/>
  <c r="AI31" i="1"/>
  <c r="AJ31" i="1" s="1"/>
  <c r="AI137" i="1"/>
  <c r="AJ137" i="1" s="1"/>
  <c r="AI164" i="1"/>
  <c r="AI236" i="1"/>
  <c r="AI357" i="1"/>
  <c r="AI132" i="1"/>
  <c r="AI38" i="1"/>
  <c r="AI298" i="1"/>
  <c r="AI240" i="1"/>
  <c r="AI133" i="1"/>
  <c r="AJ133" i="1" s="1"/>
  <c r="AI289" i="1"/>
  <c r="AJ289" i="1" s="1"/>
  <c r="AI86" i="1"/>
  <c r="AI21" i="1"/>
  <c r="AJ21" i="1" s="1"/>
  <c r="AI57" i="1"/>
  <c r="AI15" i="1"/>
  <c r="AI125" i="1"/>
  <c r="AI307" i="1"/>
  <c r="AI121" i="1"/>
  <c r="AI270" i="1"/>
  <c r="AJ270" i="1" s="1"/>
  <c r="AI65" i="1"/>
  <c r="AI223" i="1"/>
  <c r="AJ223" i="1" s="1"/>
  <c r="AI285" i="1"/>
  <c r="AI225" i="1"/>
  <c r="AJ225" i="1" s="1"/>
  <c r="AI112" i="1"/>
  <c r="AI201" i="1"/>
  <c r="AI157" i="1"/>
  <c r="AI20" i="1"/>
  <c r="AI83" i="1"/>
  <c r="AJ83" i="1" s="1"/>
  <c r="AI90" i="1"/>
  <c r="AJ90" i="1" s="1"/>
  <c r="AI228" i="1"/>
  <c r="AI135" i="1"/>
  <c r="AI310" i="1"/>
  <c r="AI263" i="1"/>
  <c r="AJ263" i="1" s="1"/>
  <c r="AI80" i="1"/>
  <c r="AJ80" i="1" s="1"/>
  <c r="AI325" i="1"/>
  <c r="AJ325" i="1" s="1"/>
  <c r="AI95" i="1"/>
  <c r="AI59" i="1"/>
  <c r="AJ59" i="1" s="1"/>
  <c r="AI104" i="1"/>
  <c r="AJ104" i="1" s="1"/>
  <c r="AI74" i="1"/>
  <c r="AI237" i="1"/>
  <c r="AI206" i="1"/>
  <c r="AJ206" i="1" s="1"/>
  <c r="AI295" i="1"/>
  <c r="AI320" i="1"/>
  <c r="AJ320" i="1" s="1"/>
  <c r="AI41" i="1"/>
  <c r="AJ41" i="1" s="1"/>
  <c r="AI254" i="1"/>
  <c r="AJ254" i="1" s="1"/>
  <c r="AI96" i="1"/>
  <c r="AI143" i="1"/>
  <c r="AJ143" i="1" s="1"/>
  <c r="AI299" i="1"/>
  <c r="AI142" i="1"/>
  <c r="AJ142" i="1" s="1"/>
  <c r="AI323" i="1"/>
  <c r="AJ323" i="1" s="1"/>
  <c r="AI276" i="1"/>
  <c r="AI2" i="1"/>
  <c r="AI349" i="1"/>
  <c r="AI117" i="1"/>
  <c r="AJ117" i="1" s="1"/>
  <c r="AI102" i="1"/>
  <c r="AJ102" i="1" s="1"/>
  <c r="AI180" i="1"/>
  <c r="AJ180" i="1" s="1"/>
  <c r="AI113" i="1"/>
  <c r="AJ113" i="1" s="1"/>
  <c r="AI332" i="1"/>
  <c r="AJ332" i="1" s="1"/>
  <c r="AI138" i="1"/>
  <c r="AI353" i="1"/>
  <c r="AJ353" i="1" s="1"/>
  <c r="AI116" i="1"/>
  <c r="AI313" i="1"/>
  <c r="AI324" i="1"/>
  <c r="AJ324" i="1" s="1"/>
  <c r="AI178" i="1"/>
  <c r="AJ178" i="1" s="1"/>
  <c r="AI163" i="1"/>
  <c r="AI168" i="1"/>
  <c r="AJ168" i="1" s="1"/>
  <c r="AI154" i="1"/>
  <c r="AJ154" i="1" s="1"/>
  <c r="AI335" i="1"/>
  <c r="AI265" i="1"/>
  <c r="AJ265" i="1" s="1"/>
  <c r="AI302" i="1"/>
  <c r="AI131" i="1"/>
  <c r="AJ131" i="1" s="1"/>
  <c r="AI173" i="1"/>
  <c r="AI202" i="1"/>
  <c r="AI141" i="1"/>
  <c r="AI211" i="1"/>
  <c r="AI66" i="1"/>
  <c r="AI235" i="1"/>
  <c r="AI53" i="1"/>
  <c r="AJ53" i="1" s="1"/>
  <c r="AI24" i="1"/>
  <c r="AJ24" i="1" s="1"/>
  <c r="AI78" i="1"/>
  <c r="AJ78" i="1" s="1"/>
  <c r="AI213" i="1"/>
  <c r="AI82" i="1"/>
  <c r="AI139" i="1"/>
  <c r="AJ139" i="1" s="1"/>
  <c r="AI169" i="1"/>
  <c r="AJ169" i="1" s="1"/>
  <c r="AI347" i="1"/>
  <c r="AJ347" i="1" s="1"/>
  <c r="AI277" i="1"/>
  <c r="AI337" i="1"/>
  <c r="AJ337" i="1" s="1"/>
  <c r="AI301" i="1"/>
  <c r="AI12" i="1"/>
  <c r="AI140" i="1"/>
  <c r="AI208" i="1"/>
  <c r="AI176" i="1"/>
  <c r="AJ176" i="1" s="1"/>
  <c r="AI308" i="1"/>
  <c r="AJ308" i="1" s="1"/>
  <c r="AI222" i="1"/>
  <c r="AJ222" i="1" s="1"/>
  <c r="AI203" i="1"/>
  <c r="AI197" i="1"/>
  <c r="AJ197" i="1" s="1"/>
  <c r="AI344" i="1"/>
  <c r="AI92" i="1"/>
  <c r="AI146" i="1"/>
  <c r="AI55" i="1"/>
  <c r="AI179" i="1"/>
  <c r="AJ179" i="1" s="1"/>
  <c r="AI200" i="1"/>
  <c r="AI134" i="1"/>
  <c r="AJ134" i="1" s="1"/>
  <c r="AI359" i="1"/>
  <c r="AJ359" i="1" s="1"/>
  <c r="AI300" i="1"/>
  <c r="AJ300" i="1" s="1"/>
  <c r="AI19" i="1"/>
  <c r="AJ19" i="1" s="1"/>
  <c r="AI144" i="1"/>
  <c r="AJ144" i="1" s="1"/>
  <c r="AI159" i="1"/>
  <c r="AJ159" i="1" s="1"/>
  <c r="AI279" i="1"/>
  <c r="AJ279" i="1" s="1"/>
  <c r="AI283" i="1"/>
  <c r="AI50" i="1"/>
  <c r="AJ50" i="1" s="1"/>
  <c r="AI210" i="1"/>
  <c r="AI128" i="1"/>
  <c r="AI35" i="1"/>
  <c r="AI191" i="1"/>
  <c r="AI187" i="1"/>
  <c r="AI233" i="1"/>
  <c r="AJ233" i="1" s="1"/>
  <c r="AI251" i="1"/>
  <c r="AI286" i="1"/>
  <c r="AJ286" i="1" s="1"/>
  <c r="AO128" i="1"/>
  <c r="AO267" i="1"/>
  <c r="AS267" i="1" s="1"/>
  <c r="AX267" i="1" s="1"/>
  <c r="AO126" i="1"/>
  <c r="AS126" i="1" s="1"/>
  <c r="AX126" i="1" s="1"/>
  <c r="AO21" i="1"/>
  <c r="AS21" i="1" s="1"/>
  <c r="AX21" i="1" s="1"/>
  <c r="AO336" i="1"/>
  <c r="AS336" i="1" s="1"/>
  <c r="AX336" i="1" s="1"/>
  <c r="AO312" i="1"/>
  <c r="AS312" i="1" s="1"/>
  <c r="AX312" i="1" s="1"/>
  <c r="AO281" i="1"/>
  <c r="AS281" i="1" s="1"/>
  <c r="AX281" i="1" s="1"/>
  <c r="AO257" i="1"/>
  <c r="AS257" i="1" s="1"/>
  <c r="AX257" i="1" s="1"/>
  <c r="AO344" i="1"/>
  <c r="AS344" i="1" s="1"/>
  <c r="AX344" i="1" s="1"/>
  <c r="AO137" i="1"/>
  <c r="AS137" i="1" s="1"/>
  <c r="AX137" i="1" s="1"/>
  <c r="AO3" i="1"/>
  <c r="AS3" i="1" s="1"/>
  <c r="AX3" i="1" s="1"/>
  <c r="AO97" i="1"/>
  <c r="AS97" i="1" s="1"/>
  <c r="AX97" i="1" s="1"/>
  <c r="AO23" i="1"/>
  <c r="AS23" i="1" s="1"/>
  <c r="AX23" i="1" s="1"/>
  <c r="AO351" i="1"/>
  <c r="AS351" i="1" s="1"/>
  <c r="AX351" i="1" s="1"/>
  <c r="AO213" i="1"/>
  <c r="AS213" i="1" s="1"/>
  <c r="AX213" i="1" s="1"/>
  <c r="AO304" i="1"/>
  <c r="AS304" i="1" s="1"/>
  <c r="AX304" i="1" s="1"/>
  <c r="AO13" i="1"/>
  <c r="AS13" i="1" s="1"/>
  <c r="AX13" i="1" s="1"/>
  <c r="AO283" i="1"/>
  <c r="AS283" i="1" s="1"/>
  <c r="AX283" i="1" s="1"/>
  <c r="AO262" i="1"/>
  <c r="AS262" i="1" s="1"/>
  <c r="AX262" i="1" s="1"/>
  <c r="AO7" i="1"/>
  <c r="AS7" i="1" s="1"/>
  <c r="AX7" i="1" s="1"/>
  <c r="AO176" i="1"/>
  <c r="AS176" i="1" s="1"/>
  <c r="AX176" i="1" s="1"/>
  <c r="AO83" i="1"/>
  <c r="AS83" i="1" s="1"/>
  <c r="AX83" i="1" s="1"/>
  <c r="AO341" i="1"/>
  <c r="AS341" i="1" s="1"/>
  <c r="AX341" i="1" s="1"/>
  <c r="AO297" i="1"/>
  <c r="AS297" i="1" s="1"/>
  <c r="AX297" i="1" s="1"/>
  <c r="AO32" i="1"/>
  <c r="AS32" i="1" s="1"/>
  <c r="AX32" i="1" s="1"/>
  <c r="AO133" i="1"/>
  <c r="AS133" i="1" s="1"/>
  <c r="AX133" i="1" s="1"/>
  <c r="AO195" i="1"/>
  <c r="AS195" i="1" s="1"/>
  <c r="AX195" i="1" s="1"/>
  <c r="AO278" i="1"/>
  <c r="AS278" i="1" s="1"/>
  <c r="AX278" i="1" s="1"/>
  <c r="AO109" i="1"/>
  <c r="AS109" i="1" s="1"/>
  <c r="AX109" i="1" s="1"/>
  <c r="AO175" i="1"/>
  <c r="AS175" i="1" s="1"/>
  <c r="AX175" i="1" s="1"/>
  <c r="AO210" i="1"/>
  <c r="AS210" i="1" s="1"/>
  <c r="AX210" i="1" s="1"/>
  <c r="AO331" i="1"/>
  <c r="AS331" i="1" s="1"/>
  <c r="AX331" i="1" s="1"/>
  <c r="AO130" i="1"/>
  <c r="AS130" i="1" s="1"/>
  <c r="AX130" i="1" s="1"/>
  <c r="AO134" i="1"/>
  <c r="AS134" i="1" s="1"/>
  <c r="AX134" i="1" s="1"/>
  <c r="AO59" i="1"/>
  <c r="AS59" i="1" s="1"/>
  <c r="AX59" i="1" s="1"/>
  <c r="AO243" i="1"/>
  <c r="AS243" i="1" s="1"/>
  <c r="AX243" i="1" s="1"/>
  <c r="AO308" i="1"/>
  <c r="AS308" i="1" s="1"/>
  <c r="AX308" i="1" s="1"/>
  <c r="AO290" i="1"/>
  <c r="AS290" i="1" s="1"/>
  <c r="AX290" i="1" s="1"/>
  <c r="AO179" i="1"/>
  <c r="AO334" i="1"/>
  <c r="AS334" i="1" s="1"/>
  <c r="AX334" i="1" s="1"/>
  <c r="AO146" i="1"/>
  <c r="AS146" i="1" s="1"/>
  <c r="AX146" i="1" s="1"/>
  <c r="AO182" i="1"/>
  <c r="AS182" i="1" s="1"/>
  <c r="AX182" i="1" s="1"/>
  <c r="AO287" i="1"/>
  <c r="AO310" i="1"/>
  <c r="AS310" i="1" s="1"/>
  <c r="AX310" i="1" s="1"/>
  <c r="AO354" i="1"/>
  <c r="AS354" i="1" s="1"/>
  <c r="AX354" i="1" s="1"/>
  <c r="AO326" i="1"/>
  <c r="AS326" i="1" s="1"/>
  <c r="AX326" i="1" s="1"/>
  <c r="AO117" i="1"/>
  <c r="AS117" i="1" s="1"/>
  <c r="AX117" i="1" s="1"/>
  <c r="AO347" i="1"/>
  <c r="AS347" i="1" s="1"/>
  <c r="AX347" i="1" s="1"/>
  <c r="AO209" i="1"/>
  <c r="AS209" i="1" s="1"/>
  <c r="AX209" i="1" s="1"/>
  <c r="AO77" i="1"/>
  <c r="AS77" i="1" s="1"/>
  <c r="AX77" i="1" s="1"/>
  <c r="AO345" i="1"/>
  <c r="AO86" i="1"/>
  <c r="AS86" i="1" s="1"/>
  <c r="AX86" i="1" s="1"/>
  <c r="AO68" i="1"/>
  <c r="AS68" i="1" s="1"/>
  <c r="AX68" i="1" s="1"/>
  <c r="AO185" i="1"/>
  <c r="AS185" i="1" s="1"/>
  <c r="AX185" i="1" s="1"/>
  <c r="AO169" i="1"/>
  <c r="AS169" i="1" s="1"/>
  <c r="AX169" i="1" s="1"/>
  <c r="AO139" i="1"/>
  <c r="AS139" i="1" s="1"/>
  <c r="AX139" i="1" s="1"/>
  <c r="AO79" i="1"/>
  <c r="AS79" i="1" s="1"/>
  <c r="AX79" i="1" s="1"/>
  <c r="AO41" i="1"/>
  <c r="AS41" i="1" s="1"/>
  <c r="AX41" i="1" s="1"/>
  <c r="AO350" i="1"/>
  <c r="AS350" i="1" s="1"/>
  <c r="AX350" i="1" s="1"/>
  <c r="AO19" i="1"/>
  <c r="AS19" i="1" s="1"/>
  <c r="AX19" i="1" s="1"/>
  <c r="AO319" i="1"/>
  <c r="AS319" i="1" s="1"/>
  <c r="AX319" i="1" s="1"/>
  <c r="AO178" i="1"/>
  <c r="AS178" i="1" s="1"/>
  <c r="AX178" i="1" s="1"/>
  <c r="AO58" i="1"/>
  <c r="AS58" i="1" s="1"/>
  <c r="AX58" i="1" s="1"/>
  <c r="AO239" i="1"/>
  <c r="AS239" i="1" s="1"/>
  <c r="AX239" i="1" s="1"/>
  <c r="AO43" i="1"/>
  <c r="AS43" i="1" s="1"/>
  <c r="AX43" i="1" s="1"/>
  <c r="AO55" i="1"/>
  <c r="AS55" i="1" s="1"/>
  <c r="AX55" i="1" s="1"/>
  <c r="AO119" i="1"/>
  <c r="AS119" i="1" s="1"/>
  <c r="AX119" i="1" s="1"/>
  <c r="AO358" i="1"/>
  <c r="AS358" i="1" s="1"/>
  <c r="AX358" i="1" s="1"/>
  <c r="AO309" i="1"/>
  <c r="AS309" i="1" s="1"/>
  <c r="AX309" i="1" s="1"/>
  <c r="AO99" i="1"/>
  <c r="AS99" i="1" s="1"/>
  <c r="AX99" i="1" s="1"/>
  <c r="AO233" i="1"/>
  <c r="AS233" i="1" s="1"/>
  <c r="AX233" i="1" s="1"/>
  <c r="AO88" i="1"/>
  <c r="AS88" i="1" s="1"/>
  <c r="AX88" i="1" s="1"/>
  <c r="AO136" i="1"/>
  <c r="AS136" i="1" s="1"/>
  <c r="AX136" i="1" s="1"/>
  <c r="AO8" i="1"/>
  <c r="AS8" i="1" s="1"/>
  <c r="AX8" i="1" s="1"/>
  <c r="AO227" i="1"/>
  <c r="AS227" i="1" s="1"/>
  <c r="AX227" i="1" s="1"/>
  <c r="AO163" i="1"/>
  <c r="AS163" i="1" s="1"/>
  <c r="AX163" i="1" s="1"/>
  <c r="AO157" i="1"/>
  <c r="AS157" i="1" s="1"/>
  <c r="AX157" i="1" s="1"/>
  <c r="AO357" i="1"/>
  <c r="AS357" i="1" s="1"/>
  <c r="AX357" i="1" s="1"/>
  <c r="AO269" i="1"/>
  <c r="AS269" i="1" s="1"/>
  <c r="AX269" i="1" s="1"/>
  <c r="AO306" i="1"/>
  <c r="AS306" i="1" s="1"/>
  <c r="AX306" i="1" s="1"/>
  <c r="AO224" i="1"/>
  <c r="AS224" i="1" s="1"/>
  <c r="AX224" i="1" s="1"/>
  <c r="AO263" i="1"/>
  <c r="AS263" i="1" s="1"/>
  <c r="AX263" i="1" s="1"/>
  <c r="AO330" i="1"/>
  <c r="AS330" i="1" s="1"/>
  <c r="AX330" i="1" s="1"/>
  <c r="AO186" i="1"/>
  <c r="AS186" i="1" s="1"/>
  <c r="AX186" i="1" s="1"/>
  <c r="AO346" i="1"/>
  <c r="AS346" i="1" s="1"/>
  <c r="AX346" i="1" s="1"/>
  <c r="AO280" i="1"/>
  <c r="AS280" i="1" s="1"/>
  <c r="AX280" i="1" s="1"/>
  <c r="AO51" i="1"/>
  <c r="AS51" i="1" s="1"/>
  <c r="AX51" i="1" s="1"/>
  <c r="AO311" i="1"/>
  <c r="AS311" i="1" s="1"/>
  <c r="AX311" i="1" s="1"/>
  <c r="AO156" i="1"/>
  <c r="AS156" i="1" s="1"/>
  <c r="AX156" i="1" s="1"/>
  <c r="AO214" i="1"/>
  <c r="AS214" i="1" s="1"/>
  <c r="AX214" i="1" s="1"/>
  <c r="AO101" i="1"/>
  <c r="AO193" i="1"/>
  <c r="AS193" i="1" s="1"/>
  <c r="AX193" i="1" s="1"/>
  <c r="AO65" i="1"/>
  <c r="AS65" i="1" s="1"/>
  <c r="AX65" i="1" s="1"/>
  <c r="AO73" i="1"/>
  <c r="AS73" i="1" s="1"/>
  <c r="AX73" i="1" s="1"/>
  <c r="AO144" i="1"/>
  <c r="AS144" i="1" s="1"/>
  <c r="AX144" i="1" s="1"/>
  <c r="AO116" i="1"/>
  <c r="AS116" i="1" s="1"/>
  <c r="AX116" i="1" s="1"/>
  <c r="AO242" i="1"/>
  <c r="AS242" i="1" s="1"/>
  <c r="AX242" i="1" s="1"/>
  <c r="AO173" i="1"/>
  <c r="AS173" i="1" s="1"/>
  <c r="AX173" i="1" s="1"/>
  <c r="AO200" i="1"/>
  <c r="AS200" i="1" s="1"/>
  <c r="AX200" i="1" s="1"/>
  <c r="AO244" i="1"/>
  <c r="AS244" i="1" s="1"/>
  <c r="AX244" i="1" s="1"/>
  <c r="AO148" i="1"/>
  <c r="AS148" i="1" s="1"/>
  <c r="AX148" i="1" s="1"/>
  <c r="AO140" i="1"/>
  <c r="AS140" i="1" s="1"/>
  <c r="AX140" i="1" s="1"/>
  <c r="AO2" i="1"/>
  <c r="AS2" i="1" s="1"/>
  <c r="AO328" i="1"/>
  <c r="AS328" i="1" s="1"/>
  <c r="AX328" i="1" s="1"/>
  <c r="AO103" i="1"/>
  <c r="AS103" i="1" s="1"/>
  <c r="AX103" i="1" s="1"/>
  <c r="AO329" i="1"/>
  <c r="AS329" i="1" s="1"/>
  <c r="AX329" i="1" s="1"/>
  <c r="AO323" i="1"/>
  <c r="AS323" i="1" s="1"/>
  <c r="AX323" i="1" s="1"/>
  <c r="AO293" i="1"/>
  <c r="AS293" i="1" s="1"/>
  <c r="AX293" i="1" s="1"/>
  <c r="AO181" i="1"/>
  <c r="AS181" i="1" s="1"/>
  <c r="AX181" i="1" s="1"/>
  <c r="AO168" i="1"/>
  <c r="AS168" i="1" s="1"/>
  <c r="AX168" i="1" s="1"/>
  <c r="AO234" i="1"/>
  <c r="AS234" i="1" s="1"/>
  <c r="AX234" i="1" s="1"/>
  <c r="AO91" i="1"/>
  <c r="AS91" i="1" s="1"/>
  <c r="AX91" i="1" s="1"/>
  <c r="AO349" i="1"/>
  <c r="AS349" i="1" s="1"/>
  <c r="AX349" i="1" s="1"/>
  <c r="AO4" i="1"/>
  <c r="AS4" i="1" s="1"/>
  <c r="AX4" i="1" s="1"/>
  <c r="AO343" i="1"/>
  <c r="AO238" i="1"/>
  <c r="AS238" i="1" s="1"/>
  <c r="AX238" i="1" s="1"/>
  <c r="AO338" i="1"/>
  <c r="AS338" i="1" s="1"/>
  <c r="AX338" i="1" s="1"/>
  <c r="AO337" i="1"/>
  <c r="AS337" i="1" s="1"/>
  <c r="AX337" i="1" s="1"/>
  <c r="AO16" i="1"/>
  <c r="AS16" i="1" s="1"/>
  <c r="AX16" i="1" s="1"/>
  <c r="AO271" i="1"/>
  <c r="AS271" i="1" s="1"/>
  <c r="AX271" i="1" s="1"/>
  <c r="AO218" i="1"/>
  <c r="AS218" i="1" s="1"/>
  <c r="AX218" i="1" s="1"/>
  <c r="AO356" i="1"/>
  <c r="AS356" i="1" s="1"/>
  <c r="AX356" i="1" s="1"/>
  <c r="AO28" i="1"/>
  <c r="AS28" i="1" s="1"/>
  <c r="AX28" i="1" s="1"/>
  <c r="AO202" i="1"/>
  <c r="AS202" i="1" s="1"/>
  <c r="AX202" i="1" s="1"/>
  <c r="AO89" i="1"/>
  <c r="AS89" i="1" s="1"/>
  <c r="AX89" i="1" s="1"/>
  <c r="AO11" i="1"/>
  <c r="AS11" i="1" s="1"/>
  <c r="AX11" i="1" s="1"/>
  <c r="AO46" i="1"/>
  <c r="AS46" i="1" s="1"/>
  <c r="AX46" i="1" s="1"/>
  <c r="AO359" i="1"/>
  <c r="AS359" i="1" s="1"/>
  <c r="AX359" i="1" s="1"/>
  <c r="AO285" i="1"/>
  <c r="AS285" i="1" s="1"/>
  <c r="AX285" i="1" s="1"/>
  <c r="AO190" i="1"/>
  <c r="AS190" i="1" s="1"/>
  <c r="AX190" i="1" s="1"/>
  <c r="AO127" i="1"/>
  <c r="AS127" i="1" s="1"/>
  <c r="AX127" i="1" s="1"/>
  <c r="AO215" i="1"/>
  <c r="AS215" i="1" s="1"/>
  <c r="AX215" i="1" s="1"/>
  <c r="AO5" i="1"/>
  <c r="AS5" i="1" s="1"/>
  <c r="AX5" i="1" s="1"/>
  <c r="AO63" i="1"/>
  <c r="AS63" i="1" s="1"/>
  <c r="AX63" i="1" s="1"/>
  <c r="AO216" i="1"/>
  <c r="AO141" i="1"/>
  <c r="AS141" i="1" s="1"/>
  <c r="AX141" i="1" s="1"/>
  <c r="AO6" i="1"/>
  <c r="AS6" i="1" s="1"/>
  <c r="AX6" i="1" s="1"/>
  <c r="AO237" i="1"/>
  <c r="AS237" i="1" s="1"/>
  <c r="AX237" i="1" s="1"/>
  <c r="AO314" i="1"/>
  <c r="AS314" i="1" s="1"/>
  <c r="AX314" i="1" s="1"/>
  <c r="AO348" i="1"/>
  <c r="AS348" i="1" s="1"/>
  <c r="AX348" i="1" s="1"/>
  <c r="AO300" i="1"/>
  <c r="AS300" i="1" s="1"/>
  <c r="AX300" i="1" s="1"/>
  <c r="AO113" i="1"/>
  <c r="AS113" i="1" s="1"/>
  <c r="AX113" i="1" s="1"/>
  <c r="AO249" i="1"/>
  <c r="AS249" i="1" s="1"/>
  <c r="AX249" i="1" s="1"/>
  <c r="AO324" i="1"/>
  <c r="AS324" i="1" s="1"/>
  <c r="AX324" i="1" s="1"/>
  <c r="AO264" i="1"/>
  <c r="AS264" i="1" s="1"/>
  <c r="AX264" i="1" s="1"/>
  <c r="AO189" i="1"/>
  <c r="AS189" i="1" s="1"/>
  <c r="AX189" i="1" s="1"/>
  <c r="AO160" i="1"/>
  <c r="AS160" i="1" s="1"/>
  <c r="AX160" i="1" s="1"/>
  <c r="AO164" i="1"/>
  <c r="AS164" i="1" s="1"/>
  <c r="AX164" i="1" s="1"/>
  <c r="AO256" i="1"/>
  <c r="AO96" i="1"/>
  <c r="AS96" i="1" s="1"/>
  <c r="AX96" i="1" s="1"/>
  <c r="AO125" i="1"/>
  <c r="AS125" i="1" s="1"/>
  <c r="AX125" i="1" s="1"/>
  <c r="AO30" i="1"/>
  <c r="AS30" i="1" s="1"/>
  <c r="AX30" i="1" s="1"/>
  <c r="AO211" i="1"/>
  <c r="AS211" i="1" s="1"/>
  <c r="AX211" i="1" s="1"/>
  <c r="AO296" i="1"/>
  <c r="AS296" i="1" s="1"/>
  <c r="AX296" i="1" s="1"/>
  <c r="AO22" i="1"/>
  <c r="AS22" i="1" s="1"/>
  <c r="AX22" i="1" s="1"/>
  <c r="AO353" i="1"/>
  <c r="AS353" i="1" s="1"/>
  <c r="AX353" i="1" s="1"/>
  <c r="AO266" i="1"/>
  <c r="AS266" i="1" s="1"/>
  <c r="AX266" i="1" s="1"/>
  <c r="AO225" i="1"/>
  <c r="AS225" i="1" s="1"/>
  <c r="AX225" i="1" s="1"/>
  <c r="AO66" i="1"/>
  <c r="AS66" i="1" s="1"/>
  <c r="AX66" i="1" s="1"/>
  <c r="AO235" i="1"/>
  <c r="AS235" i="1" s="1"/>
  <c r="AX235" i="1" s="1"/>
  <c r="AO80" i="1"/>
  <c r="AS80" i="1" s="1"/>
  <c r="AX80" i="1" s="1"/>
  <c r="AO320" i="1"/>
  <c r="AS320" i="1" s="1"/>
  <c r="AX320" i="1" s="1"/>
  <c r="AO198" i="1"/>
  <c r="AS198" i="1" s="1"/>
  <c r="AX198" i="1" s="1"/>
  <c r="AO301" i="1"/>
  <c r="AS301" i="1" s="1"/>
  <c r="AX301" i="1" s="1"/>
  <c r="AO29" i="1"/>
  <c r="AS29" i="1" s="1"/>
  <c r="AX29" i="1" s="1"/>
  <c r="AO158" i="1"/>
  <c r="AS158" i="1" s="1"/>
  <c r="AX158" i="1" s="1"/>
  <c r="AO288" i="1"/>
  <c r="AS288" i="1" s="1"/>
  <c r="AX288" i="1" s="1"/>
  <c r="AO50" i="1"/>
  <c r="AS50" i="1" s="1"/>
  <c r="AX50" i="1" s="1"/>
  <c r="AO247" i="1"/>
  <c r="AS247" i="1" s="1"/>
  <c r="AX247" i="1" s="1"/>
  <c r="AO27" i="1"/>
  <c r="AS27" i="1" s="1"/>
  <c r="AX27" i="1" s="1"/>
  <c r="AO36" i="1"/>
  <c r="AS36" i="1" s="1"/>
  <c r="AX36" i="1" s="1"/>
  <c r="AO106" i="1"/>
  <c r="AS106" i="1" s="1"/>
  <c r="AX106" i="1" s="1"/>
  <c r="AO335" i="1"/>
  <c r="AS335" i="1" s="1"/>
  <c r="AX335" i="1" s="1"/>
  <c r="AO107" i="1"/>
  <c r="AS107" i="1" s="1"/>
  <c r="AX107" i="1" s="1"/>
  <c r="AO95" i="1"/>
  <c r="AS95" i="1" s="1"/>
  <c r="AX95" i="1" s="1"/>
  <c r="AO75" i="1"/>
  <c r="AS75" i="1" s="1"/>
  <c r="AX75" i="1" s="1"/>
  <c r="AO355" i="1"/>
  <c r="AS355" i="1" s="1"/>
  <c r="AX355" i="1" s="1"/>
  <c r="AO174" i="1"/>
  <c r="AS174" i="1" s="1"/>
  <c r="AX174" i="1" s="1"/>
  <c r="AO64" i="1"/>
  <c r="AS64" i="1" s="1"/>
  <c r="AX64" i="1" s="1"/>
  <c r="AO151" i="1"/>
  <c r="AS151" i="1" s="1"/>
  <c r="AX151" i="1" s="1"/>
  <c r="AO265" i="1"/>
  <c r="AS265" i="1" s="1"/>
  <c r="AX265" i="1" s="1"/>
  <c r="AO135" i="1"/>
  <c r="AS135" i="1" s="1"/>
  <c r="AX135" i="1" s="1"/>
  <c r="AO124" i="1"/>
  <c r="AS124" i="1" s="1"/>
  <c r="AX124" i="1" s="1"/>
  <c r="AO322" i="1"/>
  <c r="AS322" i="1" s="1"/>
  <c r="AX322" i="1" s="1"/>
  <c r="AO277" i="1"/>
  <c r="AS277" i="1" s="1"/>
  <c r="AX277" i="1" s="1"/>
  <c r="AO47" i="1"/>
  <c r="AS47" i="1" s="1"/>
  <c r="AX47" i="1" s="1"/>
  <c r="AO98" i="1"/>
  <c r="AS98" i="1" s="1"/>
  <c r="AX98" i="1" s="1"/>
  <c r="AO138" i="1"/>
  <c r="AS138" i="1" s="1"/>
  <c r="AX138" i="1" s="1"/>
  <c r="AO105" i="1"/>
  <c r="AS105" i="1" s="1"/>
  <c r="AX105" i="1" s="1"/>
  <c r="AO352" i="1"/>
  <c r="AS352" i="1" s="1"/>
  <c r="AX352" i="1" s="1"/>
  <c r="AO104" i="1"/>
  <c r="AS104" i="1" s="1"/>
  <c r="AX104" i="1" s="1"/>
  <c r="AO232" i="1"/>
  <c r="AS232" i="1" s="1"/>
  <c r="AX232" i="1" s="1"/>
  <c r="AO170" i="1"/>
  <c r="AS170" i="1" s="1"/>
  <c r="AX170" i="1" s="1"/>
  <c r="AO85" i="1"/>
  <c r="AS85" i="1" s="1"/>
  <c r="AX85" i="1" s="1"/>
  <c r="AO279" i="1"/>
  <c r="AS279" i="1" s="1"/>
  <c r="AX279" i="1" s="1"/>
  <c r="AO221" i="1"/>
  <c r="AS221" i="1" s="1"/>
  <c r="AX221" i="1" s="1"/>
  <c r="AO205" i="1"/>
  <c r="AS205" i="1" s="1"/>
  <c r="AX205" i="1" s="1"/>
  <c r="AO316" i="1"/>
  <c r="AS316" i="1" s="1"/>
  <c r="AX316" i="1" s="1"/>
  <c r="AO203" i="1"/>
  <c r="AS203" i="1" s="1"/>
  <c r="AX203" i="1" s="1"/>
  <c r="AO298" i="1"/>
  <c r="AS298" i="1" s="1"/>
  <c r="AX298" i="1" s="1"/>
  <c r="AO26" i="1"/>
  <c r="AS26" i="1" s="1"/>
  <c r="AX26" i="1" s="1"/>
  <c r="AO276" i="1"/>
  <c r="AS276" i="1" s="1"/>
  <c r="AX276" i="1" s="1"/>
  <c r="AO315" i="1"/>
  <c r="AS315" i="1" s="1"/>
  <c r="AX315" i="1" s="1"/>
  <c r="AO342" i="1"/>
  <c r="AS342" i="1" s="1"/>
  <c r="AX342" i="1" s="1"/>
  <c r="AO161" i="1"/>
  <c r="AS161" i="1" s="1"/>
  <c r="AX161" i="1" s="1"/>
  <c r="AO274" i="1"/>
  <c r="AS274" i="1" s="1"/>
  <c r="AX274" i="1" s="1"/>
  <c r="AO61" i="1"/>
  <c r="AS61" i="1" s="1"/>
  <c r="AX61" i="1" s="1"/>
  <c r="AO251" i="1"/>
  <c r="AS251" i="1" s="1"/>
  <c r="AX251" i="1" s="1"/>
  <c r="AO325" i="1"/>
  <c r="AS325" i="1" s="1"/>
  <c r="AX325" i="1" s="1"/>
  <c r="AO199" i="1"/>
  <c r="AS199" i="1" s="1"/>
  <c r="AX199" i="1" s="1"/>
  <c r="AO305" i="1"/>
  <c r="AS305" i="1" s="1"/>
  <c r="AX305" i="1" s="1"/>
  <c r="AO100" i="1"/>
  <c r="AS100" i="1" s="1"/>
  <c r="AX100" i="1" s="1"/>
  <c r="AO206" i="1"/>
  <c r="AS206" i="1" s="1"/>
  <c r="AX206" i="1" s="1"/>
  <c r="AO87" i="1"/>
  <c r="AS87" i="1" s="1"/>
  <c r="AX87" i="1" s="1"/>
  <c r="AO339" i="1"/>
  <c r="AS339" i="1" s="1"/>
  <c r="AX339" i="1" s="1"/>
  <c r="AO49" i="1"/>
  <c r="AS49" i="1" s="1"/>
  <c r="AX49" i="1" s="1"/>
  <c r="AO162" i="1"/>
  <c r="AS162" i="1" s="1"/>
  <c r="AX162" i="1" s="1"/>
  <c r="AO132" i="1"/>
  <c r="AS132" i="1" s="1"/>
  <c r="AX132" i="1" s="1"/>
  <c r="AO33" i="1"/>
  <c r="AS33" i="1" s="1"/>
  <c r="AX33" i="1" s="1"/>
  <c r="AO31" i="1"/>
  <c r="AS31" i="1" s="1"/>
  <c r="AX31" i="1" s="1"/>
  <c r="AO42" i="1"/>
  <c r="AS42" i="1" s="1"/>
  <c r="AX42" i="1" s="1"/>
  <c r="AO240" i="1"/>
  <c r="AS240" i="1" s="1"/>
  <c r="AX240" i="1" s="1"/>
  <c r="AO172" i="1"/>
  <c r="AS172" i="1" s="1"/>
  <c r="AX172" i="1" s="1"/>
  <c r="AO90" i="1"/>
  <c r="AS90" i="1" s="1"/>
  <c r="AX90" i="1" s="1"/>
  <c r="AO226" i="1"/>
  <c r="AS226" i="1" s="1"/>
  <c r="AX226" i="1" s="1"/>
  <c r="AO286" i="1"/>
  <c r="AS286" i="1" s="1"/>
  <c r="AX286" i="1" s="1"/>
  <c r="AO220" i="1"/>
  <c r="AS220" i="1" s="1"/>
  <c r="AX220" i="1" s="1"/>
  <c r="AO102" i="1"/>
  <c r="AS102" i="1" s="1"/>
  <c r="AX102" i="1" s="1"/>
  <c r="AO270" i="1"/>
  <c r="AS270" i="1" s="1"/>
  <c r="AX270" i="1" s="1"/>
  <c r="AO188" i="1"/>
  <c r="AS188" i="1" s="1"/>
  <c r="AX188" i="1" s="1"/>
  <c r="AO167" i="1"/>
  <c r="AS167" i="1" s="1"/>
  <c r="AX167" i="1" s="1"/>
  <c r="AO253" i="1"/>
  <c r="AS253" i="1" s="1"/>
  <c r="AX253" i="1" s="1"/>
  <c r="AO284" i="1"/>
  <c r="AS284" i="1" s="1"/>
  <c r="AX284" i="1" s="1"/>
  <c r="AO268" i="1"/>
  <c r="AS268" i="1" s="1"/>
  <c r="AX268" i="1" s="1"/>
  <c r="AO110" i="1"/>
  <c r="AS110" i="1" s="1"/>
  <c r="AX110" i="1" s="1"/>
  <c r="AO48" i="1"/>
  <c r="AS48" i="1" s="1"/>
  <c r="AX48" i="1" s="1"/>
  <c r="AO15" i="1"/>
  <c r="AS15" i="1" s="1"/>
  <c r="AX15" i="1" s="1"/>
  <c r="AO217" i="1"/>
  <c r="AS217" i="1" s="1"/>
  <c r="AX217" i="1" s="1"/>
  <c r="AO223" i="1"/>
  <c r="AS223" i="1" s="1"/>
  <c r="AX223" i="1" s="1"/>
  <c r="AO291" i="1"/>
  <c r="AS291" i="1" s="1"/>
  <c r="AX291" i="1" s="1"/>
  <c r="AO142" i="1"/>
  <c r="AS142" i="1" s="1"/>
  <c r="AX142" i="1" s="1"/>
  <c r="AO245" i="1"/>
  <c r="AS245" i="1" s="1"/>
  <c r="AX245" i="1" s="1"/>
  <c r="AO82" i="1"/>
  <c r="AS82" i="1" s="1"/>
  <c r="AX82" i="1" s="1"/>
  <c r="AO229" i="1"/>
  <c r="AS229" i="1" s="1"/>
  <c r="AX229" i="1" s="1"/>
  <c r="AO317" i="1"/>
  <c r="AS317" i="1" s="1"/>
  <c r="AX317" i="1" s="1"/>
  <c r="AO93" i="1"/>
  <c r="AS93" i="1" s="1"/>
  <c r="AX93" i="1" s="1"/>
  <c r="AO303" i="1"/>
  <c r="AO333" i="1"/>
  <c r="AS333" i="1" s="1"/>
  <c r="AX333" i="1" s="1"/>
  <c r="AO152" i="1"/>
  <c r="AS152" i="1" s="1"/>
  <c r="AX152" i="1" s="1"/>
  <c r="AO70" i="1"/>
  <c r="AS70" i="1" s="1"/>
  <c r="AX70" i="1" s="1"/>
  <c r="AO24" i="1"/>
  <c r="AS24" i="1" s="1"/>
  <c r="AX24" i="1" s="1"/>
  <c r="AO129" i="1"/>
  <c r="AS129" i="1" s="1"/>
  <c r="AX129" i="1" s="1"/>
  <c r="AO154" i="1"/>
  <c r="AS154" i="1" s="1"/>
  <c r="AX154" i="1" s="1"/>
  <c r="AO184" i="1"/>
  <c r="AS184" i="1" s="1"/>
  <c r="AX184" i="1" s="1"/>
  <c r="AO212" i="1"/>
  <c r="AS212" i="1" s="1"/>
  <c r="AX212" i="1" s="1"/>
  <c r="AO38" i="1"/>
  <c r="AS38" i="1" s="1"/>
  <c r="AX38" i="1" s="1"/>
  <c r="AO17" i="1"/>
  <c r="AS17" i="1" s="1"/>
  <c r="AX17" i="1" s="1"/>
  <c r="AO259" i="1"/>
  <c r="AS259" i="1" s="1"/>
  <c r="AX259" i="1" s="1"/>
  <c r="AO57" i="1"/>
  <c r="AS57" i="1" s="1"/>
  <c r="AX57" i="1" s="1"/>
  <c r="AO143" i="1"/>
  <c r="AS143" i="1" s="1"/>
  <c r="AX143" i="1" s="1"/>
  <c r="AO40" i="1"/>
  <c r="AS40" i="1" s="1"/>
  <c r="AX40" i="1" s="1"/>
  <c r="AO255" i="1"/>
  <c r="AS255" i="1" s="1"/>
  <c r="AX255" i="1" s="1"/>
  <c r="AO289" i="1"/>
  <c r="AS289" i="1" s="1"/>
  <c r="AX289" i="1" s="1"/>
  <c r="AO67" i="1"/>
  <c r="AS67" i="1" s="1"/>
  <c r="AX67" i="1" s="1"/>
  <c r="AO183" i="1"/>
  <c r="AS183" i="1" s="1"/>
  <c r="AX183" i="1" s="1"/>
  <c r="AO120" i="1"/>
  <c r="AS120" i="1" s="1"/>
  <c r="AX120" i="1" s="1"/>
  <c r="AO318" i="1"/>
  <c r="AS318" i="1" s="1"/>
  <c r="AX318" i="1" s="1"/>
  <c r="AO236" i="1"/>
  <c r="AS236" i="1" s="1"/>
  <c r="AX236" i="1" s="1"/>
  <c r="AO78" i="1"/>
  <c r="AS78" i="1" s="1"/>
  <c r="AX78" i="1" s="1"/>
  <c r="AO241" i="1"/>
  <c r="AS241" i="1" s="1"/>
  <c r="AX241" i="1" s="1"/>
  <c r="AO252" i="1"/>
  <c r="AS252" i="1" s="1"/>
  <c r="AX252" i="1" s="1"/>
  <c r="AO273" i="1"/>
  <c r="AS273" i="1" s="1"/>
  <c r="AX273" i="1" s="1"/>
  <c r="AO230" i="1"/>
  <c r="AS230" i="1" s="1"/>
  <c r="AX230" i="1" s="1"/>
  <c r="AO147" i="1"/>
  <c r="AS147" i="1" s="1"/>
  <c r="AX147" i="1" s="1"/>
  <c r="AO332" i="1"/>
  <c r="AS332" i="1" s="1"/>
  <c r="AX332" i="1" s="1"/>
  <c r="AO194" i="1"/>
  <c r="AS194" i="1" s="1"/>
  <c r="AX194" i="1" s="1"/>
  <c r="AO111" i="1"/>
  <c r="AS111" i="1" s="1"/>
  <c r="AX111" i="1" s="1"/>
  <c r="AO302" i="1"/>
  <c r="AS302" i="1" s="1"/>
  <c r="AX302" i="1" s="1"/>
  <c r="AO327" i="1"/>
  <c r="AS327" i="1" s="1"/>
  <c r="AX327" i="1" s="1"/>
  <c r="AO52" i="1"/>
  <c r="AS52" i="1" s="1"/>
  <c r="AX52" i="1" s="1"/>
  <c r="AO272" i="1"/>
  <c r="AS272" i="1" s="1"/>
  <c r="AX272" i="1" s="1"/>
  <c r="AO121" i="1"/>
  <c r="AS121" i="1" s="1"/>
  <c r="AX121" i="1" s="1"/>
  <c r="AO112" i="1"/>
  <c r="AS112" i="1" s="1"/>
  <c r="AX112" i="1" s="1"/>
  <c r="AO299" i="1"/>
  <c r="AS299" i="1" s="1"/>
  <c r="AX299" i="1" s="1"/>
  <c r="AO246" i="1"/>
  <c r="AS246" i="1" s="1"/>
  <c r="AX246" i="1" s="1"/>
  <c r="AO53" i="1"/>
  <c r="AS53" i="1" s="1"/>
  <c r="AX53" i="1" s="1"/>
  <c r="AO196" i="1"/>
  <c r="AS196" i="1" s="1"/>
  <c r="AX196" i="1" s="1"/>
  <c r="AO34" i="1"/>
  <c r="AS34" i="1" s="1"/>
  <c r="AX34" i="1" s="1"/>
  <c r="AO131" i="1"/>
  <c r="AS131" i="1" s="1"/>
  <c r="AX131" i="1" s="1"/>
  <c r="AO9" i="1"/>
  <c r="AS9" i="1" s="1"/>
  <c r="AX9" i="1" s="1"/>
  <c r="AO295" i="1"/>
  <c r="AS295" i="1" s="1"/>
  <c r="AX295" i="1" s="1"/>
  <c r="AO275" i="1"/>
  <c r="AS275" i="1" s="1"/>
  <c r="AX275" i="1" s="1"/>
  <c r="AO248" i="1"/>
  <c r="AS248" i="1" s="1"/>
  <c r="AX248" i="1" s="1"/>
  <c r="AO20" i="1"/>
  <c r="AS20" i="1" s="1"/>
  <c r="AX20" i="1" s="1"/>
  <c r="AO35" i="1"/>
  <c r="AS35" i="1" s="1"/>
  <c r="AX35" i="1" s="1"/>
  <c r="AO231" i="1"/>
  <c r="AS231" i="1" s="1"/>
  <c r="AX231" i="1" s="1"/>
  <c r="AO191" i="1"/>
  <c r="AS191" i="1" s="1"/>
  <c r="AX191" i="1" s="1"/>
  <c r="AO145" i="1"/>
  <c r="AS145" i="1" s="1"/>
  <c r="AX145" i="1" s="1"/>
  <c r="AO14" i="1"/>
  <c r="AS14" i="1" s="1"/>
  <c r="AX14" i="1" s="1"/>
  <c r="AO219" i="1"/>
  <c r="AS219" i="1" s="1"/>
  <c r="AX219" i="1" s="1"/>
  <c r="AO84" i="1"/>
  <c r="AS84" i="1" s="1"/>
  <c r="AX84" i="1" s="1"/>
  <c r="AO74" i="1"/>
  <c r="AS74" i="1" s="1"/>
  <c r="AX74" i="1" s="1"/>
  <c r="AO197" i="1"/>
  <c r="AS197" i="1" s="1"/>
  <c r="AX197" i="1" s="1"/>
  <c r="AO81" i="1"/>
  <c r="AS81" i="1" s="1"/>
  <c r="AX81" i="1" s="1"/>
  <c r="AO177" i="1"/>
  <c r="AS177" i="1" s="1"/>
  <c r="AX177" i="1" s="1"/>
  <c r="AO60" i="1"/>
  <c r="AS60" i="1" s="1"/>
  <c r="AX60" i="1" s="1"/>
  <c r="AO208" i="1"/>
  <c r="AS208" i="1" s="1"/>
  <c r="AX208" i="1" s="1"/>
  <c r="AO166" i="1"/>
  <c r="AS166" i="1" s="1"/>
  <c r="AX166" i="1" s="1"/>
  <c r="AO159" i="1"/>
  <c r="AS159" i="1" s="1"/>
  <c r="AX159" i="1" s="1"/>
  <c r="AO282" i="1"/>
  <c r="AS282" i="1" s="1"/>
  <c r="AX282" i="1" s="1"/>
  <c r="AO149" i="1"/>
  <c r="AS149" i="1" s="1"/>
  <c r="AX149" i="1" s="1"/>
  <c r="AO108" i="1"/>
  <c r="AS108" i="1" s="1"/>
  <c r="AX108" i="1" s="1"/>
  <c r="AO10" i="1"/>
  <c r="AS10" i="1" s="1"/>
  <c r="AX10" i="1" s="1"/>
  <c r="AO258" i="1"/>
  <c r="AS258" i="1" s="1"/>
  <c r="AX258" i="1" s="1"/>
  <c r="AO254" i="1"/>
  <c r="AS254" i="1" s="1"/>
  <c r="AX254" i="1" s="1"/>
  <c r="AO204" i="1"/>
  <c r="AS204" i="1" s="1"/>
  <c r="AX204" i="1" s="1"/>
  <c r="AO228" i="1"/>
  <c r="AS228" i="1" s="1"/>
  <c r="AX228" i="1" s="1"/>
  <c r="AO187" i="1"/>
  <c r="AS187" i="1" s="1"/>
  <c r="AX187" i="1" s="1"/>
  <c r="AO192" i="1"/>
  <c r="AS192" i="1" s="1"/>
  <c r="AX192" i="1" s="1"/>
  <c r="AO92" i="1"/>
  <c r="AS92" i="1" s="1"/>
  <c r="AX92" i="1" s="1"/>
  <c r="AO37" i="1"/>
  <c r="AS37" i="1" s="1"/>
  <c r="AX37" i="1" s="1"/>
  <c r="AO260" i="1"/>
  <c r="AS260" i="1" s="1"/>
  <c r="AX260" i="1" s="1"/>
  <c r="AO250" i="1"/>
  <c r="AS250" i="1" s="1"/>
  <c r="AX250" i="1" s="1"/>
  <c r="AO292" i="1"/>
  <c r="AS292" i="1" s="1"/>
  <c r="AX292" i="1" s="1"/>
  <c r="AO115" i="1"/>
  <c r="AS115" i="1" s="1"/>
  <c r="AX115" i="1" s="1"/>
  <c r="AO44" i="1"/>
  <c r="AS44" i="1" s="1"/>
  <c r="AX44" i="1" s="1"/>
  <c r="AO294" i="1"/>
  <c r="AS294" i="1" s="1"/>
  <c r="AX294" i="1" s="1"/>
  <c r="AO118" i="1"/>
  <c r="AS118" i="1" s="1"/>
  <c r="AX118" i="1" s="1"/>
  <c r="AO153" i="1"/>
  <c r="AS153" i="1" s="1"/>
  <c r="AX153" i="1" s="1"/>
  <c r="AO321" i="1"/>
  <c r="AS321" i="1" s="1"/>
  <c r="AX321" i="1" s="1"/>
  <c r="AO207" i="1"/>
  <c r="AS207" i="1" s="1"/>
  <c r="AX207" i="1" s="1"/>
  <c r="AO62" i="1"/>
  <c r="AS62" i="1" s="1"/>
  <c r="AX62" i="1" s="1"/>
  <c r="AO56" i="1"/>
  <c r="AS56" i="1" s="1"/>
  <c r="AX56" i="1" s="1"/>
  <c r="AO71" i="1"/>
  <c r="AS71" i="1" s="1"/>
  <c r="AX71" i="1" s="1"/>
  <c r="AO12" i="1"/>
  <c r="AS12" i="1" s="1"/>
  <c r="AX12" i="1" s="1"/>
  <c r="AO76" i="1"/>
  <c r="AS76" i="1" s="1"/>
  <c r="AX76" i="1" s="1"/>
  <c r="AO18" i="1"/>
  <c r="AS18" i="1" s="1"/>
  <c r="AX18" i="1" s="1"/>
  <c r="AO155" i="1"/>
  <c r="AS155" i="1" s="1"/>
  <c r="AX155" i="1" s="1"/>
  <c r="AO165" i="1"/>
  <c r="AS165" i="1" s="1"/>
  <c r="AX165" i="1" s="1"/>
  <c r="AO39" i="1"/>
  <c r="AS39" i="1" s="1"/>
  <c r="AX39" i="1" s="1"/>
  <c r="AO122" i="1"/>
  <c r="AS122" i="1" s="1"/>
  <c r="AX122" i="1" s="1"/>
  <c r="AO45" i="1"/>
  <c r="AS45" i="1" s="1"/>
  <c r="AX45" i="1" s="1"/>
  <c r="AO171" i="1"/>
  <c r="AS171" i="1" s="1"/>
  <c r="AX171" i="1" s="1"/>
  <c r="AO69" i="1"/>
  <c r="AS69" i="1" s="1"/>
  <c r="AX69" i="1" s="1"/>
  <c r="AO307" i="1"/>
  <c r="AS307" i="1" s="1"/>
  <c r="AX307" i="1" s="1"/>
  <c r="AO222" i="1"/>
  <c r="AS222" i="1" s="1"/>
  <c r="AX222" i="1" s="1"/>
  <c r="AO123" i="1"/>
  <c r="AS123" i="1" s="1"/>
  <c r="AX123" i="1" s="1"/>
  <c r="AO313" i="1"/>
  <c r="AS313" i="1" s="1"/>
  <c r="AX313" i="1" s="1"/>
  <c r="AO94" i="1"/>
  <c r="AS94" i="1" s="1"/>
  <c r="AX94" i="1" s="1"/>
  <c r="AO340" i="1"/>
  <c r="AS340" i="1" s="1"/>
  <c r="AX340" i="1" s="1"/>
  <c r="AO180" i="1"/>
  <c r="AS180" i="1" s="1"/>
  <c r="AX180" i="1" s="1"/>
  <c r="AO25" i="1"/>
  <c r="AS25" i="1" s="1"/>
  <c r="AX25" i="1" s="1"/>
  <c r="AO114" i="1"/>
  <c r="AS114" i="1" s="1"/>
  <c r="AX114" i="1" s="1"/>
  <c r="AO201" i="1"/>
  <c r="AS201" i="1" s="1"/>
  <c r="AX201" i="1" s="1"/>
  <c r="AO72" i="1"/>
  <c r="AS72" i="1" s="1"/>
  <c r="AX72" i="1" s="1"/>
  <c r="AO54" i="1"/>
  <c r="AS54" i="1" s="1"/>
  <c r="AX54" i="1" s="1"/>
  <c r="AO150" i="1"/>
  <c r="AS150" i="1" s="1"/>
  <c r="AX150" i="1" s="1"/>
  <c r="AO261" i="1"/>
  <c r="AS261" i="1" s="1"/>
  <c r="AX261" i="1" s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2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328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2" i="2"/>
  <c r="AS179" i="1"/>
  <c r="AX179" i="1" s="1"/>
  <c r="AS287" i="1"/>
  <c r="AX287" i="1" s="1"/>
  <c r="AS345" i="1"/>
  <c r="AX345" i="1" s="1"/>
  <c r="AS101" i="1"/>
  <c r="AX101" i="1" s="1"/>
  <c r="AS343" i="1"/>
  <c r="AX343" i="1" s="1"/>
  <c r="AS216" i="1"/>
  <c r="AX216" i="1" s="1"/>
  <c r="AS256" i="1"/>
  <c r="AX256" i="1" s="1"/>
  <c r="AS303" i="1"/>
  <c r="AX303" i="1" s="1"/>
  <c r="AJ283" i="1"/>
  <c r="AJ8" i="1"/>
  <c r="AJ356" i="1"/>
  <c r="AJ135" i="1"/>
  <c r="AJ274" i="1"/>
  <c r="AJ74" i="1"/>
  <c r="AJ258" i="1"/>
  <c r="AJ340" i="1"/>
  <c r="AC267" i="1"/>
  <c r="AC126" i="1"/>
  <c r="AC21" i="1"/>
  <c r="AC336" i="1"/>
  <c r="AC312" i="1"/>
  <c r="AC281" i="1"/>
  <c r="AC257" i="1"/>
  <c r="AC344" i="1"/>
  <c r="AC137" i="1"/>
  <c r="AC3" i="1"/>
  <c r="AC97" i="1"/>
  <c r="AC23" i="1"/>
  <c r="AC351" i="1"/>
  <c r="AC213" i="1"/>
  <c r="AC304" i="1"/>
  <c r="AC13" i="1"/>
  <c r="AC283" i="1"/>
  <c r="AC262" i="1"/>
  <c r="AC7" i="1"/>
  <c r="AC176" i="1"/>
  <c r="AC83" i="1"/>
  <c r="AC341" i="1"/>
  <c r="AC297" i="1"/>
  <c r="AC32" i="1"/>
  <c r="AC133" i="1"/>
  <c r="AC195" i="1"/>
  <c r="AC278" i="1"/>
  <c r="AC109" i="1"/>
  <c r="AC175" i="1"/>
  <c r="AC210" i="1"/>
  <c r="AC331" i="1"/>
  <c r="AC130" i="1"/>
  <c r="AC134" i="1"/>
  <c r="AC59" i="1"/>
  <c r="AC243" i="1"/>
  <c r="AC308" i="1"/>
  <c r="AC290" i="1"/>
  <c r="AC179" i="1"/>
  <c r="AC334" i="1"/>
  <c r="AC146" i="1"/>
  <c r="AC182" i="1"/>
  <c r="AC287" i="1"/>
  <c r="AC310" i="1"/>
  <c r="AC354" i="1"/>
  <c r="AC326" i="1"/>
  <c r="AC117" i="1"/>
  <c r="AC347" i="1"/>
  <c r="AC209" i="1"/>
  <c r="AC77" i="1"/>
  <c r="AC345" i="1"/>
  <c r="AC86" i="1"/>
  <c r="AC68" i="1"/>
  <c r="AC185" i="1"/>
  <c r="AC169" i="1"/>
  <c r="AC139" i="1"/>
  <c r="AC79" i="1"/>
  <c r="AC41" i="1"/>
  <c r="AC350" i="1"/>
  <c r="AC19" i="1"/>
  <c r="AC319" i="1"/>
  <c r="AC178" i="1"/>
  <c r="AC58" i="1"/>
  <c r="AC239" i="1"/>
  <c r="AC43" i="1"/>
  <c r="AC55" i="1"/>
  <c r="AC119" i="1"/>
  <c r="AC358" i="1"/>
  <c r="AC309" i="1"/>
  <c r="AC99" i="1"/>
  <c r="AC233" i="1"/>
  <c r="AC294" i="1"/>
  <c r="AC88" i="1"/>
  <c r="AC136" i="1"/>
  <c r="AC8" i="1"/>
  <c r="AC227" i="1"/>
  <c r="AC163" i="1"/>
  <c r="AC157" i="1"/>
  <c r="AC357" i="1"/>
  <c r="AC269" i="1"/>
  <c r="AC306" i="1"/>
  <c r="AC224" i="1"/>
  <c r="AC263" i="1"/>
  <c r="AC330" i="1"/>
  <c r="AC186" i="1"/>
  <c r="AC346" i="1"/>
  <c r="AC280" i="1"/>
  <c r="AC51" i="1"/>
  <c r="AC311" i="1"/>
  <c r="AC156" i="1"/>
  <c r="AC214" i="1"/>
  <c r="AC101" i="1"/>
  <c r="AC193" i="1"/>
  <c r="AC65" i="1"/>
  <c r="AC73" i="1"/>
  <c r="AC144" i="1"/>
  <c r="AC116" i="1"/>
  <c r="AC242" i="1"/>
  <c r="AC173" i="1"/>
  <c r="AC200" i="1"/>
  <c r="AC244" i="1"/>
  <c r="AC148" i="1"/>
  <c r="AC140" i="1"/>
  <c r="AC2" i="1"/>
  <c r="AC328" i="1"/>
  <c r="AC103" i="1"/>
  <c r="AC329" i="1"/>
  <c r="AC323" i="1"/>
  <c r="AC293" i="1"/>
  <c r="AC181" i="1"/>
  <c r="AC168" i="1"/>
  <c r="AC234" i="1"/>
  <c r="AC91" i="1"/>
  <c r="AC349" i="1"/>
  <c r="AC4" i="1"/>
  <c r="AC343" i="1"/>
  <c r="AC238" i="1"/>
  <c r="AC338" i="1"/>
  <c r="AC337" i="1"/>
  <c r="AC16" i="1"/>
  <c r="AC271" i="1"/>
  <c r="AC218" i="1"/>
  <c r="AC356" i="1"/>
  <c r="AC28" i="1"/>
  <c r="AC202" i="1"/>
  <c r="AC89" i="1"/>
  <c r="AC11" i="1"/>
  <c r="AC46" i="1"/>
  <c r="AC359" i="1"/>
  <c r="AC285" i="1"/>
  <c r="AC190" i="1"/>
  <c r="AC127" i="1"/>
  <c r="AC215" i="1"/>
  <c r="AC5" i="1"/>
  <c r="AC63" i="1"/>
  <c r="AC216" i="1"/>
  <c r="AC141" i="1"/>
  <c r="AC6" i="1"/>
  <c r="AC237" i="1"/>
  <c r="AC314" i="1"/>
  <c r="AC348" i="1"/>
  <c r="AC300" i="1"/>
  <c r="AC113" i="1"/>
  <c r="AC249" i="1"/>
  <c r="AC324" i="1"/>
  <c r="AC264" i="1"/>
  <c r="AC189" i="1"/>
  <c r="AC160" i="1"/>
  <c r="AC164" i="1"/>
  <c r="AC256" i="1"/>
  <c r="AC96" i="1"/>
  <c r="AC125" i="1"/>
  <c r="AC30" i="1"/>
  <c r="AC211" i="1"/>
  <c r="AC296" i="1"/>
  <c r="AC22" i="1"/>
  <c r="AC353" i="1"/>
  <c r="AC266" i="1"/>
  <c r="AC225" i="1"/>
  <c r="AC66" i="1"/>
  <c r="AC235" i="1"/>
  <c r="AC80" i="1"/>
  <c r="AC320" i="1"/>
  <c r="AC198" i="1"/>
  <c r="AC301" i="1"/>
  <c r="AC29" i="1"/>
  <c r="AC158" i="1"/>
  <c r="AC288" i="1"/>
  <c r="AC50" i="1"/>
  <c r="AC247" i="1"/>
  <c r="AC27" i="1"/>
  <c r="AC36" i="1"/>
  <c r="AC106" i="1"/>
  <c r="AC335" i="1"/>
  <c r="AC107" i="1"/>
  <c r="AC95" i="1"/>
  <c r="AC75" i="1"/>
  <c r="AC355" i="1"/>
  <c r="AC174" i="1"/>
  <c r="AC64" i="1"/>
  <c r="AC151" i="1"/>
  <c r="AC265" i="1"/>
  <c r="AC135" i="1"/>
  <c r="AC124" i="1"/>
  <c r="AC322" i="1"/>
  <c r="AC277" i="1"/>
  <c r="AC47" i="1"/>
  <c r="AC98" i="1"/>
  <c r="AC138" i="1"/>
  <c r="AC105" i="1"/>
  <c r="AC352" i="1"/>
  <c r="AC104" i="1"/>
  <c r="AC232" i="1"/>
  <c r="AC170" i="1"/>
  <c r="AC85" i="1"/>
  <c r="AC279" i="1"/>
  <c r="AC221" i="1"/>
  <c r="AC205" i="1"/>
  <c r="AC316" i="1"/>
  <c r="AC203" i="1"/>
  <c r="AC298" i="1"/>
  <c r="AC26" i="1"/>
  <c r="AC276" i="1"/>
  <c r="AC315" i="1"/>
  <c r="AC342" i="1"/>
  <c r="AC161" i="1"/>
  <c r="AC274" i="1"/>
  <c r="AC61" i="1"/>
  <c r="AC251" i="1"/>
  <c r="AC325" i="1"/>
  <c r="AC199" i="1"/>
  <c r="AC305" i="1"/>
  <c r="AC100" i="1"/>
  <c r="AC206" i="1"/>
  <c r="AC87" i="1"/>
  <c r="AC339" i="1"/>
  <c r="AC49" i="1"/>
  <c r="AC162" i="1"/>
  <c r="AC132" i="1"/>
  <c r="AC33" i="1"/>
  <c r="AC31" i="1"/>
  <c r="AC42" i="1"/>
  <c r="AC240" i="1"/>
  <c r="AC172" i="1"/>
  <c r="AC90" i="1"/>
  <c r="AC226" i="1"/>
  <c r="AC286" i="1"/>
  <c r="AC220" i="1"/>
  <c r="AC102" i="1"/>
  <c r="AC270" i="1"/>
  <c r="AC188" i="1"/>
  <c r="AC167" i="1"/>
  <c r="AC253" i="1"/>
  <c r="AC284" i="1"/>
  <c r="AC268" i="1"/>
  <c r="AC110" i="1"/>
  <c r="AC48" i="1"/>
  <c r="AC15" i="1"/>
  <c r="AC217" i="1"/>
  <c r="AC223" i="1"/>
  <c r="AC291" i="1"/>
  <c r="AC142" i="1"/>
  <c r="AC245" i="1"/>
  <c r="AC82" i="1"/>
  <c r="AC229" i="1"/>
  <c r="AC317" i="1"/>
  <c r="AC93" i="1"/>
  <c r="AC303" i="1"/>
  <c r="AC333" i="1"/>
  <c r="AC152" i="1"/>
  <c r="AC70" i="1"/>
  <c r="AC24" i="1"/>
  <c r="AC129" i="1"/>
  <c r="AC154" i="1"/>
  <c r="AC184" i="1"/>
  <c r="AC212" i="1"/>
  <c r="AC38" i="1"/>
  <c r="AC17" i="1"/>
  <c r="AC259" i="1"/>
  <c r="AC57" i="1"/>
  <c r="AC143" i="1"/>
  <c r="AC40" i="1"/>
  <c r="AC255" i="1"/>
  <c r="AC289" i="1"/>
  <c r="AC67" i="1"/>
  <c r="AC183" i="1"/>
  <c r="AC120" i="1"/>
  <c r="AC318" i="1"/>
  <c r="AC236" i="1"/>
  <c r="AC78" i="1"/>
  <c r="AC241" i="1"/>
  <c r="AC252" i="1"/>
  <c r="AC273" i="1"/>
  <c r="AC230" i="1"/>
  <c r="AC147" i="1"/>
  <c r="AC332" i="1"/>
  <c r="AC194" i="1"/>
  <c r="AC111" i="1"/>
  <c r="AC302" i="1"/>
  <c r="AC327" i="1"/>
  <c r="AC52" i="1"/>
  <c r="AC272" i="1"/>
  <c r="AC121" i="1"/>
  <c r="AC112" i="1"/>
  <c r="AC299" i="1"/>
  <c r="AC246" i="1"/>
  <c r="AC53" i="1"/>
  <c r="AC196" i="1"/>
  <c r="AC34" i="1"/>
  <c r="AC131" i="1"/>
  <c r="AC9" i="1"/>
  <c r="AC295" i="1"/>
  <c r="AC275" i="1"/>
  <c r="AC248" i="1"/>
  <c r="AC20" i="1"/>
  <c r="AC35" i="1"/>
  <c r="AC231" i="1"/>
  <c r="AC191" i="1"/>
  <c r="AC145" i="1"/>
  <c r="AC14" i="1"/>
  <c r="AC219" i="1"/>
  <c r="AC84" i="1"/>
  <c r="AC74" i="1"/>
  <c r="AC197" i="1"/>
  <c r="AC81" i="1"/>
  <c r="AC177" i="1"/>
  <c r="AC60" i="1"/>
  <c r="AC208" i="1"/>
  <c r="AC166" i="1"/>
  <c r="AC159" i="1"/>
  <c r="AC282" i="1"/>
  <c r="AC149" i="1"/>
  <c r="AC108" i="1"/>
  <c r="AC10" i="1"/>
  <c r="AC258" i="1"/>
  <c r="AC254" i="1"/>
  <c r="AC204" i="1"/>
  <c r="AC228" i="1"/>
  <c r="AC187" i="1"/>
  <c r="AC192" i="1"/>
  <c r="AC92" i="1"/>
  <c r="AC37" i="1"/>
  <c r="AC260" i="1"/>
  <c r="AC250" i="1"/>
  <c r="AC292" i="1"/>
  <c r="AC115" i="1"/>
  <c r="AC44" i="1"/>
  <c r="AC118" i="1"/>
  <c r="AC153" i="1"/>
  <c r="AC321" i="1"/>
  <c r="AC207" i="1"/>
  <c r="AC62" i="1"/>
  <c r="AC56" i="1"/>
  <c r="AC71" i="1"/>
  <c r="AC12" i="1"/>
  <c r="AC76" i="1"/>
  <c r="AC18" i="1"/>
  <c r="AC155" i="1"/>
  <c r="AC165" i="1"/>
  <c r="AC39" i="1"/>
  <c r="AC122" i="1"/>
  <c r="AC45" i="1"/>
  <c r="AC171" i="1"/>
  <c r="AC69" i="1"/>
  <c r="AC307" i="1"/>
  <c r="AC222" i="1"/>
  <c r="AC123" i="1"/>
  <c r="AC313" i="1"/>
  <c r="AC94" i="1"/>
  <c r="AC340" i="1"/>
  <c r="AC180" i="1"/>
  <c r="AC25" i="1"/>
  <c r="AC114" i="1"/>
  <c r="AC201" i="1"/>
  <c r="AC72" i="1"/>
  <c r="AC54" i="1"/>
  <c r="AC150" i="1"/>
  <c r="AC261" i="1"/>
  <c r="AX2" i="1" l="1"/>
  <c r="X23" i="6"/>
  <c r="X9" i="6"/>
  <c r="F17" i="6"/>
  <c r="R23" i="6"/>
  <c r="AL77" i="1"/>
  <c r="AL351" i="1"/>
  <c r="AL308" i="1"/>
  <c r="AL294" i="1"/>
  <c r="AL151" i="1"/>
  <c r="AL324" i="1"/>
  <c r="AL293" i="1"/>
  <c r="AL88" i="1"/>
  <c r="AL249" i="1"/>
  <c r="AL323" i="1"/>
  <c r="AL346" i="1"/>
  <c r="AL292" i="1"/>
  <c r="AL34" i="1"/>
  <c r="AL129" i="1"/>
  <c r="AL49" i="1"/>
  <c r="AL218" i="1"/>
  <c r="AL71" i="1"/>
  <c r="AL191" i="1"/>
  <c r="AL230" i="1"/>
  <c r="AL339" i="1"/>
  <c r="AL64" i="1"/>
  <c r="AL241" i="1"/>
  <c r="AL169" i="1"/>
  <c r="AL262" i="1"/>
  <c r="AL78" i="1"/>
  <c r="AL284" i="1"/>
  <c r="AL80" i="1"/>
  <c r="AL89" i="1"/>
  <c r="AL185" i="1"/>
  <c r="AL283" i="1"/>
  <c r="AL155" i="1"/>
  <c r="AL84" i="1"/>
  <c r="AL183" i="1"/>
  <c r="AL270" i="1"/>
  <c r="AL170" i="1"/>
  <c r="AL266" i="1"/>
  <c r="AL40" i="1"/>
  <c r="AL15" i="1"/>
  <c r="AL226" i="1"/>
  <c r="AL211" i="1"/>
  <c r="AL285" i="1"/>
  <c r="AL250" i="1"/>
  <c r="AL196" i="1"/>
  <c r="AL24" i="1"/>
  <c r="AL260" i="1"/>
  <c r="AL53" i="1"/>
  <c r="AL70" i="1"/>
  <c r="AL87" i="1"/>
  <c r="AL174" i="1"/>
  <c r="AL113" i="1"/>
  <c r="AL329" i="1"/>
  <c r="AL233" i="1"/>
  <c r="AL59" i="1"/>
  <c r="AL103" i="1"/>
  <c r="AL99" i="1"/>
  <c r="AL134" i="1"/>
  <c r="AJ40" i="1"/>
  <c r="AL320" i="1"/>
  <c r="AL261" i="1"/>
  <c r="AL37" i="1"/>
  <c r="AL246" i="1"/>
  <c r="AL152" i="1"/>
  <c r="AL206" i="1"/>
  <c r="AL355" i="1"/>
  <c r="AL300" i="1"/>
  <c r="AL243" i="1"/>
  <c r="AJ230" i="1"/>
  <c r="AJ15" i="1"/>
  <c r="AJ211" i="1"/>
  <c r="AL65" i="1"/>
  <c r="AL41" i="1"/>
  <c r="AL83" i="1"/>
  <c r="AJ65" i="1"/>
  <c r="AL45" i="1"/>
  <c r="AL205" i="1"/>
  <c r="AL114" i="1"/>
  <c r="AL122" i="1"/>
  <c r="AL153" i="1"/>
  <c r="AL31" i="1"/>
  <c r="AL251" i="1"/>
  <c r="AL221" i="1"/>
  <c r="AL322" i="1"/>
  <c r="AL202" i="1"/>
  <c r="AL311" i="1"/>
  <c r="AL68" i="1"/>
  <c r="AL25" i="1"/>
  <c r="AL39" i="1"/>
  <c r="AL118" i="1"/>
  <c r="AL254" i="1"/>
  <c r="AL340" i="1"/>
  <c r="AL115" i="1"/>
  <c r="AL10" i="1"/>
  <c r="AL131" i="1"/>
  <c r="AL111" i="1"/>
  <c r="AL142" i="1"/>
  <c r="AL161" i="1"/>
  <c r="AL265" i="1"/>
  <c r="AL247" i="1"/>
  <c r="AL264" i="1"/>
  <c r="AL5" i="1"/>
  <c r="AL181" i="1"/>
  <c r="AL242" i="1"/>
  <c r="AL136" i="1"/>
  <c r="AL178" i="1"/>
  <c r="AL290" i="1"/>
  <c r="AL133" i="1"/>
  <c r="AL267" i="1"/>
  <c r="AL94" i="1"/>
  <c r="AL18" i="1"/>
  <c r="AL108" i="1"/>
  <c r="AL219" i="1"/>
  <c r="AL194" i="1"/>
  <c r="AL67" i="1"/>
  <c r="AL102" i="1"/>
  <c r="AL342" i="1"/>
  <c r="AL232" i="1"/>
  <c r="AL50" i="1"/>
  <c r="AL353" i="1"/>
  <c r="AL116" i="1"/>
  <c r="AL319" i="1"/>
  <c r="AL32" i="1"/>
  <c r="AL313" i="1"/>
  <c r="AL76" i="1"/>
  <c r="AL149" i="1"/>
  <c r="AL14" i="1"/>
  <c r="AL332" i="1"/>
  <c r="AL289" i="1"/>
  <c r="AL315" i="1"/>
  <c r="AL288" i="1"/>
  <c r="AL22" i="1"/>
  <c r="AJ114" i="1"/>
  <c r="AL123" i="1"/>
  <c r="AL12" i="1"/>
  <c r="AL282" i="1"/>
  <c r="AL145" i="1"/>
  <c r="AL147" i="1"/>
  <c r="AL255" i="1"/>
  <c r="AL217" i="1"/>
  <c r="AL276" i="1"/>
  <c r="AJ251" i="1"/>
  <c r="AL171" i="1"/>
  <c r="AL268" i="1"/>
  <c r="AL11" i="1"/>
  <c r="AL54" i="1"/>
  <c r="AJ54" i="1"/>
  <c r="AL69" i="1"/>
  <c r="AJ69" i="1"/>
  <c r="AL62" i="1"/>
  <c r="AJ62" i="1"/>
  <c r="AL192" i="1"/>
  <c r="AJ192" i="1"/>
  <c r="AL208" i="1"/>
  <c r="AJ208" i="1"/>
  <c r="AL35" i="1"/>
  <c r="AJ35" i="1"/>
  <c r="AL112" i="1"/>
  <c r="AJ112" i="1"/>
  <c r="AL252" i="1"/>
  <c r="AJ252" i="1"/>
  <c r="AL57" i="1"/>
  <c r="AJ57" i="1"/>
  <c r="AL303" i="1"/>
  <c r="AL110" i="1"/>
  <c r="AL172" i="1"/>
  <c r="AL305" i="1"/>
  <c r="AL203" i="1"/>
  <c r="AJ203" i="1"/>
  <c r="AL98" i="1"/>
  <c r="AJ98" i="1"/>
  <c r="AL95" i="1"/>
  <c r="AJ95" i="1"/>
  <c r="AL198" i="1"/>
  <c r="AJ198" i="1"/>
  <c r="AL125" i="1"/>
  <c r="AJ125" i="1"/>
  <c r="AL314" i="1"/>
  <c r="AL46" i="1"/>
  <c r="AL343" i="1"/>
  <c r="AJ343" i="1"/>
  <c r="AL2" i="1"/>
  <c r="AJ2" i="1"/>
  <c r="AL101" i="1"/>
  <c r="AL269" i="1"/>
  <c r="AJ269" i="1"/>
  <c r="AL358" i="1"/>
  <c r="AJ358" i="1"/>
  <c r="AL139" i="1"/>
  <c r="AL310" i="1"/>
  <c r="AJ310" i="1"/>
  <c r="AL331" i="1"/>
  <c r="AJ331" i="1"/>
  <c r="AL7" i="1"/>
  <c r="AL257" i="1"/>
  <c r="AJ257" i="1"/>
  <c r="AJ110" i="1"/>
  <c r="AJ46" i="1"/>
  <c r="AJ72" i="1"/>
  <c r="AL72" i="1"/>
  <c r="AJ207" i="1"/>
  <c r="AL207" i="1"/>
  <c r="AJ187" i="1"/>
  <c r="AL187" i="1"/>
  <c r="AJ20" i="1"/>
  <c r="AL20" i="1"/>
  <c r="AJ121" i="1"/>
  <c r="AL121" i="1"/>
  <c r="AJ259" i="1"/>
  <c r="AL259" i="1"/>
  <c r="AJ93" i="1"/>
  <c r="AL93" i="1"/>
  <c r="AJ240" i="1"/>
  <c r="AL240" i="1"/>
  <c r="AJ199" i="1"/>
  <c r="AL199" i="1"/>
  <c r="AJ47" i="1"/>
  <c r="AL47" i="1"/>
  <c r="AJ107" i="1"/>
  <c r="AL107" i="1"/>
  <c r="AJ96" i="1"/>
  <c r="AL96" i="1"/>
  <c r="AJ237" i="1"/>
  <c r="AL237" i="1"/>
  <c r="AJ4" i="1"/>
  <c r="AL4" i="1"/>
  <c r="AJ140" i="1"/>
  <c r="AL140" i="1"/>
  <c r="AJ357" i="1"/>
  <c r="AL357" i="1"/>
  <c r="AJ119" i="1"/>
  <c r="AL119" i="1"/>
  <c r="AJ287" i="1"/>
  <c r="AL287" i="1"/>
  <c r="AJ210" i="1"/>
  <c r="AL210" i="1"/>
  <c r="AJ281" i="1"/>
  <c r="AL281" i="1"/>
  <c r="AJ221" i="1"/>
  <c r="AJ202" i="1"/>
  <c r="AL60" i="1"/>
  <c r="AL316" i="1"/>
  <c r="AL214" i="1"/>
  <c r="AL201" i="1"/>
  <c r="AJ201" i="1"/>
  <c r="AL321" i="1"/>
  <c r="AJ321" i="1"/>
  <c r="AJ228" i="1"/>
  <c r="AL228" i="1"/>
  <c r="AL248" i="1"/>
  <c r="AJ248" i="1"/>
  <c r="AJ272" i="1"/>
  <c r="AL272" i="1"/>
  <c r="AL17" i="1"/>
  <c r="AJ17" i="1"/>
  <c r="AL317" i="1"/>
  <c r="AJ317" i="1"/>
  <c r="AL42" i="1"/>
  <c r="AL325" i="1"/>
  <c r="AL277" i="1"/>
  <c r="AJ277" i="1"/>
  <c r="AJ335" i="1"/>
  <c r="AL335" i="1"/>
  <c r="AL256" i="1"/>
  <c r="AJ256" i="1"/>
  <c r="AL6" i="1"/>
  <c r="AJ6" i="1"/>
  <c r="AJ349" i="1"/>
  <c r="AL349" i="1"/>
  <c r="AJ148" i="1"/>
  <c r="AL148" i="1"/>
  <c r="AJ157" i="1"/>
  <c r="AL157" i="1"/>
  <c r="AJ55" i="1"/>
  <c r="AL55" i="1"/>
  <c r="AJ182" i="1"/>
  <c r="AL182" i="1"/>
  <c r="AJ175" i="1"/>
  <c r="AL175" i="1"/>
  <c r="AJ312" i="1"/>
  <c r="AL312" i="1"/>
  <c r="AL177" i="1"/>
  <c r="AL156" i="1"/>
  <c r="AL204" i="1"/>
  <c r="AJ204" i="1"/>
  <c r="AJ81" i="1"/>
  <c r="AL81" i="1"/>
  <c r="AL275" i="1"/>
  <c r="AJ275" i="1"/>
  <c r="AJ52" i="1"/>
  <c r="AL52" i="1"/>
  <c r="AJ236" i="1"/>
  <c r="AL236" i="1"/>
  <c r="AL38" i="1"/>
  <c r="AJ38" i="1"/>
  <c r="AL229" i="1"/>
  <c r="AJ229" i="1"/>
  <c r="AJ253" i="1"/>
  <c r="AL253" i="1"/>
  <c r="AL106" i="1"/>
  <c r="AJ106" i="1"/>
  <c r="AJ235" i="1"/>
  <c r="AL235" i="1"/>
  <c r="AL164" i="1"/>
  <c r="AJ164" i="1"/>
  <c r="AL141" i="1"/>
  <c r="AJ141" i="1"/>
  <c r="AL91" i="1"/>
  <c r="AJ91" i="1"/>
  <c r="AJ244" i="1"/>
  <c r="AL244" i="1"/>
  <c r="AL163" i="1"/>
  <c r="AJ163" i="1"/>
  <c r="AJ43" i="1"/>
  <c r="AL43" i="1"/>
  <c r="AL146" i="1"/>
  <c r="AJ146" i="1"/>
  <c r="AJ109" i="1"/>
  <c r="AL109" i="1"/>
  <c r="AJ13" i="1"/>
  <c r="AL13" i="1"/>
  <c r="AL336" i="1"/>
  <c r="AJ336" i="1"/>
  <c r="AJ153" i="1"/>
  <c r="AJ172" i="1"/>
  <c r="AL150" i="1"/>
  <c r="AL307" i="1"/>
  <c r="AL56" i="1"/>
  <c r="AL92" i="1"/>
  <c r="AL166" i="1"/>
  <c r="AL231" i="1"/>
  <c r="AL299" i="1"/>
  <c r="AL273" i="1"/>
  <c r="AL143" i="1"/>
  <c r="AL333" i="1"/>
  <c r="AL48" i="1"/>
  <c r="AL90" i="1"/>
  <c r="AL100" i="1"/>
  <c r="AL298" i="1"/>
  <c r="AL138" i="1"/>
  <c r="AL75" i="1"/>
  <c r="AL301" i="1"/>
  <c r="AL30" i="1"/>
  <c r="AL348" i="1"/>
  <c r="AL359" i="1"/>
  <c r="AL238" i="1"/>
  <c r="AL328" i="1"/>
  <c r="AL193" i="1"/>
  <c r="AL306" i="1"/>
  <c r="AL309" i="1"/>
  <c r="AL79" i="1"/>
  <c r="AL354" i="1"/>
  <c r="AL130" i="1"/>
  <c r="AL176" i="1"/>
  <c r="AL344" i="1"/>
  <c r="AJ111" i="1"/>
  <c r="AJ67" i="1"/>
  <c r="AJ217" i="1"/>
  <c r="AJ226" i="1"/>
  <c r="AJ100" i="1"/>
  <c r="AJ285" i="1"/>
  <c r="AJ116" i="1"/>
  <c r="AJ319" i="1"/>
  <c r="AJ32" i="1"/>
  <c r="AL222" i="1"/>
  <c r="AL159" i="1"/>
  <c r="AL154" i="1"/>
  <c r="AL162" i="1"/>
  <c r="AL26" i="1"/>
  <c r="AL29" i="1"/>
  <c r="AL197" i="1"/>
  <c r="AL295" i="1"/>
  <c r="AL327" i="1"/>
  <c r="AL318" i="1"/>
  <c r="AL212" i="1"/>
  <c r="AL82" i="1"/>
  <c r="AL167" i="1"/>
  <c r="AL33" i="1"/>
  <c r="AL61" i="1"/>
  <c r="AL279" i="1"/>
  <c r="AL124" i="1"/>
  <c r="AL36" i="1"/>
  <c r="AL66" i="1"/>
  <c r="AL160" i="1"/>
  <c r="AL216" i="1"/>
  <c r="AL28" i="1"/>
  <c r="AL234" i="1"/>
  <c r="AL200" i="1"/>
  <c r="AL51" i="1"/>
  <c r="AL227" i="1"/>
  <c r="AL239" i="1"/>
  <c r="AL86" i="1"/>
  <c r="AL334" i="1"/>
  <c r="AL278" i="1"/>
  <c r="AL304" i="1"/>
  <c r="AL21" i="1"/>
  <c r="AJ94" i="1"/>
  <c r="AJ18" i="1"/>
  <c r="AJ149" i="1"/>
  <c r="AJ145" i="1"/>
  <c r="AJ273" i="1"/>
  <c r="AJ33" i="1"/>
  <c r="AJ288" i="1"/>
  <c r="AJ30" i="1"/>
  <c r="AJ51" i="1"/>
  <c r="AJ86" i="1"/>
  <c r="AJ304" i="1"/>
  <c r="AL271" i="1"/>
  <c r="AL186" i="1"/>
  <c r="AL209" i="1"/>
  <c r="AL23" i="1"/>
  <c r="AL180" i="1"/>
  <c r="AL165" i="1"/>
  <c r="AL44" i="1"/>
  <c r="AL258" i="1"/>
  <c r="AL74" i="1"/>
  <c r="AL9" i="1"/>
  <c r="AL302" i="1"/>
  <c r="AL120" i="1"/>
  <c r="AL184" i="1"/>
  <c r="AL245" i="1"/>
  <c r="AL188" i="1"/>
  <c r="AL132" i="1"/>
  <c r="AL274" i="1"/>
  <c r="AL85" i="1"/>
  <c r="AL135" i="1"/>
  <c r="AL27" i="1"/>
  <c r="AL225" i="1"/>
  <c r="AL189" i="1"/>
  <c r="AL63" i="1"/>
  <c r="AL356" i="1"/>
  <c r="AL168" i="1"/>
  <c r="AL173" i="1"/>
  <c r="AL280" i="1"/>
  <c r="AL8" i="1"/>
  <c r="AL58" i="1"/>
  <c r="AL345" i="1"/>
  <c r="AL179" i="1"/>
  <c r="AL195" i="1"/>
  <c r="AL213" i="1"/>
  <c r="AL126" i="1"/>
  <c r="AJ313" i="1"/>
  <c r="AJ76" i="1"/>
  <c r="AJ282" i="1"/>
  <c r="AJ191" i="1"/>
  <c r="AJ299" i="1"/>
  <c r="AJ167" i="1"/>
  <c r="AJ132" i="1"/>
  <c r="AJ328" i="1"/>
  <c r="AJ280" i="1"/>
  <c r="AJ309" i="1"/>
  <c r="AJ345" i="1"/>
  <c r="AJ130" i="1"/>
  <c r="AJ213" i="1"/>
  <c r="AL220" i="1"/>
  <c r="AL104" i="1"/>
  <c r="AL16" i="1"/>
  <c r="AL330" i="1"/>
  <c r="AL347" i="1"/>
  <c r="AL97" i="1"/>
  <c r="AJ123" i="1"/>
  <c r="AJ12" i="1"/>
  <c r="AJ231" i="1"/>
  <c r="AJ82" i="1"/>
  <c r="AJ188" i="1"/>
  <c r="AJ342" i="1"/>
  <c r="AJ301" i="1"/>
  <c r="AJ216" i="1"/>
  <c r="AL286" i="1"/>
  <c r="AL352" i="1"/>
  <c r="AL296" i="1"/>
  <c r="AL337" i="1"/>
  <c r="AL263" i="1"/>
  <c r="AL117" i="1"/>
  <c r="AL3" i="1"/>
  <c r="AJ71" i="1"/>
  <c r="AJ166" i="1"/>
  <c r="AJ212" i="1"/>
  <c r="AJ245" i="1"/>
  <c r="AJ315" i="1"/>
  <c r="AJ63" i="1"/>
  <c r="AL105" i="1"/>
  <c r="AL338" i="1"/>
  <c r="AL224" i="1"/>
  <c r="AL326" i="1"/>
  <c r="AL137" i="1"/>
  <c r="AJ150" i="1"/>
  <c r="AJ307" i="1"/>
  <c r="AJ56" i="1"/>
  <c r="AJ92" i="1"/>
  <c r="AJ318" i="1"/>
  <c r="AJ184" i="1"/>
  <c r="AJ276" i="1"/>
  <c r="AJ75" i="1"/>
  <c r="AJ160" i="1"/>
  <c r="AJ200" i="1"/>
  <c r="AJ239" i="1"/>
  <c r="AJ278" i="1"/>
  <c r="AL291" i="1"/>
  <c r="AL215" i="1"/>
  <c r="AJ327" i="1"/>
  <c r="AJ120" i="1"/>
  <c r="AJ138" i="1"/>
  <c r="AJ189" i="1"/>
  <c r="AJ238" i="1"/>
  <c r="AJ173" i="1"/>
  <c r="AJ306" i="1"/>
  <c r="AJ58" i="1"/>
  <c r="AJ354" i="1"/>
  <c r="AJ195" i="1"/>
  <c r="AJ344" i="1"/>
  <c r="AL223" i="1"/>
  <c r="AL127" i="1"/>
  <c r="AL144" i="1"/>
  <c r="AL19" i="1"/>
  <c r="AL297" i="1"/>
  <c r="AJ295" i="1"/>
  <c r="AJ302" i="1"/>
  <c r="AJ298" i="1"/>
  <c r="AJ66" i="1"/>
  <c r="AL158" i="1"/>
  <c r="AL190" i="1"/>
  <c r="AL73" i="1"/>
  <c r="AL350" i="1"/>
  <c r="AL341" i="1"/>
  <c r="AS128" i="1"/>
  <c r="AX128" i="1" s="1"/>
  <c r="AC128" i="1"/>
  <c r="X29" i="6" l="1"/>
  <c r="L17" i="6"/>
  <c r="X31" i="6"/>
  <c r="R29" i="6"/>
  <c r="X11" i="6"/>
  <c r="R35" i="6"/>
  <c r="L33" i="6"/>
  <c r="X21" i="6"/>
  <c r="F31" i="6"/>
  <c r="X15" i="6"/>
  <c r="L9" i="6"/>
  <c r="X35" i="6"/>
  <c r="L23" i="6"/>
  <c r="F21" i="6"/>
  <c r="X19" i="6"/>
  <c r="F11" i="6"/>
  <c r="F29" i="6"/>
  <c r="R9" i="6"/>
  <c r="L13" i="6"/>
  <c r="X33" i="6"/>
  <c r="R5" i="6"/>
  <c r="L21" i="6"/>
  <c r="R11" i="6"/>
  <c r="R25" i="6"/>
  <c r="F5" i="6"/>
  <c r="R17" i="6"/>
  <c r="R21" i="6"/>
  <c r="L15" i="6"/>
  <c r="L19" i="6"/>
  <c r="X5" i="6"/>
  <c r="F15" i="6"/>
  <c r="F33" i="6"/>
  <c r="R33" i="6"/>
  <c r="F23" i="6"/>
  <c r="X17" i="6"/>
  <c r="L31" i="6"/>
  <c r="F9" i="6"/>
  <c r="X13" i="6"/>
  <c r="L5" i="6"/>
  <c r="F19" i="6"/>
  <c r="R15" i="6"/>
  <c r="L25" i="6"/>
  <c r="L11" i="6"/>
  <c r="F13" i="6"/>
  <c r="R19" i="6"/>
  <c r="X25" i="6"/>
  <c r="F25" i="6"/>
  <c r="R13" i="6"/>
  <c r="L29" i="6"/>
  <c r="R31" i="6"/>
  <c r="L7" i="6"/>
  <c r="L35" i="6"/>
  <c r="F27" i="6"/>
  <c r="R27" i="6"/>
  <c r="F7" i="6"/>
  <c r="X7" i="6"/>
  <c r="F35" i="6"/>
  <c r="R7" i="6"/>
  <c r="L27" i="6"/>
  <c r="X27" i="6"/>
  <c r="AL128" i="1"/>
  <c r="AM128" i="1" s="1"/>
  <c r="AJ128" i="1"/>
  <c r="AK188" i="1" s="1"/>
  <c r="L38" i="6" l="1"/>
  <c r="X38" i="6"/>
  <c r="R38" i="6"/>
  <c r="F38" i="6"/>
  <c r="R39" i="6"/>
  <c r="AM238" i="1"/>
  <c r="AK138" i="1"/>
  <c r="AK334" i="1"/>
  <c r="AK148" i="1"/>
  <c r="AK207" i="1"/>
  <c r="AK90" i="1"/>
  <c r="AK214" i="1"/>
  <c r="AM278" i="1"/>
  <c r="AM63" i="1"/>
  <c r="AM216" i="1"/>
  <c r="AM24" i="1"/>
  <c r="AK101" i="1"/>
  <c r="AK3" i="1"/>
  <c r="AM77" i="1"/>
  <c r="AM294" i="1"/>
  <c r="AM8" i="1"/>
  <c r="AM189" i="1"/>
  <c r="AM64" i="1"/>
  <c r="AK178" i="1"/>
  <c r="AM141" i="1"/>
  <c r="AM251" i="1"/>
  <c r="AM244" i="1"/>
  <c r="AK203" i="1"/>
  <c r="AK291" i="1"/>
  <c r="AM14" i="1"/>
  <c r="AM271" i="1"/>
  <c r="AM134" i="1"/>
  <c r="AK326" i="1"/>
  <c r="AM148" i="1"/>
  <c r="AM339" i="1"/>
  <c r="AK226" i="1"/>
  <c r="AM172" i="1"/>
  <c r="AM304" i="1"/>
  <c r="AM119" i="1"/>
  <c r="AM178" i="1"/>
  <c r="AM25" i="1"/>
  <c r="AM310" i="1"/>
  <c r="AM220" i="1"/>
  <c r="AM94" i="1"/>
  <c r="AK19" i="1"/>
  <c r="AM250" i="1"/>
  <c r="AM17" i="1"/>
  <c r="AM299" i="1"/>
  <c r="AM207" i="1"/>
  <c r="AM143" i="1"/>
  <c r="AM126" i="1"/>
  <c r="AK18" i="1"/>
  <c r="AM39" i="1"/>
  <c r="L37" i="6"/>
  <c r="F37" i="6"/>
  <c r="F39" i="6"/>
  <c r="R37" i="6"/>
  <c r="AK285" i="1"/>
  <c r="AK230" i="1"/>
  <c r="AK174" i="1"/>
  <c r="AM177" i="1"/>
  <c r="AM38" i="1"/>
  <c r="AK211" i="1"/>
  <c r="AM4" i="1"/>
  <c r="AM290" i="1"/>
  <c r="AK267" i="1"/>
  <c r="AK54" i="1"/>
  <c r="AK287" i="1"/>
  <c r="AM258" i="1"/>
  <c r="AK353" i="1"/>
  <c r="AM248" i="1"/>
  <c r="AM305" i="1"/>
  <c r="AM353" i="1"/>
  <c r="AM52" i="1"/>
  <c r="AM167" i="1"/>
  <c r="AM289" i="1"/>
  <c r="X37" i="6"/>
  <c r="AK199" i="1"/>
  <c r="AM256" i="1"/>
  <c r="AK340" i="1"/>
  <c r="AM296" i="1"/>
  <c r="AM158" i="1"/>
  <c r="AK359" i="1"/>
  <c r="AK103" i="1"/>
  <c r="AK266" i="1"/>
  <c r="AK68" i="1"/>
  <c r="AM232" i="1"/>
  <c r="AK335" i="1"/>
  <c r="AK86" i="1"/>
  <c r="AK270" i="1"/>
  <c r="AM221" i="1"/>
  <c r="AK140" i="1"/>
  <c r="AM197" i="1"/>
  <c r="AM19" i="1"/>
  <c r="AK94" i="1"/>
  <c r="AK64" i="1"/>
  <c r="AK356" i="1"/>
  <c r="AM22" i="1"/>
  <c r="AK182" i="1"/>
  <c r="AM184" i="1"/>
  <c r="AM173" i="1"/>
  <c r="AK87" i="1"/>
  <c r="AM346" i="1"/>
  <c r="AK343" i="1"/>
  <c r="AM276" i="1"/>
  <c r="AK206" i="1"/>
  <c r="AK168" i="1"/>
  <c r="AM319" i="1"/>
  <c r="AM6" i="1"/>
  <c r="AM209" i="1"/>
  <c r="AM347" i="1"/>
  <c r="AM166" i="1"/>
  <c r="AK134" i="1"/>
  <c r="AM34" i="1"/>
  <c r="AK112" i="1"/>
  <c r="AM235" i="1"/>
  <c r="AK160" i="1"/>
  <c r="AM33" i="1"/>
  <c r="AK88" i="1"/>
  <c r="AK45" i="1"/>
  <c r="AM247" i="1"/>
  <c r="AM201" i="1"/>
  <c r="AM301" i="1"/>
  <c r="AK332" i="1"/>
  <c r="AK60" i="1"/>
  <c r="AM264" i="1"/>
  <c r="AK201" i="1"/>
  <c r="AM51" i="1"/>
  <c r="AM355" i="1"/>
  <c r="AM26" i="1"/>
  <c r="AK179" i="1"/>
  <c r="AM218" i="1"/>
  <c r="AM176" i="1"/>
  <c r="AK330" i="1"/>
  <c r="AK197" i="1"/>
  <c r="AM255" i="1"/>
  <c r="AM156" i="1"/>
  <c r="AM27" i="1"/>
  <c r="AK4" i="1"/>
  <c r="AK303" i="1"/>
  <c r="AM103" i="1"/>
  <c r="AM72" i="1"/>
  <c r="AM348" i="1"/>
  <c r="AK307" i="1"/>
  <c r="AK193" i="1"/>
  <c r="AK358" i="1"/>
  <c r="AK71" i="1"/>
  <c r="AK339" i="1"/>
  <c r="AK5" i="1"/>
  <c r="AM315" i="1"/>
  <c r="AK55" i="1"/>
  <c r="AM302" i="1"/>
  <c r="AK108" i="1"/>
  <c r="AM131" i="1"/>
  <c r="AK221" i="1"/>
  <c r="AM66" i="1"/>
  <c r="AM168" i="1"/>
  <c r="AM245" i="1"/>
  <c r="AK341" i="1"/>
  <c r="AK258" i="1"/>
  <c r="AM268" i="1"/>
  <c r="AM275" i="1"/>
  <c r="AK282" i="1"/>
  <c r="AM286" i="1"/>
  <c r="AK41" i="1"/>
  <c r="AM169" i="1"/>
  <c r="AK47" i="1"/>
  <c r="AK281" i="1"/>
  <c r="AK181" i="1"/>
  <c r="AK8" i="1"/>
  <c r="AM123" i="1"/>
  <c r="AK175" i="1"/>
  <c r="AM188" i="1"/>
  <c r="AN188" i="1" s="1"/>
  <c r="AM338" i="1"/>
  <c r="AM227" i="1"/>
  <c r="AK26" i="1"/>
  <c r="AM78" i="1"/>
  <c r="AK98" i="1"/>
  <c r="AM43" i="1"/>
  <c r="AK298" i="1"/>
  <c r="AM179" i="1"/>
  <c r="AK196" i="1"/>
  <c r="AK122" i="1"/>
  <c r="AM108" i="1"/>
  <c r="AM317" i="1"/>
  <c r="AK33" i="1"/>
  <c r="AK323" i="1"/>
  <c r="AK177" i="1"/>
  <c r="AN177" i="1" s="1"/>
  <c r="AM219" i="1"/>
  <c r="AK317" i="1"/>
  <c r="AK273" i="1"/>
  <c r="AM194" i="1"/>
  <c r="AK166" i="1"/>
  <c r="AK225" i="1"/>
  <c r="AM89" i="1"/>
  <c r="AM44" i="1"/>
  <c r="AK260" i="1"/>
  <c r="AM151" i="1"/>
  <c r="AK62" i="1"/>
  <c r="AK38" i="1"/>
  <c r="AN38" i="1" s="1"/>
  <c r="AM195" i="1"/>
  <c r="AM124" i="1"/>
  <c r="AK165" i="1"/>
  <c r="AM243" i="1"/>
  <c r="AM93" i="1"/>
  <c r="AK111" i="1"/>
  <c r="AM215" i="1"/>
  <c r="AK305" i="1"/>
  <c r="AK81" i="1"/>
  <c r="AK84" i="1"/>
  <c r="AK216" i="1"/>
  <c r="AK191" i="1"/>
  <c r="AK286" i="1"/>
  <c r="AM323" i="1"/>
  <c r="AM35" i="1"/>
  <c r="AM106" i="1"/>
  <c r="AM104" i="1"/>
  <c r="AK276" i="1"/>
  <c r="AK152" i="1"/>
  <c r="AM170" i="1"/>
  <c r="AM272" i="1"/>
  <c r="AK67" i="1"/>
  <c r="AK242" i="1"/>
  <c r="AK61" i="1"/>
  <c r="AM54" i="1"/>
  <c r="AN54" i="1" s="1"/>
  <c r="AK52" i="1"/>
  <c r="AN52" i="1" s="1"/>
  <c r="AM280" i="1"/>
  <c r="AK306" i="1"/>
  <c r="AK280" i="1"/>
  <c r="AK143" i="1"/>
  <c r="AN143" i="1" s="1"/>
  <c r="AM40" i="1"/>
  <c r="AK2" i="1"/>
  <c r="AM307" i="1"/>
  <c r="AM146" i="1"/>
  <c r="AM117" i="1"/>
  <c r="AK16" i="1"/>
  <c r="AK25" i="1"/>
  <c r="AM313" i="1"/>
  <c r="AK349" i="1"/>
  <c r="AK12" i="1"/>
  <c r="AK261" i="1"/>
  <c r="AK39" i="1"/>
  <c r="AM76" i="1"/>
  <c r="AM349" i="1"/>
  <c r="AM165" i="1"/>
  <c r="AM147" i="1"/>
  <c r="AK23" i="1"/>
  <c r="L39" i="6"/>
  <c r="AM211" i="1"/>
  <c r="AK278" i="1"/>
  <c r="AN278" i="1" s="1"/>
  <c r="AK190" i="1"/>
  <c r="AM71" i="1"/>
  <c r="AK57" i="1"/>
  <c r="AK141" i="1"/>
  <c r="AN141" i="1" s="1"/>
  <c r="AK309" i="1"/>
  <c r="AK77" i="1"/>
  <c r="AN77" i="1" s="1"/>
  <c r="AM153" i="1"/>
  <c r="AM237" i="1"/>
  <c r="AM162" i="1"/>
  <c r="AM223" i="1"/>
  <c r="AK126" i="1"/>
  <c r="AK31" i="1"/>
  <c r="AK117" i="1"/>
  <c r="AK248" i="1"/>
  <c r="AK255" i="1"/>
  <c r="AN255" i="1" s="1"/>
  <c r="AM88" i="1"/>
  <c r="AM208" i="1"/>
  <c r="AK253" i="1"/>
  <c r="AK313" i="1"/>
  <c r="AK268" i="1"/>
  <c r="AK209" i="1"/>
  <c r="AM50" i="1"/>
  <c r="AM335" i="1"/>
  <c r="AK304" i="1"/>
  <c r="AN304" i="1" s="1"/>
  <c r="AK184" i="1"/>
  <c r="AN184" i="1" s="1"/>
  <c r="AK63" i="1"/>
  <c r="AN63" i="1" s="1"/>
  <c r="AK99" i="1"/>
  <c r="AM241" i="1"/>
  <c r="AM203" i="1"/>
  <c r="AN203" i="1" s="1"/>
  <c r="AM163" i="1"/>
  <c r="AK315" i="1"/>
  <c r="AM139" i="1"/>
  <c r="AK205" i="1"/>
  <c r="AM70" i="1"/>
  <c r="AK106" i="1"/>
  <c r="AK56" i="1"/>
  <c r="AK154" i="1"/>
  <c r="AM292" i="1"/>
  <c r="AM112" i="1"/>
  <c r="AK235" i="1"/>
  <c r="AK299" i="1"/>
  <c r="AM164" i="1"/>
  <c r="AK195" i="1"/>
  <c r="AK290" i="1"/>
  <c r="AM174" i="1"/>
  <c r="AM257" i="1"/>
  <c r="AM298" i="1"/>
  <c r="AM354" i="1"/>
  <c r="AM190" i="1"/>
  <c r="AK28" i="1"/>
  <c r="AK180" i="1"/>
  <c r="AM282" i="1"/>
  <c r="AK312" i="1"/>
  <c r="AK11" i="1"/>
  <c r="AK296" i="1"/>
  <c r="AK294" i="1"/>
  <c r="AM145" i="1"/>
  <c r="AM312" i="1"/>
  <c r="AM85" i="1"/>
  <c r="AK46" i="1"/>
  <c r="AK49" i="1"/>
  <c r="AM233" i="1"/>
  <c r="AM342" i="1"/>
  <c r="AK85" i="1"/>
  <c r="AM185" i="1"/>
  <c r="AK198" i="1"/>
  <c r="AM109" i="1"/>
  <c r="AK231" i="1"/>
  <c r="AK151" i="1"/>
  <c r="AM340" i="1"/>
  <c r="AM210" i="1"/>
  <c r="AM279" i="1"/>
  <c r="AM350" i="1"/>
  <c r="AK24" i="1"/>
  <c r="AN24" i="1" s="1"/>
  <c r="AK73" i="1"/>
  <c r="AK244" i="1"/>
  <c r="AK213" i="1"/>
  <c r="AK104" i="1"/>
  <c r="AK135" i="1"/>
  <c r="AM288" i="1"/>
  <c r="AM55" i="1"/>
  <c r="AM120" i="1"/>
  <c r="AM297" i="1"/>
  <c r="AK295" i="1"/>
  <c r="AK246" i="1"/>
  <c r="AM270" i="1"/>
  <c r="AM343" i="1"/>
  <c r="AK153" i="1"/>
  <c r="AK189" i="1"/>
  <c r="AM273" i="1"/>
  <c r="AK115" i="1"/>
  <c r="AM261" i="1"/>
  <c r="AM90" i="1"/>
  <c r="AK170" i="1"/>
  <c r="AN170" i="1" s="1"/>
  <c r="AM262" i="1"/>
  <c r="AM98" i="1"/>
  <c r="AK43" i="1"/>
  <c r="AN43" i="1" s="1"/>
  <c r="AM330" i="1"/>
  <c r="AK32" i="1"/>
  <c r="AK229" i="1"/>
  <c r="AK346" i="1"/>
  <c r="AM246" i="1"/>
  <c r="AK121" i="1"/>
  <c r="AM79" i="1"/>
  <c r="AM200" i="1"/>
  <c r="AK311" i="1"/>
  <c r="AK158" i="1"/>
  <c r="AM351" i="1"/>
  <c r="AM69" i="1"/>
  <c r="AK236" i="1"/>
  <c r="AM155" i="1"/>
  <c r="AK137" i="1"/>
  <c r="AM308" i="1"/>
  <c r="AK69" i="1"/>
  <c r="AM236" i="1"/>
  <c r="AM345" i="1"/>
  <c r="AM96" i="1"/>
  <c r="AK347" i="1"/>
  <c r="X39" i="6"/>
  <c r="AM114" i="1"/>
  <c r="AM228" i="1"/>
  <c r="AK300" i="1"/>
  <c r="AM285" i="1"/>
  <c r="AM358" i="1"/>
  <c r="AM231" i="1"/>
  <c r="AM3" i="1"/>
  <c r="AN3" i="1" s="1"/>
  <c r="AK297" i="1"/>
  <c r="AK320" i="1"/>
  <c r="AM242" i="1"/>
  <c r="AK228" i="1"/>
  <c r="AM86" i="1"/>
  <c r="AK50" i="1"/>
  <c r="AM196" i="1"/>
  <c r="AK142" i="1"/>
  <c r="AK251" i="1"/>
  <c r="AN251" i="1" s="1"/>
  <c r="AK324" i="1"/>
  <c r="AK37" i="1"/>
  <c r="AM84" i="1"/>
  <c r="AM314" i="1"/>
  <c r="AM336" i="1"/>
  <c r="AK342" i="1"/>
  <c r="AN342" i="1" s="1"/>
  <c r="AK59" i="1"/>
  <c r="AK264" i="1"/>
  <c r="AM171" i="1"/>
  <c r="AM81" i="1"/>
  <c r="AM356" i="1"/>
  <c r="AM116" i="1"/>
  <c r="AM110" i="1"/>
  <c r="AK176" i="1"/>
  <c r="AN176" i="1" s="1"/>
  <c r="AM53" i="1"/>
  <c r="AM331" i="1"/>
  <c r="AM48" i="1"/>
  <c r="AM11" i="1"/>
  <c r="AK130" i="1"/>
  <c r="AK262" i="1"/>
  <c r="AN262" i="1" s="1"/>
  <c r="AM41" i="1"/>
  <c r="AM327" i="1"/>
  <c r="AK194" i="1"/>
  <c r="AN194" i="1" s="1"/>
  <c r="AM266" i="1"/>
  <c r="AM2" i="1"/>
  <c r="AM150" i="1"/>
  <c r="AM352" i="1"/>
  <c r="AK145" i="1"/>
  <c r="AK265" i="1"/>
  <c r="AK65" i="1"/>
  <c r="AK107" i="1"/>
  <c r="AK319" i="1"/>
  <c r="AM180" i="1"/>
  <c r="AM230" i="1"/>
  <c r="AN230" i="1" s="1"/>
  <c r="AK83" i="1"/>
  <c r="AM129" i="1"/>
  <c r="AM252" i="1"/>
  <c r="AM56" i="1"/>
  <c r="AM136" i="1"/>
  <c r="AK355" i="1"/>
  <c r="AM49" i="1"/>
  <c r="AK252" i="1"/>
  <c r="AK164" i="1"/>
  <c r="AK328" i="1"/>
  <c r="AM42" i="1"/>
  <c r="AK289" i="1"/>
  <c r="AN289" i="1" s="1"/>
  <c r="AM118" i="1"/>
  <c r="AM13" i="1"/>
  <c r="AK348" i="1"/>
  <c r="AM59" i="1"/>
  <c r="AK72" i="1"/>
  <c r="AM30" i="1"/>
  <c r="AK150" i="1"/>
  <c r="AK223" i="1"/>
  <c r="AK89" i="1"/>
  <c r="AM102" i="1"/>
  <c r="AM277" i="1"/>
  <c r="AK30" i="1"/>
  <c r="AK97" i="1"/>
  <c r="AK192" i="1"/>
  <c r="AK224" i="1"/>
  <c r="AK212" i="1"/>
  <c r="AK70" i="1"/>
  <c r="AM249" i="1"/>
  <c r="AK208" i="1"/>
  <c r="AM253" i="1"/>
  <c r="AK76" i="1"/>
  <c r="AK331" i="1"/>
  <c r="AK91" i="1"/>
  <c r="AK74" i="1"/>
  <c r="AM320" i="1"/>
  <c r="AM187" i="1"/>
  <c r="AM193" i="1"/>
  <c r="AK20" i="1"/>
  <c r="AK161" i="1"/>
  <c r="AM202" i="1"/>
  <c r="AM186" i="1"/>
  <c r="AK293" i="1"/>
  <c r="AM87" i="1"/>
  <c r="AM7" i="1"/>
  <c r="AM100" i="1"/>
  <c r="AM105" i="1"/>
  <c r="AM274" i="1"/>
  <c r="AK129" i="1"/>
  <c r="AM68" i="1"/>
  <c r="AK119" i="1"/>
  <c r="AM212" i="1"/>
  <c r="AK132" i="1"/>
  <c r="AM115" i="1"/>
  <c r="AK105" i="1"/>
  <c r="AM284" i="1"/>
  <c r="AM95" i="1"/>
  <c r="AM138" i="1"/>
  <c r="AN138" i="1" s="1"/>
  <c r="AK240" i="1"/>
  <c r="AK48" i="1"/>
  <c r="AM80" i="1"/>
  <c r="AK95" i="1"/>
  <c r="AK146" i="1"/>
  <c r="AN146" i="1" s="1"/>
  <c r="AK123" i="1"/>
  <c r="AK109" i="1"/>
  <c r="AK144" i="1"/>
  <c r="AM5" i="1"/>
  <c r="AM9" i="1"/>
  <c r="AK171" i="1"/>
  <c r="AM300" i="1"/>
  <c r="AK93" i="1"/>
  <c r="AN93" i="1" s="1"/>
  <c r="AM344" i="1"/>
  <c r="AM291" i="1"/>
  <c r="AK233" i="1"/>
  <c r="AK322" i="1"/>
  <c r="AM332" i="1"/>
  <c r="AK157" i="1"/>
  <c r="AM74" i="1"/>
  <c r="AK220" i="1"/>
  <c r="AN220" i="1" s="1"/>
  <c r="AM157" i="1"/>
  <c r="AN285" i="1"/>
  <c r="AK263" i="1"/>
  <c r="AK169" i="1"/>
  <c r="AM65" i="1"/>
  <c r="AM199" i="1"/>
  <c r="AK100" i="1"/>
  <c r="AM60" i="1"/>
  <c r="AK34" i="1"/>
  <c r="AM142" i="1"/>
  <c r="AM16" i="1"/>
  <c r="AK250" i="1"/>
  <c r="AM37" i="1"/>
  <c r="AM20" i="1"/>
  <c r="AM309" i="1"/>
  <c r="AK75" i="1"/>
  <c r="AM97" i="1"/>
  <c r="AK186" i="1"/>
  <c r="AM265" i="1"/>
  <c r="AM214" i="1"/>
  <c r="AM234" i="1"/>
  <c r="AM337" i="1"/>
  <c r="AK125" i="1"/>
  <c r="AK333" i="1"/>
  <c r="AM15" i="1"/>
  <c r="AM101" i="1"/>
  <c r="AM82" i="1"/>
  <c r="AM334" i="1"/>
  <c r="AK351" i="1"/>
  <c r="AM226" i="1"/>
  <c r="AM269" i="1"/>
  <c r="AM92" i="1"/>
  <c r="AM263" i="1"/>
  <c r="AM159" i="1"/>
  <c r="AK222" i="1"/>
  <c r="AK241" i="1"/>
  <c r="AN241" i="1" s="1"/>
  <c r="AM149" i="1"/>
  <c r="AM341" i="1"/>
  <c r="AK21" i="1"/>
  <c r="AM122" i="1"/>
  <c r="AK237" i="1"/>
  <c r="AN237" i="1" s="1"/>
  <c r="AM154" i="1"/>
  <c r="AK344" i="1"/>
  <c r="AK53" i="1"/>
  <c r="AK36" i="1"/>
  <c r="AM217" i="1"/>
  <c r="AM204" i="1"/>
  <c r="AM225" i="1"/>
  <c r="AK350" i="1"/>
  <c r="AM359" i="1"/>
  <c r="AK357" i="1"/>
  <c r="AK314" i="1"/>
  <c r="AK15" i="1"/>
  <c r="AM240" i="1"/>
  <c r="AK217" i="1"/>
  <c r="AK120" i="1"/>
  <c r="AK159" i="1"/>
  <c r="AM183" i="1"/>
  <c r="AM46" i="1"/>
  <c r="AK336" i="1"/>
  <c r="AK301" i="1"/>
  <c r="AK256" i="1"/>
  <c r="AN256" i="1" s="1"/>
  <c r="AK162" i="1"/>
  <c r="AM322" i="1"/>
  <c r="AM140" i="1"/>
  <c r="AM295" i="1"/>
  <c r="AM182" i="1"/>
  <c r="AK271" i="1"/>
  <c r="AN271" i="1" s="1"/>
  <c r="AK274" i="1"/>
  <c r="AM267" i="1"/>
  <c r="AK238" i="1"/>
  <c r="AN238" i="1" s="1"/>
  <c r="AK249" i="1"/>
  <c r="AM83" i="1"/>
  <c r="AM47" i="1"/>
  <c r="AK116" i="1"/>
  <c r="AN116" i="1" s="1"/>
  <c r="AK173" i="1"/>
  <c r="AK200" i="1"/>
  <c r="AK14" i="1"/>
  <c r="AN14" i="1" s="1"/>
  <c r="AK78" i="1"/>
  <c r="AM18" i="1"/>
  <c r="AN18" i="1" s="1"/>
  <c r="AK17" i="1"/>
  <c r="AM23" i="1"/>
  <c r="AK58" i="1"/>
  <c r="AK204" i="1"/>
  <c r="AK27" i="1"/>
  <c r="AM113" i="1"/>
  <c r="AK257" i="1"/>
  <c r="AM58" i="1"/>
  <c r="AM127" i="1"/>
  <c r="AK227" i="1"/>
  <c r="AN227" i="1" s="1"/>
  <c r="AM329" i="1"/>
  <c r="AK110" i="1"/>
  <c r="AM75" i="1"/>
  <c r="AM326" i="1"/>
  <c r="AM135" i="1"/>
  <c r="AK113" i="1"/>
  <c r="AK284" i="1"/>
  <c r="AN284" i="1" s="1"/>
  <c r="AK269" i="1"/>
  <c r="AK9" i="1"/>
  <c r="AN9" i="1" s="1"/>
  <c r="AM254" i="1"/>
  <c r="AK210" i="1"/>
  <c r="AM61" i="1"/>
  <c r="AM73" i="1"/>
  <c r="AK337" i="1"/>
  <c r="AM324" i="1"/>
  <c r="AM192" i="1"/>
  <c r="AM229" i="1"/>
  <c r="AM213" i="1"/>
  <c r="AK147" i="1"/>
  <c r="AN147" i="1" s="1"/>
  <c r="BE2" i="1"/>
  <c r="AP277" i="1" s="1"/>
  <c r="AK128" i="1"/>
  <c r="AN128" i="1" s="1"/>
  <c r="AK139" i="1"/>
  <c r="AN139" i="1" s="1"/>
  <c r="AK92" i="1"/>
  <c r="AK131" i="1"/>
  <c r="AM29" i="1"/>
  <c r="AK79" i="1"/>
  <c r="AN79" i="1" s="1"/>
  <c r="AM260" i="1"/>
  <c r="AK310" i="1"/>
  <c r="AN310" i="1" s="1"/>
  <c r="AM333" i="1"/>
  <c r="AK245" i="1"/>
  <c r="AN245" i="1" s="1"/>
  <c r="AK275" i="1"/>
  <c r="AK219" i="1"/>
  <c r="AM111" i="1"/>
  <c r="AK202" i="1"/>
  <c r="AM160" i="1"/>
  <c r="AK163" i="1"/>
  <c r="AK124" i="1"/>
  <c r="AK155" i="1"/>
  <c r="AN155" i="1" s="1"/>
  <c r="AK114" i="1"/>
  <c r="AK156" i="1"/>
  <c r="AK10" i="1"/>
  <c r="AM311" i="1"/>
  <c r="AM357" i="1"/>
  <c r="AM318" i="1"/>
  <c r="AK302" i="1"/>
  <c r="AK66" i="1"/>
  <c r="AK127" i="1"/>
  <c r="AK42" i="1"/>
  <c r="AM32" i="1"/>
  <c r="AK6" i="1"/>
  <c r="AN6" i="1" s="1"/>
  <c r="AM132" i="1"/>
  <c r="AM62" i="1"/>
  <c r="AK51" i="1"/>
  <c r="AK283" i="1"/>
  <c r="AM152" i="1"/>
  <c r="AM121" i="1"/>
  <c r="AM224" i="1"/>
  <c r="AK308" i="1"/>
  <c r="AM206" i="1"/>
  <c r="AK259" i="1"/>
  <c r="AM130" i="1"/>
  <c r="AK239" i="1"/>
  <c r="AM137" i="1"/>
  <c r="AK183" i="1"/>
  <c r="AN183" i="1" s="1"/>
  <c r="AK118" i="1"/>
  <c r="AM259" i="1"/>
  <c r="AK232" i="1"/>
  <c r="AK316" i="1"/>
  <c r="AM181" i="1"/>
  <c r="AK321" i="1"/>
  <c r="AM239" i="1"/>
  <c r="AK185" i="1"/>
  <c r="AK133" i="1"/>
  <c r="AM191" i="1"/>
  <c r="AM303" i="1"/>
  <c r="AM91" i="1"/>
  <c r="AK345" i="1"/>
  <c r="AN345" i="1" s="1"/>
  <c r="AK329" i="1"/>
  <c r="AK279" i="1"/>
  <c r="AM144" i="1"/>
  <c r="AK292" i="1"/>
  <c r="AM10" i="1"/>
  <c r="AM281" i="1"/>
  <c r="AM36" i="1"/>
  <c r="AK277" i="1"/>
  <c r="AK7" i="1"/>
  <c r="AK40" i="1"/>
  <c r="AK187" i="1"/>
  <c r="AN187" i="1" s="1"/>
  <c r="AM328" i="1"/>
  <c r="AK318" i="1"/>
  <c r="AK172" i="1"/>
  <c r="AN172" i="1" s="1"/>
  <c r="AK215" i="1"/>
  <c r="AK136" i="1"/>
  <c r="AM133" i="1"/>
  <c r="AK272" i="1"/>
  <c r="AM21" i="1"/>
  <c r="AM306" i="1"/>
  <c r="AK22" i="1"/>
  <c r="AN22" i="1" s="1"/>
  <c r="AK44" i="1"/>
  <c r="AN44" i="1" s="1"/>
  <c r="AK35" i="1"/>
  <c r="AM293" i="1"/>
  <c r="AK352" i="1"/>
  <c r="AM161" i="1"/>
  <c r="AM316" i="1"/>
  <c r="AM28" i="1"/>
  <c r="AK149" i="1"/>
  <c r="AM198" i="1"/>
  <c r="AK218" i="1"/>
  <c r="AK325" i="1"/>
  <c r="AM12" i="1"/>
  <c r="AM175" i="1"/>
  <c r="AK167" i="1"/>
  <c r="AM321" i="1"/>
  <c r="AK327" i="1"/>
  <c r="AM45" i="1"/>
  <c r="AM107" i="1"/>
  <c r="AM57" i="1"/>
  <c r="AK102" i="1"/>
  <c r="AM205" i="1"/>
  <c r="AK96" i="1"/>
  <c r="AM222" i="1"/>
  <c r="AK354" i="1"/>
  <c r="AM31" i="1"/>
  <c r="AK29" i="1"/>
  <c r="AK254" i="1"/>
  <c r="AM287" i="1"/>
  <c r="AK243" i="1"/>
  <c r="AK80" i="1"/>
  <c r="AN80" i="1" s="1"/>
  <c r="AM67" i="1"/>
  <c r="AM325" i="1"/>
  <c r="AK288" i="1"/>
  <c r="AN288" i="1" s="1"/>
  <c r="AM99" i="1"/>
  <c r="AK338" i="1"/>
  <c r="AM283" i="1"/>
  <c r="AM125" i="1"/>
  <c r="AK13" i="1"/>
  <c r="AN13" i="1" s="1"/>
  <c r="AK82" i="1"/>
  <c r="AK234" i="1"/>
  <c r="AK247" i="1"/>
  <c r="AN247" i="1" s="1"/>
  <c r="AP203" i="1"/>
  <c r="BD2" i="1"/>
  <c r="AQ2" i="1" s="1"/>
  <c r="AN163" i="1" l="1"/>
  <c r="AN308" i="1"/>
  <c r="AN232" i="1"/>
  <c r="AN301" i="1"/>
  <c r="AN76" i="1"/>
  <c r="AN126" i="1"/>
  <c r="AN211" i="1"/>
  <c r="AN89" i="1"/>
  <c r="AN347" i="1"/>
  <c r="AN215" i="1"/>
  <c r="AN208" i="1"/>
  <c r="AN216" i="1"/>
  <c r="AN167" i="1"/>
  <c r="AN40" i="1"/>
  <c r="AN123" i="1"/>
  <c r="AN119" i="1"/>
  <c r="AN185" i="1"/>
  <c r="AN244" i="1"/>
  <c r="AN169" i="1"/>
  <c r="AP116" i="1"/>
  <c r="AN158" i="1"/>
  <c r="AN250" i="1"/>
  <c r="AN279" i="1"/>
  <c r="AN354" i="1"/>
  <c r="AN72" i="1"/>
  <c r="AN277" i="1"/>
  <c r="AN124" i="1"/>
  <c r="AN42" i="1"/>
  <c r="AN131" i="1"/>
  <c r="AN254" i="1"/>
  <c r="AN33" i="1"/>
  <c r="AN19" i="1"/>
  <c r="AN334" i="1"/>
  <c r="AN219" i="1"/>
  <c r="AN149" i="1"/>
  <c r="AN26" i="1"/>
  <c r="AP346" i="1"/>
  <c r="AP249" i="1"/>
  <c r="AP109" i="1"/>
  <c r="AP100" i="1"/>
  <c r="AP25" i="1"/>
  <c r="AP331" i="1"/>
  <c r="AP65" i="1"/>
  <c r="AP23" i="1"/>
  <c r="AN248" i="1"/>
  <c r="AN64" i="1"/>
  <c r="AN178" i="1"/>
  <c r="AP212" i="1"/>
  <c r="AP40" i="1"/>
  <c r="AN327" i="1"/>
  <c r="AP71" i="1"/>
  <c r="AP284" i="1"/>
  <c r="AN35" i="1"/>
  <c r="AN326" i="1"/>
  <c r="AN90" i="1"/>
  <c r="AN209" i="1"/>
  <c r="AP188" i="1"/>
  <c r="AP126" i="1"/>
  <c r="AP98" i="1"/>
  <c r="AP338" i="1"/>
  <c r="AN7" i="1"/>
  <c r="AN17" i="1"/>
  <c r="AN274" i="1"/>
  <c r="AP75" i="1"/>
  <c r="AN110" i="1"/>
  <c r="AN355" i="1"/>
  <c r="AN297" i="1"/>
  <c r="AN296" i="1"/>
  <c r="AN195" i="1"/>
  <c r="AN313" i="1"/>
  <c r="AN258" i="1"/>
  <c r="AN339" i="1"/>
  <c r="AP54" i="1"/>
  <c r="AP150" i="1"/>
  <c r="AP4" i="1"/>
  <c r="AP136" i="1"/>
  <c r="AN78" i="1"/>
  <c r="AP63" i="1"/>
  <c r="AP300" i="1"/>
  <c r="AN102" i="1"/>
  <c r="AN210" i="1"/>
  <c r="AN348" i="1"/>
  <c r="AN276" i="1"/>
  <c r="AN243" i="1"/>
  <c r="AP86" i="1"/>
  <c r="AP3" i="1"/>
  <c r="AP91" i="1"/>
  <c r="AP88" i="1"/>
  <c r="AP115" i="1"/>
  <c r="AP196" i="1"/>
  <c r="AP206" i="1"/>
  <c r="AP243" i="1"/>
  <c r="AP28" i="1"/>
  <c r="AP262" i="1"/>
  <c r="AP355" i="1"/>
  <c r="AP179" i="1"/>
  <c r="AP70" i="1"/>
  <c r="AP356" i="1"/>
  <c r="AP209" i="1"/>
  <c r="AP7" i="1"/>
  <c r="AP336" i="1"/>
  <c r="AP315" i="1"/>
  <c r="AP69" i="1"/>
  <c r="AP221" i="1"/>
  <c r="AP287" i="1"/>
  <c r="AP234" i="1"/>
  <c r="AP330" i="1"/>
  <c r="AP131" i="1"/>
  <c r="AP48" i="1"/>
  <c r="AP268" i="1"/>
  <c r="AP311" i="1"/>
  <c r="AP321" i="1"/>
  <c r="AP280" i="1"/>
  <c r="AP18" i="1"/>
  <c r="AP302" i="1"/>
  <c r="AP64" i="1"/>
  <c r="AP51" i="1"/>
  <c r="AP213" i="1"/>
  <c r="AP158" i="1"/>
  <c r="AP190" i="1"/>
  <c r="AP22" i="1"/>
  <c r="AP154" i="1"/>
  <c r="AP225" i="1"/>
  <c r="AP270" i="1"/>
  <c r="AP168" i="1"/>
  <c r="AP279" i="1"/>
  <c r="AP123" i="1"/>
  <c r="AP340" i="1"/>
  <c r="AP39" i="1"/>
  <c r="AP117" i="1"/>
  <c r="AP5" i="1"/>
  <c r="AP60" i="1"/>
  <c r="AP290" i="1"/>
  <c r="AP293" i="1"/>
  <c r="AP239" i="1"/>
  <c r="AP83" i="1"/>
  <c r="AP102" i="1"/>
  <c r="AP197" i="1"/>
  <c r="AP101" i="1"/>
  <c r="AP250" i="1"/>
  <c r="AP180" i="1"/>
  <c r="AP322" i="1"/>
  <c r="AP14" i="1"/>
  <c r="AP181" i="1"/>
  <c r="AP258" i="1"/>
  <c r="AP13" i="1"/>
  <c r="AP246" i="1"/>
  <c r="AP19" i="1"/>
  <c r="AP49" i="1"/>
  <c r="AP339" i="1"/>
  <c r="AP26" i="1"/>
  <c r="AP151" i="1"/>
  <c r="AP183" i="1"/>
  <c r="AP144" i="1"/>
  <c r="AP292" i="1"/>
  <c r="AP223" i="1"/>
  <c r="AP348" i="1"/>
  <c r="AP219" i="1"/>
  <c r="AP177" i="1"/>
  <c r="AP352" i="1"/>
  <c r="AP308" i="1"/>
  <c r="AP61" i="1"/>
  <c r="AP192" i="1"/>
  <c r="AP32" i="1"/>
  <c r="AP306" i="1"/>
  <c r="AP210" i="1"/>
  <c r="AP111" i="1"/>
  <c r="AP175" i="1"/>
  <c r="AP184" i="1"/>
  <c r="AP92" i="1"/>
  <c r="AP125" i="1"/>
  <c r="AP309" i="1"/>
  <c r="AP95" i="1"/>
  <c r="AP345" i="1"/>
  <c r="AP313" i="1"/>
  <c r="AP143" i="1"/>
  <c r="AP353" i="1"/>
  <c r="AP283" i="1"/>
  <c r="AP215" i="1"/>
  <c r="AP326" i="1"/>
  <c r="AP129" i="1"/>
  <c r="AP358" i="1"/>
  <c r="AP17" i="1"/>
  <c r="AP46" i="1"/>
  <c r="AP93" i="1"/>
  <c r="AP153" i="1"/>
  <c r="AP120" i="1"/>
  <c r="AP106" i="1"/>
  <c r="AP141" i="1"/>
  <c r="AP237" i="1"/>
  <c r="AP146" i="1"/>
  <c r="AP344" i="1"/>
  <c r="AP199" i="1"/>
  <c r="AP296" i="1"/>
  <c r="AP266" i="1"/>
  <c r="AP133" i="1"/>
  <c r="AP53" i="1"/>
  <c r="AP45" i="1"/>
  <c r="AP162" i="1"/>
  <c r="AP155" i="1"/>
  <c r="AP37" i="1"/>
  <c r="AP298" i="1"/>
  <c r="AP256" i="1"/>
  <c r="AP200" i="1"/>
  <c r="AP138" i="1"/>
  <c r="AP56" i="1"/>
  <c r="AP245" i="1"/>
  <c r="AP204" i="1"/>
  <c r="AP167" i="1"/>
  <c r="AP137" i="1"/>
  <c r="AP85" i="1"/>
  <c r="AP36" i="1"/>
  <c r="AP337" i="1"/>
  <c r="AP255" i="1"/>
  <c r="AP9" i="1"/>
  <c r="AP286" i="1"/>
  <c r="AP87" i="1"/>
  <c r="AP20" i="1"/>
  <c r="AP96" i="1"/>
  <c r="AP121" i="1"/>
  <c r="AP55" i="1"/>
  <c r="AP207" i="1"/>
  <c r="AP107" i="1"/>
  <c r="AP128" i="1"/>
  <c r="AP124" i="1"/>
  <c r="AP152" i="1"/>
  <c r="AP127" i="1"/>
  <c r="AP34" i="1"/>
  <c r="AP351" i="1"/>
  <c r="AP130" i="1"/>
  <c r="AP176" i="1"/>
  <c r="AP261" i="1"/>
  <c r="AP10" i="1"/>
  <c r="AP135" i="1"/>
  <c r="AP297" i="1"/>
  <c r="AP218" i="1"/>
  <c r="AP59" i="1"/>
  <c r="AP104" i="1"/>
  <c r="AP274" i="1"/>
  <c r="AP205" i="1"/>
  <c r="AP94" i="1"/>
  <c r="AP304" i="1"/>
  <c r="AP24" i="1"/>
  <c r="AP118" i="1"/>
  <c r="AP89" i="1"/>
  <c r="AP220" i="1"/>
  <c r="AP341" i="1"/>
  <c r="AP271" i="1"/>
  <c r="AP186" i="1"/>
  <c r="AP354" i="1"/>
  <c r="AP163" i="1"/>
  <c r="AP148" i="1"/>
  <c r="AP327" i="1"/>
  <c r="AP57" i="1"/>
  <c r="AP288" i="1"/>
  <c r="AP285" i="1"/>
  <c r="AP305" i="1"/>
  <c r="AP169" i="1"/>
  <c r="AP332" i="1"/>
  <c r="AP142" i="1"/>
  <c r="AP224" i="1"/>
  <c r="AP47" i="1"/>
  <c r="AP35" i="1"/>
  <c r="AP67" i="1"/>
  <c r="AP119" i="1"/>
  <c r="AP202" i="1"/>
  <c r="AP50" i="1"/>
  <c r="AP165" i="1"/>
  <c r="AP328" i="1"/>
  <c r="AP269" i="1"/>
  <c r="AP122" i="1"/>
  <c r="AP347" i="1"/>
  <c r="AP323" i="1"/>
  <c r="AP97" i="1"/>
  <c r="AP73" i="1"/>
  <c r="AP99" i="1"/>
  <c r="AP193" i="1"/>
  <c r="AP238" i="1"/>
  <c r="AP84" i="1"/>
  <c r="AP242" i="1"/>
  <c r="AP265" i="1"/>
  <c r="AP80" i="1"/>
  <c r="AP316" i="1"/>
  <c r="AP222" i="1"/>
  <c r="AP264" i="1"/>
  <c r="AP289" i="1"/>
  <c r="AP105" i="1"/>
  <c r="AP147" i="1"/>
  <c r="AP27" i="1"/>
  <c r="AP320" i="1"/>
  <c r="AP108" i="1"/>
  <c r="AP350" i="1"/>
  <c r="AP294" i="1"/>
  <c r="AP21" i="1"/>
  <c r="AP171" i="1"/>
  <c r="AP134" i="1"/>
  <c r="AP195" i="1"/>
  <c r="AP295" i="1"/>
  <c r="AP6" i="1"/>
  <c r="AP43" i="1"/>
  <c r="AP160" i="1"/>
  <c r="AP252" i="1"/>
  <c r="AP157" i="1"/>
  <c r="AP132" i="1"/>
  <c r="AP198" i="1"/>
  <c r="AP275" i="1"/>
  <c r="AP317" i="1"/>
  <c r="AP259" i="1"/>
  <c r="AP349" i="1"/>
  <c r="AP33" i="1"/>
  <c r="AP291" i="1"/>
  <c r="AP254" i="1"/>
  <c r="AP314" i="1"/>
  <c r="AP178" i="1"/>
  <c r="AP232" i="1"/>
  <c r="AP77" i="1"/>
  <c r="AP227" i="1"/>
  <c r="AP44" i="1"/>
  <c r="AP103" i="1"/>
  <c r="AP90" i="1"/>
  <c r="AP233" i="1"/>
  <c r="AP156" i="1"/>
  <c r="AP359" i="1"/>
  <c r="AP161" i="1"/>
  <c r="AP325" i="1"/>
  <c r="AP79" i="1"/>
  <c r="AP272" i="1"/>
  <c r="AP301" i="1"/>
  <c r="AP235" i="1"/>
  <c r="AP244" i="1"/>
  <c r="AP52" i="1"/>
  <c r="AP230" i="1"/>
  <c r="AP72" i="1"/>
  <c r="AP307" i="1"/>
  <c r="AP82" i="1"/>
  <c r="AP189" i="1"/>
  <c r="AP357" i="1"/>
  <c r="AP201" i="1"/>
  <c r="AP15" i="1"/>
  <c r="AP11" i="1"/>
  <c r="AP78" i="1"/>
  <c r="AP267" i="1"/>
  <c r="AP318" i="1"/>
  <c r="AP76" i="1"/>
  <c r="AP217" i="1"/>
  <c r="AP228" i="1"/>
  <c r="AP172" i="1"/>
  <c r="AP182" i="1"/>
  <c r="AP2" i="1"/>
  <c r="AR2" i="1" s="1"/>
  <c r="AT2" i="1" s="1"/>
  <c r="AP173" i="1"/>
  <c r="AP211" i="1"/>
  <c r="AP247" i="1"/>
  <c r="AP68" i="1"/>
  <c r="AP260" i="1"/>
  <c r="AP16" i="1"/>
  <c r="AP214" i="1"/>
  <c r="AP263" i="1"/>
  <c r="AP74" i="1"/>
  <c r="AP194" i="1"/>
  <c r="AP303" i="1"/>
  <c r="AP187" i="1"/>
  <c r="AP208" i="1"/>
  <c r="AP81" i="1"/>
  <c r="AP278" i="1"/>
  <c r="AP216" i="1"/>
  <c r="AP310" i="1"/>
  <c r="AP226" i="1"/>
  <c r="AP140" i="1"/>
  <c r="AP114" i="1"/>
  <c r="AP253" i="1"/>
  <c r="AP159" i="1"/>
  <c r="AP324" i="1"/>
  <c r="AN82" i="1"/>
  <c r="AP257" i="1"/>
  <c r="AP41" i="1"/>
  <c r="AP145" i="1"/>
  <c r="AP299" i="1"/>
  <c r="AP29" i="1"/>
  <c r="AP231" i="1"/>
  <c r="AP164" i="1"/>
  <c r="AP276" i="1"/>
  <c r="AP170" i="1"/>
  <c r="AP38" i="1"/>
  <c r="AP248" i="1"/>
  <c r="AP281" i="1"/>
  <c r="AP58" i="1"/>
  <c r="AP42" i="1"/>
  <c r="AP329" i="1"/>
  <c r="AP342" i="1"/>
  <c r="AP282" i="1"/>
  <c r="AP251" i="1"/>
  <c r="AP110" i="1"/>
  <c r="AP139" i="1"/>
  <c r="AP333" i="1"/>
  <c r="AP62" i="1"/>
  <c r="AP236" i="1"/>
  <c r="AP174" i="1"/>
  <c r="AP312" i="1"/>
  <c r="AP149" i="1"/>
  <c r="AP334" i="1"/>
  <c r="AP12" i="1"/>
  <c r="AP240" i="1"/>
  <c r="AP112" i="1"/>
  <c r="AP343" i="1"/>
  <c r="AP8" i="1"/>
  <c r="AP185" i="1"/>
  <c r="AP335" i="1"/>
  <c r="AP191" i="1"/>
  <c r="AP31" i="1"/>
  <c r="AP273" i="1"/>
  <c r="AP66" i="1"/>
  <c r="AP166" i="1"/>
  <c r="AP319" i="1"/>
  <c r="AP30" i="1"/>
  <c r="AP229" i="1"/>
  <c r="AP241" i="1"/>
  <c r="AP113" i="1"/>
  <c r="AN207" i="1"/>
  <c r="AN118" i="1"/>
  <c r="AN319" i="1"/>
  <c r="AN106" i="1"/>
  <c r="AN174" i="1"/>
  <c r="AN239" i="1"/>
  <c r="AN218" i="1"/>
  <c r="AN214" i="1"/>
  <c r="AN100" i="1"/>
  <c r="AN233" i="1"/>
  <c r="AN305" i="1"/>
  <c r="AN226" i="1"/>
  <c r="AN299" i="1"/>
  <c r="AN292" i="1"/>
  <c r="AN66" i="1"/>
  <c r="AN272" i="1"/>
  <c r="AN69" i="1"/>
  <c r="AN92" i="1"/>
  <c r="AN291" i="1"/>
  <c r="AN197" i="1"/>
  <c r="AN39" i="1"/>
  <c r="AN173" i="1"/>
  <c r="AN314" i="1"/>
  <c r="AN101" i="1"/>
  <c r="AN317" i="1"/>
  <c r="AN148" i="1"/>
  <c r="AN29" i="1"/>
  <c r="AN25" i="1"/>
  <c r="AN156" i="1"/>
  <c r="AN201" i="1"/>
  <c r="AN290" i="1"/>
  <c r="AN268" i="1"/>
  <c r="AN294" i="1"/>
  <c r="AN134" i="1"/>
  <c r="AN259" i="1"/>
  <c r="AN344" i="1"/>
  <c r="AN50" i="1"/>
  <c r="AN353" i="1"/>
  <c r="AN51" i="1"/>
  <c r="AN113" i="1"/>
  <c r="AN204" i="1"/>
  <c r="AN249" i="1"/>
  <c r="AN105" i="1"/>
  <c r="AN325" i="1"/>
  <c r="AN159" i="1"/>
  <c r="AN70" i="1"/>
  <c r="AN120" i="1"/>
  <c r="AN186" i="1"/>
  <c r="AN129" i="1"/>
  <c r="AN189" i="1"/>
  <c r="AN312" i="1"/>
  <c r="AN223" i="1"/>
  <c r="AN202" i="1"/>
  <c r="AN15" i="1"/>
  <c r="AN8" i="1"/>
  <c r="AN302" i="1"/>
  <c r="AN257" i="1"/>
  <c r="AN287" i="1"/>
  <c r="AN349" i="1"/>
  <c r="AN94" i="1"/>
  <c r="AN34" i="1"/>
  <c r="AN96" i="1"/>
  <c r="AN133" i="1"/>
  <c r="AN53" i="1"/>
  <c r="AN322" i="1"/>
  <c r="AN20" i="1"/>
  <c r="AN212" i="1"/>
  <c r="AN145" i="1"/>
  <c r="AN4" i="1"/>
  <c r="AN112" i="1"/>
  <c r="AN199" i="1"/>
  <c r="AN136" i="1"/>
  <c r="AN321" i="1"/>
  <c r="AN200" i="1"/>
  <c r="AN48" i="1"/>
  <c r="AN153" i="1"/>
  <c r="AN235" i="1"/>
  <c r="AN162" i="1"/>
  <c r="AN57" i="1"/>
  <c r="AN261" i="1"/>
  <c r="AN280" i="1"/>
  <c r="AN234" i="1"/>
  <c r="AN352" i="1"/>
  <c r="AN318" i="1"/>
  <c r="AN269" i="1"/>
  <c r="AN171" i="1"/>
  <c r="AN30" i="1"/>
  <c r="AN236" i="1"/>
  <c r="AN166" i="1"/>
  <c r="AN329" i="1"/>
  <c r="AN27" i="1"/>
  <c r="AN49" i="1"/>
  <c r="AN117" i="1"/>
  <c r="AN336" i="1"/>
  <c r="AN264" i="1"/>
  <c r="AN295" i="1"/>
  <c r="AN179" i="1"/>
  <c r="AN168" i="1"/>
  <c r="AN58" i="1"/>
  <c r="AN164" i="1"/>
  <c r="AN286" i="1"/>
  <c r="AN267" i="1"/>
  <c r="AN109" i="1"/>
  <c r="AN252" i="1"/>
  <c r="AN65" i="1"/>
  <c r="AN228" i="1"/>
  <c r="AN340" i="1"/>
  <c r="AN316" i="1"/>
  <c r="AN351" i="1"/>
  <c r="AN95" i="1"/>
  <c r="AN224" i="1"/>
  <c r="AN150" i="1"/>
  <c r="AN265" i="1"/>
  <c r="AN46" i="1"/>
  <c r="AN56" i="1"/>
  <c r="AN31" i="1"/>
  <c r="AN12" i="1"/>
  <c r="AN306" i="1"/>
  <c r="AN260" i="1"/>
  <c r="AN5" i="1"/>
  <c r="AN87" i="1"/>
  <c r="AN270" i="1"/>
  <c r="AN275" i="1"/>
  <c r="AN357" i="1"/>
  <c r="AN75" i="1"/>
  <c r="AN311" i="1"/>
  <c r="AN190" i="1"/>
  <c r="AN175" i="1"/>
  <c r="AN60" i="1"/>
  <c r="AN86" i="1"/>
  <c r="AN154" i="1"/>
  <c r="AN283" i="1"/>
  <c r="AN21" i="1"/>
  <c r="AN263" i="1"/>
  <c r="AN122" i="1"/>
  <c r="AN341" i="1"/>
  <c r="AN71" i="1"/>
  <c r="AN332" i="1"/>
  <c r="AN335" i="1"/>
  <c r="AN10" i="1"/>
  <c r="AN240" i="1"/>
  <c r="AN74" i="1"/>
  <c r="AN37" i="1"/>
  <c r="AN320" i="1"/>
  <c r="AN151" i="1"/>
  <c r="AN205" i="1"/>
  <c r="AN111" i="1"/>
  <c r="AN225" i="1"/>
  <c r="AN196" i="1"/>
  <c r="AN358" i="1"/>
  <c r="AN182" i="1"/>
  <c r="AN350" i="1"/>
  <c r="AN91" i="1"/>
  <c r="AN324" i="1"/>
  <c r="AN121" i="1"/>
  <c r="AN115" i="1"/>
  <c r="AN135" i="1"/>
  <c r="AN231" i="1"/>
  <c r="AN16" i="1"/>
  <c r="AN61" i="1"/>
  <c r="AN191" i="1"/>
  <c r="AN181" i="1"/>
  <c r="AN330" i="1"/>
  <c r="AN68" i="1"/>
  <c r="AN114" i="1"/>
  <c r="AN333" i="1"/>
  <c r="AN331" i="1"/>
  <c r="AN192" i="1"/>
  <c r="AN104" i="1"/>
  <c r="AN315" i="1"/>
  <c r="AN23" i="1"/>
  <c r="AN242" i="1"/>
  <c r="AN298" i="1"/>
  <c r="AN281" i="1"/>
  <c r="AN193" i="1"/>
  <c r="AN356" i="1"/>
  <c r="AN266" i="1"/>
  <c r="AN338" i="1"/>
  <c r="AN222" i="1"/>
  <c r="AN125" i="1"/>
  <c r="AN97" i="1"/>
  <c r="AN83" i="1"/>
  <c r="AN142" i="1"/>
  <c r="AN346" i="1"/>
  <c r="AN213" i="1"/>
  <c r="AN198" i="1"/>
  <c r="AN11" i="1"/>
  <c r="AN253" i="1"/>
  <c r="AN67" i="1"/>
  <c r="AN84" i="1"/>
  <c r="AN165" i="1"/>
  <c r="AN273" i="1"/>
  <c r="AN47" i="1"/>
  <c r="AN221" i="1"/>
  <c r="AN307" i="1"/>
  <c r="AN45" i="1"/>
  <c r="AN103" i="1"/>
  <c r="AN293" i="1"/>
  <c r="AN137" i="1"/>
  <c r="AN229" i="1"/>
  <c r="AN81" i="1"/>
  <c r="AN98" i="1"/>
  <c r="AN88" i="1"/>
  <c r="AN359" i="1"/>
  <c r="AN337" i="1"/>
  <c r="AN36" i="1"/>
  <c r="AN144" i="1"/>
  <c r="AN32" i="1"/>
  <c r="AN73" i="1"/>
  <c r="AN85" i="1"/>
  <c r="AN2" i="1"/>
  <c r="AN41" i="1"/>
  <c r="AN108" i="1"/>
  <c r="AN206" i="1"/>
  <c r="AN127" i="1"/>
  <c r="AN217" i="1"/>
  <c r="AN157" i="1"/>
  <c r="AN132" i="1"/>
  <c r="AN328" i="1"/>
  <c r="AN300" i="1"/>
  <c r="AN180" i="1"/>
  <c r="AN99" i="1"/>
  <c r="AN309" i="1"/>
  <c r="AN152" i="1"/>
  <c r="AN160" i="1"/>
  <c r="AN161" i="1"/>
  <c r="AN107" i="1"/>
  <c r="AN130" i="1"/>
  <c r="AN59" i="1"/>
  <c r="AN246" i="1"/>
  <c r="AN28" i="1"/>
  <c r="AN62" i="1"/>
  <c r="AN323" i="1"/>
  <c r="AN282" i="1"/>
  <c r="AN55" i="1"/>
  <c r="AN303" i="1"/>
  <c r="AN343" i="1"/>
  <c r="AN140" i="1"/>
  <c r="AQ261" i="1"/>
  <c r="AQ79" i="1"/>
  <c r="AQ212" i="1"/>
  <c r="AQ18" i="1"/>
  <c r="AQ309" i="1"/>
  <c r="AQ20" i="1"/>
  <c r="AQ83" i="1"/>
  <c r="AQ21" i="1"/>
  <c r="AQ133" i="1"/>
  <c r="AQ328" i="1"/>
  <c r="AQ29" i="1"/>
  <c r="AQ207" i="1"/>
  <c r="AQ134" i="1"/>
  <c r="AQ63" i="1"/>
  <c r="AQ126" i="1"/>
  <c r="AR126" i="1" s="1"/>
  <c r="AQ293" i="1"/>
  <c r="AQ74" i="1"/>
  <c r="AQ332" i="1"/>
  <c r="AQ258" i="1"/>
  <c r="AQ148" i="1"/>
  <c r="AQ14" i="1"/>
  <c r="AQ135" i="1"/>
  <c r="AQ194" i="1"/>
  <c r="AQ177" i="1"/>
  <c r="AQ222" i="1"/>
  <c r="AQ205" i="1"/>
  <c r="AQ141" i="1"/>
  <c r="AQ200" i="1"/>
  <c r="AQ201" i="1"/>
  <c r="AQ247" i="1"/>
  <c r="AQ234" i="1"/>
  <c r="AQ169" i="1"/>
  <c r="AQ216" i="1"/>
  <c r="AQ175" i="1"/>
  <c r="AQ68" i="1"/>
  <c r="AQ352" i="1"/>
  <c r="AQ150" i="1"/>
  <c r="AQ87" i="1"/>
  <c r="AQ295" i="1"/>
  <c r="AQ140" i="1"/>
  <c r="AQ322" i="1"/>
  <c r="AQ46" i="1"/>
  <c r="AQ183" i="1"/>
  <c r="AQ143" i="1"/>
  <c r="AQ314" i="1"/>
  <c r="AQ84" i="1"/>
  <c r="AQ36" i="1"/>
  <c r="AQ9" i="1"/>
  <c r="AQ157" i="1"/>
  <c r="AQ289" i="1"/>
  <c r="AQ225" i="1"/>
  <c r="AQ217" i="1"/>
  <c r="AQ162" i="1"/>
  <c r="AQ243" i="1"/>
  <c r="AQ239" i="1"/>
  <c r="AQ181" i="1"/>
  <c r="AQ159" i="1"/>
  <c r="AQ355" i="1"/>
  <c r="AQ96" i="1"/>
  <c r="AQ326" i="1"/>
  <c r="AQ75" i="1"/>
  <c r="AQ329" i="1"/>
  <c r="AQ107" i="1"/>
  <c r="AQ45" i="1"/>
  <c r="AQ152" i="1"/>
  <c r="AQ132" i="1"/>
  <c r="AQ246" i="1"/>
  <c r="AQ262" i="1"/>
  <c r="AQ193" i="1"/>
  <c r="AQ320" i="1"/>
  <c r="AQ88" i="1"/>
  <c r="AQ334" i="1"/>
  <c r="AQ136" i="1"/>
  <c r="AQ279" i="1"/>
  <c r="AQ307" i="1"/>
  <c r="AQ43" i="1"/>
  <c r="AQ330" i="1"/>
  <c r="AQ266" i="1"/>
  <c r="AQ199" i="1"/>
  <c r="AQ65" i="1"/>
  <c r="AQ220" i="1"/>
  <c r="AQ244" i="1"/>
  <c r="AQ305" i="1"/>
  <c r="AQ64" i="1"/>
  <c r="AQ172" i="1"/>
  <c r="AQ339" i="1"/>
  <c r="AQ342" i="1"/>
  <c r="AQ102" i="1"/>
  <c r="AQ348" i="1"/>
  <c r="AQ73" i="1"/>
  <c r="AQ61" i="1"/>
  <c r="AQ254" i="1"/>
  <c r="AQ166" i="1"/>
  <c r="AQ211" i="1"/>
  <c r="AQ263" i="1"/>
  <c r="AQ92" i="1"/>
  <c r="AQ269" i="1"/>
  <c r="AQ226" i="1"/>
  <c r="AQ354" i="1"/>
  <c r="AQ121" i="1"/>
  <c r="AQ98" i="1"/>
  <c r="AQ187" i="1"/>
  <c r="AQ253" i="1"/>
  <c r="AQ249" i="1"/>
  <c r="AR249" i="1" s="1"/>
  <c r="AQ208" i="1"/>
  <c r="AQ336" i="1"/>
  <c r="AQ228" i="1"/>
  <c r="AQ340" i="1"/>
  <c r="AQ11" i="1"/>
  <c r="AQ298" i="1"/>
  <c r="AQ350" i="1"/>
  <c r="AQ257" i="1"/>
  <c r="AQ174" i="1"/>
  <c r="AQ280" i="1"/>
  <c r="AQ112" i="1"/>
  <c r="AQ292" i="1"/>
  <c r="AQ48" i="1"/>
  <c r="AQ331" i="1"/>
  <c r="AQ53" i="1"/>
  <c r="AQ356" i="1"/>
  <c r="AQ81" i="1"/>
  <c r="AQ171" i="1"/>
  <c r="AQ346" i="1"/>
  <c r="AQ341" i="1"/>
  <c r="AQ124" i="1"/>
  <c r="AQ115" i="1"/>
  <c r="AQ153" i="1"/>
  <c r="AQ229" i="1"/>
  <c r="AQ291" i="1"/>
  <c r="AQ344" i="1"/>
  <c r="AQ300" i="1"/>
  <c r="AQ294" i="1"/>
  <c r="AQ62" i="1"/>
  <c r="AQ49" i="1"/>
  <c r="AQ337" i="1"/>
  <c r="AQ56" i="1"/>
  <c r="AQ101" i="1"/>
  <c r="AQ15" i="1"/>
  <c r="AQ231" i="1"/>
  <c r="AQ285" i="1"/>
  <c r="AQ5" i="1"/>
  <c r="AQ312" i="1"/>
  <c r="AQ145" i="1"/>
  <c r="AQ164" i="1"/>
  <c r="AQ252" i="1"/>
  <c r="AQ173" i="1"/>
  <c r="AQ214" i="1"/>
  <c r="AQ8" i="1"/>
  <c r="AQ223" i="1"/>
  <c r="AQ186" i="1"/>
  <c r="AQ40" i="1"/>
  <c r="AQ188" i="1"/>
  <c r="AQ54" i="1"/>
  <c r="AQ170" i="1"/>
  <c r="AQ343" i="1"/>
  <c r="AQ270" i="1"/>
  <c r="AQ120" i="1"/>
  <c r="AQ55" i="1"/>
  <c r="AQ288" i="1"/>
  <c r="AQ315" i="1"/>
  <c r="AQ297" i="1"/>
  <c r="AQ127" i="1"/>
  <c r="AQ26" i="1"/>
  <c r="AQ31" i="1"/>
  <c r="AQ299" i="1"/>
  <c r="AQ103" i="1"/>
  <c r="AQ30" i="1"/>
  <c r="AQ59" i="1"/>
  <c r="AQ321" i="1"/>
  <c r="AQ137" i="1"/>
  <c r="AQ149" i="1"/>
  <c r="AQ345" i="1"/>
  <c r="AQ236" i="1"/>
  <c r="AQ308" i="1"/>
  <c r="AQ97" i="1"/>
  <c r="AQ146" i="1"/>
  <c r="AQ95" i="1"/>
  <c r="AQ284" i="1"/>
  <c r="AQ104" i="1"/>
  <c r="AQ195" i="1"/>
  <c r="AQ327" i="1"/>
  <c r="AQ116" i="1"/>
  <c r="AR116" i="1" s="1"/>
  <c r="AQ215" i="1"/>
  <c r="AQ306" i="1"/>
  <c r="AQ245" i="1"/>
  <c r="AQ78" i="1"/>
  <c r="AQ209" i="1"/>
  <c r="AQ6" i="1"/>
  <c r="AQ123" i="1"/>
  <c r="AQ163" i="1"/>
  <c r="AQ203" i="1"/>
  <c r="AQ241" i="1"/>
  <c r="AQ335" i="1"/>
  <c r="AQ50" i="1"/>
  <c r="AQ144" i="1"/>
  <c r="AQ232" i="1"/>
  <c r="AQ91" i="1"/>
  <c r="AQ250" i="1"/>
  <c r="AQ3" i="1"/>
  <c r="AQ358" i="1"/>
  <c r="AQ287" i="1"/>
  <c r="AQ85" i="1"/>
  <c r="AQ129" i="1"/>
  <c r="AQ90" i="1"/>
  <c r="AQ267" i="1"/>
  <c r="AQ286" i="1"/>
  <c r="AQ52" i="1"/>
  <c r="AQ23" i="1"/>
  <c r="AR23" i="1" s="1"/>
  <c r="AQ34" i="1"/>
  <c r="AQ17" i="1"/>
  <c r="AQ319" i="1"/>
  <c r="AQ106" i="1"/>
  <c r="AQ35" i="1"/>
  <c r="AQ323" i="1"/>
  <c r="AQ304" i="1"/>
  <c r="AQ290" i="1"/>
  <c r="AQ248" i="1"/>
  <c r="AQ178" i="1"/>
  <c r="AQ359" i="1"/>
  <c r="AQ99" i="1"/>
  <c r="AQ204" i="1"/>
  <c r="AQ283" i="1"/>
  <c r="AQ237" i="1"/>
  <c r="AQ109" i="1"/>
  <c r="AQ185" i="1"/>
  <c r="AQ259" i="1"/>
  <c r="AQ44" i="1"/>
  <c r="AQ114" i="1"/>
  <c r="AQ165" i="1"/>
  <c r="AQ349" i="1"/>
  <c r="AQ76" i="1"/>
  <c r="AQ117" i="1"/>
  <c r="AQ58" i="1"/>
  <c r="AQ69" i="1"/>
  <c r="AQ351" i="1"/>
  <c r="AQ202" i="1"/>
  <c r="AQ12" i="1"/>
  <c r="AQ318" i="1"/>
  <c r="AQ161" i="1"/>
  <c r="AQ302" i="1"/>
  <c r="AQ251" i="1"/>
  <c r="AQ210" i="1"/>
  <c r="AQ125" i="1"/>
  <c r="AQ151" i="1"/>
  <c r="AQ218" i="1"/>
  <c r="AQ142" i="1"/>
  <c r="AQ77" i="1"/>
  <c r="AQ28" i="1"/>
  <c r="AQ316" i="1"/>
  <c r="AQ94" i="1"/>
  <c r="AQ168" i="1"/>
  <c r="AQ275" i="1"/>
  <c r="AQ268" i="1"/>
  <c r="AQ66" i="1"/>
  <c r="AQ131" i="1"/>
  <c r="AQ281" i="1"/>
  <c r="AQ10" i="1"/>
  <c r="AQ273" i="1"/>
  <c r="AQ139" i="1"/>
  <c r="AQ196" i="1"/>
  <c r="AQ277" i="1"/>
  <c r="AR277" i="1" s="1"/>
  <c r="AQ191" i="1"/>
  <c r="AQ72" i="1"/>
  <c r="AQ71" i="1"/>
  <c r="AQ33" i="1"/>
  <c r="AQ233" i="1"/>
  <c r="AQ219" i="1"/>
  <c r="AQ179" i="1"/>
  <c r="AQ274" i="1"/>
  <c r="AQ282" i="1"/>
  <c r="AQ182" i="1"/>
  <c r="AQ272" i="1"/>
  <c r="AQ357" i="1"/>
  <c r="AQ184" i="1"/>
  <c r="AQ22" i="1"/>
  <c r="AQ197" i="1"/>
  <c r="AQ221" i="1"/>
  <c r="AQ4" i="1"/>
  <c r="AR4" i="1" s="1"/>
  <c r="AQ13" i="1"/>
  <c r="AQ155" i="1"/>
  <c r="AQ324" i="1"/>
  <c r="AQ301" i="1"/>
  <c r="AQ347" i="1"/>
  <c r="AQ338" i="1"/>
  <c r="AQ160" i="1"/>
  <c r="AQ260" i="1"/>
  <c r="AQ38" i="1"/>
  <c r="AQ167" i="1"/>
  <c r="AQ176" i="1"/>
  <c r="AQ108" i="1"/>
  <c r="AQ310" i="1"/>
  <c r="AQ89" i="1"/>
  <c r="AQ19" i="1"/>
  <c r="AQ82" i="1"/>
  <c r="AQ255" i="1"/>
  <c r="AQ37" i="1"/>
  <c r="AQ60" i="1"/>
  <c r="AQ32" i="1"/>
  <c r="AQ256" i="1"/>
  <c r="AQ278" i="1"/>
  <c r="AQ110" i="1"/>
  <c r="AQ27" i="1"/>
  <c r="AQ57" i="1"/>
  <c r="AQ130" i="1"/>
  <c r="AQ25" i="1"/>
  <c r="AQ70" i="1"/>
  <c r="AQ47" i="1"/>
  <c r="AQ235" i="1"/>
  <c r="AQ265" i="1"/>
  <c r="AQ238" i="1"/>
  <c r="AQ276" i="1"/>
  <c r="AQ147" i="1"/>
  <c r="AQ224" i="1"/>
  <c r="AQ113" i="1"/>
  <c r="AQ105" i="1"/>
  <c r="AQ325" i="1"/>
  <c r="AQ198" i="1"/>
  <c r="AQ80" i="1"/>
  <c r="AQ41" i="1"/>
  <c r="AQ353" i="1"/>
  <c r="AQ240" i="1"/>
  <c r="AQ230" i="1"/>
  <c r="AQ154" i="1"/>
  <c r="AQ118" i="1"/>
  <c r="AQ180" i="1"/>
  <c r="AQ111" i="1"/>
  <c r="AQ156" i="1"/>
  <c r="AQ296" i="1"/>
  <c r="AQ93" i="1"/>
  <c r="AQ213" i="1"/>
  <c r="AQ264" i="1"/>
  <c r="AQ119" i="1"/>
  <c r="AQ192" i="1"/>
  <c r="AQ100" i="1"/>
  <c r="AQ24" i="1"/>
  <c r="AQ303" i="1"/>
  <c r="AQ42" i="1"/>
  <c r="AQ138" i="1"/>
  <c r="AQ16" i="1"/>
  <c r="AQ7" i="1"/>
  <c r="AQ333" i="1"/>
  <c r="AQ86" i="1"/>
  <c r="AQ67" i="1"/>
  <c r="AQ158" i="1"/>
  <c r="AQ39" i="1"/>
  <c r="AQ317" i="1"/>
  <c r="AQ311" i="1"/>
  <c r="AQ122" i="1"/>
  <c r="AQ206" i="1"/>
  <c r="AQ189" i="1"/>
  <c r="AQ190" i="1"/>
  <c r="AQ271" i="1"/>
  <c r="AQ242" i="1"/>
  <c r="AQ227" i="1"/>
  <c r="AQ51" i="1"/>
  <c r="AQ313" i="1"/>
  <c r="AQ128" i="1"/>
  <c r="AR300" i="1" l="1"/>
  <c r="AR346" i="1"/>
  <c r="AR54" i="1"/>
  <c r="AT54" i="1" s="1"/>
  <c r="AR40" i="1"/>
  <c r="AT40" i="1" s="1"/>
  <c r="P9" i="6" s="1"/>
  <c r="AR136" i="1"/>
  <c r="AT136" i="1" s="1"/>
  <c r="AR63" i="1"/>
  <c r="AT63" i="1" s="1"/>
  <c r="AR65" i="1"/>
  <c r="AT65" i="1" s="1"/>
  <c r="AR212" i="1"/>
  <c r="AR8" i="1"/>
  <c r="AT8" i="1" s="1"/>
  <c r="D33" i="6" s="1"/>
  <c r="AR241" i="1"/>
  <c r="AT241" i="1" s="1"/>
  <c r="AR338" i="1"/>
  <c r="AT338" i="1" s="1"/>
  <c r="AR247" i="1"/>
  <c r="AT247" i="1" s="1"/>
  <c r="AR71" i="1"/>
  <c r="AT71" i="1" s="1"/>
  <c r="D19" i="6" s="1"/>
  <c r="AR303" i="1"/>
  <c r="AT303" i="1" s="1"/>
  <c r="AR148" i="1"/>
  <c r="AT148" i="1" s="1"/>
  <c r="D7" i="6" s="1"/>
  <c r="AR326" i="1"/>
  <c r="AT326" i="1" s="1"/>
  <c r="AR139" i="1"/>
  <c r="AT139" i="1" s="1"/>
  <c r="V27" i="6" s="1"/>
  <c r="AR164" i="1"/>
  <c r="AT164" i="1" s="1"/>
  <c r="AR112" i="1"/>
  <c r="AT112" i="1" s="1"/>
  <c r="AR90" i="1"/>
  <c r="AT90" i="1" s="1"/>
  <c r="AR134" i="1"/>
  <c r="AT134" i="1" s="1"/>
  <c r="AR222" i="1"/>
  <c r="AT222" i="1" s="1"/>
  <c r="AR142" i="1"/>
  <c r="AT142" i="1" s="1"/>
  <c r="AR340" i="1"/>
  <c r="AT340" i="1" s="1"/>
  <c r="AR64" i="1"/>
  <c r="AT64" i="1" s="1"/>
  <c r="AR243" i="1"/>
  <c r="AT243" i="1" s="1"/>
  <c r="AR166" i="1"/>
  <c r="AT166" i="1" s="1"/>
  <c r="AR98" i="1"/>
  <c r="AT98" i="1" s="1"/>
  <c r="AR275" i="1"/>
  <c r="AT275" i="1" s="1"/>
  <c r="AR21" i="1"/>
  <c r="AT21" i="1" s="1"/>
  <c r="D21" i="6" s="1"/>
  <c r="AR169" i="1"/>
  <c r="AT169" i="1" s="1"/>
  <c r="AR273" i="1"/>
  <c r="AT273" i="1" s="1"/>
  <c r="AR334" i="1"/>
  <c r="AT334" i="1" s="1"/>
  <c r="AR329" i="1"/>
  <c r="AT329" i="1" s="1"/>
  <c r="AR278" i="1"/>
  <c r="AT278" i="1" s="1"/>
  <c r="AR301" i="1"/>
  <c r="AT301" i="1" s="1"/>
  <c r="AR77" i="1"/>
  <c r="AT77" i="1" s="1"/>
  <c r="P19" i="6" s="1"/>
  <c r="AR132" i="1"/>
  <c r="AT132" i="1" s="1"/>
  <c r="AR285" i="1"/>
  <c r="AT285" i="1" s="1"/>
  <c r="AR118" i="1"/>
  <c r="AT118" i="1" s="1"/>
  <c r="AR261" i="1"/>
  <c r="AT261" i="1" s="1"/>
  <c r="AR133" i="1"/>
  <c r="AT133" i="1" s="1"/>
  <c r="AR46" i="1"/>
  <c r="AT46" i="1" s="1"/>
  <c r="V23" i="6" s="1"/>
  <c r="AR83" i="1"/>
  <c r="AT83" i="1" s="1"/>
  <c r="AR270" i="1"/>
  <c r="AT270" i="1" s="1"/>
  <c r="AR92" i="1"/>
  <c r="AT92" i="1" s="1"/>
  <c r="AR187" i="1"/>
  <c r="AT187" i="1" s="1"/>
  <c r="AR199" i="1"/>
  <c r="AT199" i="1" s="1"/>
  <c r="AR258" i="1"/>
  <c r="AT258" i="1" s="1"/>
  <c r="AR248" i="1"/>
  <c r="AT248" i="1" s="1"/>
  <c r="AR11" i="1"/>
  <c r="AT11" i="1" s="1"/>
  <c r="V13" i="6" s="1"/>
  <c r="AR350" i="1"/>
  <c r="AT350" i="1" s="1"/>
  <c r="AR242" i="1"/>
  <c r="AT242" i="1" s="1"/>
  <c r="AR165" i="1"/>
  <c r="AT165" i="1" s="1"/>
  <c r="AR121" i="1"/>
  <c r="AT121" i="1" s="1"/>
  <c r="AR204" i="1"/>
  <c r="AT204" i="1" s="1"/>
  <c r="AR309" i="1"/>
  <c r="AT309" i="1" s="1"/>
  <c r="AR352" i="1"/>
  <c r="AT352" i="1" s="1"/>
  <c r="AR19" i="1"/>
  <c r="AT19" i="1" s="1"/>
  <c r="AR321" i="1"/>
  <c r="AT321" i="1" s="1"/>
  <c r="AR7" i="1"/>
  <c r="AT7" i="1" s="1"/>
  <c r="J5" i="6" s="1"/>
  <c r="AR88" i="1"/>
  <c r="AT88" i="1" s="1"/>
  <c r="AR66" i="1"/>
  <c r="AT66" i="1" s="1"/>
  <c r="AR343" i="1"/>
  <c r="AT343" i="1" s="1"/>
  <c r="AR333" i="1"/>
  <c r="AT333" i="1" s="1"/>
  <c r="AR38" i="1"/>
  <c r="AT38" i="1" s="1"/>
  <c r="V9" i="6" s="1"/>
  <c r="AR81" i="1"/>
  <c r="AT81" i="1" s="1"/>
  <c r="AR211" i="1"/>
  <c r="AT211" i="1" s="1"/>
  <c r="AR15" i="1"/>
  <c r="AT15" i="1" s="1"/>
  <c r="J25" i="6" s="1"/>
  <c r="AR272" i="1"/>
  <c r="AT272" i="1" s="1"/>
  <c r="AR232" i="1"/>
  <c r="AT232" i="1" s="1"/>
  <c r="AR157" i="1"/>
  <c r="AT157" i="1" s="1"/>
  <c r="AR108" i="1"/>
  <c r="AT108" i="1" s="1"/>
  <c r="AR84" i="1"/>
  <c r="AT84" i="1" s="1"/>
  <c r="AR50" i="1"/>
  <c r="AT50" i="1" s="1"/>
  <c r="AR288" i="1"/>
  <c r="AT288" i="1" s="1"/>
  <c r="AR24" i="1"/>
  <c r="AT24" i="1" s="1"/>
  <c r="AR176" i="1"/>
  <c r="AT176" i="1" s="1"/>
  <c r="AR96" i="1"/>
  <c r="AT96" i="1" s="1"/>
  <c r="AR245" i="1"/>
  <c r="AT245" i="1" s="1"/>
  <c r="AR266" i="1"/>
  <c r="AT266" i="1" s="1"/>
  <c r="AR17" i="1"/>
  <c r="AT17" i="1" s="1"/>
  <c r="J31" i="6" s="1"/>
  <c r="AR125" i="1"/>
  <c r="AT125" i="1" s="1"/>
  <c r="AR177" i="1"/>
  <c r="AT177" i="1" s="1"/>
  <c r="AR246" i="1"/>
  <c r="AT246" i="1" s="1"/>
  <c r="AR239" i="1"/>
  <c r="AT239" i="1" s="1"/>
  <c r="AR225" i="1"/>
  <c r="AT225" i="1" s="1"/>
  <c r="AR311" i="1"/>
  <c r="AT311" i="1" s="1"/>
  <c r="AR209" i="1"/>
  <c r="AT209" i="1" s="1"/>
  <c r="AR91" i="1"/>
  <c r="AT91" i="1" s="1"/>
  <c r="AT300" i="1"/>
  <c r="AR170" i="1"/>
  <c r="AT170" i="1" s="1"/>
  <c r="AR208" i="1"/>
  <c r="AT208" i="1" s="1"/>
  <c r="AR173" i="1"/>
  <c r="AT173" i="1" s="1"/>
  <c r="AR201" i="1"/>
  <c r="AT201" i="1" s="1"/>
  <c r="P7" i="6" s="1"/>
  <c r="AR79" i="1"/>
  <c r="AT79" i="1" s="1"/>
  <c r="AR178" i="1"/>
  <c r="AT178" i="1" s="1"/>
  <c r="AR252" i="1"/>
  <c r="AT252" i="1" s="1"/>
  <c r="AR320" i="1"/>
  <c r="AT320" i="1" s="1"/>
  <c r="AR238" i="1"/>
  <c r="AT238" i="1" s="1"/>
  <c r="AR202" i="1"/>
  <c r="AT202" i="1" s="1"/>
  <c r="AR57" i="1"/>
  <c r="AT57" i="1" s="1"/>
  <c r="AR304" i="1"/>
  <c r="AT304" i="1" s="1"/>
  <c r="AR130" i="1"/>
  <c r="AT130" i="1" s="1"/>
  <c r="AR20" i="1"/>
  <c r="AT20" i="1" s="1"/>
  <c r="AR56" i="1"/>
  <c r="AT56" i="1" s="1"/>
  <c r="AR296" i="1"/>
  <c r="AT296" i="1" s="1"/>
  <c r="AR358" i="1"/>
  <c r="AT358" i="1" s="1"/>
  <c r="AR219" i="1"/>
  <c r="AT219" i="1" s="1"/>
  <c r="AR13" i="1"/>
  <c r="AT13" i="1" s="1"/>
  <c r="V33" i="6" s="1"/>
  <c r="AR293" i="1"/>
  <c r="AT293" i="1" s="1"/>
  <c r="AR154" i="1"/>
  <c r="AT154" i="1" s="1"/>
  <c r="AR268" i="1"/>
  <c r="AT268" i="1" s="1"/>
  <c r="AR356" i="1"/>
  <c r="AT356" i="1" s="1"/>
  <c r="AR3" i="1"/>
  <c r="AT3" i="1" s="1"/>
  <c r="AR31" i="1"/>
  <c r="AT31" i="1" s="1"/>
  <c r="AR240" i="1"/>
  <c r="AT240" i="1" s="1"/>
  <c r="AR110" i="1"/>
  <c r="AT110" i="1" s="1"/>
  <c r="AR276" i="1"/>
  <c r="AT276" i="1" s="1"/>
  <c r="AR357" i="1"/>
  <c r="AT357" i="1" s="1"/>
  <c r="AR325" i="1"/>
  <c r="AT325" i="1" s="1"/>
  <c r="AR314" i="1"/>
  <c r="AT314" i="1" s="1"/>
  <c r="AR160" i="1"/>
  <c r="AT160" i="1" s="1"/>
  <c r="AR27" i="1"/>
  <c r="AT27" i="1" s="1"/>
  <c r="P23" i="6" s="1"/>
  <c r="AR193" i="1"/>
  <c r="AT193" i="1" s="1"/>
  <c r="AR119" i="1"/>
  <c r="AT119" i="1" s="1"/>
  <c r="P35" i="6" s="1"/>
  <c r="AR327" i="1"/>
  <c r="AT327" i="1" s="1"/>
  <c r="AR94" i="1"/>
  <c r="AT94" i="1" s="1"/>
  <c r="AR351" i="1"/>
  <c r="AT351" i="1" s="1"/>
  <c r="AR87" i="1"/>
  <c r="AT87" i="1" s="1"/>
  <c r="AR138" i="1"/>
  <c r="AT138" i="1" s="1"/>
  <c r="AR129" i="1"/>
  <c r="AT129" i="1" s="1"/>
  <c r="AR184" i="1"/>
  <c r="AT184" i="1" s="1"/>
  <c r="AR348" i="1"/>
  <c r="AT348" i="1" s="1"/>
  <c r="AR290" i="1"/>
  <c r="AT290" i="1" s="1"/>
  <c r="AR22" i="1"/>
  <c r="AT22" i="1" s="1"/>
  <c r="V21" i="6" s="1"/>
  <c r="AR48" i="1"/>
  <c r="AT48" i="1" s="1"/>
  <c r="AR70" i="1"/>
  <c r="AT70" i="1" s="1"/>
  <c r="AR86" i="1"/>
  <c r="AT86" i="1" s="1"/>
  <c r="AR191" i="1"/>
  <c r="AT191" i="1" s="1"/>
  <c r="AR12" i="1"/>
  <c r="AT12" i="1" s="1"/>
  <c r="AR251" i="1"/>
  <c r="AT251" i="1" s="1"/>
  <c r="AR324" i="1"/>
  <c r="AT324" i="1" s="1"/>
  <c r="AR182" i="1"/>
  <c r="AT182" i="1" s="1"/>
  <c r="AR189" i="1"/>
  <c r="AT189" i="1" s="1"/>
  <c r="AR161" i="1"/>
  <c r="AT161" i="1" s="1"/>
  <c r="AR254" i="1"/>
  <c r="AT254" i="1" s="1"/>
  <c r="AR43" i="1"/>
  <c r="AT43" i="1" s="1"/>
  <c r="AR147" i="1"/>
  <c r="AT147" i="1" s="1"/>
  <c r="AR99" i="1"/>
  <c r="AT99" i="1" s="1"/>
  <c r="AR67" i="1"/>
  <c r="AT67" i="1" s="1"/>
  <c r="AR205" i="1"/>
  <c r="AT205" i="1" s="1"/>
  <c r="AR34" i="1"/>
  <c r="AT34" i="1" s="1"/>
  <c r="AR286" i="1"/>
  <c r="AT286" i="1" s="1"/>
  <c r="AR200" i="1"/>
  <c r="AT200" i="1" s="1"/>
  <c r="AR344" i="1"/>
  <c r="AT344" i="1" s="1"/>
  <c r="AR175" i="1"/>
  <c r="AT175" i="1" s="1"/>
  <c r="AR223" i="1"/>
  <c r="AT223" i="1" s="1"/>
  <c r="AR181" i="1"/>
  <c r="AT181" i="1" s="1"/>
  <c r="AR60" i="1"/>
  <c r="AT60" i="1" s="1"/>
  <c r="AR190" i="1"/>
  <c r="AT190" i="1" s="1"/>
  <c r="AR131" i="1"/>
  <c r="AT131" i="1" s="1"/>
  <c r="AR179" i="1"/>
  <c r="AT179" i="1" s="1"/>
  <c r="AR335" i="1"/>
  <c r="AT335" i="1" s="1"/>
  <c r="AR282" i="1"/>
  <c r="AT282" i="1" s="1"/>
  <c r="AR231" i="1"/>
  <c r="AT231" i="1" s="1"/>
  <c r="AR159" i="1"/>
  <c r="AT159" i="1" s="1"/>
  <c r="AR194" i="1"/>
  <c r="AT194" i="1" s="1"/>
  <c r="AR172" i="1"/>
  <c r="AT172" i="1" s="1"/>
  <c r="AR82" i="1"/>
  <c r="AT82" i="1" s="1"/>
  <c r="AR359" i="1"/>
  <c r="AT359" i="1" s="1"/>
  <c r="AR291" i="1"/>
  <c r="AT291" i="1" s="1"/>
  <c r="AR6" i="1"/>
  <c r="AT6" i="1" s="1"/>
  <c r="J33" i="6" s="1"/>
  <c r="AR105" i="1"/>
  <c r="AT105" i="1" s="1"/>
  <c r="AR73" i="1"/>
  <c r="AT73" i="1" s="1"/>
  <c r="AR35" i="1"/>
  <c r="AT35" i="1" s="1"/>
  <c r="AR163" i="1"/>
  <c r="AT163" i="1" s="1"/>
  <c r="AR274" i="1"/>
  <c r="AT274" i="1" s="1"/>
  <c r="AR127" i="1"/>
  <c r="AT127" i="1" s="1"/>
  <c r="V35" i="6" s="1"/>
  <c r="AR9" i="1"/>
  <c r="AT9" i="1" s="1"/>
  <c r="P25" i="6" s="1"/>
  <c r="AR256" i="1"/>
  <c r="AT256" i="1" s="1"/>
  <c r="AR146" i="1"/>
  <c r="AT146" i="1" s="1"/>
  <c r="AR215" i="1"/>
  <c r="AT215" i="1" s="1"/>
  <c r="AR111" i="1"/>
  <c r="AT111" i="1" s="1"/>
  <c r="AR292" i="1"/>
  <c r="AT292" i="1" s="1"/>
  <c r="AR14" i="1"/>
  <c r="AT14" i="1" s="1"/>
  <c r="AR5" i="1"/>
  <c r="AT5" i="1" s="1"/>
  <c r="V5" i="6" s="1"/>
  <c r="AR158" i="1"/>
  <c r="AT158" i="1" s="1"/>
  <c r="AR330" i="1"/>
  <c r="AT330" i="1" s="1"/>
  <c r="AR355" i="1"/>
  <c r="AT355" i="1" s="1"/>
  <c r="AT277" i="1"/>
  <c r="AR188" i="1"/>
  <c r="AT188" i="1" s="1"/>
  <c r="AR149" i="1"/>
  <c r="AT149" i="1" s="1"/>
  <c r="AR342" i="1"/>
  <c r="AT342" i="1" s="1"/>
  <c r="AR29" i="1"/>
  <c r="AT29" i="1" s="1"/>
  <c r="AR253" i="1"/>
  <c r="AT253" i="1" s="1"/>
  <c r="AR74" i="1"/>
  <c r="AT74" i="1" s="1"/>
  <c r="AR228" i="1"/>
  <c r="AT228" i="1" s="1"/>
  <c r="AR307" i="1"/>
  <c r="AT307" i="1" s="1"/>
  <c r="AR156" i="1"/>
  <c r="AT156" i="1" s="1"/>
  <c r="AR33" i="1"/>
  <c r="AT33" i="1" s="1"/>
  <c r="P29" i="6" s="1"/>
  <c r="AR295" i="1"/>
  <c r="AT295" i="1" s="1"/>
  <c r="AR289" i="1"/>
  <c r="AT289" i="1" s="1"/>
  <c r="AR97" i="1"/>
  <c r="AT97" i="1" s="1"/>
  <c r="AR47" i="1"/>
  <c r="AT47" i="1" s="1"/>
  <c r="J29" i="6" s="1"/>
  <c r="AR354" i="1"/>
  <c r="AT354" i="1" s="1"/>
  <c r="AR104" i="1"/>
  <c r="AT104" i="1" s="1"/>
  <c r="AR152" i="1"/>
  <c r="AT152" i="1" s="1"/>
  <c r="AR255" i="1"/>
  <c r="AT255" i="1" s="1"/>
  <c r="AR298" i="1"/>
  <c r="AT298" i="1" s="1"/>
  <c r="AR237" i="1"/>
  <c r="AT237" i="1" s="1"/>
  <c r="AR283" i="1"/>
  <c r="AT283" i="1" s="1"/>
  <c r="AR210" i="1"/>
  <c r="AT210" i="1" s="1"/>
  <c r="AR144" i="1"/>
  <c r="AT144" i="1" s="1"/>
  <c r="AR322" i="1"/>
  <c r="AT322" i="1" s="1"/>
  <c r="AR117" i="1"/>
  <c r="AT117" i="1" s="1"/>
  <c r="AR213" i="1"/>
  <c r="AT213" i="1" s="1"/>
  <c r="AR234" i="1"/>
  <c r="AT234" i="1" s="1"/>
  <c r="AR262" i="1"/>
  <c r="AT262" i="1" s="1"/>
  <c r="AR284" i="1"/>
  <c r="AT284" i="1" s="1"/>
  <c r="AT249" i="1"/>
  <c r="AR113" i="1"/>
  <c r="AT113" i="1" s="1"/>
  <c r="AR312" i="1"/>
  <c r="AT312" i="1" s="1"/>
  <c r="AR75" i="1"/>
  <c r="AT75" i="1" s="1"/>
  <c r="AR299" i="1"/>
  <c r="AT299" i="1" s="1"/>
  <c r="AR114" i="1"/>
  <c r="AT114" i="1" s="1"/>
  <c r="AR263" i="1"/>
  <c r="AT263" i="1" s="1"/>
  <c r="AR217" i="1"/>
  <c r="AT217" i="1" s="1"/>
  <c r="AR72" i="1"/>
  <c r="AT72" i="1" s="1"/>
  <c r="AR233" i="1"/>
  <c r="AT233" i="1" s="1"/>
  <c r="AR349" i="1"/>
  <c r="AT349" i="1" s="1"/>
  <c r="AR195" i="1"/>
  <c r="AT195" i="1" s="1"/>
  <c r="AR264" i="1"/>
  <c r="AT264" i="1" s="1"/>
  <c r="AR323" i="1"/>
  <c r="AT323" i="1" s="1"/>
  <c r="AR224" i="1"/>
  <c r="AT224" i="1" s="1"/>
  <c r="AR186" i="1"/>
  <c r="AT186" i="1" s="1"/>
  <c r="AR59" i="1"/>
  <c r="AT59" i="1" s="1"/>
  <c r="AR124" i="1"/>
  <c r="AT124" i="1" s="1"/>
  <c r="AR337" i="1"/>
  <c r="AT337" i="1" s="1"/>
  <c r="AR37" i="1"/>
  <c r="AT37" i="1" s="1"/>
  <c r="AR141" i="1"/>
  <c r="AT141" i="1" s="1"/>
  <c r="AR353" i="1"/>
  <c r="AT353" i="1" s="1"/>
  <c r="AR306" i="1"/>
  <c r="AT306" i="1" s="1"/>
  <c r="AR183" i="1"/>
  <c r="AT183" i="1" s="1"/>
  <c r="AR180" i="1"/>
  <c r="AT180" i="1" s="1"/>
  <c r="AR39" i="1"/>
  <c r="AT39" i="1" s="1"/>
  <c r="AR51" i="1"/>
  <c r="AT51" i="1" s="1"/>
  <c r="AR287" i="1"/>
  <c r="AT287" i="1" s="1"/>
  <c r="AR28" i="1"/>
  <c r="AT28" i="1" s="1"/>
  <c r="J15" i="6" s="1"/>
  <c r="AR174" i="1"/>
  <c r="AT174" i="1" s="1"/>
  <c r="AR145" i="1"/>
  <c r="AT145" i="1" s="1"/>
  <c r="AR140" i="1"/>
  <c r="AT140" i="1" s="1"/>
  <c r="AR214" i="1"/>
  <c r="AT214" i="1" s="1"/>
  <c r="AR76" i="1"/>
  <c r="AT76" i="1" s="1"/>
  <c r="AR230" i="1"/>
  <c r="AT230" i="1" s="1"/>
  <c r="AR259" i="1"/>
  <c r="AT259" i="1" s="1"/>
  <c r="AR347" i="1"/>
  <c r="AT347" i="1" s="1"/>
  <c r="AR271" i="1"/>
  <c r="AT271" i="1" s="1"/>
  <c r="AR218" i="1"/>
  <c r="AT218" i="1" s="1"/>
  <c r="AR128" i="1"/>
  <c r="AT128" i="1" s="1"/>
  <c r="AR36" i="1"/>
  <c r="AT36" i="1" s="1"/>
  <c r="D29" i="6" s="1"/>
  <c r="AR155" i="1"/>
  <c r="AT155" i="1" s="1"/>
  <c r="AR106" i="1"/>
  <c r="AT106" i="1" s="1"/>
  <c r="AR143" i="1"/>
  <c r="AT143" i="1" s="1"/>
  <c r="AR32" i="1"/>
  <c r="AT32" i="1" s="1"/>
  <c r="AR151" i="1"/>
  <c r="AT151" i="1" s="1"/>
  <c r="AR250" i="1"/>
  <c r="AT250" i="1" s="1"/>
  <c r="AR221" i="1"/>
  <c r="AT221" i="1" s="1"/>
  <c r="AR331" i="1"/>
  <c r="AT331" i="1" s="1"/>
  <c r="AT23" i="1"/>
  <c r="D17" i="6" s="1"/>
  <c r="AR229" i="1"/>
  <c r="AT229" i="1" s="1"/>
  <c r="AR236" i="1"/>
  <c r="AT236" i="1" s="1"/>
  <c r="AR42" i="1"/>
  <c r="AT42" i="1" s="1"/>
  <c r="AR226" i="1"/>
  <c r="AT226" i="1" s="1"/>
  <c r="AR16" i="1"/>
  <c r="AT16" i="1" s="1"/>
  <c r="AR318" i="1"/>
  <c r="AT318" i="1" s="1"/>
  <c r="AR52" i="1"/>
  <c r="AT52" i="1" s="1"/>
  <c r="AR103" i="1"/>
  <c r="AT103" i="1" s="1"/>
  <c r="AR317" i="1"/>
  <c r="AT317" i="1" s="1"/>
  <c r="AR171" i="1"/>
  <c r="AT171" i="1" s="1"/>
  <c r="AR316" i="1"/>
  <c r="AT316" i="1" s="1"/>
  <c r="AR122" i="1"/>
  <c r="AT122" i="1" s="1"/>
  <c r="AR332" i="1"/>
  <c r="AT332" i="1" s="1"/>
  <c r="AR341" i="1"/>
  <c r="AT341" i="1" s="1"/>
  <c r="AR297" i="1"/>
  <c r="AT297" i="1" s="1"/>
  <c r="AR107" i="1"/>
  <c r="AT107" i="1" s="1"/>
  <c r="AR85" i="1"/>
  <c r="AT85" i="1" s="1"/>
  <c r="D15" i="6" s="1"/>
  <c r="AR162" i="1"/>
  <c r="AT162" i="1" s="1"/>
  <c r="AR120" i="1"/>
  <c r="AT120" i="1" s="1"/>
  <c r="AR313" i="1"/>
  <c r="AT313" i="1" s="1"/>
  <c r="AR192" i="1"/>
  <c r="AT192" i="1" s="1"/>
  <c r="AR26" i="1"/>
  <c r="AT26" i="1" s="1"/>
  <c r="AR101" i="1"/>
  <c r="AT101" i="1" s="1"/>
  <c r="AR123" i="1"/>
  <c r="AT123" i="1" s="1"/>
  <c r="AR302" i="1"/>
  <c r="AT302" i="1" s="1"/>
  <c r="AR69" i="1"/>
  <c r="AT69" i="1" s="1"/>
  <c r="AR206" i="1"/>
  <c r="AT206" i="1" s="1"/>
  <c r="AR25" i="1"/>
  <c r="AT25" i="1" s="1"/>
  <c r="AR30" i="1"/>
  <c r="AT30" i="1" s="1"/>
  <c r="AR109" i="1"/>
  <c r="AT109" i="1" s="1"/>
  <c r="AR100" i="1"/>
  <c r="AT100" i="1" s="1"/>
  <c r="AR58" i="1"/>
  <c r="AT58" i="1" s="1"/>
  <c r="V11" i="6" s="1"/>
  <c r="AR41" i="1"/>
  <c r="AT41" i="1" s="1"/>
  <c r="AR310" i="1"/>
  <c r="AT310" i="1" s="1"/>
  <c r="AR260" i="1"/>
  <c r="AT260" i="1" s="1"/>
  <c r="AR267" i="1"/>
  <c r="AT267" i="1" s="1"/>
  <c r="AR244" i="1"/>
  <c r="AT244" i="1" s="1"/>
  <c r="AR44" i="1"/>
  <c r="AT44" i="1" s="1"/>
  <c r="AR80" i="1"/>
  <c r="AT80" i="1" s="1"/>
  <c r="AR269" i="1"/>
  <c r="AT269" i="1" s="1"/>
  <c r="AR220" i="1"/>
  <c r="AT220" i="1" s="1"/>
  <c r="AR135" i="1"/>
  <c r="AT135" i="1" s="1"/>
  <c r="AR207" i="1"/>
  <c r="AT207" i="1" s="1"/>
  <c r="AR137" i="1"/>
  <c r="AT137" i="1" s="1"/>
  <c r="AR45" i="1"/>
  <c r="AT45" i="1" s="1"/>
  <c r="AR153" i="1"/>
  <c r="AT153" i="1" s="1"/>
  <c r="AR345" i="1"/>
  <c r="AT345" i="1" s="1"/>
  <c r="AR61" i="1"/>
  <c r="AT61" i="1" s="1"/>
  <c r="AR339" i="1"/>
  <c r="AT339" i="1" s="1"/>
  <c r="AR197" i="1"/>
  <c r="AT197" i="1" s="1"/>
  <c r="AR279" i="1"/>
  <c r="AT279" i="1" s="1"/>
  <c r="AR18" i="1"/>
  <c r="AT18" i="1" s="1"/>
  <c r="AR315" i="1"/>
  <c r="AT315" i="1" s="1"/>
  <c r="AR196" i="1"/>
  <c r="AT196" i="1" s="1"/>
  <c r="AR203" i="1"/>
  <c r="AT203" i="1" s="1"/>
  <c r="J7" i="6" s="1"/>
  <c r="AT346" i="1"/>
  <c r="AT4" i="1"/>
  <c r="P13" i="6" s="1"/>
  <c r="AT116" i="1"/>
  <c r="AT126" i="1"/>
  <c r="J19" i="6" s="1"/>
  <c r="AT212" i="1"/>
  <c r="AR319" i="1"/>
  <c r="AT319" i="1" s="1"/>
  <c r="AR185" i="1"/>
  <c r="AT185" i="1" s="1"/>
  <c r="AR62" i="1"/>
  <c r="AT62" i="1" s="1"/>
  <c r="AR281" i="1"/>
  <c r="AT281" i="1" s="1"/>
  <c r="AR257" i="1"/>
  <c r="AT257" i="1" s="1"/>
  <c r="AR216" i="1"/>
  <c r="AT216" i="1" s="1"/>
  <c r="AR68" i="1"/>
  <c r="AT68" i="1" s="1"/>
  <c r="AR78" i="1"/>
  <c r="AT78" i="1" s="1"/>
  <c r="V19" i="6" s="1"/>
  <c r="AR235" i="1"/>
  <c r="AT235" i="1" s="1"/>
  <c r="AR227" i="1"/>
  <c r="AT227" i="1" s="1"/>
  <c r="AR198" i="1"/>
  <c r="AT198" i="1" s="1"/>
  <c r="AR294" i="1"/>
  <c r="AT294" i="1" s="1"/>
  <c r="AR265" i="1"/>
  <c r="AT265" i="1" s="1"/>
  <c r="AR328" i="1"/>
  <c r="AT328" i="1" s="1"/>
  <c r="AR305" i="1"/>
  <c r="AT305" i="1" s="1"/>
  <c r="AR89" i="1"/>
  <c r="AT89" i="1" s="1"/>
  <c r="AR10" i="1"/>
  <c r="AT10" i="1" s="1"/>
  <c r="J17" i="6" s="1"/>
  <c r="AR55" i="1"/>
  <c r="AT55" i="1" s="1"/>
  <c r="AR167" i="1"/>
  <c r="AT167" i="1" s="1"/>
  <c r="AR53" i="1"/>
  <c r="AT53" i="1" s="1"/>
  <c r="AR93" i="1"/>
  <c r="AT93" i="1" s="1"/>
  <c r="AR95" i="1"/>
  <c r="AT95" i="1" s="1"/>
  <c r="AR308" i="1"/>
  <c r="AT308" i="1" s="1"/>
  <c r="AR49" i="1"/>
  <c r="AT49" i="1" s="1"/>
  <c r="AR102" i="1"/>
  <c r="AT102" i="1" s="1"/>
  <c r="AR168" i="1"/>
  <c r="AT168" i="1" s="1"/>
  <c r="AR280" i="1"/>
  <c r="AT280" i="1" s="1"/>
  <c r="AR336" i="1"/>
  <c r="AT336" i="1" s="1"/>
  <c r="AR115" i="1"/>
  <c r="AT115" i="1" s="1"/>
  <c r="AR150" i="1"/>
  <c r="AT150" i="1" s="1"/>
  <c r="D5" i="6"/>
  <c r="AU312" i="1" l="1"/>
  <c r="AV312" i="1" s="1"/>
  <c r="AU298" i="1"/>
  <c r="AV298" i="1" s="1"/>
  <c r="AU269" i="1"/>
  <c r="AV269" i="1" s="1"/>
  <c r="AU218" i="1"/>
  <c r="AV218" i="1" s="1"/>
  <c r="AU330" i="1"/>
  <c r="AV330" i="1" s="1"/>
  <c r="AU200" i="1"/>
  <c r="AV200" i="1" s="1"/>
  <c r="AU61" i="1"/>
  <c r="AV61" i="1" s="1"/>
  <c r="AU323" i="1"/>
  <c r="AV323" i="1" s="1"/>
  <c r="AU141" i="1"/>
  <c r="AV141" i="1" s="1"/>
  <c r="AU115" i="1"/>
  <c r="AV115" i="1" s="1"/>
  <c r="P21" i="6"/>
  <c r="AU41" i="1"/>
  <c r="Q21" i="6" s="1"/>
  <c r="AU289" i="1"/>
  <c r="AV289" i="1" s="1"/>
  <c r="AU336" i="1"/>
  <c r="AV336" i="1" s="1"/>
  <c r="AU145" i="1"/>
  <c r="AV145" i="1" s="1"/>
  <c r="AU62" i="1"/>
  <c r="AV62" i="1" s="1"/>
  <c r="AU100" i="1"/>
  <c r="AV100" i="1" s="1"/>
  <c r="AU26" i="1"/>
  <c r="J9" i="6"/>
  <c r="AU174" i="1"/>
  <c r="AV174" i="1" s="1"/>
  <c r="AU163" i="1"/>
  <c r="AV163" i="1" s="1"/>
  <c r="AU190" i="1"/>
  <c r="AV190" i="1" s="1"/>
  <c r="AU290" i="1"/>
  <c r="AV290" i="1" s="1"/>
  <c r="AU160" i="1"/>
  <c r="Q27" i="6" s="1"/>
  <c r="P27" i="6"/>
  <c r="AU286" i="1"/>
  <c r="AV286" i="1" s="1"/>
  <c r="AU315" i="1"/>
  <c r="AV315" i="1" s="1"/>
  <c r="AU220" i="1"/>
  <c r="AV220" i="1" s="1"/>
  <c r="P31" i="6"/>
  <c r="AU30" i="1"/>
  <c r="AU13" i="1"/>
  <c r="AU103" i="1"/>
  <c r="AV103" i="1" s="1"/>
  <c r="AU257" i="1"/>
  <c r="AV257" i="1" s="1"/>
  <c r="AU242" i="1"/>
  <c r="AV242" i="1" s="1"/>
  <c r="AU128" i="1"/>
  <c r="AV128" i="1" s="1"/>
  <c r="AU162" i="1"/>
  <c r="AV162" i="1" s="1"/>
  <c r="AU287" i="1"/>
  <c r="AV287" i="1" s="1"/>
  <c r="AU186" i="1"/>
  <c r="AV186" i="1" s="1"/>
  <c r="AU75" i="1"/>
  <c r="AV75" i="1" s="1"/>
  <c r="AU237" i="1"/>
  <c r="AV237" i="1" s="1"/>
  <c r="AU196" i="1"/>
  <c r="AV196" i="1" s="1"/>
  <c r="AU73" i="1"/>
  <c r="AV73" i="1" s="1"/>
  <c r="AU244" i="1"/>
  <c r="AV244" i="1" s="1"/>
  <c r="AU356" i="1"/>
  <c r="AV356" i="1" s="1"/>
  <c r="AU352" i="1"/>
  <c r="AV352" i="1" s="1"/>
  <c r="AU209" i="1"/>
  <c r="AV209" i="1" s="1"/>
  <c r="J13" i="6"/>
  <c r="AU24" i="1"/>
  <c r="K13" i="6" s="1"/>
  <c r="AU333" i="1"/>
  <c r="AV333" i="1" s="1"/>
  <c r="AU294" i="1"/>
  <c r="AV294" i="1" s="1"/>
  <c r="D23" i="6"/>
  <c r="AU49" i="1"/>
  <c r="J23" i="6"/>
  <c r="AU18" i="1"/>
  <c r="AU318" i="1"/>
  <c r="AV318" i="1" s="1"/>
  <c r="AU202" i="1"/>
  <c r="AV202" i="1" s="1"/>
  <c r="AU39" i="1"/>
  <c r="AV39" i="1" s="1"/>
  <c r="AU227" i="1"/>
  <c r="AV227" i="1" s="1"/>
  <c r="AU331" i="1"/>
  <c r="AV331" i="1" s="1"/>
  <c r="AU284" i="1"/>
  <c r="AV284" i="1" s="1"/>
  <c r="AU291" i="1"/>
  <c r="AV291" i="1" s="1"/>
  <c r="AU110" i="1"/>
  <c r="AV110" i="1" s="1"/>
  <c r="AU293" i="1"/>
  <c r="AV293" i="1" s="1"/>
  <c r="AU239" i="1"/>
  <c r="AV239" i="1" s="1"/>
  <c r="AU84" i="1"/>
  <c r="AV84" i="1" s="1"/>
  <c r="AU348" i="1"/>
  <c r="AV348" i="1" s="1"/>
  <c r="AU189" i="1"/>
  <c r="AV189" i="1" s="1"/>
  <c r="J11" i="6"/>
  <c r="AU66" i="1"/>
  <c r="AU44" i="1"/>
  <c r="AV44" i="1" s="1"/>
  <c r="AU16" i="1"/>
  <c r="P17" i="6"/>
  <c r="AU17" i="1"/>
  <c r="AU111" i="1"/>
  <c r="AV111" i="1" s="1"/>
  <c r="AU93" i="1"/>
  <c r="AV93" i="1" s="1"/>
  <c r="AU235" i="1"/>
  <c r="AV235" i="1" s="1"/>
  <c r="AU87" i="1"/>
  <c r="AV87" i="1" s="1"/>
  <c r="AU156" i="1"/>
  <c r="AV156" i="1" s="1"/>
  <c r="AU339" i="1"/>
  <c r="AV339" i="1" s="1"/>
  <c r="V25" i="6"/>
  <c r="AU25" i="1"/>
  <c r="AU183" i="1"/>
  <c r="AV183" i="1" s="1"/>
  <c r="AU195" i="1"/>
  <c r="AV195" i="1" s="1"/>
  <c r="AU258" i="1"/>
  <c r="AV258" i="1" s="1"/>
  <c r="AU262" i="1"/>
  <c r="AV262" i="1" s="1"/>
  <c r="D11" i="6"/>
  <c r="AU29" i="1"/>
  <c r="AU154" i="1"/>
  <c r="AV154" i="1" s="1"/>
  <c r="AU324" i="1"/>
  <c r="AV324" i="1" s="1"/>
  <c r="AU79" i="1"/>
  <c r="AV79" i="1" s="1"/>
  <c r="AU108" i="1"/>
  <c r="AV108" i="1" s="1"/>
  <c r="AU309" i="1"/>
  <c r="AV309" i="1" s="1"/>
  <c r="AU268" i="1"/>
  <c r="AV268" i="1" s="1"/>
  <c r="AU120" i="1"/>
  <c r="AV120" i="1" s="1"/>
  <c r="D13" i="6"/>
  <c r="AU19" i="1"/>
  <c r="E13" i="6" s="1"/>
  <c r="AU347" i="1"/>
  <c r="AV347" i="1" s="1"/>
  <c r="AU253" i="1"/>
  <c r="AV253" i="1" s="1"/>
  <c r="AU267" i="1"/>
  <c r="AV267" i="1" s="1"/>
  <c r="AU250" i="1"/>
  <c r="AV250" i="1" s="1"/>
  <c r="AU152" i="1"/>
  <c r="AV152" i="1" s="1"/>
  <c r="AU329" i="1"/>
  <c r="AV329" i="1" s="1"/>
  <c r="AU325" i="1"/>
  <c r="AV325" i="1" s="1"/>
  <c r="AU206" i="1"/>
  <c r="AV206" i="1" s="1"/>
  <c r="AU297" i="1"/>
  <c r="AV297" i="1" s="1"/>
  <c r="AU42" i="1"/>
  <c r="AV42" i="1" s="1"/>
  <c r="AU230" i="1"/>
  <c r="AV230" i="1" s="1"/>
  <c r="AU234" i="1"/>
  <c r="AV234" i="1" s="1"/>
  <c r="AU292" i="1"/>
  <c r="AV292" i="1" s="1"/>
  <c r="AU31" i="1"/>
  <c r="AV31" i="1" s="1"/>
  <c r="AU177" i="1"/>
  <c r="AV177" i="1" s="1"/>
  <c r="AU167" i="1"/>
  <c r="AV167" i="1" s="1"/>
  <c r="AU252" i="1"/>
  <c r="AV252" i="1" s="1"/>
  <c r="P33" i="6"/>
  <c r="AU12" i="1"/>
  <c r="Q33" i="6" s="1"/>
  <c r="AU5" i="1"/>
  <c r="W5" i="6" s="1"/>
  <c r="AU65" i="1"/>
  <c r="AV65" i="1" s="1"/>
  <c r="AU255" i="1"/>
  <c r="AV255" i="1" s="1"/>
  <c r="AU246" i="1"/>
  <c r="AV246" i="1" s="1"/>
  <c r="AU311" i="1"/>
  <c r="AV311" i="1" s="1"/>
  <c r="AU344" i="1"/>
  <c r="AV344" i="1" s="1"/>
  <c r="AU51" i="1"/>
  <c r="AV51" i="1" s="1"/>
  <c r="AU277" i="1"/>
  <c r="AV277" i="1" s="1"/>
  <c r="AU249" i="1"/>
  <c r="AV249" i="1" s="1"/>
  <c r="AU47" i="1"/>
  <c r="K29" i="6" s="1"/>
  <c r="AU334" i="1"/>
  <c r="AV334" i="1" s="1"/>
  <c r="AU40" i="1"/>
  <c r="AU320" i="1"/>
  <c r="AV320" i="1" s="1"/>
  <c r="AU307" i="1"/>
  <c r="AV307" i="1" s="1"/>
  <c r="AU166" i="1"/>
  <c r="AV166" i="1" s="1"/>
  <c r="AU169" i="1"/>
  <c r="AV169" i="1" s="1"/>
  <c r="AU359" i="1"/>
  <c r="AV359" i="1" s="1"/>
  <c r="AU295" i="1"/>
  <c r="AV295" i="1" s="1"/>
  <c r="AU99" i="1"/>
  <c r="AV99" i="1" s="1"/>
  <c r="AU226" i="1"/>
  <c r="AV226" i="1" s="1"/>
  <c r="AU343" i="1"/>
  <c r="AV343" i="1" s="1"/>
  <c r="AU184" i="1"/>
  <c r="AV184" i="1" s="1"/>
  <c r="AU35" i="1"/>
  <c r="AV35" i="1" s="1"/>
  <c r="AU6" i="1"/>
  <c r="AU143" i="1"/>
  <c r="AV143" i="1" s="1"/>
  <c r="AU279" i="1"/>
  <c r="AV279" i="1" s="1"/>
  <c r="AU254" i="1"/>
  <c r="AV254" i="1" s="1"/>
  <c r="AU199" i="1"/>
  <c r="AV199" i="1" s="1"/>
  <c r="AU10" i="1"/>
  <c r="AU178" i="1"/>
  <c r="AV178" i="1" s="1"/>
  <c r="AU92" i="1"/>
  <c r="AV92" i="1" s="1"/>
  <c r="AU240" i="1"/>
  <c r="AV240" i="1" s="1"/>
  <c r="AU300" i="1"/>
  <c r="AV300" i="1" s="1"/>
  <c r="AU21" i="1"/>
  <c r="E21" i="6" s="1"/>
  <c r="AU148" i="1"/>
  <c r="AU138" i="1"/>
  <c r="AV138" i="1" s="1"/>
  <c r="AU338" i="1"/>
  <c r="AV338" i="1" s="1"/>
  <c r="AU36" i="1"/>
  <c r="E29" i="6" s="1"/>
  <c r="AU358" i="1"/>
  <c r="AV358" i="1" s="1"/>
  <c r="AU181" i="1"/>
  <c r="AV181" i="1" s="1"/>
  <c r="AU83" i="1"/>
  <c r="AV83" i="1" s="1"/>
  <c r="AU182" i="1"/>
  <c r="AV182" i="1" s="1"/>
  <c r="AU124" i="1"/>
  <c r="AV124" i="1" s="1"/>
  <c r="AU132" i="1"/>
  <c r="AV132" i="1" s="1"/>
  <c r="AU107" i="1"/>
  <c r="AV107" i="1" s="1"/>
  <c r="AU161" i="1"/>
  <c r="AV161" i="1" s="1"/>
  <c r="AU86" i="1"/>
  <c r="AV86" i="1" s="1"/>
  <c r="AU98" i="1"/>
  <c r="AV98" i="1" s="1"/>
  <c r="AU266" i="1"/>
  <c r="AV266" i="1" s="1"/>
  <c r="AU23" i="1"/>
  <c r="AU125" i="1"/>
  <c r="AV125" i="1" s="1"/>
  <c r="AU121" i="1"/>
  <c r="AV121" i="1" s="1"/>
  <c r="AU228" i="1"/>
  <c r="AV228" i="1" s="1"/>
  <c r="AU14" i="1"/>
  <c r="E25" i="6" s="1"/>
  <c r="D25" i="6"/>
  <c r="AU198" i="1"/>
  <c r="AV198" i="1" s="1"/>
  <c r="AU306" i="1"/>
  <c r="AV306" i="1" s="1"/>
  <c r="AU106" i="1"/>
  <c r="AV106" i="1" s="1"/>
  <c r="AU319" i="1"/>
  <c r="AV319" i="1" s="1"/>
  <c r="V15" i="6"/>
  <c r="AU82" i="1"/>
  <c r="AU157" i="1"/>
  <c r="AV157" i="1" s="1"/>
  <c r="AU68" i="1"/>
  <c r="AV68" i="1" s="1"/>
  <c r="AU69" i="1"/>
  <c r="AV69" i="1" s="1"/>
  <c r="AU341" i="1"/>
  <c r="AV341" i="1" s="1"/>
  <c r="AU236" i="1"/>
  <c r="AV236" i="1" s="1"/>
  <c r="AU151" i="1"/>
  <c r="AV151" i="1" s="1"/>
  <c r="AU76" i="1"/>
  <c r="AV76" i="1" s="1"/>
  <c r="AU353" i="1"/>
  <c r="AV353" i="1" s="1"/>
  <c r="AU351" i="1"/>
  <c r="AV351" i="1" s="1"/>
  <c r="P11" i="6"/>
  <c r="AU34" i="1"/>
  <c r="AU355" i="1"/>
  <c r="AV355" i="1" s="1"/>
  <c r="AU150" i="1"/>
  <c r="K27" i="6" s="1"/>
  <c r="J27" i="6"/>
  <c r="AU55" i="1"/>
  <c r="AV55" i="1" s="1"/>
  <c r="AU216" i="1"/>
  <c r="AV216" i="1" s="1"/>
  <c r="AU153" i="1"/>
  <c r="AV153" i="1" s="1"/>
  <c r="AU302" i="1"/>
  <c r="AV302" i="1" s="1"/>
  <c r="AU332" i="1"/>
  <c r="AV332" i="1" s="1"/>
  <c r="AU229" i="1"/>
  <c r="AV229" i="1" s="1"/>
  <c r="AU117" i="1"/>
  <c r="AV117" i="1" s="1"/>
  <c r="D9" i="6"/>
  <c r="AU32" i="1"/>
  <c r="E9" i="6" s="1"/>
  <c r="AU91" i="1"/>
  <c r="AV91" i="1" s="1"/>
  <c r="AU72" i="1"/>
  <c r="AV72" i="1" s="1"/>
  <c r="AU301" i="1"/>
  <c r="AV301" i="1" s="1"/>
  <c r="AU97" i="1"/>
  <c r="AV97" i="1" s="1"/>
  <c r="AU194" i="1"/>
  <c r="AV194" i="1" s="1"/>
  <c r="AU188" i="1"/>
  <c r="AV188" i="1" s="1"/>
  <c r="AU205" i="1"/>
  <c r="AV205" i="1" s="1"/>
  <c r="AU191" i="1"/>
  <c r="W7" i="6" s="1"/>
  <c r="V7" i="6"/>
  <c r="AU104" i="1"/>
  <c r="AV104" i="1" s="1"/>
  <c r="AU272" i="1"/>
  <c r="AV272" i="1" s="1"/>
  <c r="AU165" i="1"/>
  <c r="AV165" i="1" s="1"/>
  <c r="AU225" i="1"/>
  <c r="AV225" i="1" s="1"/>
  <c r="AU123" i="1"/>
  <c r="AV123" i="1" s="1"/>
  <c r="AU322" i="1"/>
  <c r="AV322" i="1" s="1"/>
  <c r="AU224" i="1"/>
  <c r="AV224" i="1" s="1"/>
  <c r="AU159" i="1"/>
  <c r="AV159" i="1" s="1"/>
  <c r="V17" i="6"/>
  <c r="AU48" i="1"/>
  <c r="AU193" i="1"/>
  <c r="AV193" i="1" s="1"/>
  <c r="AU321" i="1"/>
  <c r="AV321" i="1" s="1"/>
  <c r="AU238" i="1"/>
  <c r="AV238" i="1" s="1"/>
  <c r="AU95" i="1"/>
  <c r="AV95" i="1" s="1"/>
  <c r="AU45" i="1"/>
  <c r="AV45" i="1" s="1"/>
  <c r="AU281" i="1"/>
  <c r="AV281" i="1" s="1"/>
  <c r="AU70" i="1"/>
  <c r="AV70" i="1" s="1"/>
  <c r="AU89" i="1"/>
  <c r="AV89" i="1" s="1"/>
  <c r="AU179" i="1"/>
  <c r="E35" i="6" s="1"/>
  <c r="AU58" i="1"/>
  <c r="AV58" i="1" s="1"/>
  <c r="AU80" i="1"/>
  <c r="AV80" i="1" s="1"/>
  <c r="J21" i="6"/>
  <c r="AU20" i="1"/>
  <c r="AV20" i="1" s="1"/>
  <c r="AU33" i="1"/>
  <c r="AU50" i="1"/>
  <c r="AV50" i="1" s="1"/>
  <c r="V31" i="6"/>
  <c r="AU197" i="1"/>
  <c r="AV197" i="1" s="1"/>
  <c r="AU140" i="1"/>
  <c r="AV140" i="1" s="1"/>
  <c r="AU280" i="1"/>
  <c r="AV280" i="1" s="1"/>
  <c r="AU54" i="1"/>
  <c r="AV54" i="1" s="1"/>
  <c r="AU223" i="1"/>
  <c r="AV223" i="1" s="1"/>
  <c r="J35" i="6"/>
  <c r="AU129" i="1"/>
  <c r="K35" i="6" s="1"/>
  <c r="AU113" i="1"/>
  <c r="AV113" i="1" s="1"/>
  <c r="AU57" i="1"/>
  <c r="AV57" i="1" s="1"/>
  <c r="AU122" i="1"/>
  <c r="AV122" i="1" s="1"/>
  <c r="AU204" i="1"/>
  <c r="AV204" i="1" s="1"/>
  <c r="V29" i="6"/>
  <c r="AU37" i="1"/>
  <c r="W29" i="6" s="1"/>
  <c r="AU201" i="1"/>
  <c r="AU263" i="1"/>
  <c r="AV263" i="1" s="1"/>
  <c r="AU305" i="1"/>
  <c r="AV305" i="1" s="1"/>
  <c r="AU213" i="1"/>
  <c r="AV213" i="1" s="1"/>
  <c r="AU155" i="1"/>
  <c r="AV155" i="1" s="1"/>
  <c r="AU265" i="1"/>
  <c r="AV265" i="1" s="1"/>
  <c r="AU282" i="1"/>
  <c r="AV282" i="1" s="1"/>
  <c r="AU147" i="1"/>
  <c r="AV147" i="1" s="1"/>
  <c r="AU170" i="1"/>
  <c r="AV170" i="1" s="1"/>
  <c r="AU168" i="1"/>
  <c r="AV168" i="1" s="1"/>
  <c r="AU328" i="1"/>
  <c r="AV328" i="1" s="1"/>
  <c r="AU185" i="1"/>
  <c r="AV185" i="1" s="1"/>
  <c r="AU116" i="1"/>
  <c r="AV116" i="1" s="1"/>
  <c r="AU135" i="1"/>
  <c r="E27" i="6" s="1"/>
  <c r="D27" i="6"/>
  <c r="AU109" i="1"/>
  <c r="AV109" i="1" s="1"/>
  <c r="AU131" i="1"/>
  <c r="AV131" i="1" s="1"/>
  <c r="AU317" i="1"/>
  <c r="AV317" i="1" s="1"/>
  <c r="AU102" i="1"/>
  <c r="AV102" i="1" s="1"/>
  <c r="AU59" i="1"/>
  <c r="AV59" i="1" s="1"/>
  <c r="AU299" i="1"/>
  <c r="AV299" i="1" s="1"/>
  <c r="AU15" i="1"/>
  <c r="K25" i="6" s="1"/>
  <c r="AU158" i="1"/>
  <c r="AV158" i="1" s="1"/>
  <c r="AU335" i="1"/>
  <c r="AV335" i="1" s="1"/>
  <c r="AU60" i="1"/>
  <c r="Q15" i="6" s="1"/>
  <c r="P15" i="6"/>
  <c r="AU43" i="1"/>
  <c r="E31" i="6" s="1"/>
  <c r="D31" i="6"/>
  <c r="AU3" i="1"/>
  <c r="Q5" i="6" s="1"/>
  <c r="P5" i="6"/>
  <c r="AU304" i="1"/>
  <c r="AV304" i="1" s="1"/>
  <c r="AU207" i="1"/>
  <c r="AV207" i="1" s="1"/>
  <c r="AU139" i="1"/>
  <c r="AU146" i="1"/>
  <c r="AV146" i="1" s="1"/>
  <c r="AU81" i="1"/>
  <c r="AV81" i="1" s="1"/>
  <c r="AU64" i="1"/>
  <c r="AV64" i="1" s="1"/>
  <c r="AU114" i="1"/>
  <c r="AV114" i="1" s="1"/>
  <c r="AU2" i="1"/>
  <c r="AV2" i="1" s="1"/>
  <c r="AU11" i="1"/>
  <c r="W13" i="6" s="1"/>
  <c r="AU273" i="1"/>
  <c r="AV273" i="1" s="1"/>
  <c r="AU208" i="1"/>
  <c r="AV208" i="1" s="1"/>
  <c r="AU192" i="1"/>
  <c r="AV192" i="1" s="1"/>
  <c r="AU260" i="1"/>
  <c r="AV260" i="1" s="1"/>
  <c r="AU22" i="1"/>
  <c r="W21" i="6" s="1"/>
  <c r="AU340" i="1"/>
  <c r="AV340" i="1" s="1"/>
  <c r="AU275" i="1"/>
  <c r="AV275" i="1" s="1"/>
  <c r="AU7" i="1"/>
  <c r="AU221" i="1"/>
  <c r="AV221" i="1" s="1"/>
  <c r="AU210" i="1"/>
  <c r="AV210" i="1" s="1"/>
  <c r="AU354" i="1"/>
  <c r="AV354" i="1" s="1"/>
  <c r="AU296" i="1"/>
  <c r="AV296" i="1" s="1"/>
  <c r="AU101" i="1"/>
  <c r="AV101" i="1" s="1"/>
  <c r="AU127" i="1"/>
  <c r="W35" i="6" s="1"/>
  <c r="AU261" i="1"/>
  <c r="AV261" i="1" s="1"/>
  <c r="AU71" i="1"/>
  <c r="E19" i="6" s="1"/>
  <c r="AU176" i="1"/>
  <c r="AV176" i="1" s="1"/>
  <c r="AU171" i="1"/>
  <c r="AV171" i="1" s="1"/>
  <c r="AU350" i="1"/>
  <c r="AV350" i="1" s="1"/>
  <c r="AU219" i="1"/>
  <c r="AV219" i="1" s="1"/>
  <c r="AU274" i="1"/>
  <c r="AV274" i="1" s="1"/>
  <c r="AU342" i="1"/>
  <c r="AV342" i="1" s="1"/>
  <c r="AU38" i="1"/>
  <c r="W9" i="6" s="1"/>
  <c r="AU134" i="1"/>
  <c r="AV134" i="1" s="1"/>
  <c r="AU212" i="1"/>
  <c r="AV212" i="1" s="1"/>
  <c r="AU243" i="1"/>
  <c r="AV243" i="1" s="1"/>
  <c r="AU346" i="1"/>
  <c r="AV346" i="1" s="1"/>
  <c r="AU74" i="1"/>
  <c r="AV74" i="1" s="1"/>
  <c r="AU56" i="1"/>
  <c r="AV56" i="1" s="1"/>
  <c r="AU119" i="1"/>
  <c r="AV119" i="1" s="1"/>
  <c r="AU316" i="1"/>
  <c r="AV316" i="1" s="1"/>
  <c r="AU85" i="1"/>
  <c r="E15" i="6" s="1"/>
  <c r="AU96" i="1"/>
  <c r="AV96" i="1" s="1"/>
  <c r="AU203" i="1"/>
  <c r="AV203" i="1" s="1"/>
  <c r="AU222" i="1"/>
  <c r="AV222" i="1" s="1"/>
  <c r="AU164" i="1"/>
  <c r="AV164" i="1" s="1"/>
  <c r="AU308" i="1"/>
  <c r="AV308" i="1" s="1"/>
  <c r="AU327" i="1"/>
  <c r="AV327" i="1" s="1"/>
  <c r="AU126" i="1"/>
  <c r="K19" i="6" s="1"/>
  <c r="AU233" i="1"/>
  <c r="AV233" i="1" s="1"/>
  <c r="AU78" i="1"/>
  <c r="W19" i="6" s="1"/>
  <c r="AU337" i="1"/>
  <c r="AV337" i="1" s="1"/>
  <c r="AU8" i="1"/>
  <c r="AV8" i="1" s="1"/>
  <c r="AU247" i="1"/>
  <c r="AV247" i="1" s="1"/>
  <c r="AU245" i="1"/>
  <c r="AV245" i="1" s="1"/>
  <c r="AU88" i="1"/>
  <c r="AV88" i="1" s="1"/>
  <c r="AU214" i="1"/>
  <c r="AV214" i="1" s="1"/>
  <c r="AU310" i="1"/>
  <c r="AV310" i="1" s="1"/>
  <c r="AU173" i="1"/>
  <c r="AV173" i="1" s="1"/>
  <c r="AU28" i="1"/>
  <c r="K15" i="6" s="1"/>
  <c r="AU313" i="1"/>
  <c r="AV313" i="1" s="1"/>
  <c r="AU357" i="1"/>
  <c r="AV357" i="1" s="1"/>
  <c r="AU276" i="1"/>
  <c r="AV276" i="1" s="1"/>
  <c r="AU278" i="1"/>
  <c r="AV278" i="1" s="1"/>
  <c r="AU288" i="1"/>
  <c r="AV288" i="1" s="1"/>
  <c r="AU187" i="1"/>
  <c r="AV187" i="1" s="1"/>
  <c r="AU211" i="1"/>
  <c r="AV211" i="1" s="1"/>
  <c r="AU259" i="1"/>
  <c r="AV259" i="1" s="1"/>
  <c r="AU9" i="1"/>
  <c r="Q25" i="6" s="1"/>
  <c r="AU63" i="1"/>
  <c r="AV63" i="1" s="1"/>
  <c r="AU248" i="1"/>
  <c r="AV248" i="1" s="1"/>
  <c r="AU137" i="1"/>
  <c r="AV137" i="1" s="1"/>
  <c r="AU149" i="1"/>
  <c r="AV149" i="1" s="1"/>
  <c r="AU105" i="1"/>
  <c r="AV105" i="1" s="1"/>
  <c r="AU217" i="1"/>
  <c r="AV217" i="1" s="1"/>
  <c r="AU345" i="1"/>
  <c r="AV345" i="1" s="1"/>
  <c r="AU130" i="1"/>
  <c r="AV130" i="1" s="1"/>
  <c r="AU175" i="1"/>
  <c r="AV175" i="1" s="1"/>
  <c r="AU264" i="1"/>
  <c r="AV264" i="1" s="1"/>
  <c r="AU142" i="1"/>
  <c r="AV142" i="1" s="1"/>
  <c r="AU283" i="1"/>
  <c r="AV283" i="1" s="1"/>
  <c r="AU241" i="1"/>
  <c r="AV241" i="1" s="1"/>
  <c r="AU118" i="1"/>
  <c r="AV118" i="1" s="1"/>
  <c r="AU172" i="1"/>
  <c r="AV172" i="1" s="1"/>
  <c r="AU27" i="1"/>
  <c r="AV27" i="1" s="1"/>
  <c r="AU215" i="1"/>
  <c r="AV215" i="1" s="1"/>
  <c r="AU256" i="1"/>
  <c r="AV256" i="1" s="1"/>
  <c r="AU270" i="1"/>
  <c r="AV270" i="1" s="1"/>
  <c r="AU180" i="1"/>
  <c r="AV180" i="1" s="1"/>
  <c r="AU4" i="1"/>
  <c r="Q13" i="6" s="1"/>
  <c r="AU112" i="1"/>
  <c r="AV112" i="1" s="1"/>
  <c r="AU349" i="1"/>
  <c r="AV349" i="1" s="1"/>
  <c r="AU133" i="1"/>
  <c r="AV133" i="1" s="1"/>
  <c r="AU285" i="1"/>
  <c r="AV285" i="1" s="1"/>
  <c r="AU314" i="1"/>
  <c r="AV314" i="1" s="1"/>
  <c r="AU231" i="1"/>
  <c r="AV231" i="1" s="1"/>
  <c r="AU77" i="1"/>
  <c r="Q19" i="6" s="1"/>
  <c r="AU67" i="1"/>
  <c r="AV67" i="1" s="1"/>
  <c r="AU46" i="1"/>
  <c r="W23" i="6" s="1"/>
  <c r="AU94" i="1"/>
  <c r="AV94" i="1" s="1"/>
  <c r="AU53" i="1"/>
  <c r="AV53" i="1" s="1"/>
  <c r="AU326" i="1"/>
  <c r="AV326" i="1" s="1"/>
  <c r="AU90" i="1"/>
  <c r="AV90" i="1" s="1"/>
  <c r="AU303" i="1"/>
  <c r="AV303" i="1" s="1"/>
  <c r="AU136" i="1"/>
  <c r="AV136" i="1" s="1"/>
  <c r="AU251" i="1"/>
  <c r="AV251" i="1" s="1"/>
  <c r="AU271" i="1"/>
  <c r="AV271" i="1" s="1"/>
  <c r="AU144" i="1"/>
  <c r="AV144" i="1" s="1"/>
  <c r="AU232" i="1"/>
  <c r="AV232" i="1" s="1"/>
  <c r="AU52" i="1"/>
  <c r="AV52" i="1" s="1"/>
  <c r="AV36" i="1"/>
  <c r="AV12" i="1"/>
  <c r="K9" i="6"/>
  <c r="AV26" i="1"/>
  <c r="Q35" i="6"/>
  <c r="AV32" i="1"/>
  <c r="Q29" i="6"/>
  <c r="AV33" i="1"/>
  <c r="AV191" i="1"/>
  <c r="W27" i="6"/>
  <c r="AV139" i="1"/>
  <c r="AV5" i="1"/>
  <c r="E11" i="6"/>
  <c r="AV29" i="1"/>
  <c r="K11" i="6"/>
  <c r="AV66" i="1"/>
  <c r="E7" i="6"/>
  <c r="AV148" i="1"/>
  <c r="K5" i="6"/>
  <c r="AV7" i="1"/>
  <c r="E23" i="6"/>
  <c r="AV49" i="1"/>
  <c r="K23" i="6"/>
  <c r="AV18" i="1"/>
  <c r="K21" i="6"/>
  <c r="K31" i="6"/>
  <c r="AV17" i="1"/>
  <c r="AV47" i="1"/>
  <c r="AV14" i="1"/>
  <c r="Q31" i="6"/>
  <c r="AV30" i="1"/>
  <c r="AV150" i="1"/>
  <c r="Q11" i="6"/>
  <c r="AV34" i="1"/>
  <c r="W25" i="6"/>
  <c r="AV25" i="1"/>
  <c r="K33" i="6"/>
  <c r="AV6" i="1"/>
  <c r="W17" i="6"/>
  <c r="AV48" i="1"/>
  <c r="W31" i="6"/>
  <c r="Q7" i="6"/>
  <c r="AV201" i="1"/>
  <c r="W15" i="6"/>
  <c r="AV82" i="1"/>
  <c r="W33" i="6"/>
  <c r="AV13" i="1"/>
  <c r="Q9" i="6"/>
  <c r="AV40" i="1"/>
  <c r="AV38" i="1" l="1"/>
  <c r="AV135" i="1"/>
  <c r="V39" i="6"/>
  <c r="AV37" i="1"/>
  <c r="AV78" i="1"/>
  <c r="K7" i="6"/>
  <c r="AV22" i="1"/>
  <c r="E5" i="6"/>
  <c r="AV60" i="1"/>
  <c r="AV9" i="1"/>
  <c r="AV71" i="1"/>
  <c r="W11" i="6"/>
  <c r="W38" i="6" s="1"/>
  <c r="AV46" i="1"/>
  <c r="AV43" i="1"/>
  <c r="AV11" i="1"/>
  <c r="AV3" i="1"/>
  <c r="AV41" i="1"/>
  <c r="D38" i="6"/>
  <c r="AV160" i="1"/>
  <c r="AV28" i="1"/>
  <c r="AV24" i="1"/>
  <c r="AV127" i="1"/>
  <c r="AV19" i="1"/>
  <c r="AV4" i="1"/>
  <c r="AV85" i="1"/>
  <c r="J39" i="6"/>
  <c r="P39" i="6"/>
  <c r="AV179" i="1"/>
  <c r="P37" i="6"/>
  <c r="V37" i="6"/>
  <c r="E33" i="6"/>
  <c r="E39" i="6" s="1"/>
  <c r="AV77" i="1"/>
  <c r="AV21" i="1"/>
  <c r="P38" i="6"/>
  <c r="V38" i="6"/>
  <c r="K17" i="6"/>
  <c r="AV10" i="1"/>
  <c r="AV126" i="1"/>
  <c r="Q17" i="6"/>
  <c r="Q38" i="6" s="1"/>
  <c r="AV16" i="1"/>
  <c r="Q23" i="6"/>
  <c r="Q39" i="6" s="1"/>
  <c r="AV129" i="1"/>
  <c r="AV15" i="1"/>
  <c r="E17" i="6"/>
  <c r="AV23" i="1"/>
  <c r="W39" i="6"/>
  <c r="K39" i="6"/>
  <c r="E38" i="6" l="1"/>
  <c r="K37" i="6"/>
  <c r="W37" i="6"/>
  <c r="AW220" i="1"/>
  <c r="AW170" i="1"/>
  <c r="AW342" i="1"/>
  <c r="AW22" i="1"/>
  <c r="AW16" i="1"/>
  <c r="AW310" i="1"/>
  <c r="E37" i="6"/>
  <c r="Q37" i="6"/>
  <c r="AW256" i="1"/>
  <c r="AW341" i="1"/>
  <c r="AW278" i="1"/>
  <c r="AW32" i="1"/>
  <c r="AW20" i="1"/>
  <c r="AW315" i="1"/>
  <c r="AW274" i="1"/>
  <c r="AW212" i="1"/>
  <c r="AW61" i="1"/>
  <c r="AW163" i="1"/>
  <c r="AW140" i="1"/>
  <c r="AW151" i="1"/>
  <c r="AW234" i="1"/>
  <c r="AW241" i="1"/>
  <c r="AW51" i="1"/>
  <c r="AW287" i="1"/>
  <c r="AW329" i="1"/>
  <c r="AW192" i="1"/>
  <c r="AW98" i="1"/>
  <c r="AW144" i="1"/>
  <c r="AW235" i="1"/>
  <c r="AW68" i="1"/>
  <c r="AW228" i="1"/>
  <c r="AW345" i="1"/>
  <c r="AW240" i="1"/>
  <c r="AW57" i="1"/>
  <c r="AW236" i="1"/>
  <c r="AW157" i="1"/>
  <c r="AW179" i="1"/>
  <c r="AW2" i="1"/>
  <c r="AW58" i="1"/>
  <c r="AW148" i="1"/>
  <c r="AW314" i="1"/>
  <c r="AW353" i="1"/>
  <c r="AW11" i="1"/>
  <c r="AW261" i="1"/>
  <c r="AW208" i="1"/>
  <c r="AW45" i="1"/>
  <c r="AW213" i="1"/>
  <c r="K38" i="6"/>
  <c r="AW227" i="1"/>
  <c r="AW326" i="1"/>
  <c r="AW178" i="1"/>
  <c r="AW13" i="1"/>
  <c r="AW85" i="1"/>
  <c r="AW259" i="1"/>
  <c r="AW352" i="1"/>
  <c r="AW260" i="1"/>
  <c r="AW21" i="1"/>
  <c r="AW73" i="1"/>
  <c r="AW88" i="1"/>
  <c r="AW347" i="1"/>
  <c r="AW226" i="1"/>
  <c r="AW184" i="1"/>
  <c r="AW295" i="1"/>
  <c r="AW64" i="1"/>
  <c r="AW331" i="1"/>
  <c r="AW94" i="1"/>
  <c r="AW129" i="1"/>
  <c r="AW86" i="1"/>
  <c r="AW78" i="1"/>
  <c r="AW323" i="1"/>
  <c r="AW102" i="1"/>
  <c r="AW165" i="1"/>
  <c r="AW273" i="1"/>
  <c r="AW138" i="1"/>
  <c r="AW27" i="1"/>
  <c r="AW191" i="1"/>
  <c r="AW4" i="1"/>
  <c r="AW245" i="1"/>
  <c r="AW106" i="1"/>
  <c r="AW298" i="1"/>
  <c r="AW150" i="1"/>
  <c r="AW284" i="1"/>
  <c r="AW84" i="1"/>
  <c r="AW119" i="1"/>
  <c r="AW115" i="1"/>
  <c r="AW281" i="1"/>
  <c r="AW308" i="1"/>
  <c r="AW176" i="1"/>
  <c r="AW349" i="1"/>
  <c r="AW127" i="1"/>
  <c r="AW147" i="1"/>
  <c r="AW358" i="1"/>
  <c r="AW219" i="1"/>
  <c r="AW316" i="1"/>
  <c r="AW168" i="1"/>
  <c r="AW166" i="1"/>
  <c r="AW37" i="1"/>
  <c r="AW266" i="1"/>
  <c r="AW126" i="1"/>
  <c r="AW355" i="1"/>
  <c r="AW334" i="1"/>
  <c r="AW276" i="1"/>
  <c r="AW267" i="1"/>
  <c r="AW14" i="1"/>
  <c r="AW123" i="1"/>
  <c r="AW124" i="1"/>
  <c r="AW328" i="1"/>
  <c r="AW60" i="1"/>
  <c r="AW79" i="1"/>
  <c r="AW257" i="1"/>
  <c r="AW15" i="1"/>
  <c r="AW70" i="1"/>
  <c r="AW277" i="1"/>
  <c r="AW264" i="1"/>
  <c r="AW152" i="1"/>
  <c r="AW122" i="1"/>
  <c r="AW171" i="1"/>
  <c r="AW174" i="1"/>
  <c r="AW145" i="1"/>
  <c r="AW350" i="1"/>
  <c r="AW280" i="1"/>
  <c r="AW41" i="1"/>
  <c r="AW304" i="1"/>
  <c r="AW69" i="1"/>
  <c r="AW50" i="1"/>
  <c r="AW309" i="1"/>
  <c r="AW279" i="1"/>
  <c r="AW164" i="1"/>
  <c r="AW286" i="1"/>
  <c r="AW293" i="1"/>
  <c r="AW111" i="1"/>
  <c r="AW6" i="1"/>
  <c r="AW282" i="1"/>
  <c r="AW156" i="1"/>
  <c r="AW44" i="1"/>
  <c r="AW52" i="1"/>
  <c r="AW48" i="1"/>
  <c r="AW195" i="1"/>
  <c r="AW348" i="1"/>
  <c r="AW190" i="1"/>
  <c r="AW214" i="1"/>
  <c r="AW10" i="1"/>
  <c r="AW290" i="1"/>
  <c r="AW17" i="1"/>
  <c r="AW155" i="1"/>
  <c r="AW200" i="1"/>
  <c r="AW288" i="1"/>
  <c r="AW217" i="1"/>
  <c r="AW113" i="1"/>
  <c r="AW196" i="1"/>
  <c r="AW158" i="1"/>
  <c r="AW237" i="1"/>
  <c r="AW19" i="1"/>
  <c r="AW149" i="1"/>
  <c r="AW55" i="1"/>
  <c r="AW229" i="1"/>
  <c r="AW175" i="1"/>
  <c r="AW153" i="1"/>
  <c r="AW38" i="1"/>
  <c r="AW100" i="1"/>
  <c r="AW300" i="1"/>
  <c r="AW307" i="1"/>
  <c r="AW311" i="1"/>
  <c r="AW201" i="1"/>
  <c r="AW112" i="1"/>
  <c r="AW313" i="1"/>
  <c r="AW66" i="1"/>
  <c r="AW142" i="1"/>
  <c r="AW182" i="1"/>
  <c r="AW40" i="1"/>
  <c r="AW225" i="1"/>
  <c r="AW339" i="1"/>
  <c r="AW312" i="1"/>
  <c r="AW133" i="1"/>
  <c r="AW318" i="1"/>
  <c r="AW285" i="1"/>
  <c r="AW263" i="1"/>
  <c r="AW5" i="1"/>
  <c r="AW232" i="1"/>
  <c r="AW117" i="1"/>
  <c r="AW128" i="1"/>
  <c r="AW289" i="1"/>
  <c r="AW351" i="1"/>
  <c r="AW357" i="1"/>
  <c r="AW49" i="1"/>
  <c r="AW103" i="1"/>
  <c r="AW243" i="1"/>
  <c r="AW317" i="1"/>
  <c r="AW82" i="1"/>
  <c r="AW207" i="1"/>
  <c r="AW18" i="1"/>
  <c r="AW268" i="1"/>
  <c r="AW292" i="1"/>
  <c r="AW47" i="1"/>
  <c r="AW120" i="1"/>
  <c r="AW87" i="1"/>
  <c r="AW108" i="1"/>
  <c r="AW91" i="1"/>
  <c r="AW305" i="1"/>
  <c r="AW34" i="1"/>
  <c r="AW99" i="1"/>
  <c r="AW107" i="1"/>
  <c r="AW183" i="1"/>
  <c r="AW97" i="1"/>
  <c r="AW336" i="1"/>
  <c r="AW185" i="1"/>
  <c r="AW272" i="1"/>
  <c r="AW46" i="1"/>
  <c r="AW54" i="1"/>
  <c r="AW187" i="1"/>
  <c r="AW169" i="1"/>
  <c r="AW135" i="1"/>
  <c r="AW249" i="1"/>
  <c r="AW306" i="1"/>
  <c r="AW302" i="1"/>
  <c r="AW25" i="1"/>
  <c r="AW275" i="1"/>
  <c r="AW340" i="1"/>
  <c r="AW62" i="1"/>
  <c r="AW35" i="1"/>
  <c r="AW43" i="1"/>
  <c r="AW172" i="1"/>
  <c r="AW23" i="1"/>
  <c r="AW109" i="1"/>
  <c r="AW125" i="1"/>
  <c r="AW224" i="1"/>
  <c r="AW296" i="1"/>
  <c r="AW258" i="1"/>
  <c r="AW39" i="1"/>
  <c r="AW189" i="1"/>
  <c r="AW30" i="1"/>
  <c r="AW194" i="1"/>
  <c r="AW76" i="1"/>
  <c r="AW167" i="1"/>
  <c r="AW186" i="1"/>
  <c r="AW262" i="1"/>
  <c r="AW238" i="1"/>
  <c r="AW143" i="1"/>
  <c r="AW269" i="1"/>
  <c r="AW9" i="1"/>
  <c r="AW330" i="1"/>
  <c r="AW324" i="1"/>
  <c r="AW337" i="1"/>
  <c r="AW83" i="1"/>
  <c r="AW188" i="1"/>
  <c r="AW206" i="1"/>
  <c r="AW210" i="1"/>
  <c r="AW24" i="1"/>
  <c r="AW319" i="1"/>
  <c r="AW56" i="1"/>
  <c r="AW121" i="1"/>
  <c r="AW301" i="1"/>
  <c r="AW239" i="1"/>
  <c r="AW291" i="1"/>
  <c r="AW205" i="1"/>
  <c r="AW209" i="1"/>
  <c r="AW255" i="1"/>
  <c r="AW247" i="1"/>
  <c r="AW77" i="1"/>
  <c r="AW254" i="1"/>
  <c r="AW160" i="1"/>
  <c r="AW303" i="1"/>
  <c r="AW199" i="1"/>
  <c r="AW137" i="1"/>
  <c r="AW223" i="1"/>
  <c r="AW8" i="1"/>
  <c r="AW251" i="1"/>
  <c r="AW31" i="1"/>
  <c r="AW203" i="1"/>
  <c r="AW271" i="1"/>
  <c r="AW338" i="1"/>
  <c r="AW222" i="1"/>
  <c r="AW80" i="1"/>
  <c r="AW63" i="1"/>
  <c r="AW216" i="1"/>
  <c r="AW180" i="1"/>
  <c r="AW114" i="1"/>
  <c r="AW233" i="1"/>
  <c r="AW96" i="1"/>
  <c r="AW356" i="1"/>
  <c r="AW197" i="1"/>
  <c r="AW134" i="1"/>
  <c r="AW90" i="1"/>
  <c r="AW327" i="1"/>
  <c r="AW162" i="1"/>
  <c r="AW294" i="1"/>
  <c r="AW136" i="1"/>
  <c r="AW42" i="1"/>
  <c r="AW221" i="1"/>
  <c r="AW146" i="1"/>
  <c r="AW321" i="1"/>
  <c r="AW253" i="1"/>
  <c r="AW354" i="1"/>
  <c r="AW110" i="1"/>
  <c r="AW265" i="1"/>
  <c r="AW93" i="1"/>
  <c r="AW231" i="1"/>
  <c r="AW320" i="1"/>
  <c r="AW101" i="1"/>
  <c r="AW131" i="1"/>
  <c r="AW36" i="1"/>
  <c r="AW218" i="1"/>
  <c r="AW118" i="1"/>
  <c r="AW246" i="1"/>
  <c r="AW139" i="1"/>
  <c r="AW81" i="1"/>
  <c r="AW159" i="1"/>
  <c r="AW3" i="1"/>
  <c r="AW242" i="1"/>
  <c r="AW283" i="1"/>
  <c r="AW89" i="1"/>
  <c r="AW332" i="1"/>
  <c r="AW177" i="1"/>
  <c r="AW26" i="1"/>
  <c r="AW343" i="1"/>
  <c r="AW53" i="1"/>
  <c r="AW154" i="1"/>
  <c r="AW72" i="1"/>
  <c r="AW12" i="1"/>
  <c r="AW270" i="1"/>
  <c r="AW132" i="1"/>
  <c r="AW28" i="1"/>
  <c r="AW74" i="1"/>
  <c r="AW359" i="1"/>
  <c r="AW161" i="1"/>
  <c r="AW95" i="1"/>
  <c r="AW344" i="1"/>
  <c r="AW335" i="1"/>
  <c r="AW198" i="1"/>
  <c r="AW181" i="1"/>
  <c r="AW215" i="1"/>
  <c r="AW250" i="1"/>
  <c r="AW173" i="1"/>
  <c r="AW325" i="1"/>
  <c r="AW7" i="1"/>
  <c r="AW346" i="1"/>
  <c r="AW204" i="1"/>
  <c r="AW75" i="1"/>
  <c r="AW130" i="1"/>
  <c r="AW116" i="1"/>
  <c r="AW299" i="1"/>
  <c r="AW248" i="1"/>
  <c r="AW252" i="1"/>
  <c r="AW322" i="1"/>
  <c r="AW67" i="1"/>
  <c r="AW230" i="1"/>
  <c r="AW193" i="1"/>
  <c r="AW202" i="1"/>
  <c r="AW71" i="1"/>
  <c r="AW211" i="1"/>
  <c r="AW297" i="1"/>
  <c r="AW92" i="1"/>
  <c r="AW105" i="1"/>
  <c r="AW33" i="1"/>
  <c r="AW141" i="1"/>
  <c r="AW104" i="1"/>
  <c r="AW244" i="1"/>
  <c r="AW59" i="1"/>
  <c r="AW29" i="1"/>
  <c r="AW65" i="1"/>
  <c r="AW333" i="1"/>
  <c r="J37" i="6" l="1"/>
  <c r="J38" i="6"/>
  <c r="D35" i="6" l="1"/>
  <c r="D37" i="6" l="1"/>
  <c r="D39" i="6"/>
</calcChain>
</file>

<file path=xl/sharedStrings.xml><?xml version="1.0" encoding="utf-8"?>
<sst xmlns="http://schemas.openxmlformats.org/spreadsheetml/2006/main" count="6168" uniqueCount="520">
  <si>
    <t>TeamName</t>
  </si>
  <si>
    <t>Tempo</t>
  </si>
  <si>
    <t>RankTempo</t>
  </si>
  <si>
    <t>AdjTempo</t>
  </si>
  <si>
    <t>RankAdjTempo</t>
  </si>
  <si>
    <t>OE</t>
  </si>
  <si>
    <t>RankOE</t>
  </si>
  <si>
    <t>AdjOE</t>
  </si>
  <si>
    <t>RankAdjOE</t>
  </si>
  <si>
    <t>DE</t>
  </si>
  <si>
    <t>RankDE</t>
  </si>
  <si>
    <t>AdjDE</t>
  </si>
  <si>
    <t>RankAdjDE</t>
  </si>
  <si>
    <t>AdjEM</t>
  </si>
  <si>
    <t>RankAdjEM</t>
  </si>
  <si>
    <t>A-N</t>
  </si>
  <si>
    <t>H</t>
  </si>
  <si>
    <t>AN-H AVG</t>
  </si>
  <si>
    <t>Rank AN-H</t>
  </si>
  <si>
    <t>AVG RANK BIG 3</t>
  </si>
  <si>
    <t>Champ Filter</t>
  </si>
  <si>
    <t>Power Filter</t>
  </si>
  <si>
    <t>TOP RANK (P/C)</t>
  </si>
  <si>
    <t>TEAM</t>
  </si>
  <si>
    <t>DAVIS VALUE</t>
  </si>
  <si>
    <t>Power 9?</t>
  </si>
  <si>
    <t>Power 7?</t>
  </si>
  <si>
    <t>power</t>
  </si>
  <si>
    <t>Top 30?</t>
  </si>
  <si>
    <t>DAVIS VALUE 2</t>
  </si>
  <si>
    <t>AVG DV</t>
  </si>
  <si>
    <t xml:space="preserve">AVG DV AND TOP </t>
  </si>
  <si>
    <t>champ</t>
  </si>
  <si>
    <t>MIN</t>
  </si>
  <si>
    <t>Team</t>
  </si>
  <si>
    <t>Abilene Christian</t>
  </si>
  <si>
    <t>Air Force</t>
  </si>
  <si>
    <t>Akron</t>
  </si>
  <si>
    <t>Alabama</t>
  </si>
  <si>
    <t>Alabama A&amp;M</t>
  </si>
  <si>
    <t>Alabama St.</t>
  </si>
  <si>
    <t>Albany</t>
  </si>
  <si>
    <t>Alcorn St.</t>
  </si>
  <si>
    <t>American</t>
  </si>
  <si>
    <t>Appalachian St.</t>
  </si>
  <si>
    <t>Arizona</t>
  </si>
  <si>
    <t>Arizona St.</t>
  </si>
  <si>
    <t>Arkansas</t>
  </si>
  <si>
    <t>Arkansas Pine Bluff</t>
  </si>
  <si>
    <t>Arkansas St.</t>
  </si>
  <si>
    <t>Army</t>
  </si>
  <si>
    <t>Auburn</t>
  </si>
  <si>
    <t>Austin Peay</t>
  </si>
  <si>
    <t>Ball St.</t>
  </si>
  <si>
    <t>Baylor</t>
  </si>
  <si>
    <t>Bellarmine</t>
  </si>
  <si>
    <t>Belmont</t>
  </si>
  <si>
    <t>Bethune Cookman</t>
  </si>
  <si>
    <t>Binghamton</t>
  </si>
  <si>
    <t>Boise St.</t>
  </si>
  <si>
    <t>Boston College</t>
  </si>
  <si>
    <t>Boston University</t>
  </si>
  <si>
    <t>Bowling Green</t>
  </si>
  <si>
    <t>Bradley</t>
  </si>
  <si>
    <t>Brown</t>
  </si>
  <si>
    <t>Bryant</t>
  </si>
  <si>
    <t>Bucknell</t>
  </si>
  <si>
    <t>Buffalo</t>
  </si>
  <si>
    <t>Butler</t>
  </si>
  <si>
    <t>BYU</t>
  </si>
  <si>
    <t>Cal Baptist</t>
  </si>
  <si>
    <t>Cal Poly</t>
  </si>
  <si>
    <t>Cal St. Bakersfield</t>
  </si>
  <si>
    <t>Cal St. Fullerton</t>
  </si>
  <si>
    <t>Cal St. Northridge</t>
  </si>
  <si>
    <t>California</t>
  </si>
  <si>
    <t>Campbell</t>
  </si>
  <si>
    <t>Canisius</t>
  </si>
  <si>
    <t>Central Arkansas</t>
  </si>
  <si>
    <t>Central Connecticut</t>
  </si>
  <si>
    <t>Central Michigan</t>
  </si>
  <si>
    <t>Charleston</t>
  </si>
  <si>
    <t>Charleston Southern</t>
  </si>
  <si>
    <t>Charlotte</t>
  </si>
  <si>
    <t>Chattanooga</t>
  </si>
  <si>
    <t>Chicago St.</t>
  </si>
  <si>
    <t>Cincinnati</t>
  </si>
  <si>
    <t>Clemson</t>
  </si>
  <si>
    <t>Cleveland St.</t>
  </si>
  <si>
    <t>Coastal Carolina</t>
  </si>
  <si>
    <t>Colgate</t>
  </si>
  <si>
    <t>Colorado</t>
  </si>
  <si>
    <t>Colorado St.</t>
  </si>
  <si>
    <t>Columbia</t>
  </si>
  <si>
    <t>Connecticut</t>
  </si>
  <si>
    <t>Coppin St.</t>
  </si>
  <si>
    <t>Cornell</t>
  </si>
  <si>
    <t>Creighton</t>
  </si>
  <si>
    <t>Dartmouth</t>
  </si>
  <si>
    <t>Davidson</t>
  </si>
  <si>
    <t>Dayton</t>
  </si>
  <si>
    <t>Delaware</t>
  </si>
  <si>
    <t>Delaware St.</t>
  </si>
  <si>
    <t>Denver</t>
  </si>
  <si>
    <t>DePaul</t>
  </si>
  <si>
    <t>Detroit Mercy</t>
  </si>
  <si>
    <t>Drake</t>
  </si>
  <si>
    <t>Drexel</t>
  </si>
  <si>
    <t>Duke</t>
  </si>
  <si>
    <t>Duquesne</t>
  </si>
  <si>
    <t>East Carolina</t>
  </si>
  <si>
    <t>East Tennessee St.</t>
  </si>
  <si>
    <t>Eastern Illinois</t>
  </si>
  <si>
    <t>Eastern Kentucky</t>
  </si>
  <si>
    <t>Eastern Michigan</t>
  </si>
  <si>
    <t>Eastern Washington</t>
  </si>
  <si>
    <t>Elon</t>
  </si>
  <si>
    <t>Evansville</t>
  </si>
  <si>
    <t>Fairfield</t>
  </si>
  <si>
    <t>Fairleigh Dickinson</t>
  </si>
  <si>
    <t>FIU</t>
  </si>
  <si>
    <t>Florida</t>
  </si>
  <si>
    <t>Florida A&amp;M</t>
  </si>
  <si>
    <t>Florida Atlantic</t>
  </si>
  <si>
    <t>Florida Gulf Coast</t>
  </si>
  <si>
    <t>Florida St.</t>
  </si>
  <si>
    <t>Fordham</t>
  </si>
  <si>
    <t>Fresno St.</t>
  </si>
  <si>
    <t>Furman</t>
  </si>
  <si>
    <t>Gardner Webb</t>
  </si>
  <si>
    <t>George Mason</t>
  </si>
  <si>
    <t>George Washington</t>
  </si>
  <si>
    <t>Georgetown</t>
  </si>
  <si>
    <t>Georgia</t>
  </si>
  <si>
    <t>Georgia Southern</t>
  </si>
  <si>
    <t>Georgia St.</t>
  </si>
  <si>
    <t>Georgia Tech</t>
  </si>
  <si>
    <t>Gonzaga</t>
  </si>
  <si>
    <t>Grambling St.</t>
  </si>
  <si>
    <t>Grand Canyon</t>
  </si>
  <si>
    <t>Green Bay</t>
  </si>
  <si>
    <t>Hampton</t>
  </si>
  <si>
    <t>Hartford</t>
  </si>
  <si>
    <t>Harvard</t>
  </si>
  <si>
    <t>Hawaii</t>
  </si>
  <si>
    <t>High Point</t>
  </si>
  <si>
    <t>Hofstra</t>
  </si>
  <si>
    <t>Holy Cross</t>
  </si>
  <si>
    <t>Houston</t>
  </si>
  <si>
    <t>Houston Baptist</t>
  </si>
  <si>
    <t>Howard</t>
  </si>
  <si>
    <t>Idaho</t>
  </si>
  <si>
    <t>Idaho St.</t>
  </si>
  <si>
    <t>Illinois</t>
  </si>
  <si>
    <t>Illinois Chicago</t>
  </si>
  <si>
    <t>Illinois St.</t>
  </si>
  <si>
    <t>Incarnate Word</t>
  </si>
  <si>
    <t>Indiana</t>
  </si>
  <si>
    <t>Indiana St.</t>
  </si>
  <si>
    <t>Iona</t>
  </si>
  <si>
    <t>Iowa</t>
  </si>
  <si>
    <t>Iowa St.</t>
  </si>
  <si>
    <t>IUPUI</t>
  </si>
  <si>
    <t>Jackson St.</t>
  </si>
  <si>
    <t>Jacksonville</t>
  </si>
  <si>
    <t>Jacksonville St.</t>
  </si>
  <si>
    <t>James Madison</t>
  </si>
  <si>
    <t>Kansas</t>
  </si>
  <si>
    <t>Kansas St.</t>
  </si>
  <si>
    <t>Kennesaw St.</t>
  </si>
  <si>
    <t>Kent St.</t>
  </si>
  <si>
    <t>Kentucky</t>
  </si>
  <si>
    <t>La Salle</t>
  </si>
  <si>
    <t>Lafayette</t>
  </si>
  <si>
    <t>Lamar</t>
  </si>
  <si>
    <t>Lehigh</t>
  </si>
  <si>
    <t>Liberty</t>
  </si>
  <si>
    <t>Lipscomb</t>
  </si>
  <si>
    <t>Little Rock</t>
  </si>
  <si>
    <t>LIU</t>
  </si>
  <si>
    <t>Long Beach St.</t>
  </si>
  <si>
    <t>Longwood</t>
  </si>
  <si>
    <t>Louisiana</t>
  </si>
  <si>
    <t>Louisiana Monroe</t>
  </si>
  <si>
    <t>Louisiana Tech</t>
  </si>
  <si>
    <t>Louisville</t>
  </si>
  <si>
    <t>Loyola Chicago</t>
  </si>
  <si>
    <t>Loyola Marymount</t>
  </si>
  <si>
    <t>Loyola MD</t>
  </si>
  <si>
    <t>LSU</t>
  </si>
  <si>
    <t>Maine</t>
  </si>
  <si>
    <t>Manhattan</t>
  </si>
  <si>
    <t>Marist</t>
  </si>
  <si>
    <t>Marquette</t>
  </si>
  <si>
    <t>Marshall</t>
  </si>
  <si>
    <t>Maryland</t>
  </si>
  <si>
    <t>Maryland Eastern Shore</t>
  </si>
  <si>
    <t>Massachusetts</t>
  </si>
  <si>
    <t>McNeese St.</t>
  </si>
  <si>
    <t>Memphis</t>
  </si>
  <si>
    <t>Mercer</t>
  </si>
  <si>
    <t>Merrimack</t>
  </si>
  <si>
    <t>Miami FL</t>
  </si>
  <si>
    <t>Miami OH</t>
  </si>
  <si>
    <t>Michigan</t>
  </si>
  <si>
    <t>Michigan St.</t>
  </si>
  <si>
    <t>Middle Tennessee</t>
  </si>
  <si>
    <t>Milwaukee</t>
  </si>
  <si>
    <t>Minnesota</t>
  </si>
  <si>
    <t>Mississippi</t>
  </si>
  <si>
    <t>Mississippi St.</t>
  </si>
  <si>
    <t>Mississippi Valley St.</t>
  </si>
  <si>
    <t>Missouri</t>
  </si>
  <si>
    <t>Missouri St.</t>
  </si>
  <si>
    <t>Monmouth</t>
  </si>
  <si>
    <t>Montana</t>
  </si>
  <si>
    <t>Montana St.</t>
  </si>
  <si>
    <t>Morehead St.</t>
  </si>
  <si>
    <t>Morgan St.</t>
  </si>
  <si>
    <t>Mount St. Mary's</t>
  </si>
  <si>
    <t>Murray St.</t>
  </si>
  <si>
    <t>N.C. State</t>
  </si>
  <si>
    <t>Navy</t>
  </si>
  <si>
    <t>Nebraska</t>
  </si>
  <si>
    <t>Nebraska Omaha</t>
  </si>
  <si>
    <t>Nevada</t>
  </si>
  <si>
    <t>New Hampshire</t>
  </si>
  <si>
    <t>New Mexico</t>
  </si>
  <si>
    <t>New Mexico St.</t>
  </si>
  <si>
    <t>New Orleans</t>
  </si>
  <si>
    <t>Niagara</t>
  </si>
  <si>
    <t>Nicholls St.</t>
  </si>
  <si>
    <t>NJIT</t>
  </si>
  <si>
    <t>Norfolk St.</t>
  </si>
  <si>
    <t>North Alabama</t>
  </si>
  <si>
    <t>North Carolina</t>
  </si>
  <si>
    <t>North Carolina A&amp;T</t>
  </si>
  <si>
    <t>North Carolina Central</t>
  </si>
  <si>
    <t>North Dakota</t>
  </si>
  <si>
    <t>North Dakota St.</t>
  </si>
  <si>
    <t>North Florida</t>
  </si>
  <si>
    <t>North Texas</t>
  </si>
  <si>
    <t>Northeastern</t>
  </si>
  <si>
    <t>Northern Arizona</t>
  </si>
  <si>
    <t>Northern Colorado</t>
  </si>
  <si>
    <t>Northern Illinois</t>
  </si>
  <si>
    <t>Northern Iowa</t>
  </si>
  <si>
    <t>Northern Kentucky</t>
  </si>
  <si>
    <t>Northwestern</t>
  </si>
  <si>
    <t>Northwestern St.</t>
  </si>
  <si>
    <t>Notre Dame</t>
  </si>
  <si>
    <t>Oakland</t>
  </si>
  <si>
    <t>Ohio</t>
  </si>
  <si>
    <t>Ohio St.</t>
  </si>
  <si>
    <t>Oklahoma</t>
  </si>
  <si>
    <t>Oklahoma St.</t>
  </si>
  <si>
    <t>Old Dominion</t>
  </si>
  <si>
    <t>Oral Roberts</t>
  </si>
  <si>
    <t>Oregon</t>
  </si>
  <si>
    <t>Oregon St.</t>
  </si>
  <si>
    <t>Pacific</t>
  </si>
  <si>
    <t>Penn</t>
  </si>
  <si>
    <t>Penn St.</t>
  </si>
  <si>
    <t>Pepperdine</t>
  </si>
  <si>
    <t>Pittsburgh</t>
  </si>
  <si>
    <t>Portland</t>
  </si>
  <si>
    <t>Portland St.</t>
  </si>
  <si>
    <t>Prairie View A&amp;M</t>
  </si>
  <si>
    <t>Presbyterian</t>
  </si>
  <si>
    <t>Princeton</t>
  </si>
  <si>
    <t>Providence</t>
  </si>
  <si>
    <t>Purdue</t>
  </si>
  <si>
    <t>Purdue Fort Wayne</t>
  </si>
  <si>
    <t>Quinnipiac</t>
  </si>
  <si>
    <t>Radford</t>
  </si>
  <si>
    <t>Rhode Island</t>
  </si>
  <si>
    <t>Rice</t>
  </si>
  <si>
    <t>Richmond</t>
  </si>
  <si>
    <t>Rider</t>
  </si>
  <si>
    <t>Robert Morris</t>
  </si>
  <si>
    <t>Rutgers</t>
  </si>
  <si>
    <t>Sacramento St.</t>
  </si>
  <si>
    <t>Sacred Heart</t>
  </si>
  <si>
    <t>Saint Joseph's</t>
  </si>
  <si>
    <t>Saint Louis</t>
  </si>
  <si>
    <t>Saint Mary's</t>
  </si>
  <si>
    <t>Saint Peter's</t>
  </si>
  <si>
    <t>Sam Houston St.</t>
  </si>
  <si>
    <t>Samford</t>
  </si>
  <si>
    <t>San Diego</t>
  </si>
  <si>
    <t>San Diego St.</t>
  </si>
  <si>
    <t>San Francisco</t>
  </si>
  <si>
    <t>San Jose St.</t>
  </si>
  <si>
    <t>Santa Clara</t>
  </si>
  <si>
    <t>Seattle</t>
  </si>
  <si>
    <t>Seton Hall</t>
  </si>
  <si>
    <t>Siena</t>
  </si>
  <si>
    <t>SIU Edwardsville</t>
  </si>
  <si>
    <t>SMU</t>
  </si>
  <si>
    <t>South Alabama</t>
  </si>
  <si>
    <t>South Carolina</t>
  </si>
  <si>
    <t>South Carolina St.</t>
  </si>
  <si>
    <t>South Dakota</t>
  </si>
  <si>
    <t>South Dakota St.</t>
  </si>
  <si>
    <t>South Florida</t>
  </si>
  <si>
    <t>Southeast Missouri St.</t>
  </si>
  <si>
    <t>Southeastern Louisiana</t>
  </si>
  <si>
    <t>Southern</t>
  </si>
  <si>
    <t>Southern Illinois</t>
  </si>
  <si>
    <t>Southern Miss</t>
  </si>
  <si>
    <t>Southern Utah</t>
  </si>
  <si>
    <t>St. Bonaventure</t>
  </si>
  <si>
    <t>St. Francis NY</t>
  </si>
  <si>
    <t>St. Francis PA</t>
  </si>
  <si>
    <t>St. John's</t>
  </si>
  <si>
    <t>St. Thomas</t>
  </si>
  <si>
    <t>Stanford</t>
  </si>
  <si>
    <t>Stephen F. Austin</t>
  </si>
  <si>
    <t>Stetson</t>
  </si>
  <si>
    <t>Stony Brook</t>
  </si>
  <si>
    <t>Syracuse</t>
  </si>
  <si>
    <t>Tarleton St.</t>
  </si>
  <si>
    <t>TCU</t>
  </si>
  <si>
    <t>Temple</t>
  </si>
  <si>
    <t>Tennessee</t>
  </si>
  <si>
    <t>Tennessee Martin</t>
  </si>
  <si>
    <t>Tennessee St.</t>
  </si>
  <si>
    <t>Tennessee Tech</t>
  </si>
  <si>
    <t>Texas</t>
  </si>
  <si>
    <t>Texas A&amp;M</t>
  </si>
  <si>
    <t>Texas A&amp;M Corpus Chris</t>
  </si>
  <si>
    <t>Texas Southern</t>
  </si>
  <si>
    <t>Texas St.</t>
  </si>
  <si>
    <t>Texas Tech</t>
  </si>
  <si>
    <t>The Citadel</t>
  </si>
  <si>
    <t>Toledo</t>
  </si>
  <si>
    <t>Towson</t>
  </si>
  <si>
    <t>Troy</t>
  </si>
  <si>
    <t>Tulane</t>
  </si>
  <si>
    <t>Tulsa</t>
  </si>
  <si>
    <t>UAB</t>
  </si>
  <si>
    <t>UC Davis</t>
  </si>
  <si>
    <t>UC Irvine</t>
  </si>
  <si>
    <t>UC Riverside</t>
  </si>
  <si>
    <t>UC San Diego</t>
  </si>
  <si>
    <t>UC Santa Barbara</t>
  </si>
  <si>
    <t>UCF</t>
  </si>
  <si>
    <t>UCLA</t>
  </si>
  <si>
    <t>UMass Lowell</t>
  </si>
  <si>
    <t>UMBC</t>
  </si>
  <si>
    <t>UMKC</t>
  </si>
  <si>
    <t>UNC Asheville</t>
  </si>
  <si>
    <t>UNC Greensboro</t>
  </si>
  <si>
    <t>UNC Wilmington</t>
  </si>
  <si>
    <t>UNLV</t>
  </si>
  <si>
    <t>USC</t>
  </si>
  <si>
    <t>USC Upstate</t>
  </si>
  <si>
    <t>UT Arlington</t>
  </si>
  <si>
    <t>UT Rio Grande Valley</t>
  </si>
  <si>
    <t>Utah</t>
  </si>
  <si>
    <t>Utah St.</t>
  </si>
  <si>
    <t>Utah Valley</t>
  </si>
  <si>
    <t>UTEP</t>
  </si>
  <si>
    <t>UTSA</t>
  </si>
  <si>
    <t>Valparaiso</t>
  </si>
  <si>
    <t>Vanderbilt</t>
  </si>
  <si>
    <t>VCU</t>
  </si>
  <si>
    <t>Vermont</t>
  </si>
  <si>
    <t>Villanova</t>
  </si>
  <si>
    <t>Virginia</t>
  </si>
  <si>
    <t>Virginia Tech</t>
  </si>
  <si>
    <t>VMI</t>
  </si>
  <si>
    <t>Wagner</t>
  </si>
  <si>
    <t>Wake Forest</t>
  </si>
  <si>
    <t>Washington</t>
  </si>
  <si>
    <t>Washington St.</t>
  </si>
  <si>
    <t>Weber St.</t>
  </si>
  <si>
    <t>West Virginia</t>
  </si>
  <si>
    <t>Western Carolina</t>
  </si>
  <si>
    <t>Western Illinois</t>
  </si>
  <si>
    <t>Western Kentucky</t>
  </si>
  <si>
    <t>Western Michigan</t>
  </si>
  <si>
    <t>Wichita St.</t>
  </si>
  <si>
    <t>William &amp; Mary</t>
  </si>
  <si>
    <t>Winthrop</t>
  </si>
  <si>
    <t>Wisconsin</t>
  </si>
  <si>
    <t>Wofford</t>
  </si>
  <si>
    <t>Wright St.</t>
  </si>
  <si>
    <t>Wyoming</t>
  </si>
  <si>
    <t>Xavier</t>
  </si>
  <si>
    <t>Yale</t>
  </si>
  <si>
    <t>Youngstown St.</t>
  </si>
  <si>
    <t>KP AZ</t>
  </si>
  <si>
    <t>a-n</t>
  </si>
  <si>
    <t>h</t>
  </si>
  <si>
    <t>t-rank a-z</t>
  </si>
  <si>
    <t>MATCH?</t>
  </si>
  <si>
    <t>   5 seed, Elite Eight</t>
  </si>
  <si>
    <t>   1 seed, R32</t>
  </si>
  <si>
    <t>   1 seed, Sweet Sixteen</t>
  </si>
  <si>
    <t>   3 seed, Sweet Sixteen</t>
  </si>
  <si>
    <t>   2 seed, R32</t>
  </si>
  <si>
    <t>   3 seed, R32</t>
  </si>
  <si>
    <t>   2 seed, Final Four</t>
  </si>
  <si>
    <t>   4 seed, Sweet Sixteen</t>
  </si>
  <si>
    <t>   6 seed, R32</t>
  </si>
  <si>
    <t>   1 seed, CHAMPS</t>
  </si>
  <si>
    <t>   2 seed, R64</t>
  </si>
  <si>
    <t>   6 seed, R64</t>
  </si>
  <si>
    <t>   9 seed, R32</t>
  </si>
  <si>
    <t>   4 seed, R32</t>
  </si>
  <si>
    <t>   5 seed, R64</t>
  </si>
  <si>
    <t>   5 seed, R32</t>
  </si>
  <si>
    <t>   7 seed, R32</t>
  </si>
  <si>
    <t>   12 seed, R64</t>
  </si>
  <si>
    <t>   4 seed, Elite Eight</t>
  </si>
  <si>
    <t>   8 seed, R64</t>
  </si>
  <si>
    <t>BARTHAG</t>
  </si>
  <si>
    <t>   8 seed, Finals</t>
  </si>
  <si>
    <t>   11 seed, Sweet Sixteen</t>
  </si>
  <si>
    <t>   11 seed, R64</t>
  </si>
  <si>
    <t>   11 seed, R32</t>
  </si>
  <si>
    <t>   13 seed, R64</t>
  </si>
  <si>
    <t>   10 seed, R64</t>
  </si>
  <si>
    <t>   9 seed, R64</t>
  </si>
  <si>
    <t>   12 seed, R68</t>
  </si>
  <si>
    <t>   11 seed, R68</t>
  </si>
  <si>
    <t>   12 seed, R32</t>
  </si>
  <si>
    <t>   10 seed, Elite Eight</t>
  </si>
  <si>
    <t>   7 seed, R64</t>
  </si>
  <si>
    <t>   16 seed, R64</t>
  </si>
  <si>
    <t>Detroit</t>
  </si>
  <si>
    <t>   14 seed, R64</t>
  </si>
  <si>
    <t>   16 seed, R68</t>
  </si>
  <si>
    <t>   15 seed, Elite Eight</t>
  </si>
  <si>
    <t>North Carolina St.</t>
  </si>
  <si>
    <t>College of Charleston</t>
  </si>
  <si>
    <t>LIU Brooklyn</t>
  </si>
  <si>
    <t>Fort Wayne</t>
  </si>
  <si>
    <t>   15 seed, R64</t>
  </si>
  <si>
    <t>Utah Tech</t>
  </si>
  <si>
    <t>Louisiana Lafayette</t>
  </si>
  <si>
    <t>Houston Christian</t>
  </si>
  <si>
    <t>MOMENTUM</t>
  </si>
  <si>
    <t>MOMRK</t>
  </si>
  <si>
    <t>a-n 131</t>
  </si>
  <si>
    <t>momrk</t>
  </si>
  <si>
    <t>nonconall</t>
  </si>
  <si>
    <t>nonconrk</t>
  </si>
  <si>
    <t>rk</t>
  </si>
  <si>
    <t>noncnval</t>
  </si>
  <si>
    <t>dvrk</t>
  </si>
  <si>
    <t>pwrrk</t>
  </si>
  <si>
    <t>chrk</t>
  </si>
  <si>
    <t>ADJRK</t>
  </si>
  <si>
    <t>Index rank</t>
  </si>
  <si>
    <t>ranker</t>
  </si>
  <si>
    <t>test d</t>
  </si>
  <si>
    <t>NEWRKD</t>
  </si>
  <si>
    <t>test o</t>
  </si>
  <si>
    <t>NEWRKO</t>
  </si>
  <si>
    <t>East Region</t>
  </si>
  <si>
    <t>Seed</t>
  </si>
  <si>
    <t>Rating</t>
  </si>
  <si>
    <t>Rank</t>
  </si>
  <si>
    <t>Index Rk</t>
  </si>
  <si>
    <t>Section</t>
  </si>
  <si>
    <t>AVG RTG</t>
  </si>
  <si>
    <t>AVG RK</t>
  </si>
  <si>
    <t>AVG IDRK</t>
  </si>
  <si>
    <t>OVERALL</t>
  </si>
  <si>
    <t>1 &amp; 4 Group</t>
  </si>
  <si>
    <t>2 &amp; 3 Group</t>
  </si>
  <si>
    <t>West Region</t>
  </si>
  <si>
    <t>South Region</t>
  </si>
  <si>
    <t>Midwest Region</t>
  </si>
  <si>
    <t>Jacksonville State</t>
  </si>
  <si>
    <t>South Dakota State</t>
  </si>
  <si>
    <t>Iowa State</t>
  </si>
  <si>
    <t>Miami (FL)</t>
  </si>
  <si>
    <t>San Diego State</t>
  </si>
  <si>
    <t>Team Name</t>
  </si>
  <si>
    <t>Midwest Region:</t>
  </si>
  <si>
    <t>Wright State</t>
  </si>
  <si>
    <t>West</t>
  </si>
  <si>
    <t>East</t>
  </si>
  <si>
    <t>Ohio State</t>
  </si>
  <si>
    <t>Colorado State</t>
  </si>
  <si>
    <t>South Region:</t>
  </si>
  <si>
    <t>National Champions</t>
  </si>
  <si>
    <t>Norfolk State</t>
  </si>
  <si>
    <t>Murray State</t>
  </si>
  <si>
    <t>East Region:</t>
  </si>
  <si>
    <t>Georgia State</t>
  </si>
  <si>
    <t>Cal State Fullerton</t>
  </si>
  <si>
    <t>Montana State</t>
  </si>
  <si>
    <t>Midwest</t>
  </si>
  <si>
    <t>New Mexico State</t>
  </si>
  <si>
    <t>Boise State</t>
  </si>
  <si>
    <t>Michigan State</t>
  </si>
  <si>
    <t>UConn</t>
  </si>
  <si>
    <t>Region</t>
  </si>
  <si>
    <t>paste by region</t>
  </si>
  <si>
    <t>First Round</t>
  </si>
  <si>
    <t>Second Round</t>
  </si>
  <si>
    <t>Sweet 16</t>
  </si>
  <si>
    <t>Elite 8</t>
  </si>
  <si>
    <t>Final Four</t>
  </si>
  <si>
    <t>Championship</t>
  </si>
  <si>
    <t>2022 March Madness Bracket</t>
  </si>
  <si>
    <t>New Mex St.</t>
  </si>
  <si>
    <t>Arizna</t>
  </si>
  <si>
    <t>Illinoi</t>
  </si>
  <si>
    <t>Miami</t>
  </si>
  <si>
    <t>Auurn</t>
  </si>
  <si>
    <t>trde</t>
  </si>
  <si>
    <t>StRDE+</t>
  </si>
  <si>
    <t>StRDE</t>
  </si>
  <si>
    <t>16 ind</t>
  </si>
  <si>
    <t>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</si>
</sst>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b/>
      <sz val="6"/>
      <color rgb="FF000000"/>
      <name val="Arial"/>
      <family val="2"/>
    </font>
    <font>
      <b/>
      <sz val="8"/>
      <color rgb="FFFFFFFF"/>
      <name val="Arial"/>
      <family val="2"/>
    </font>
    <font>
      <b/>
      <sz val="9"/>
      <color rgb="FF2100B7"/>
      <name val="Arial"/>
      <family val="2"/>
    </font>
    <font>
      <b/>
      <sz val="6"/>
      <color rgb="FF2100B7"/>
      <name val="Arial"/>
      <family val="2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rgb="FF000000"/>
      <name val="Arial"/>
      <family val="2"/>
    </font>
    <font>
      <sz val="48"/>
      <color rgb="FF000000"/>
      <name val="Arial"/>
      <family val="2"/>
    </font>
    <font>
      <sz val="11"/>
      <name val="Arial"/>
      <family val="2"/>
    </font>
    <font>
      <i/>
      <sz val="22"/>
      <color rgb="FF000000"/>
      <name val="Arial"/>
      <family val="2"/>
    </font>
    <font>
      <sz val="10"/>
      <name val="Arial"/>
      <family val="2"/>
    </font>
    <font>
      <sz val="26"/>
      <color rgb="FF000000"/>
      <name val="Cambria"/>
      <family val="1"/>
    </font>
    <font>
      <sz val="10"/>
      <color theme="0"/>
      <name val="Arial"/>
      <family val="2"/>
    </font>
    <font>
      <i/>
      <sz val="10"/>
      <name val="Arial"/>
      <family val="2"/>
    </font>
    <font>
      <sz val="10"/>
      <color rgb="FF00375C"/>
      <name val="Arial"/>
      <family val="2"/>
    </font>
    <font>
      <sz val="10"/>
      <color rgb="FFAAAAAA"/>
      <name val="Arial"/>
      <family val="2"/>
    </font>
    <font>
      <sz val="12"/>
      <name val="Arial"/>
      <family val="2"/>
    </font>
    <font>
      <sz val="10"/>
      <name val="Arial Black"/>
      <family val="2"/>
    </font>
    <font>
      <sz val="18"/>
      <name val="Arial Black"/>
      <family val="2"/>
    </font>
    <font>
      <sz val="16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6"/>
      <name val="Arial Black"/>
      <family val="2"/>
    </font>
    <font>
      <b/>
      <sz val="10"/>
      <color rgb="FF000000"/>
      <name val="Arial"/>
      <family val="2"/>
    </font>
    <font>
      <sz val="10"/>
      <color theme="4" tint="-0.249977111117893"/>
      <name val="Arial"/>
      <family val="2"/>
    </font>
    <font>
      <sz val="14"/>
      <color rgb="FF000000"/>
      <name val="Arial"/>
      <family val="2"/>
    </font>
    <font>
      <sz val="14"/>
      <color theme="4" tint="-0.249977111117893"/>
      <name val="Arial"/>
      <family val="2"/>
    </font>
    <font>
      <sz val="14"/>
      <color theme="0"/>
      <name val="Arial"/>
      <family val="2"/>
    </font>
    <font>
      <sz val="57"/>
      <color theme="0"/>
      <name val="Alfa Slab One"/>
    </font>
  </fonts>
  <fills count="22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1DEBF"/>
        <bgColor indexed="64"/>
      </patternFill>
    </fill>
    <fill>
      <patternFill patternType="solid">
        <fgColor rgb="FFA5D9B4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B3DFC0"/>
        <bgColor indexed="64"/>
      </patternFill>
    </fill>
    <fill>
      <patternFill patternType="solid">
        <fgColor rgb="FFA9DAB7"/>
        <bgColor indexed="64"/>
      </patternFill>
    </fill>
    <fill>
      <patternFill patternType="solid">
        <fgColor rgb="FFF9FBFF"/>
        <bgColor indexed="64"/>
      </patternFill>
    </fill>
    <fill>
      <patternFill patternType="solid">
        <fgColor rgb="FFFBDFE2"/>
        <bgColor indexed="64"/>
      </patternFill>
    </fill>
    <fill>
      <patternFill patternType="solid">
        <fgColor rgb="FFFBEEF1"/>
        <bgColor indexed="64"/>
      </patternFill>
    </fill>
    <fill>
      <patternFill patternType="solid">
        <fgColor rgb="FFC9E8D3"/>
        <bgColor indexed="64"/>
      </patternFill>
    </fill>
    <fill>
      <patternFill patternType="solid">
        <fgColor rgb="FFAFDDBC"/>
        <bgColor indexed="64"/>
      </patternFill>
    </fill>
    <fill>
      <patternFill patternType="solid">
        <fgColor rgb="FFFABDBF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ADDCBB"/>
        <bgColor indexed="64"/>
      </patternFill>
    </fill>
    <fill>
      <patternFill patternType="solid">
        <fgColor rgb="FFCCE9D5"/>
        <bgColor indexed="64"/>
      </patternFill>
    </fill>
    <fill>
      <patternFill patternType="solid">
        <fgColor rgb="FFCCE9D6"/>
        <bgColor indexed="64"/>
      </patternFill>
    </fill>
    <fill>
      <patternFill patternType="solid">
        <fgColor rgb="FFF0F8F5"/>
        <bgColor indexed="64"/>
      </patternFill>
    </fill>
    <fill>
      <patternFill patternType="solid">
        <fgColor rgb="FFD5EDDE"/>
        <bgColor indexed="64"/>
      </patternFill>
    </fill>
    <fill>
      <patternFill patternType="solid">
        <fgColor rgb="FFB6E0C2"/>
        <bgColor indexed="64"/>
      </patternFill>
    </fill>
    <fill>
      <patternFill patternType="solid">
        <fgColor rgb="FFF6FAF9"/>
        <bgColor indexed="64"/>
      </patternFill>
    </fill>
    <fill>
      <patternFill patternType="solid">
        <fgColor rgb="FFB0DEBE"/>
        <bgColor indexed="64"/>
      </patternFill>
    </fill>
    <fill>
      <patternFill patternType="solid">
        <fgColor rgb="FFA7DAB6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A8DAB6"/>
        <bgColor indexed="64"/>
      </patternFill>
    </fill>
    <fill>
      <patternFill patternType="solid">
        <fgColor rgb="FFC4E5CE"/>
        <bgColor indexed="64"/>
      </patternFill>
    </fill>
    <fill>
      <patternFill patternType="solid">
        <fgColor rgb="FFEBF5F0"/>
        <bgColor indexed="64"/>
      </patternFill>
    </fill>
    <fill>
      <patternFill patternType="solid">
        <fgColor rgb="FFE2F2E9"/>
        <bgColor indexed="64"/>
      </patternFill>
    </fill>
    <fill>
      <patternFill patternType="solid">
        <fgColor rgb="FFAADBB9"/>
        <bgColor indexed="64"/>
      </patternFill>
    </fill>
    <fill>
      <patternFill patternType="solid">
        <fgColor rgb="FFC5E6CF"/>
        <bgColor indexed="64"/>
      </patternFill>
    </fill>
    <fill>
      <patternFill patternType="solid">
        <fgColor rgb="FFC1E4CC"/>
        <bgColor indexed="64"/>
      </patternFill>
    </fill>
    <fill>
      <patternFill patternType="solid">
        <fgColor rgb="FFE1F1E7"/>
        <bgColor indexed="64"/>
      </patternFill>
    </fill>
    <fill>
      <patternFill patternType="solid">
        <fgColor rgb="FFBBE2C7"/>
        <bgColor indexed="64"/>
      </patternFill>
    </fill>
    <fill>
      <patternFill patternType="solid">
        <fgColor rgb="FFACDCBA"/>
        <bgColor indexed="64"/>
      </patternFill>
    </fill>
    <fill>
      <patternFill patternType="solid">
        <fgColor rgb="FFB5DFC2"/>
        <bgColor indexed="64"/>
      </patternFill>
    </fill>
    <fill>
      <patternFill patternType="solid">
        <fgColor rgb="FFEFF7F4"/>
        <bgColor indexed="64"/>
      </patternFill>
    </fill>
    <fill>
      <patternFill patternType="solid">
        <fgColor rgb="FFFBEBEE"/>
        <bgColor indexed="64"/>
      </patternFill>
    </fill>
    <fill>
      <patternFill patternType="solid">
        <fgColor rgb="FFB0DDBD"/>
        <bgColor indexed="64"/>
      </patternFill>
    </fill>
    <fill>
      <patternFill patternType="solid">
        <fgColor rgb="FFABDCB9"/>
        <bgColor indexed="64"/>
      </patternFill>
    </fill>
    <fill>
      <patternFill patternType="solid">
        <fgColor rgb="FFBFE4CB"/>
        <bgColor indexed="64"/>
      </patternFill>
    </fill>
    <fill>
      <patternFill patternType="solid">
        <fgColor rgb="FFAEDDBC"/>
        <bgColor indexed="64"/>
      </patternFill>
    </fill>
    <fill>
      <patternFill patternType="solid">
        <fgColor rgb="FFE3F2EA"/>
        <bgColor indexed="64"/>
      </patternFill>
    </fill>
    <fill>
      <patternFill patternType="solid">
        <fgColor rgb="FFF9ACAE"/>
        <bgColor indexed="64"/>
      </patternFill>
    </fill>
    <fill>
      <patternFill patternType="solid">
        <fgColor rgb="FFA9DBB8"/>
        <bgColor indexed="64"/>
      </patternFill>
    </fill>
    <fill>
      <patternFill patternType="solid">
        <fgColor rgb="FFE1F2E8"/>
        <bgColor indexed="64"/>
      </patternFill>
    </fill>
    <fill>
      <patternFill patternType="solid">
        <fgColor rgb="FFF2F8F6"/>
        <bgColor indexed="64"/>
      </patternFill>
    </fill>
    <fill>
      <patternFill patternType="solid">
        <fgColor rgb="FFFBDDE0"/>
        <bgColor indexed="64"/>
      </patternFill>
    </fill>
    <fill>
      <patternFill patternType="solid">
        <fgColor rgb="FFC3E5CE"/>
        <bgColor indexed="64"/>
      </patternFill>
    </fill>
    <fill>
      <patternFill patternType="solid">
        <fgColor rgb="FFB4DFC1"/>
        <bgColor indexed="64"/>
      </patternFill>
    </fill>
    <fill>
      <patternFill patternType="solid">
        <fgColor rgb="FFE7F4ED"/>
        <bgColor indexed="64"/>
      </patternFill>
    </fill>
    <fill>
      <patternFill patternType="solid">
        <fgColor rgb="FFFBE4E7"/>
        <bgColor indexed="64"/>
      </patternFill>
    </fill>
    <fill>
      <patternFill patternType="solid">
        <fgColor rgb="FFDAEFE2"/>
        <bgColor indexed="64"/>
      </patternFill>
    </fill>
    <fill>
      <patternFill patternType="solid">
        <fgColor rgb="FFFAFBFD"/>
        <bgColor indexed="64"/>
      </patternFill>
    </fill>
    <fill>
      <patternFill patternType="solid">
        <fgColor rgb="FFFBE7E9"/>
        <bgColor indexed="64"/>
      </patternFill>
    </fill>
    <fill>
      <patternFill patternType="solid">
        <fgColor rgb="FFC2E5CD"/>
        <bgColor indexed="64"/>
      </patternFill>
    </fill>
    <fill>
      <patternFill patternType="solid">
        <fgColor rgb="FFB7E1C4"/>
        <bgColor indexed="64"/>
      </patternFill>
    </fill>
    <fill>
      <patternFill patternType="solid">
        <fgColor rgb="FFB7E0C3"/>
        <bgColor indexed="64"/>
      </patternFill>
    </fill>
    <fill>
      <patternFill patternType="solid">
        <fgColor rgb="FFFAB7B9"/>
        <bgColor indexed="64"/>
      </patternFill>
    </fill>
    <fill>
      <patternFill patternType="solid">
        <fgColor rgb="FFF9A9AC"/>
        <bgColor indexed="64"/>
      </patternFill>
    </fill>
    <fill>
      <patternFill patternType="solid">
        <fgColor rgb="FFD8EEE0"/>
        <bgColor indexed="64"/>
      </patternFill>
    </fill>
    <fill>
      <patternFill patternType="solid">
        <fgColor rgb="FFCDE9D7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FBF9FC"/>
        <bgColor indexed="64"/>
      </patternFill>
    </fill>
    <fill>
      <patternFill patternType="solid">
        <fgColor rgb="FFBEE3CA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AC2C5"/>
        <bgColor indexed="64"/>
      </patternFill>
    </fill>
    <fill>
      <patternFill patternType="solid">
        <fgColor rgb="FFC7E7D1"/>
        <bgColor indexed="64"/>
      </patternFill>
    </fill>
    <fill>
      <patternFill patternType="solid">
        <fgColor rgb="FFFBDEE1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C0E4CB"/>
        <bgColor indexed="64"/>
      </patternFill>
    </fill>
    <fill>
      <patternFill patternType="solid">
        <fgColor rgb="FFD1EBDA"/>
        <bgColor indexed="64"/>
      </patternFill>
    </fill>
    <fill>
      <patternFill patternType="solid">
        <fgColor rgb="FFFBE1E3"/>
        <bgColor indexed="64"/>
      </patternFill>
    </fill>
    <fill>
      <patternFill patternType="solid">
        <fgColor rgb="FFBDE3C8"/>
        <bgColor indexed="64"/>
      </patternFill>
    </fill>
    <fill>
      <patternFill patternType="solid">
        <fgColor rgb="FFF9AEB1"/>
        <bgColor indexed="64"/>
      </patternFill>
    </fill>
    <fill>
      <patternFill patternType="solid">
        <fgColor rgb="FFC6E7D1"/>
        <bgColor indexed="64"/>
      </patternFill>
    </fill>
    <fill>
      <patternFill patternType="solid">
        <fgColor rgb="FFEEF6F3"/>
        <bgColor indexed="64"/>
      </patternFill>
    </fill>
    <fill>
      <patternFill patternType="solid">
        <fgColor rgb="FFBCE2C8"/>
        <bgColor indexed="64"/>
      </patternFill>
    </fill>
    <fill>
      <patternFill patternType="solid">
        <fgColor rgb="FFC8E7D2"/>
        <bgColor indexed="64"/>
      </patternFill>
    </fill>
    <fill>
      <patternFill patternType="solid">
        <fgColor rgb="FFEDF6F2"/>
        <bgColor indexed="64"/>
      </patternFill>
    </fill>
    <fill>
      <patternFill patternType="solid">
        <fgColor rgb="FFFBFCFE"/>
        <bgColor indexed="64"/>
      </patternFill>
    </fill>
    <fill>
      <patternFill patternType="solid">
        <fgColor rgb="FFDBEFE3"/>
        <bgColor indexed="64"/>
      </patternFill>
    </fill>
    <fill>
      <patternFill patternType="solid">
        <fgColor rgb="FFDEF0E5"/>
        <bgColor indexed="64"/>
      </patternFill>
    </fill>
    <fill>
      <patternFill patternType="solid">
        <fgColor rgb="FFF3F9F7"/>
        <bgColor indexed="64"/>
      </patternFill>
    </fill>
    <fill>
      <patternFill patternType="solid">
        <fgColor rgb="FFFBECEE"/>
        <bgColor indexed="64"/>
      </patternFill>
    </fill>
    <fill>
      <patternFill patternType="solid">
        <fgColor rgb="FFCAE8D4"/>
        <bgColor indexed="64"/>
      </patternFill>
    </fill>
    <fill>
      <patternFill patternType="solid">
        <fgColor rgb="FFDDF0E4"/>
        <bgColor indexed="64"/>
      </patternFill>
    </fill>
    <fill>
      <patternFill patternType="solid">
        <fgColor rgb="FFFAB3B6"/>
        <bgColor indexed="64"/>
      </patternFill>
    </fill>
    <fill>
      <patternFill patternType="solid">
        <fgColor rgb="FFFAD2D5"/>
        <bgColor indexed="64"/>
      </patternFill>
    </fill>
    <fill>
      <patternFill patternType="solid">
        <fgColor rgb="FFFACED1"/>
        <bgColor indexed="64"/>
      </patternFill>
    </fill>
    <fill>
      <patternFill patternType="solid">
        <fgColor rgb="FFFBFAFD"/>
        <bgColor indexed="64"/>
      </patternFill>
    </fill>
    <fill>
      <patternFill patternType="solid">
        <fgColor rgb="FFF9AFB2"/>
        <bgColor indexed="64"/>
      </patternFill>
    </fill>
    <fill>
      <patternFill patternType="solid">
        <fgColor rgb="FFB2DEBF"/>
        <bgColor indexed="64"/>
      </patternFill>
    </fill>
    <fill>
      <patternFill patternType="solid">
        <fgColor rgb="FFF9A8AA"/>
        <bgColor indexed="64"/>
      </patternFill>
    </fill>
    <fill>
      <patternFill patternType="solid">
        <fgColor rgb="FFF9B1B3"/>
        <bgColor indexed="64"/>
      </patternFill>
    </fill>
    <fill>
      <patternFill patternType="solid">
        <fgColor rgb="FFFAD1D3"/>
        <bgColor indexed="64"/>
      </patternFill>
    </fill>
    <fill>
      <patternFill patternType="solid">
        <fgColor rgb="FFFBE6E9"/>
        <bgColor indexed="64"/>
      </patternFill>
    </fill>
    <fill>
      <patternFill patternType="solid">
        <fgColor rgb="FFE0F1E7"/>
        <bgColor indexed="64"/>
      </patternFill>
    </fill>
    <fill>
      <patternFill patternType="solid">
        <fgColor rgb="FFBAE2C6"/>
        <bgColor indexed="64"/>
      </patternFill>
    </fill>
    <fill>
      <patternFill patternType="solid">
        <fgColor rgb="FFE6F3EC"/>
        <bgColor indexed="64"/>
      </patternFill>
    </fill>
    <fill>
      <patternFill patternType="solid">
        <fgColor rgb="FFEFF7F3"/>
        <bgColor indexed="64"/>
      </patternFill>
    </fill>
    <fill>
      <patternFill patternType="solid">
        <fgColor rgb="FFE5F3EB"/>
        <bgColor indexed="64"/>
      </patternFill>
    </fill>
    <fill>
      <patternFill patternType="solid">
        <fgColor rgb="FFDAEEE1"/>
        <bgColor indexed="64"/>
      </patternFill>
    </fill>
    <fill>
      <patternFill patternType="solid">
        <fgColor rgb="FFEAF5F0"/>
        <bgColor indexed="64"/>
      </patternFill>
    </fill>
    <fill>
      <patternFill patternType="solid">
        <fgColor rgb="FFD9EEE1"/>
        <bgColor indexed="64"/>
      </patternFill>
    </fill>
    <fill>
      <patternFill patternType="solid">
        <fgColor rgb="FFFAC4C7"/>
        <bgColor indexed="64"/>
      </patternFill>
    </fill>
    <fill>
      <patternFill patternType="solid">
        <fgColor rgb="FFE4F3EA"/>
        <bgColor indexed="64"/>
      </patternFill>
    </fill>
    <fill>
      <patternFill patternType="solid">
        <fgColor rgb="FFFBD9DC"/>
        <bgColor indexed="64"/>
      </patternFill>
    </fill>
    <fill>
      <patternFill patternType="solid">
        <fgColor rgb="FFFBEFF2"/>
        <bgColor indexed="64"/>
      </patternFill>
    </fill>
    <fill>
      <patternFill patternType="solid">
        <fgColor rgb="FFFBFBFE"/>
        <bgColor indexed="64"/>
      </patternFill>
    </fill>
    <fill>
      <patternFill patternType="solid">
        <fgColor rgb="FFECF6F1"/>
        <bgColor indexed="64"/>
      </patternFill>
    </fill>
    <fill>
      <patternFill patternType="solid">
        <fgColor rgb="FFE8F4ED"/>
        <bgColor indexed="64"/>
      </patternFill>
    </fill>
    <fill>
      <patternFill patternType="solid">
        <fgColor rgb="FFF8FBFC"/>
        <bgColor indexed="64"/>
      </patternFill>
    </fill>
    <fill>
      <patternFill patternType="solid">
        <fgColor rgb="FFDFF0E6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rgb="FFFBF7FA"/>
        <bgColor indexed="64"/>
      </patternFill>
    </fill>
    <fill>
      <patternFill patternType="solid">
        <fgColor rgb="FFD3EBDB"/>
        <bgColor indexed="64"/>
      </patternFill>
    </fill>
    <fill>
      <patternFill patternType="solid">
        <fgColor rgb="FFFAB7BA"/>
        <bgColor indexed="64"/>
      </patternFill>
    </fill>
    <fill>
      <patternFill patternType="solid">
        <fgColor rgb="FFFBE2E5"/>
        <bgColor indexed="64"/>
      </patternFill>
    </fill>
    <fill>
      <patternFill patternType="solid">
        <fgColor rgb="FFB9E1C5"/>
        <bgColor indexed="64"/>
      </patternFill>
    </fill>
    <fill>
      <patternFill patternType="solid">
        <fgColor rgb="FFFAC5C8"/>
        <bgColor indexed="64"/>
      </patternFill>
    </fill>
    <fill>
      <patternFill patternType="solid">
        <fgColor rgb="FFB8E1C5"/>
        <bgColor indexed="64"/>
      </patternFill>
    </fill>
    <fill>
      <patternFill patternType="solid">
        <fgColor rgb="FFF4F9F8"/>
        <bgColor indexed="64"/>
      </patternFill>
    </fill>
    <fill>
      <patternFill patternType="solid">
        <fgColor rgb="FFD4ECDD"/>
        <bgColor indexed="64"/>
      </patternFill>
    </fill>
    <fill>
      <patternFill patternType="solid">
        <fgColor rgb="FFCEEAD8"/>
        <bgColor indexed="64"/>
      </patternFill>
    </fill>
    <fill>
      <patternFill patternType="solid">
        <fgColor rgb="FFBEE3C9"/>
        <bgColor indexed="64"/>
      </patternFill>
    </fill>
    <fill>
      <patternFill patternType="solid">
        <fgColor rgb="FFFAC7CA"/>
        <bgColor indexed="64"/>
      </patternFill>
    </fill>
    <fill>
      <patternFill patternType="solid">
        <fgColor rgb="FFFAD5D8"/>
        <bgColor indexed="64"/>
      </patternFill>
    </fill>
    <fill>
      <patternFill patternType="solid">
        <fgColor rgb="FFF9ABAD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BF5F8"/>
        <bgColor indexed="64"/>
      </patternFill>
    </fill>
    <fill>
      <patternFill patternType="solid">
        <fgColor rgb="FFFABBBD"/>
        <bgColor indexed="64"/>
      </patternFill>
    </fill>
    <fill>
      <patternFill patternType="solid">
        <fgColor rgb="FFFBDCDF"/>
        <bgColor indexed="64"/>
      </patternFill>
    </fill>
    <fill>
      <patternFill patternType="solid">
        <fgColor rgb="FFF1F8F6"/>
        <bgColor indexed="64"/>
      </patternFill>
    </fill>
    <fill>
      <patternFill patternType="solid">
        <fgColor rgb="FFFBF8FB"/>
        <bgColor indexed="64"/>
      </patternFill>
    </fill>
    <fill>
      <patternFill patternType="solid">
        <fgColor rgb="FFD3ECDC"/>
        <bgColor indexed="64"/>
      </patternFill>
    </fill>
    <fill>
      <patternFill patternType="solid">
        <fgColor rgb="FFCBE8D5"/>
        <bgColor indexed="64"/>
      </patternFill>
    </fill>
    <fill>
      <patternFill patternType="solid">
        <fgColor rgb="FFFBE3E6"/>
        <bgColor indexed="64"/>
      </patternFill>
    </fill>
    <fill>
      <patternFill patternType="solid">
        <fgColor rgb="FFFBE7EA"/>
        <bgColor indexed="64"/>
      </patternFill>
    </fill>
    <fill>
      <patternFill patternType="solid">
        <fgColor rgb="FFFBD8DB"/>
        <bgColor indexed="64"/>
      </patternFill>
    </fill>
    <fill>
      <patternFill patternType="solid">
        <fgColor rgb="FFFAD0D3"/>
        <bgColor indexed="64"/>
      </patternFill>
    </fill>
    <fill>
      <patternFill patternType="solid">
        <fgColor rgb="FFFBF3F6"/>
        <bgColor indexed="64"/>
      </patternFill>
    </fill>
    <fill>
      <patternFill patternType="solid">
        <fgColor rgb="FFFAD2D4"/>
        <bgColor indexed="64"/>
      </patternFill>
    </fill>
    <fill>
      <patternFill patternType="solid">
        <fgColor rgb="FFD6EDDE"/>
        <bgColor indexed="64"/>
      </patternFill>
    </fill>
    <fill>
      <patternFill patternType="solid">
        <fgColor rgb="FFF9B2B4"/>
        <bgColor indexed="64"/>
      </patternFill>
    </fill>
    <fill>
      <patternFill patternType="solid">
        <fgColor rgb="FFE8F4EE"/>
        <bgColor indexed="64"/>
      </patternFill>
    </fill>
    <fill>
      <patternFill patternType="solid">
        <fgColor rgb="FFFBE5E8"/>
        <bgColor indexed="64"/>
      </patternFill>
    </fill>
    <fill>
      <patternFill patternType="solid">
        <fgColor rgb="FFFBF6F9"/>
        <bgColor indexed="64"/>
      </patternFill>
    </fill>
    <fill>
      <patternFill patternType="solid">
        <fgColor rgb="FFFBF1F4"/>
        <bgColor indexed="64"/>
      </patternFill>
    </fill>
    <fill>
      <patternFill patternType="solid">
        <fgColor rgb="FFFABEC1"/>
        <bgColor indexed="64"/>
      </patternFill>
    </fill>
    <fill>
      <patternFill patternType="solid">
        <fgColor rgb="FFFBE1E4"/>
        <bgColor indexed="64"/>
      </patternFill>
    </fill>
    <fill>
      <patternFill patternType="solid">
        <fgColor rgb="FFFBF0F3"/>
        <bgColor indexed="64"/>
      </patternFill>
    </fill>
    <fill>
      <patternFill patternType="solid">
        <fgColor rgb="FFFBEAED"/>
        <bgColor indexed="64"/>
      </patternFill>
    </fill>
    <fill>
      <patternFill patternType="solid">
        <fgColor rgb="FFFBE9EC"/>
        <bgColor indexed="64"/>
      </patternFill>
    </fill>
    <fill>
      <patternFill patternType="solid">
        <fgColor rgb="FFFBDADD"/>
        <bgColor indexed="64"/>
      </patternFill>
    </fill>
    <fill>
      <patternFill patternType="solid">
        <fgColor rgb="FFFBE0E3"/>
        <bgColor indexed="64"/>
      </patternFill>
    </fill>
    <fill>
      <patternFill patternType="solid">
        <fgColor rgb="FFF9FBFC"/>
        <bgColor indexed="64"/>
      </patternFill>
    </fill>
    <fill>
      <patternFill patternType="solid">
        <fgColor rgb="FFCFEAD8"/>
        <bgColor indexed="64"/>
      </patternFill>
    </fill>
    <fill>
      <patternFill patternType="solid">
        <fgColor rgb="FFFAC9CC"/>
        <bgColor indexed="64"/>
      </patternFill>
    </fill>
    <fill>
      <patternFill patternType="solid">
        <fgColor rgb="FFFACFD2"/>
        <bgColor indexed="64"/>
      </patternFill>
    </fill>
    <fill>
      <patternFill patternType="solid">
        <fgColor rgb="FFFBDCDE"/>
        <bgColor indexed="64"/>
      </patternFill>
    </fill>
    <fill>
      <patternFill patternType="solid">
        <fgColor rgb="FFE9F5EF"/>
        <bgColor indexed="64"/>
      </patternFill>
    </fill>
    <fill>
      <patternFill patternType="solid">
        <fgColor rgb="FFFAC1C3"/>
        <bgColor indexed="64"/>
      </patternFill>
    </fill>
    <fill>
      <patternFill patternType="solid">
        <fgColor rgb="FFF9ADAF"/>
        <bgColor indexed="64"/>
      </patternFill>
    </fill>
    <fill>
      <patternFill patternType="solid">
        <fgColor rgb="FFD7EDDF"/>
        <bgColor indexed="64"/>
      </patternFill>
    </fill>
    <fill>
      <patternFill patternType="solid">
        <fgColor rgb="FFFAC2C4"/>
        <bgColor indexed="64"/>
      </patternFill>
    </fill>
    <fill>
      <patternFill patternType="solid">
        <fgColor rgb="FFFAB5B7"/>
        <bgColor indexed="64"/>
      </patternFill>
    </fill>
    <fill>
      <patternFill patternType="solid">
        <fgColor rgb="FFFAD3D6"/>
        <bgColor indexed="64"/>
      </patternFill>
    </fill>
    <fill>
      <patternFill patternType="solid">
        <fgColor rgb="FFFBECEF"/>
        <bgColor indexed="64"/>
      </patternFill>
    </fill>
    <fill>
      <patternFill patternType="solid">
        <fgColor rgb="FFFABFC2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BDBDE"/>
        <bgColor indexed="64"/>
      </patternFill>
    </fill>
    <fill>
      <patternFill patternType="solid">
        <fgColor rgb="FFFAB6B8"/>
        <bgColor indexed="64"/>
      </patternFill>
    </fill>
    <fill>
      <patternFill patternType="solid">
        <fgColor rgb="FFFAC8CB"/>
        <bgColor indexed="64"/>
      </patternFill>
    </fill>
    <fill>
      <patternFill patternType="solid">
        <fgColor rgb="FFFACBCD"/>
        <bgColor indexed="64"/>
      </patternFill>
    </fill>
    <fill>
      <patternFill patternType="solid">
        <fgColor rgb="FFF6FAFA"/>
        <bgColor indexed="64"/>
      </patternFill>
    </fill>
    <fill>
      <patternFill patternType="solid">
        <fgColor rgb="FFF5F9F9"/>
        <bgColor indexed="64"/>
      </patternFill>
    </fill>
    <fill>
      <patternFill patternType="solid">
        <fgColor rgb="FFFBE8EB"/>
        <bgColor indexed="64"/>
      </patternFill>
    </fill>
    <fill>
      <patternFill patternType="solid">
        <fgColor rgb="FFFAB4B7"/>
        <bgColor indexed="64"/>
      </patternFill>
    </fill>
    <fill>
      <patternFill patternType="solid">
        <fgColor rgb="FFF9AAAC"/>
        <bgColor indexed="64"/>
      </patternFill>
    </fill>
    <fill>
      <patternFill patternType="solid">
        <fgColor rgb="FFFABDC0"/>
        <bgColor indexed="64"/>
      </patternFill>
    </fill>
    <fill>
      <patternFill patternType="solid">
        <fgColor rgb="FFFAB8BB"/>
        <bgColor indexed="64"/>
      </patternFill>
    </fill>
    <fill>
      <patternFill patternType="solid">
        <fgColor rgb="FFF9ADB0"/>
        <bgColor indexed="64"/>
      </patternFill>
    </fill>
    <fill>
      <patternFill patternType="solid">
        <fgColor rgb="FFFACDD0"/>
        <bgColor indexed="64"/>
      </patternFill>
    </fill>
    <fill>
      <patternFill patternType="solid">
        <fgColor rgb="FFFBF4F7"/>
        <bgColor indexed="64"/>
      </patternFill>
    </fill>
    <fill>
      <patternFill patternType="solid">
        <fgColor rgb="FFFABABD"/>
        <bgColor indexed="64"/>
      </patternFill>
    </fill>
    <fill>
      <patternFill patternType="solid">
        <fgColor rgb="FFFAC3C6"/>
        <bgColor indexed="64"/>
      </patternFill>
    </fill>
    <fill>
      <patternFill patternType="solid">
        <fgColor rgb="FFFAD6D8"/>
        <bgColor indexed="64"/>
      </patternFill>
    </fill>
    <fill>
      <patternFill patternType="solid">
        <fgColor rgb="FFFABCBE"/>
        <bgColor indexed="64"/>
      </patternFill>
    </fill>
    <fill>
      <patternFill patternType="solid">
        <fgColor rgb="FFFACACD"/>
        <bgColor indexed="64"/>
      </patternFill>
    </fill>
    <fill>
      <patternFill patternType="solid">
        <fgColor rgb="FFFAB9BC"/>
        <bgColor indexed="64"/>
      </patternFill>
    </fill>
    <fill>
      <patternFill patternType="solid">
        <fgColor rgb="FFFAD7D9"/>
        <bgColor indexed="64"/>
      </patternFill>
    </fill>
    <fill>
      <patternFill patternType="solid">
        <fgColor rgb="FFFAD4D7"/>
        <bgColor indexed="64"/>
      </patternFill>
    </fill>
    <fill>
      <patternFill patternType="solid">
        <fgColor rgb="FFFAC0C2"/>
        <bgColor indexed="64"/>
      </patternFill>
    </fill>
    <fill>
      <patternFill patternType="solid">
        <fgColor rgb="FFFAC7C9"/>
        <bgColor indexed="64"/>
      </patternFill>
    </fill>
    <fill>
      <patternFill patternType="solid">
        <fgColor rgb="FFFBEDF0"/>
        <bgColor indexed="64"/>
      </patternFill>
    </fill>
    <fill>
      <patternFill patternType="solid">
        <fgColor rgb="FFFAC6C8"/>
        <bgColor indexed="64"/>
      </patternFill>
    </fill>
    <fill>
      <patternFill patternType="solid">
        <fgColor rgb="FFF9B0B2"/>
        <bgColor indexed="64"/>
      </patternFill>
    </fill>
    <fill>
      <patternFill patternType="solid">
        <fgColor rgb="FFFACCCE"/>
        <bgColor indexed="64"/>
      </patternFill>
    </fill>
    <fill>
      <patternFill patternType="solid">
        <fgColor rgb="FFFBF2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21FF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BA6DF"/>
        <bgColor indexed="64"/>
      </patternFill>
    </fill>
    <fill>
      <patternFill patternType="solid">
        <fgColor theme="3" tint="0.39994506668294322"/>
        <bgColor rgb="FF005C96"/>
      </patternFill>
    </fill>
    <fill>
      <patternFill patternType="solid">
        <fgColor theme="1" tint="0.1499984740745262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0" fillId="0" borderId="0"/>
  </cellStyleXfs>
  <cellXfs count="65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5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6" borderId="0" xfId="0" applyFont="1" applyFill="1"/>
    <xf numFmtId="0" fontId="2" fillId="0" borderId="0" xfId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3" fillId="8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3" fillId="30" borderId="9" xfId="0" applyFont="1" applyFill="1" applyBorder="1" applyAlignment="1">
      <alignment horizontal="center" vertical="center"/>
    </xf>
    <xf numFmtId="0" fontId="4" fillId="30" borderId="8" xfId="0" applyFont="1" applyFill="1" applyBorder="1" applyAlignment="1">
      <alignment horizontal="center" vertical="center"/>
    </xf>
    <xf numFmtId="0" fontId="3" fillId="29" borderId="9" xfId="0" applyFont="1" applyFill="1" applyBorder="1" applyAlignment="1">
      <alignment horizontal="center" vertical="center"/>
    </xf>
    <xf numFmtId="0" fontId="4" fillId="29" borderId="8" xfId="0" applyFont="1" applyFill="1" applyBorder="1" applyAlignment="1">
      <alignment horizontal="center" vertical="center"/>
    </xf>
    <xf numFmtId="0" fontId="3" fillId="31" borderId="9" xfId="0" applyFont="1" applyFill="1" applyBorder="1" applyAlignment="1">
      <alignment horizontal="center" vertical="center"/>
    </xf>
    <xf numFmtId="0" fontId="4" fillId="31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3" fillId="50" borderId="9" xfId="0" applyFont="1" applyFill="1" applyBorder="1" applyAlignment="1">
      <alignment horizontal="center" vertical="center"/>
    </xf>
    <xf numFmtId="0" fontId="4" fillId="50" borderId="8" xfId="0" applyFont="1" applyFill="1" applyBorder="1" applyAlignment="1">
      <alignment horizontal="center" vertical="center"/>
    </xf>
    <xf numFmtId="0" fontId="3" fillId="35" borderId="9" xfId="0" applyFont="1" applyFill="1" applyBorder="1" applyAlignment="1">
      <alignment horizontal="center" vertical="center"/>
    </xf>
    <xf numFmtId="0" fontId="4" fillId="35" borderId="8" xfId="0" applyFont="1" applyFill="1" applyBorder="1" applyAlignment="1">
      <alignment horizontal="center" vertical="center"/>
    </xf>
    <xf numFmtId="0" fontId="3" fillId="45" borderId="9" xfId="0" applyFont="1" applyFill="1" applyBorder="1" applyAlignment="1">
      <alignment horizontal="center" vertical="center"/>
    </xf>
    <xf numFmtId="0" fontId="4" fillId="45" borderId="8" xfId="0" applyFont="1" applyFill="1" applyBorder="1" applyAlignment="1">
      <alignment horizontal="center" vertical="center"/>
    </xf>
    <xf numFmtId="0" fontId="3" fillId="40" borderId="9" xfId="0" applyFont="1" applyFill="1" applyBorder="1" applyAlignment="1">
      <alignment horizontal="center" vertical="center"/>
    </xf>
    <xf numFmtId="0" fontId="4" fillId="40" borderId="8" xfId="0" applyFont="1" applyFill="1" applyBorder="1" applyAlignment="1">
      <alignment horizontal="center" vertical="center"/>
    </xf>
    <xf numFmtId="0" fontId="3" fillId="21" borderId="9" xfId="0" applyFont="1" applyFill="1" applyBorder="1" applyAlignment="1">
      <alignment horizontal="center" vertical="center"/>
    </xf>
    <xf numFmtId="0" fontId="4" fillId="21" borderId="8" xfId="0" applyFont="1" applyFill="1" applyBorder="1" applyAlignment="1">
      <alignment horizontal="center" vertical="center"/>
    </xf>
    <xf numFmtId="0" fontId="3" fillId="47" borderId="9" xfId="0" applyFont="1" applyFill="1" applyBorder="1" applyAlignment="1">
      <alignment horizontal="center" vertical="center"/>
    </xf>
    <xf numFmtId="0" fontId="4" fillId="47" borderId="8" xfId="0" applyFont="1" applyFill="1" applyBorder="1" applyAlignment="1">
      <alignment horizontal="center" vertical="center"/>
    </xf>
    <xf numFmtId="0" fontId="3" fillId="17" borderId="9" xfId="0" applyFont="1" applyFill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/>
    </xf>
    <xf numFmtId="0" fontId="3" fillId="44" borderId="9" xfId="0" applyFont="1" applyFill="1" applyBorder="1" applyAlignment="1">
      <alignment horizontal="center" vertical="center"/>
    </xf>
    <xf numFmtId="0" fontId="4" fillId="44" borderId="8" xfId="0" applyFont="1" applyFill="1" applyBorder="1" applyAlignment="1">
      <alignment horizontal="center" vertical="center"/>
    </xf>
    <xf numFmtId="0" fontId="3" fillId="28" borderId="9" xfId="0" applyFont="1" applyFill="1" applyBorder="1" applyAlignment="1">
      <alignment horizontal="center" vertical="center"/>
    </xf>
    <xf numFmtId="0" fontId="4" fillId="28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98" borderId="9" xfId="0" applyFont="1" applyFill="1" applyBorder="1" applyAlignment="1">
      <alignment horizontal="center" vertical="center"/>
    </xf>
    <xf numFmtId="0" fontId="4" fillId="98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3" fillId="55" borderId="9" xfId="0" applyFont="1" applyFill="1" applyBorder="1" applyAlignment="1">
      <alignment horizontal="center" vertical="center"/>
    </xf>
    <xf numFmtId="0" fontId="4" fillId="55" borderId="8" xfId="0" applyFont="1" applyFill="1" applyBorder="1" applyAlignment="1">
      <alignment horizontal="center" vertical="center"/>
    </xf>
    <xf numFmtId="0" fontId="3" fillId="41" borderId="9" xfId="0" applyFont="1" applyFill="1" applyBorder="1" applyAlignment="1">
      <alignment horizontal="center" vertical="center"/>
    </xf>
    <xf numFmtId="0" fontId="4" fillId="41" borderId="8" xfId="0" applyFont="1" applyFill="1" applyBorder="1" applyAlignment="1">
      <alignment horizontal="center" vertical="center"/>
    </xf>
    <xf numFmtId="0" fontId="3" fillId="26" borderId="9" xfId="0" applyFont="1" applyFill="1" applyBorder="1" applyAlignment="1">
      <alignment horizontal="center" vertical="center"/>
    </xf>
    <xf numFmtId="0" fontId="4" fillId="26" borderId="8" xfId="0" applyFont="1" applyFill="1" applyBorder="1" applyAlignment="1">
      <alignment horizontal="center" vertical="center"/>
    </xf>
    <xf numFmtId="0" fontId="3" fillId="63" borderId="9" xfId="0" applyFont="1" applyFill="1" applyBorder="1" applyAlignment="1">
      <alignment horizontal="center" vertical="center"/>
    </xf>
    <xf numFmtId="0" fontId="4" fillId="63" borderId="8" xfId="0" applyFont="1" applyFill="1" applyBorder="1" applyAlignment="1">
      <alignment horizontal="center" vertical="center"/>
    </xf>
    <xf numFmtId="0" fontId="3" fillId="62" borderId="9" xfId="0" applyFont="1" applyFill="1" applyBorder="1" applyAlignment="1">
      <alignment horizontal="center" vertical="center"/>
    </xf>
    <xf numFmtId="0" fontId="4" fillId="62" borderId="8" xfId="0" applyFont="1" applyFill="1" applyBorder="1" applyAlignment="1">
      <alignment horizontal="center" vertical="center"/>
    </xf>
    <xf numFmtId="0" fontId="3" fillId="127" borderId="9" xfId="0" applyFont="1" applyFill="1" applyBorder="1" applyAlignment="1">
      <alignment horizontal="center" vertical="center"/>
    </xf>
    <xf numFmtId="0" fontId="4" fillId="127" borderId="8" xfId="0" applyFont="1" applyFill="1" applyBorder="1" applyAlignment="1">
      <alignment horizontal="center" vertical="center"/>
    </xf>
    <xf numFmtId="0" fontId="3" fillId="125" borderId="9" xfId="0" applyFont="1" applyFill="1" applyBorder="1" applyAlignment="1">
      <alignment horizontal="center" vertical="center"/>
    </xf>
    <xf numFmtId="0" fontId="4" fillId="125" borderId="8" xfId="0" applyFont="1" applyFill="1" applyBorder="1" applyAlignment="1">
      <alignment horizontal="center" vertical="center"/>
    </xf>
    <xf numFmtId="0" fontId="5" fillId="135" borderId="7" xfId="0" applyFont="1" applyFill="1" applyBorder="1" applyAlignment="1">
      <alignment horizontal="left" vertical="center"/>
    </xf>
    <xf numFmtId="0" fontId="2" fillId="135" borderId="8" xfId="1" applyFill="1" applyBorder="1" applyAlignment="1">
      <alignment horizontal="center" vertical="center"/>
    </xf>
    <xf numFmtId="0" fontId="3" fillId="104" borderId="9" xfId="0" applyFont="1" applyFill="1" applyBorder="1" applyAlignment="1">
      <alignment horizontal="center" vertical="center"/>
    </xf>
    <xf numFmtId="0" fontId="4" fillId="104" borderId="8" xfId="0" applyFont="1" applyFill="1" applyBorder="1" applyAlignment="1">
      <alignment horizontal="center" vertical="center"/>
    </xf>
    <xf numFmtId="0" fontId="3" fillId="39" borderId="9" xfId="0" applyFont="1" applyFill="1" applyBorder="1" applyAlignment="1">
      <alignment horizontal="center" vertical="center"/>
    </xf>
    <xf numFmtId="0" fontId="4" fillId="39" borderId="8" xfId="0" applyFont="1" applyFill="1" applyBorder="1" applyAlignment="1">
      <alignment horizontal="center" vertical="center"/>
    </xf>
    <xf numFmtId="0" fontId="3" fillId="83" borderId="9" xfId="0" applyFont="1" applyFill="1" applyBorder="1" applyAlignment="1">
      <alignment horizontal="center" vertical="center"/>
    </xf>
    <xf numFmtId="0" fontId="4" fillId="83" borderId="8" xfId="0" applyFont="1" applyFill="1" applyBorder="1" applyAlignment="1">
      <alignment horizontal="center" vertical="center"/>
    </xf>
    <xf numFmtId="0" fontId="3" fillId="79" borderId="9" xfId="0" applyFont="1" applyFill="1" applyBorder="1" applyAlignment="1">
      <alignment horizontal="center" vertical="center"/>
    </xf>
    <xf numFmtId="0" fontId="4" fillId="79" borderId="8" xfId="0" applyFont="1" applyFill="1" applyBorder="1" applyAlignment="1">
      <alignment horizontal="center" vertical="center"/>
    </xf>
    <xf numFmtId="0" fontId="3" fillId="131" borderId="9" xfId="0" applyFont="1" applyFill="1" applyBorder="1" applyAlignment="1">
      <alignment horizontal="center" vertical="center"/>
    </xf>
    <xf numFmtId="0" fontId="4" fillId="131" borderId="8" xfId="0" applyFont="1" applyFill="1" applyBorder="1" applyAlignment="1">
      <alignment horizontal="center" vertical="center"/>
    </xf>
    <xf numFmtId="0" fontId="3" fillId="70" borderId="9" xfId="0" applyFont="1" applyFill="1" applyBorder="1" applyAlignment="1">
      <alignment horizontal="center" vertical="center"/>
    </xf>
    <xf numFmtId="0" fontId="4" fillId="70" borderId="8" xfId="0" applyFont="1" applyFill="1" applyBorder="1" applyAlignment="1">
      <alignment horizontal="center" vertical="center"/>
    </xf>
    <xf numFmtId="0" fontId="3" fillId="46" borderId="9" xfId="0" applyFont="1" applyFill="1" applyBorder="1" applyAlignment="1">
      <alignment horizontal="center" vertical="center"/>
    </xf>
    <xf numFmtId="0" fontId="4" fillId="46" borderId="8" xfId="0" applyFont="1" applyFill="1" applyBorder="1" applyAlignment="1">
      <alignment horizontal="center" vertical="center"/>
    </xf>
    <xf numFmtId="0" fontId="3" fillId="76" borderId="9" xfId="0" applyFont="1" applyFill="1" applyBorder="1" applyAlignment="1">
      <alignment horizontal="center" vertical="center"/>
    </xf>
    <xf numFmtId="0" fontId="4" fillId="76" borderId="8" xfId="0" applyFont="1" applyFill="1" applyBorder="1" applyAlignment="1">
      <alignment horizontal="center" vertical="center"/>
    </xf>
    <xf numFmtId="0" fontId="3" fillId="37" borderId="9" xfId="0" applyFont="1" applyFill="1" applyBorder="1" applyAlignment="1">
      <alignment horizontal="center" vertical="center"/>
    </xf>
    <xf numFmtId="0" fontId="4" fillId="37" borderId="8" xfId="0" applyFont="1" applyFill="1" applyBorder="1" applyAlignment="1">
      <alignment horizontal="center" vertical="center"/>
    </xf>
    <xf numFmtId="0" fontId="3" fillId="61" borderId="9" xfId="0" applyFont="1" applyFill="1" applyBorder="1" applyAlignment="1">
      <alignment horizontal="center" vertical="center"/>
    </xf>
    <xf numFmtId="0" fontId="4" fillId="61" borderId="8" xfId="0" applyFont="1" applyFill="1" applyBorder="1" applyAlignment="1">
      <alignment horizontal="center" vertical="center"/>
    </xf>
    <xf numFmtId="0" fontId="3" fillId="54" borderId="9" xfId="0" applyFont="1" applyFill="1" applyBorder="1" applyAlignment="1">
      <alignment horizontal="center" vertical="center"/>
    </xf>
    <xf numFmtId="0" fontId="4" fillId="54" borderId="8" xfId="0" applyFont="1" applyFill="1" applyBorder="1" applyAlignment="1">
      <alignment horizontal="center" vertical="center"/>
    </xf>
    <xf numFmtId="0" fontId="3" fillId="32" borderId="9" xfId="0" applyFont="1" applyFill="1" applyBorder="1" applyAlignment="1">
      <alignment horizontal="center" vertical="center"/>
    </xf>
    <xf numFmtId="0" fontId="4" fillId="32" borderId="8" xfId="0" applyFont="1" applyFill="1" applyBorder="1" applyAlignment="1">
      <alignment horizontal="center" vertical="center"/>
    </xf>
    <xf numFmtId="0" fontId="3" fillId="36" borderId="9" xfId="0" applyFont="1" applyFill="1" applyBorder="1" applyAlignment="1">
      <alignment horizontal="center" vertical="center"/>
    </xf>
    <xf numFmtId="0" fontId="4" fillId="36" borderId="8" xfId="0" applyFont="1" applyFill="1" applyBorder="1" applyAlignment="1">
      <alignment horizontal="center" vertical="center"/>
    </xf>
    <xf numFmtId="0" fontId="3" fillId="20" borderId="9" xfId="0" applyFont="1" applyFill="1" applyBorder="1" applyAlignment="1">
      <alignment horizontal="center" vertical="center"/>
    </xf>
    <xf numFmtId="0" fontId="4" fillId="20" borderId="8" xfId="0" applyFont="1" applyFill="1" applyBorder="1" applyAlignment="1">
      <alignment horizontal="center" vertical="center"/>
    </xf>
    <xf numFmtId="0" fontId="3" fillId="81" borderId="9" xfId="0" applyFont="1" applyFill="1" applyBorder="1" applyAlignment="1">
      <alignment horizontal="center" vertical="center"/>
    </xf>
    <xf numFmtId="0" fontId="4" fillId="81" borderId="8" xfId="0" applyFont="1" applyFill="1" applyBorder="1" applyAlignment="1">
      <alignment horizontal="center" vertical="center"/>
    </xf>
    <xf numFmtId="0" fontId="3" fillId="73" borderId="9" xfId="0" applyFont="1" applyFill="1" applyBorder="1" applyAlignment="1">
      <alignment horizontal="center" vertical="center"/>
    </xf>
    <xf numFmtId="0" fontId="4" fillId="73" borderId="8" xfId="0" applyFont="1" applyFill="1" applyBorder="1" applyAlignment="1">
      <alignment horizontal="center" vertical="center"/>
    </xf>
    <xf numFmtId="0" fontId="3" fillId="84" borderId="9" xfId="0" applyFont="1" applyFill="1" applyBorder="1" applyAlignment="1">
      <alignment horizontal="center" vertical="center"/>
    </xf>
    <xf numFmtId="0" fontId="4" fillId="84" borderId="8" xfId="0" applyFont="1" applyFill="1" applyBorder="1" applyAlignment="1">
      <alignment horizontal="center" vertical="center"/>
    </xf>
    <xf numFmtId="0" fontId="3" fillId="16" borderId="9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3" fillId="91" borderId="9" xfId="0" applyFont="1" applyFill="1" applyBorder="1" applyAlignment="1">
      <alignment horizontal="center" vertical="center"/>
    </xf>
    <xf numFmtId="0" fontId="4" fillId="91" borderId="8" xfId="0" applyFont="1" applyFill="1" applyBorder="1" applyAlignment="1">
      <alignment horizontal="center" vertical="center"/>
    </xf>
    <xf numFmtId="0" fontId="3" fillId="142" borderId="9" xfId="0" applyFont="1" applyFill="1" applyBorder="1" applyAlignment="1">
      <alignment horizontal="center" vertical="center"/>
    </xf>
    <xf numFmtId="0" fontId="4" fillId="142" borderId="8" xfId="0" applyFont="1" applyFill="1" applyBorder="1" applyAlignment="1">
      <alignment horizontal="center" vertical="center"/>
    </xf>
    <xf numFmtId="0" fontId="3" fillId="22" borderId="9" xfId="0" applyFont="1" applyFill="1" applyBorder="1" applyAlignment="1">
      <alignment horizontal="center" vertical="center"/>
    </xf>
    <xf numFmtId="0" fontId="4" fillId="22" borderId="8" xfId="0" applyFont="1" applyFill="1" applyBorder="1" applyAlignment="1">
      <alignment horizontal="center" vertical="center"/>
    </xf>
    <xf numFmtId="0" fontId="3" fillId="23" borderId="9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3" fillId="67" borderId="9" xfId="0" applyFont="1" applyFill="1" applyBorder="1" applyAlignment="1">
      <alignment horizontal="center" vertical="center"/>
    </xf>
    <xf numFmtId="0" fontId="4" fillId="67" borderId="8" xfId="0" applyFont="1" applyFill="1" applyBorder="1" applyAlignment="1">
      <alignment horizontal="center" vertical="center"/>
    </xf>
    <xf numFmtId="0" fontId="3" fillId="130" borderId="9" xfId="0" applyFont="1" applyFill="1" applyBorder="1" applyAlignment="1">
      <alignment horizontal="center" vertical="center"/>
    </xf>
    <xf numFmtId="0" fontId="4" fillId="130" borderId="8" xfId="0" applyFont="1" applyFill="1" applyBorder="1" applyAlignment="1">
      <alignment horizontal="center" vertical="center"/>
    </xf>
    <xf numFmtId="0" fontId="3" fillId="163" borderId="9" xfId="0" applyFont="1" applyFill="1" applyBorder="1" applyAlignment="1">
      <alignment horizontal="center" vertical="center"/>
    </xf>
    <xf numFmtId="0" fontId="4" fillId="163" borderId="8" xfId="0" applyFont="1" applyFill="1" applyBorder="1" applyAlignment="1">
      <alignment horizontal="center" vertical="center"/>
    </xf>
    <xf numFmtId="0" fontId="3" fillId="68" borderId="9" xfId="0" applyFont="1" applyFill="1" applyBorder="1" applyAlignment="1">
      <alignment horizontal="center" vertical="center"/>
    </xf>
    <xf numFmtId="0" fontId="4" fillId="68" borderId="8" xfId="0" applyFont="1" applyFill="1" applyBorder="1" applyAlignment="1">
      <alignment horizontal="center" vertical="center"/>
    </xf>
    <xf numFmtId="0" fontId="3" fillId="77" borderId="9" xfId="0" applyFont="1" applyFill="1" applyBorder="1" applyAlignment="1">
      <alignment horizontal="center" vertical="center"/>
    </xf>
    <xf numFmtId="0" fontId="4" fillId="77" borderId="8" xfId="0" applyFont="1" applyFill="1" applyBorder="1" applyAlignment="1">
      <alignment horizontal="center" vertical="center"/>
    </xf>
    <xf numFmtId="0" fontId="3" fillId="75" borderId="9" xfId="0" applyFont="1" applyFill="1" applyBorder="1" applyAlignment="1">
      <alignment horizontal="center" vertical="center"/>
    </xf>
    <xf numFmtId="0" fontId="4" fillId="75" borderId="8" xfId="0" applyFont="1" applyFill="1" applyBorder="1" applyAlignment="1">
      <alignment horizontal="center" vertical="center"/>
    </xf>
    <xf numFmtId="0" fontId="3" fillId="122" borderId="9" xfId="0" applyFont="1" applyFill="1" applyBorder="1" applyAlignment="1">
      <alignment horizontal="center" vertical="center"/>
    </xf>
    <xf numFmtId="0" fontId="4" fillId="122" borderId="8" xfId="0" applyFont="1" applyFill="1" applyBorder="1" applyAlignment="1">
      <alignment horizontal="center" vertical="center"/>
    </xf>
    <xf numFmtId="0" fontId="3" fillId="141" borderId="9" xfId="0" applyFont="1" applyFill="1" applyBorder="1" applyAlignment="1">
      <alignment horizontal="center" vertical="center"/>
    </xf>
    <xf numFmtId="0" fontId="4" fillId="141" borderId="8" xfId="0" applyFont="1" applyFill="1" applyBorder="1" applyAlignment="1">
      <alignment horizontal="center" vertical="center"/>
    </xf>
    <xf numFmtId="0" fontId="3" fillId="129" borderId="9" xfId="0" applyFont="1" applyFill="1" applyBorder="1" applyAlignment="1">
      <alignment horizontal="center" vertical="center"/>
    </xf>
    <xf numFmtId="0" fontId="4" fillId="129" borderId="8" xfId="0" applyFont="1" applyFill="1" applyBorder="1" applyAlignment="1">
      <alignment horizontal="center" vertical="center"/>
    </xf>
    <xf numFmtId="0" fontId="3" fillId="25" borderId="9" xfId="0" applyFont="1" applyFill="1" applyBorder="1" applyAlignment="1">
      <alignment horizontal="center" vertical="center"/>
    </xf>
    <xf numFmtId="0" fontId="4" fillId="25" borderId="8" xfId="0" applyFont="1" applyFill="1" applyBorder="1" applyAlignment="1">
      <alignment horizontal="center" vertical="center"/>
    </xf>
    <xf numFmtId="0" fontId="3" fillId="149" borderId="9" xfId="0" applyFont="1" applyFill="1" applyBorder="1" applyAlignment="1">
      <alignment horizontal="center" vertical="center"/>
    </xf>
    <xf numFmtId="0" fontId="4" fillId="149" borderId="8" xfId="0" applyFont="1" applyFill="1" applyBorder="1" applyAlignment="1">
      <alignment horizontal="center" vertical="center"/>
    </xf>
    <xf numFmtId="0" fontId="3" fillId="170" borderId="9" xfId="0" applyFont="1" applyFill="1" applyBorder="1" applyAlignment="1">
      <alignment horizontal="center" vertical="center"/>
    </xf>
    <xf numFmtId="0" fontId="4" fillId="170" borderId="8" xfId="0" applyFont="1" applyFill="1" applyBorder="1" applyAlignment="1">
      <alignment horizontal="center" vertical="center"/>
    </xf>
    <xf numFmtId="0" fontId="3" fillId="66" borderId="9" xfId="0" applyFont="1" applyFill="1" applyBorder="1" applyAlignment="1">
      <alignment horizontal="center" vertical="center"/>
    </xf>
    <xf numFmtId="0" fontId="4" fillId="66" borderId="8" xfId="0" applyFont="1" applyFill="1" applyBorder="1" applyAlignment="1">
      <alignment horizontal="center" vertical="center"/>
    </xf>
    <xf numFmtId="0" fontId="3" fillId="110" borderId="9" xfId="0" applyFont="1" applyFill="1" applyBorder="1" applyAlignment="1">
      <alignment horizontal="center" vertical="center"/>
    </xf>
    <xf numFmtId="0" fontId="4" fillId="110" borderId="8" xfId="0" applyFont="1" applyFill="1" applyBorder="1" applyAlignment="1">
      <alignment horizontal="center" vertical="center"/>
    </xf>
    <xf numFmtId="0" fontId="3" fillId="108" borderId="9" xfId="0" applyFont="1" applyFill="1" applyBorder="1" applyAlignment="1">
      <alignment horizontal="center" vertical="center"/>
    </xf>
    <xf numFmtId="0" fontId="4" fillId="108" borderId="8" xfId="0" applyFont="1" applyFill="1" applyBorder="1" applyAlignment="1">
      <alignment horizontal="center" vertical="center"/>
    </xf>
    <xf numFmtId="0" fontId="3" fillId="58" borderId="9" xfId="0" applyFont="1" applyFill="1" applyBorder="1" applyAlignment="1">
      <alignment horizontal="center" vertical="center"/>
    </xf>
    <xf numFmtId="0" fontId="4" fillId="58" borderId="8" xfId="0" applyFont="1" applyFill="1" applyBorder="1" applyAlignment="1">
      <alignment horizontal="center" vertical="center"/>
    </xf>
    <xf numFmtId="0" fontId="3" fillId="87" borderId="9" xfId="0" applyFont="1" applyFill="1" applyBorder="1" applyAlignment="1">
      <alignment horizontal="center" vertical="center"/>
    </xf>
    <xf numFmtId="0" fontId="4" fillId="87" borderId="8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3" fillId="92" borderId="9" xfId="0" applyFont="1" applyFill="1" applyBorder="1" applyAlignment="1">
      <alignment horizontal="center" vertical="center"/>
    </xf>
    <xf numFmtId="0" fontId="4" fillId="92" borderId="8" xfId="0" applyFont="1" applyFill="1" applyBorder="1" applyAlignment="1">
      <alignment horizontal="center" vertical="center"/>
    </xf>
    <xf numFmtId="0" fontId="3" fillId="88" borderId="9" xfId="0" applyFont="1" applyFill="1" applyBorder="1" applyAlignment="1">
      <alignment horizontal="center" vertical="center"/>
    </xf>
    <xf numFmtId="0" fontId="4" fillId="88" borderId="8" xfId="0" applyFont="1" applyFill="1" applyBorder="1" applyAlignment="1">
      <alignment horizontal="center" vertical="center"/>
    </xf>
    <xf numFmtId="0" fontId="3" fillId="119" borderId="9" xfId="0" applyFont="1" applyFill="1" applyBorder="1" applyAlignment="1">
      <alignment horizontal="center" vertical="center"/>
    </xf>
    <xf numFmtId="0" fontId="4" fillId="119" borderId="8" xfId="0" applyFont="1" applyFill="1" applyBorder="1" applyAlignment="1">
      <alignment horizontal="center" vertical="center"/>
    </xf>
    <xf numFmtId="0" fontId="3" fillId="103" borderId="9" xfId="0" applyFont="1" applyFill="1" applyBorder="1" applyAlignment="1">
      <alignment horizontal="center" vertical="center"/>
    </xf>
    <xf numFmtId="0" fontId="4" fillId="103" borderId="8" xfId="0" applyFont="1" applyFill="1" applyBorder="1" applyAlignment="1">
      <alignment horizontal="center" vertical="center"/>
    </xf>
    <xf numFmtId="0" fontId="3" fillId="38" borderId="9" xfId="0" applyFont="1" applyFill="1" applyBorder="1" applyAlignment="1">
      <alignment horizontal="center" vertical="center"/>
    </xf>
    <xf numFmtId="0" fontId="4" fillId="38" borderId="8" xfId="0" applyFont="1" applyFill="1" applyBorder="1" applyAlignment="1">
      <alignment horizontal="center" vertical="center"/>
    </xf>
    <xf numFmtId="0" fontId="3" fillId="51" borderId="9" xfId="0" applyFont="1" applyFill="1" applyBorder="1" applyAlignment="1">
      <alignment horizontal="center" vertical="center"/>
    </xf>
    <xf numFmtId="0" fontId="4" fillId="51" borderId="8" xfId="0" applyFont="1" applyFill="1" applyBorder="1" applyAlignment="1">
      <alignment horizontal="center" vertical="center"/>
    </xf>
    <xf numFmtId="0" fontId="3" fillId="34" borderId="9" xfId="0" applyFont="1" applyFill="1" applyBorder="1" applyAlignment="1">
      <alignment horizontal="center" vertical="center"/>
    </xf>
    <xf numFmtId="0" fontId="4" fillId="34" borderId="8" xfId="0" applyFont="1" applyFill="1" applyBorder="1" applyAlignment="1">
      <alignment horizontal="center" vertical="center"/>
    </xf>
    <xf numFmtId="0" fontId="3" fillId="48" borderId="9" xfId="0" applyFont="1" applyFill="1" applyBorder="1" applyAlignment="1">
      <alignment horizontal="center" vertical="center"/>
    </xf>
    <xf numFmtId="0" fontId="4" fillId="48" borderId="8" xfId="0" applyFont="1" applyFill="1" applyBorder="1" applyAlignment="1">
      <alignment horizontal="center" vertical="center"/>
    </xf>
    <xf numFmtId="0" fontId="3" fillId="112" borderId="9" xfId="0" applyFont="1" applyFill="1" applyBorder="1" applyAlignment="1">
      <alignment horizontal="center" vertical="center"/>
    </xf>
    <xf numFmtId="0" fontId="4" fillId="112" borderId="8" xfId="0" applyFont="1" applyFill="1" applyBorder="1" applyAlignment="1">
      <alignment horizontal="center" vertical="center"/>
    </xf>
    <xf numFmtId="0" fontId="3" fillId="107" borderId="9" xfId="0" applyFont="1" applyFill="1" applyBorder="1" applyAlignment="1">
      <alignment horizontal="center" vertical="center"/>
    </xf>
    <xf numFmtId="0" fontId="4" fillId="107" borderId="8" xfId="0" applyFont="1" applyFill="1" applyBorder="1" applyAlignment="1">
      <alignment horizontal="center" vertical="center"/>
    </xf>
    <xf numFmtId="0" fontId="3" fillId="105" borderId="9" xfId="0" applyFont="1" applyFill="1" applyBorder="1" applyAlignment="1">
      <alignment horizontal="center" vertical="center"/>
    </xf>
    <xf numFmtId="0" fontId="4" fillId="105" borderId="8" xfId="0" applyFont="1" applyFill="1" applyBorder="1" applyAlignment="1">
      <alignment horizontal="center" vertical="center"/>
    </xf>
    <xf numFmtId="0" fontId="3" fillId="56" borderId="9" xfId="0" applyFont="1" applyFill="1" applyBorder="1" applyAlignment="1">
      <alignment horizontal="center" vertical="center"/>
    </xf>
    <xf numFmtId="0" fontId="4" fillId="56" borderId="8" xfId="0" applyFont="1" applyFill="1" applyBorder="1" applyAlignment="1">
      <alignment horizontal="center" vertical="center"/>
    </xf>
    <xf numFmtId="0" fontId="3" fillId="117" borderId="9" xfId="0" applyFont="1" applyFill="1" applyBorder="1" applyAlignment="1">
      <alignment horizontal="center" vertical="center"/>
    </xf>
    <xf numFmtId="0" fontId="4" fillId="117" borderId="8" xfId="0" applyFont="1" applyFill="1" applyBorder="1" applyAlignment="1">
      <alignment horizontal="center" vertical="center"/>
    </xf>
    <xf numFmtId="0" fontId="3" fillId="151" borderId="9" xfId="0" applyFont="1" applyFill="1" applyBorder="1" applyAlignment="1">
      <alignment horizontal="center" vertical="center"/>
    </xf>
    <xf numFmtId="0" fontId="4" fillId="151" borderId="8" xfId="0" applyFont="1" applyFill="1" applyBorder="1" applyAlignment="1">
      <alignment horizontal="center" vertical="center"/>
    </xf>
    <xf numFmtId="0" fontId="3" fillId="167" borderId="9" xfId="0" applyFont="1" applyFill="1" applyBorder="1" applyAlignment="1">
      <alignment horizontal="center" vertical="center"/>
    </xf>
    <xf numFmtId="0" fontId="4" fillId="167" borderId="8" xfId="0" applyFont="1" applyFill="1" applyBorder="1" applyAlignment="1">
      <alignment horizontal="center" vertical="center"/>
    </xf>
    <xf numFmtId="0" fontId="3" fillId="109" borderId="9" xfId="0" applyFont="1" applyFill="1" applyBorder="1" applyAlignment="1">
      <alignment horizontal="center" vertical="center"/>
    </xf>
    <xf numFmtId="0" fontId="4" fillId="109" borderId="8" xfId="0" applyFont="1" applyFill="1" applyBorder="1" applyAlignment="1">
      <alignment horizontal="center" vertical="center"/>
    </xf>
    <xf numFmtId="0" fontId="3" fillId="33" borderId="9" xfId="0" applyFont="1" applyFill="1" applyBorder="1" applyAlignment="1">
      <alignment horizontal="center" vertical="center"/>
    </xf>
    <xf numFmtId="0" fontId="4" fillId="33" borderId="8" xfId="0" applyFont="1" applyFill="1" applyBorder="1" applyAlignment="1">
      <alignment horizontal="center" vertical="center"/>
    </xf>
    <xf numFmtId="0" fontId="3" fillId="116" borderId="9" xfId="0" applyFont="1" applyFill="1" applyBorder="1" applyAlignment="1">
      <alignment horizontal="center" vertical="center"/>
    </xf>
    <xf numFmtId="0" fontId="4" fillId="116" borderId="8" xfId="0" applyFont="1" applyFill="1" applyBorder="1" applyAlignment="1">
      <alignment horizontal="center" vertical="center"/>
    </xf>
    <xf numFmtId="0" fontId="3" fillId="85" borderId="9" xfId="0" applyFont="1" applyFill="1" applyBorder="1" applyAlignment="1">
      <alignment horizontal="center" vertical="center"/>
    </xf>
    <xf numFmtId="0" fontId="4" fillId="85" borderId="8" xfId="0" applyFont="1" applyFill="1" applyBorder="1" applyAlignment="1">
      <alignment horizontal="center" vertical="center"/>
    </xf>
    <xf numFmtId="0" fontId="3" fillId="82" borderId="9" xfId="0" applyFont="1" applyFill="1" applyBorder="1" applyAlignment="1">
      <alignment horizontal="center" vertical="center"/>
    </xf>
    <xf numFmtId="0" fontId="4" fillId="82" borderId="8" xfId="0" applyFont="1" applyFill="1" applyBorder="1" applyAlignment="1">
      <alignment horizontal="center" vertical="center"/>
    </xf>
    <xf numFmtId="0" fontId="3" fillId="106" borderId="9" xfId="0" applyFont="1" applyFill="1" applyBorder="1" applyAlignment="1">
      <alignment horizontal="center" vertical="center"/>
    </xf>
    <xf numFmtId="0" fontId="4" fillId="106" borderId="8" xfId="0" applyFont="1" applyFill="1" applyBorder="1" applyAlignment="1">
      <alignment horizontal="center" vertical="center"/>
    </xf>
    <xf numFmtId="0" fontId="3" fillId="42" borderId="9" xfId="0" applyFont="1" applyFill="1" applyBorder="1" applyAlignment="1">
      <alignment horizontal="center" vertical="center"/>
    </xf>
    <xf numFmtId="0" fontId="4" fillId="42" borderId="8" xfId="0" applyFont="1" applyFill="1" applyBorder="1" applyAlignment="1">
      <alignment horizontal="center" vertical="center"/>
    </xf>
    <xf numFmtId="0" fontId="3" fillId="24" borderId="9" xfId="0" applyFont="1" applyFill="1" applyBorder="1" applyAlignment="1">
      <alignment horizontal="center" vertical="center"/>
    </xf>
    <xf numFmtId="0" fontId="4" fillId="24" borderId="8" xfId="0" applyFont="1" applyFill="1" applyBorder="1" applyAlignment="1">
      <alignment horizontal="center" vertical="center"/>
    </xf>
    <xf numFmtId="0" fontId="3" fillId="139" borderId="9" xfId="0" applyFont="1" applyFill="1" applyBorder="1" applyAlignment="1">
      <alignment horizontal="center" vertical="center"/>
    </xf>
    <xf numFmtId="0" fontId="4" fillId="139" borderId="8" xfId="0" applyFont="1" applyFill="1" applyBorder="1" applyAlignment="1">
      <alignment horizontal="center" vertical="center"/>
    </xf>
    <xf numFmtId="0" fontId="3" fillId="52" borderId="9" xfId="0" applyFont="1" applyFill="1" applyBorder="1" applyAlignment="1">
      <alignment horizontal="center" vertical="center"/>
    </xf>
    <xf numFmtId="0" fontId="4" fillId="52" borderId="8" xfId="0" applyFont="1" applyFill="1" applyBorder="1" applyAlignment="1">
      <alignment horizontal="center" vertical="center"/>
    </xf>
    <xf numFmtId="0" fontId="3" fillId="89" borderId="9" xfId="0" applyFont="1" applyFill="1" applyBorder="1" applyAlignment="1">
      <alignment horizontal="center" vertical="center"/>
    </xf>
    <xf numFmtId="0" fontId="4" fillId="89" borderId="8" xfId="0" applyFont="1" applyFill="1" applyBorder="1" applyAlignment="1">
      <alignment horizontal="center" vertical="center"/>
    </xf>
    <xf numFmtId="0" fontId="3" fillId="128" borderId="9" xfId="0" applyFont="1" applyFill="1" applyBorder="1" applyAlignment="1">
      <alignment horizontal="center" vertical="center"/>
    </xf>
    <xf numFmtId="0" fontId="4" fillId="128" borderId="8" xfId="0" applyFont="1" applyFill="1" applyBorder="1" applyAlignment="1">
      <alignment horizontal="center" vertical="center"/>
    </xf>
    <xf numFmtId="0" fontId="3" fillId="182" borderId="9" xfId="0" applyFont="1" applyFill="1" applyBorder="1" applyAlignment="1">
      <alignment horizontal="center" vertical="center"/>
    </xf>
    <xf numFmtId="0" fontId="4" fillId="182" borderId="8" xfId="0" applyFont="1" applyFill="1" applyBorder="1" applyAlignment="1">
      <alignment horizontal="center" vertical="center"/>
    </xf>
    <xf numFmtId="0" fontId="3" fillId="27" borderId="9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 vertical="center"/>
    </xf>
    <xf numFmtId="0" fontId="3" fillId="181" borderId="9" xfId="0" applyFont="1" applyFill="1" applyBorder="1" applyAlignment="1">
      <alignment horizontal="center" vertical="center"/>
    </xf>
    <xf numFmtId="0" fontId="4" fillId="181" borderId="8" xfId="0" applyFont="1" applyFill="1" applyBorder="1" applyAlignment="1">
      <alignment horizontal="center" vertical="center"/>
    </xf>
    <xf numFmtId="0" fontId="3" fillId="71" borderId="9" xfId="0" applyFont="1" applyFill="1" applyBorder="1" applyAlignment="1">
      <alignment horizontal="center" vertical="center"/>
    </xf>
    <xf numFmtId="0" fontId="4" fillId="71" borderId="8" xfId="0" applyFont="1" applyFill="1" applyBorder="1" applyAlignment="1">
      <alignment horizontal="center" vertical="center"/>
    </xf>
    <xf numFmtId="0" fontId="3" fillId="118" borderId="9" xfId="0" applyFont="1" applyFill="1" applyBorder="1" applyAlignment="1">
      <alignment horizontal="center" vertical="center"/>
    </xf>
    <xf numFmtId="0" fontId="4" fillId="118" borderId="8" xfId="0" applyFont="1" applyFill="1" applyBorder="1" applyAlignment="1">
      <alignment horizontal="center" vertical="center"/>
    </xf>
    <xf numFmtId="0" fontId="3" fillId="162" borderId="9" xfId="0" applyFont="1" applyFill="1" applyBorder="1" applyAlignment="1">
      <alignment horizontal="center" vertical="center"/>
    </xf>
    <xf numFmtId="0" fontId="4" fillId="162" borderId="8" xfId="0" applyFont="1" applyFill="1" applyBorder="1" applyAlignment="1">
      <alignment horizontal="center" vertical="center"/>
    </xf>
    <xf numFmtId="0" fontId="3" fillId="59" borderId="9" xfId="0" applyFont="1" applyFill="1" applyBorder="1" applyAlignment="1">
      <alignment horizontal="center" vertical="center"/>
    </xf>
    <xf numFmtId="0" fontId="4" fillId="59" borderId="8" xfId="0" applyFont="1" applyFill="1" applyBorder="1" applyAlignment="1">
      <alignment horizontal="center" vertical="center"/>
    </xf>
    <xf numFmtId="0" fontId="3" fillId="86" borderId="9" xfId="0" applyFont="1" applyFill="1" applyBorder="1" applyAlignment="1">
      <alignment horizontal="center" vertical="center"/>
    </xf>
    <xf numFmtId="0" fontId="4" fillId="86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3" fillId="115" borderId="9" xfId="0" applyFont="1" applyFill="1" applyBorder="1" applyAlignment="1">
      <alignment horizontal="center" vertical="center"/>
    </xf>
    <xf numFmtId="0" fontId="4" fillId="115" borderId="8" xfId="0" applyFont="1" applyFill="1" applyBorder="1" applyAlignment="1">
      <alignment horizontal="center" vertical="center"/>
    </xf>
    <xf numFmtId="0" fontId="3" fillId="96" borderId="9" xfId="0" applyFont="1" applyFill="1" applyBorder="1" applyAlignment="1">
      <alignment horizontal="center" vertical="center"/>
    </xf>
    <xf numFmtId="0" fontId="4" fillId="96" borderId="8" xfId="0" applyFont="1" applyFill="1" applyBorder="1" applyAlignment="1">
      <alignment horizontal="center" vertical="center"/>
    </xf>
    <xf numFmtId="0" fontId="3" fillId="69" borderId="9" xfId="0" applyFont="1" applyFill="1" applyBorder="1" applyAlignment="1">
      <alignment horizontal="center" vertical="center"/>
    </xf>
    <xf numFmtId="0" fontId="4" fillId="69" borderId="8" xfId="0" applyFont="1" applyFill="1" applyBorder="1" applyAlignment="1">
      <alignment horizontal="center" vertical="center"/>
    </xf>
    <xf numFmtId="0" fontId="3" fillId="140" borderId="9" xfId="0" applyFont="1" applyFill="1" applyBorder="1" applyAlignment="1">
      <alignment horizontal="center" vertical="center"/>
    </xf>
    <xf numFmtId="0" fontId="4" fillId="140" borderId="8" xfId="0" applyFont="1" applyFill="1" applyBorder="1" applyAlignment="1">
      <alignment horizontal="center" vertical="center"/>
    </xf>
    <xf numFmtId="0" fontId="3" fillId="121" borderId="9" xfId="0" applyFont="1" applyFill="1" applyBorder="1" applyAlignment="1">
      <alignment horizontal="center" vertical="center"/>
    </xf>
    <xf numFmtId="0" fontId="4" fillId="121" borderId="8" xfId="0" applyFont="1" applyFill="1" applyBorder="1" applyAlignment="1">
      <alignment horizontal="center" vertical="center"/>
    </xf>
    <xf numFmtId="0" fontId="3" fillId="153" borderId="9" xfId="0" applyFont="1" applyFill="1" applyBorder="1" applyAlignment="1">
      <alignment horizontal="center" vertical="center"/>
    </xf>
    <xf numFmtId="0" fontId="4" fillId="153" borderId="8" xfId="0" applyFont="1" applyFill="1" applyBorder="1" applyAlignment="1">
      <alignment horizontal="center" vertical="center"/>
    </xf>
    <xf numFmtId="0" fontId="3" fillId="136" borderId="9" xfId="0" applyFont="1" applyFill="1" applyBorder="1" applyAlignment="1">
      <alignment horizontal="center" vertical="center"/>
    </xf>
    <xf numFmtId="0" fontId="4" fillId="136" borderId="8" xfId="0" applyFont="1" applyFill="1" applyBorder="1" applyAlignment="1">
      <alignment horizontal="center" vertical="center"/>
    </xf>
    <xf numFmtId="0" fontId="3" fillId="190" borderId="9" xfId="0" applyFont="1" applyFill="1" applyBorder="1" applyAlignment="1">
      <alignment horizontal="center" vertical="center"/>
    </xf>
    <xf numFmtId="0" fontId="4" fillId="190" borderId="8" xfId="0" applyFont="1" applyFill="1" applyBorder="1" applyAlignment="1">
      <alignment horizontal="center" vertical="center"/>
    </xf>
    <xf numFmtId="0" fontId="3" fillId="147" borderId="9" xfId="0" applyFont="1" applyFill="1" applyBorder="1" applyAlignment="1">
      <alignment horizontal="center" vertical="center"/>
    </xf>
    <xf numFmtId="0" fontId="4" fillId="147" borderId="8" xfId="0" applyFont="1" applyFill="1" applyBorder="1" applyAlignment="1">
      <alignment horizontal="center" vertical="center"/>
    </xf>
    <xf numFmtId="0" fontId="3" fillId="205" borderId="9" xfId="0" applyFont="1" applyFill="1" applyBorder="1" applyAlignment="1">
      <alignment horizontal="center" vertical="center"/>
    </xf>
    <xf numFmtId="0" fontId="4" fillId="205" borderId="8" xfId="0" applyFont="1" applyFill="1" applyBorder="1" applyAlignment="1">
      <alignment horizontal="center" vertical="center"/>
    </xf>
    <xf numFmtId="0" fontId="3" fillId="154" borderId="9" xfId="0" applyFont="1" applyFill="1" applyBorder="1" applyAlignment="1">
      <alignment horizontal="center" vertical="center"/>
    </xf>
    <xf numFmtId="0" fontId="4" fillId="154" borderId="8" xfId="0" applyFont="1" applyFill="1" applyBorder="1" applyAlignment="1">
      <alignment horizontal="center" vertical="center"/>
    </xf>
    <xf numFmtId="0" fontId="3" fillId="157" borderId="9" xfId="0" applyFont="1" applyFill="1" applyBorder="1" applyAlignment="1">
      <alignment horizontal="center" vertical="center"/>
    </xf>
    <xf numFmtId="0" fontId="4" fillId="157" borderId="8" xfId="0" applyFont="1" applyFill="1" applyBorder="1" applyAlignment="1">
      <alignment horizontal="center" vertical="center"/>
    </xf>
    <xf numFmtId="0" fontId="3" fillId="114" borderId="9" xfId="0" applyFont="1" applyFill="1" applyBorder="1" applyAlignment="1">
      <alignment horizontal="center" vertical="center"/>
    </xf>
    <xf numFmtId="0" fontId="4" fillId="114" borderId="8" xfId="0" applyFont="1" applyFill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3" fillId="201" borderId="9" xfId="0" applyFont="1" applyFill="1" applyBorder="1" applyAlignment="1">
      <alignment horizontal="center" vertical="center"/>
    </xf>
    <xf numFmtId="0" fontId="4" fillId="201" borderId="8" xfId="0" applyFont="1" applyFill="1" applyBorder="1" applyAlignment="1">
      <alignment horizontal="center" vertical="center"/>
    </xf>
    <xf numFmtId="0" fontId="3" fillId="174" borderId="9" xfId="0" applyFont="1" applyFill="1" applyBorder="1" applyAlignment="1">
      <alignment horizontal="center" vertical="center"/>
    </xf>
    <xf numFmtId="0" fontId="4" fillId="174" borderId="8" xfId="0" applyFont="1" applyFill="1" applyBorder="1" applyAlignment="1">
      <alignment horizontal="center" vertical="center"/>
    </xf>
    <xf numFmtId="0" fontId="3" fillId="90" borderId="9" xfId="0" applyFont="1" applyFill="1" applyBorder="1" applyAlignment="1">
      <alignment horizontal="center" vertical="center"/>
    </xf>
    <xf numFmtId="0" fontId="4" fillId="90" borderId="8" xfId="0" applyFont="1" applyFill="1" applyBorder="1" applyAlignment="1">
      <alignment horizontal="center" vertical="center"/>
    </xf>
    <xf numFmtId="0" fontId="3" fillId="43" borderId="9" xfId="0" applyFont="1" applyFill="1" applyBorder="1" applyAlignment="1">
      <alignment horizontal="center" vertical="center"/>
    </xf>
    <xf numFmtId="0" fontId="4" fillId="43" borderId="8" xfId="0" applyFont="1" applyFill="1" applyBorder="1" applyAlignment="1">
      <alignment horizontal="center" vertical="center"/>
    </xf>
    <xf numFmtId="0" fontId="3" fillId="158" borderId="9" xfId="0" applyFont="1" applyFill="1" applyBorder="1" applyAlignment="1">
      <alignment horizontal="center" vertical="center"/>
    </xf>
    <xf numFmtId="0" fontId="4" fillId="158" borderId="8" xfId="0" applyFont="1" applyFill="1" applyBorder="1" applyAlignment="1">
      <alignment horizontal="center" vertical="center"/>
    </xf>
    <xf numFmtId="0" fontId="3" fillId="159" borderId="9" xfId="0" applyFont="1" applyFill="1" applyBorder="1" applyAlignment="1">
      <alignment horizontal="center" vertical="center"/>
    </xf>
    <xf numFmtId="0" fontId="4" fillId="159" borderId="8" xfId="0" applyFont="1" applyFill="1" applyBorder="1" applyAlignment="1">
      <alignment horizontal="center" vertical="center"/>
    </xf>
    <xf numFmtId="0" fontId="3" fillId="183" borderId="9" xfId="0" applyFont="1" applyFill="1" applyBorder="1" applyAlignment="1">
      <alignment horizontal="center" vertical="center"/>
    </xf>
    <xf numFmtId="0" fontId="4" fillId="183" borderId="8" xfId="0" applyFont="1" applyFill="1" applyBorder="1" applyAlignment="1">
      <alignment horizontal="center" vertical="center"/>
    </xf>
    <xf numFmtId="0" fontId="3" fillId="144" borderId="9" xfId="0" applyFont="1" applyFill="1" applyBorder="1" applyAlignment="1">
      <alignment horizontal="center" vertical="center"/>
    </xf>
    <xf numFmtId="0" fontId="4" fillId="144" borderId="8" xfId="0" applyFont="1" applyFill="1" applyBorder="1" applyAlignment="1">
      <alignment horizontal="center" vertical="center"/>
    </xf>
    <xf numFmtId="0" fontId="3" fillId="60" borderId="9" xfId="0" applyFont="1" applyFill="1" applyBorder="1" applyAlignment="1">
      <alignment horizontal="center" vertical="center"/>
    </xf>
    <xf numFmtId="0" fontId="4" fillId="60" borderId="8" xfId="0" applyFont="1" applyFill="1" applyBorder="1" applyAlignment="1">
      <alignment horizontal="center" vertical="center"/>
    </xf>
    <xf numFmtId="0" fontId="3" fillId="102" borderId="9" xfId="0" applyFont="1" applyFill="1" applyBorder="1" applyAlignment="1">
      <alignment horizontal="center" vertical="center"/>
    </xf>
    <xf numFmtId="0" fontId="4" fillId="102" borderId="8" xfId="0" applyFont="1" applyFill="1" applyBorder="1" applyAlignment="1">
      <alignment horizontal="center" vertical="center"/>
    </xf>
    <xf numFmtId="0" fontId="3" fillId="152" borderId="9" xfId="0" applyFont="1" applyFill="1" applyBorder="1" applyAlignment="1">
      <alignment horizontal="center" vertical="center"/>
    </xf>
    <xf numFmtId="0" fontId="4" fillId="152" borderId="8" xfId="0" applyFont="1" applyFill="1" applyBorder="1" applyAlignment="1">
      <alignment horizontal="center" vertical="center"/>
    </xf>
    <xf numFmtId="0" fontId="3" fillId="57" borderId="9" xfId="0" applyFont="1" applyFill="1" applyBorder="1" applyAlignment="1">
      <alignment horizontal="center" vertical="center"/>
    </xf>
    <xf numFmtId="0" fontId="4" fillId="57" borderId="8" xfId="0" applyFont="1" applyFill="1" applyBorder="1" applyAlignment="1">
      <alignment horizontal="center" vertical="center"/>
    </xf>
    <xf numFmtId="0" fontId="3" fillId="143" borderId="9" xfId="0" applyFont="1" applyFill="1" applyBorder="1" applyAlignment="1">
      <alignment horizontal="center" vertical="center"/>
    </xf>
    <xf numFmtId="0" fontId="4" fillId="143" borderId="8" xfId="0" applyFont="1" applyFill="1" applyBorder="1" applyAlignment="1">
      <alignment horizontal="center" vertical="center"/>
    </xf>
    <xf numFmtId="0" fontId="3" fillId="124" borderId="9" xfId="0" applyFont="1" applyFill="1" applyBorder="1" applyAlignment="1">
      <alignment horizontal="center" vertical="center"/>
    </xf>
    <xf numFmtId="0" fontId="4" fillId="124" borderId="8" xfId="0" applyFont="1" applyFill="1" applyBorder="1" applyAlignment="1">
      <alignment horizontal="center" vertical="center"/>
    </xf>
    <xf numFmtId="0" fontId="3" fillId="156" borderId="9" xfId="0" applyFont="1" applyFill="1" applyBorder="1" applyAlignment="1">
      <alignment horizontal="center" vertical="center"/>
    </xf>
    <xf numFmtId="0" fontId="4" fillId="156" borderId="8" xfId="0" applyFont="1" applyFill="1" applyBorder="1" applyAlignment="1">
      <alignment horizontal="center" vertical="center"/>
    </xf>
    <xf numFmtId="0" fontId="3" fillId="78" borderId="9" xfId="0" applyFont="1" applyFill="1" applyBorder="1" applyAlignment="1">
      <alignment horizontal="center" vertical="center"/>
    </xf>
    <xf numFmtId="0" fontId="4" fillId="78" borderId="8" xfId="0" applyFont="1" applyFill="1" applyBorder="1" applyAlignment="1">
      <alignment horizontal="center" vertical="center"/>
    </xf>
    <xf numFmtId="0" fontId="3" fillId="161" borderId="9" xfId="0" applyFont="1" applyFill="1" applyBorder="1" applyAlignment="1">
      <alignment horizontal="center" vertical="center"/>
    </xf>
    <xf numFmtId="0" fontId="4" fillId="161" borderId="8" xfId="0" applyFont="1" applyFill="1" applyBorder="1" applyAlignment="1">
      <alignment horizontal="center" vertical="center"/>
    </xf>
    <xf numFmtId="0" fontId="3" fillId="14" borderId="9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74" borderId="9" xfId="0" applyFont="1" applyFill="1" applyBorder="1" applyAlignment="1">
      <alignment horizontal="center" vertical="center"/>
    </xf>
    <xf numFmtId="0" fontId="4" fillId="74" borderId="8" xfId="0" applyFont="1" applyFill="1" applyBorder="1" applyAlignment="1">
      <alignment horizontal="center" vertical="center"/>
    </xf>
    <xf numFmtId="0" fontId="3" fillId="53" borderId="9" xfId="0" applyFont="1" applyFill="1" applyBorder="1" applyAlignment="1">
      <alignment horizontal="center" vertical="center"/>
    </xf>
    <xf numFmtId="0" fontId="4" fillId="53" borderId="8" xfId="0" applyFont="1" applyFill="1" applyBorder="1" applyAlignment="1">
      <alignment horizontal="center" vertical="center"/>
    </xf>
    <xf numFmtId="0" fontId="3" fillId="138" borderId="9" xfId="0" applyFont="1" applyFill="1" applyBorder="1" applyAlignment="1">
      <alignment horizontal="center" vertical="center"/>
    </xf>
    <xf numFmtId="0" fontId="4" fillId="138" borderId="8" xfId="0" applyFont="1" applyFill="1" applyBorder="1" applyAlignment="1">
      <alignment horizontal="center" vertical="center"/>
    </xf>
    <xf numFmtId="0" fontId="3" fillId="166" borderId="9" xfId="0" applyFont="1" applyFill="1" applyBorder="1" applyAlignment="1">
      <alignment horizontal="center" vertical="center"/>
    </xf>
    <xf numFmtId="0" fontId="4" fillId="166" borderId="8" xfId="0" applyFont="1" applyFill="1" applyBorder="1" applyAlignment="1">
      <alignment horizontal="center" vertical="center"/>
    </xf>
    <xf numFmtId="0" fontId="3" fillId="177" borderId="9" xfId="0" applyFont="1" applyFill="1" applyBorder="1" applyAlignment="1">
      <alignment horizontal="center" vertical="center"/>
    </xf>
    <xf numFmtId="0" fontId="4" fillId="177" borderId="8" xfId="0" applyFont="1" applyFill="1" applyBorder="1" applyAlignment="1">
      <alignment horizontal="center" vertical="center"/>
    </xf>
    <xf numFmtId="0" fontId="3" fillId="160" borderId="9" xfId="0" applyFont="1" applyFill="1" applyBorder="1" applyAlignment="1">
      <alignment horizontal="center" vertical="center"/>
    </xf>
    <xf numFmtId="0" fontId="4" fillId="160" borderId="8" xfId="0" applyFont="1" applyFill="1" applyBorder="1" applyAlignment="1">
      <alignment horizontal="center" vertical="center"/>
    </xf>
    <xf numFmtId="0" fontId="3" fillId="113" borderId="9" xfId="0" applyFont="1" applyFill="1" applyBorder="1" applyAlignment="1">
      <alignment horizontal="center" vertical="center"/>
    </xf>
    <xf numFmtId="0" fontId="4" fillId="113" borderId="8" xfId="0" applyFont="1" applyFill="1" applyBorder="1" applyAlignment="1">
      <alignment horizontal="center" vertical="center"/>
    </xf>
    <xf numFmtId="0" fontId="3" fillId="145" borderId="9" xfId="0" applyFont="1" applyFill="1" applyBorder="1" applyAlignment="1">
      <alignment horizontal="center" vertical="center"/>
    </xf>
    <xf numFmtId="0" fontId="4" fillId="145" borderId="8" xfId="0" applyFont="1" applyFill="1" applyBorder="1" applyAlignment="1">
      <alignment horizontal="center" vertical="center"/>
    </xf>
    <xf numFmtId="0" fontId="3" fillId="19" borderId="9" xfId="0" applyFont="1" applyFill="1" applyBorder="1" applyAlignment="1">
      <alignment horizontal="center" vertical="center"/>
    </xf>
    <xf numFmtId="0" fontId="4" fillId="19" borderId="8" xfId="0" applyFont="1" applyFill="1" applyBorder="1" applyAlignment="1">
      <alignment horizontal="center" vertical="center"/>
    </xf>
    <xf numFmtId="0" fontId="3" fillId="197" borderId="9" xfId="0" applyFont="1" applyFill="1" applyBorder="1" applyAlignment="1">
      <alignment horizontal="center" vertical="center"/>
    </xf>
    <xf numFmtId="0" fontId="4" fillId="197" borderId="8" xfId="0" applyFont="1" applyFill="1" applyBorder="1" applyAlignment="1">
      <alignment horizontal="center" vertical="center"/>
    </xf>
    <xf numFmtId="0" fontId="3" fillId="193" borderId="9" xfId="0" applyFont="1" applyFill="1" applyBorder="1" applyAlignment="1">
      <alignment horizontal="center" vertical="center"/>
    </xf>
    <xf numFmtId="0" fontId="4" fillId="193" borderId="8" xfId="0" applyFont="1" applyFill="1" applyBorder="1" applyAlignment="1">
      <alignment horizontal="center" vertical="center"/>
    </xf>
    <xf numFmtId="0" fontId="3" fillId="133" borderId="9" xfId="0" applyFont="1" applyFill="1" applyBorder="1" applyAlignment="1">
      <alignment horizontal="center" vertical="center"/>
    </xf>
    <xf numFmtId="0" fontId="4" fillId="133" borderId="8" xfId="0" applyFont="1" applyFill="1" applyBorder="1" applyAlignment="1">
      <alignment horizontal="center" vertical="center"/>
    </xf>
    <xf numFmtId="0" fontId="3" fillId="198" borderId="9" xfId="0" applyFont="1" applyFill="1" applyBorder="1" applyAlignment="1">
      <alignment horizontal="center" vertical="center"/>
    </xf>
    <xf numFmtId="0" fontId="4" fillId="198" borderId="8" xfId="0" applyFont="1" applyFill="1" applyBorder="1" applyAlignment="1">
      <alignment horizontal="center" vertical="center"/>
    </xf>
    <xf numFmtId="0" fontId="3" fillId="173" borderId="9" xfId="0" applyFont="1" applyFill="1" applyBorder="1" applyAlignment="1">
      <alignment horizontal="center" vertical="center"/>
    </xf>
    <xf numFmtId="0" fontId="4" fillId="173" borderId="8" xfId="0" applyFont="1" applyFill="1" applyBorder="1" applyAlignment="1">
      <alignment horizontal="center" vertical="center"/>
    </xf>
    <xf numFmtId="0" fontId="3" fillId="94" borderId="9" xfId="0" applyFont="1" applyFill="1" applyBorder="1" applyAlignment="1">
      <alignment horizontal="center" vertical="center"/>
    </xf>
    <xf numFmtId="0" fontId="4" fillId="94" borderId="8" xfId="0" applyFont="1" applyFill="1" applyBorder="1" applyAlignment="1">
      <alignment horizontal="center" vertical="center"/>
    </xf>
    <xf numFmtId="0" fontId="3" fillId="148" borderId="9" xfId="0" applyFont="1" applyFill="1" applyBorder="1" applyAlignment="1">
      <alignment horizontal="center" vertical="center"/>
    </xf>
    <xf numFmtId="0" fontId="4" fillId="148" borderId="8" xfId="0" applyFont="1" applyFill="1" applyBorder="1" applyAlignment="1">
      <alignment horizontal="center" vertical="center"/>
    </xf>
    <xf numFmtId="0" fontId="3" fillId="101" borderId="9" xfId="0" applyFont="1" applyFill="1" applyBorder="1" applyAlignment="1">
      <alignment horizontal="center" vertical="center"/>
    </xf>
    <xf numFmtId="0" fontId="4" fillId="101" borderId="8" xfId="0" applyFont="1" applyFill="1" applyBorder="1" applyAlignment="1">
      <alignment horizontal="center" vertical="center"/>
    </xf>
    <xf numFmtId="0" fontId="3" fillId="146" borderId="9" xfId="0" applyFont="1" applyFill="1" applyBorder="1" applyAlignment="1">
      <alignment horizontal="center" vertical="center"/>
    </xf>
    <xf numFmtId="0" fontId="4" fillId="146" borderId="8" xfId="0" applyFont="1" applyFill="1" applyBorder="1" applyAlignment="1">
      <alignment horizontal="center" vertical="center"/>
    </xf>
    <xf numFmtId="0" fontId="3" fillId="165" borderId="9" xfId="0" applyFont="1" applyFill="1" applyBorder="1" applyAlignment="1">
      <alignment horizontal="center" vertical="center"/>
    </xf>
    <xf numFmtId="0" fontId="4" fillId="165" borderId="8" xfId="0" applyFont="1" applyFill="1" applyBorder="1" applyAlignment="1">
      <alignment horizontal="center" vertical="center"/>
    </xf>
    <xf numFmtId="0" fontId="3" fillId="95" borderId="9" xfId="0" applyFont="1" applyFill="1" applyBorder="1" applyAlignment="1">
      <alignment horizontal="center" vertical="center"/>
    </xf>
    <xf numFmtId="0" fontId="4" fillId="95" borderId="8" xfId="0" applyFont="1" applyFill="1" applyBorder="1" applyAlignment="1">
      <alignment horizontal="center" vertical="center"/>
    </xf>
    <xf numFmtId="0" fontId="3" fillId="189" borderId="9" xfId="0" applyFont="1" applyFill="1" applyBorder="1" applyAlignment="1">
      <alignment horizontal="center" vertical="center"/>
    </xf>
    <xf numFmtId="0" fontId="4" fillId="189" borderId="8" xfId="0" applyFont="1" applyFill="1" applyBorder="1" applyAlignment="1">
      <alignment horizontal="center" vertical="center"/>
    </xf>
    <xf numFmtId="0" fontId="3" fillId="120" borderId="9" xfId="0" applyFont="1" applyFill="1" applyBorder="1" applyAlignment="1">
      <alignment horizontal="center" vertical="center"/>
    </xf>
    <xf numFmtId="0" fontId="4" fillId="120" borderId="8" xfId="0" applyFont="1" applyFill="1" applyBorder="1" applyAlignment="1">
      <alignment horizontal="center" vertical="center"/>
    </xf>
    <xf numFmtId="0" fontId="3" fillId="204" borderId="9" xfId="0" applyFont="1" applyFill="1" applyBorder="1" applyAlignment="1">
      <alignment horizontal="center" vertical="center"/>
    </xf>
    <xf numFmtId="0" fontId="4" fillId="204" borderId="8" xfId="0" applyFont="1" applyFill="1" applyBorder="1" applyAlignment="1">
      <alignment horizontal="center" vertical="center"/>
    </xf>
    <xf numFmtId="0" fontId="3" fillId="180" borderId="9" xfId="0" applyFont="1" applyFill="1" applyBorder="1" applyAlignment="1">
      <alignment horizontal="center" vertical="center"/>
    </xf>
    <xf numFmtId="0" fontId="4" fillId="180" borderId="8" xfId="0" applyFont="1" applyFill="1" applyBorder="1" applyAlignment="1">
      <alignment horizontal="center" vertical="center"/>
    </xf>
    <xf numFmtId="0" fontId="3" fillId="195" borderId="9" xfId="0" applyFont="1" applyFill="1" applyBorder="1" applyAlignment="1">
      <alignment horizontal="center" vertical="center"/>
    </xf>
    <xf numFmtId="0" fontId="4" fillId="195" borderId="8" xfId="0" applyFont="1" applyFill="1" applyBorder="1" applyAlignment="1">
      <alignment horizontal="center" vertical="center"/>
    </xf>
    <xf numFmtId="0" fontId="3" fillId="164" borderId="9" xfId="0" applyFont="1" applyFill="1" applyBorder="1" applyAlignment="1">
      <alignment horizontal="center" vertical="center"/>
    </xf>
    <xf numFmtId="0" fontId="4" fillId="164" borderId="8" xfId="0" applyFont="1" applyFill="1" applyBorder="1" applyAlignment="1">
      <alignment horizontal="center" vertical="center"/>
    </xf>
    <xf numFmtId="0" fontId="3" fillId="179" borderId="9" xfId="0" applyFont="1" applyFill="1" applyBorder="1" applyAlignment="1">
      <alignment horizontal="center" vertical="center"/>
    </xf>
    <xf numFmtId="0" fontId="4" fillId="179" borderId="8" xfId="0" applyFont="1" applyFill="1" applyBorder="1" applyAlignment="1">
      <alignment horizontal="center" vertical="center"/>
    </xf>
    <xf numFmtId="0" fontId="3" fillId="132" borderId="9" xfId="0" applyFont="1" applyFill="1" applyBorder="1" applyAlignment="1">
      <alignment horizontal="center" vertical="center"/>
    </xf>
    <xf numFmtId="0" fontId="4" fillId="132" borderId="8" xfId="0" applyFont="1" applyFill="1" applyBorder="1" applyAlignment="1">
      <alignment horizontal="center" vertical="center"/>
    </xf>
    <xf numFmtId="0" fontId="3" fillId="200" borderId="9" xfId="0" applyFont="1" applyFill="1" applyBorder="1" applyAlignment="1">
      <alignment horizontal="center" vertical="center"/>
    </xf>
    <xf numFmtId="0" fontId="4" fillId="200" borderId="8" xfId="0" applyFont="1" applyFill="1" applyBorder="1" applyAlignment="1">
      <alignment horizontal="center" vertical="center"/>
    </xf>
    <xf numFmtId="0" fontId="3" fillId="202" borderId="9" xfId="0" applyFont="1" applyFill="1" applyBorder="1" applyAlignment="1">
      <alignment horizontal="center" vertical="center"/>
    </xf>
    <xf numFmtId="0" fontId="4" fillId="202" borderId="8" xfId="0" applyFont="1" applyFill="1" applyBorder="1" applyAlignment="1">
      <alignment horizontal="center" vertical="center"/>
    </xf>
    <xf numFmtId="0" fontId="3" fillId="126" borderId="9" xfId="0" applyFont="1" applyFill="1" applyBorder="1" applyAlignment="1">
      <alignment horizontal="center" vertical="center"/>
    </xf>
    <xf numFmtId="0" fontId="4" fillId="126" borderId="8" xfId="0" applyFont="1" applyFill="1" applyBorder="1" applyAlignment="1">
      <alignment horizontal="center" vertical="center"/>
    </xf>
    <xf numFmtId="0" fontId="3" fillId="111" borderId="9" xfId="0" applyFont="1" applyFill="1" applyBorder="1" applyAlignment="1">
      <alignment horizontal="center" vertical="center"/>
    </xf>
    <xf numFmtId="0" fontId="4" fillId="111" borderId="8" xfId="0" applyFont="1" applyFill="1" applyBorder="1" applyAlignment="1">
      <alignment horizontal="center" vertical="center"/>
    </xf>
    <xf numFmtId="0" fontId="3" fillId="192" borderId="9" xfId="0" applyFont="1" applyFill="1" applyBorder="1" applyAlignment="1">
      <alignment horizontal="center" vertical="center"/>
    </xf>
    <xf numFmtId="0" fontId="4" fillId="192" borderId="8" xfId="0" applyFont="1" applyFill="1" applyBorder="1" applyAlignment="1">
      <alignment horizontal="center" vertical="center"/>
    </xf>
    <xf numFmtId="0" fontId="3" fillId="72" borderId="9" xfId="0" applyFont="1" applyFill="1" applyBorder="1" applyAlignment="1">
      <alignment horizontal="center" vertical="center"/>
    </xf>
    <xf numFmtId="0" fontId="4" fillId="72" borderId="8" xfId="0" applyFont="1" applyFill="1" applyBorder="1" applyAlignment="1">
      <alignment horizontal="center" vertical="center"/>
    </xf>
    <xf numFmtId="0" fontId="3" fillId="171" borderId="9" xfId="0" applyFont="1" applyFill="1" applyBorder="1" applyAlignment="1">
      <alignment horizontal="center" vertical="center"/>
    </xf>
    <xf numFmtId="0" fontId="4" fillId="171" borderId="8" xfId="0" applyFont="1" applyFill="1" applyBorder="1" applyAlignment="1">
      <alignment horizontal="center" vertical="center"/>
    </xf>
    <xf numFmtId="0" fontId="3" fillId="168" borderId="9" xfId="0" applyFont="1" applyFill="1" applyBorder="1" applyAlignment="1">
      <alignment horizontal="center" vertical="center"/>
    </xf>
    <xf numFmtId="0" fontId="4" fillId="168" borderId="8" xfId="0" applyFont="1" applyFill="1" applyBorder="1" applyAlignment="1">
      <alignment horizontal="center" vertical="center"/>
    </xf>
    <xf numFmtId="0" fontId="3" fillId="199" borderId="9" xfId="0" applyFont="1" applyFill="1" applyBorder="1" applyAlignment="1">
      <alignment horizontal="center" vertical="center"/>
    </xf>
    <xf numFmtId="0" fontId="4" fillId="199" borderId="8" xfId="0" applyFont="1" applyFill="1" applyBorder="1" applyAlignment="1">
      <alignment horizontal="center" vertical="center"/>
    </xf>
    <xf numFmtId="0" fontId="3" fillId="175" borderId="9" xfId="0" applyFont="1" applyFill="1" applyBorder="1" applyAlignment="1">
      <alignment horizontal="center" vertical="center"/>
    </xf>
    <xf numFmtId="0" fontId="4" fillId="175" borderId="8" xfId="0" applyFont="1" applyFill="1" applyBorder="1" applyAlignment="1">
      <alignment horizontal="center" vertical="center"/>
    </xf>
    <xf numFmtId="0" fontId="3" fillId="155" borderId="9" xfId="0" applyFont="1" applyFill="1" applyBorder="1" applyAlignment="1">
      <alignment horizontal="center" vertical="center"/>
    </xf>
    <xf numFmtId="0" fontId="4" fillId="155" borderId="8" xfId="0" applyFont="1" applyFill="1" applyBorder="1" applyAlignment="1">
      <alignment horizontal="center" vertical="center"/>
    </xf>
    <xf numFmtId="0" fontId="3" fillId="186" borderId="9" xfId="0" applyFont="1" applyFill="1" applyBorder="1" applyAlignment="1">
      <alignment horizontal="center" vertical="center"/>
    </xf>
    <xf numFmtId="0" fontId="4" fillId="186" borderId="8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/>
    </xf>
    <xf numFmtId="0" fontId="4" fillId="18" borderId="8" xfId="0" applyFont="1" applyFill="1" applyBorder="1" applyAlignment="1">
      <alignment horizontal="center" vertical="center"/>
    </xf>
    <xf numFmtId="0" fontId="3" fillId="194" borderId="9" xfId="0" applyFont="1" applyFill="1" applyBorder="1" applyAlignment="1">
      <alignment horizontal="center" vertical="center"/>
    </xf>
    <xf numFmtId="0" fontId="4" fillId="194" borderId="8" xfId="0" applyFont="1" applyFill="1" applyBorder="1" applyAlignment="1">
      <alignment horizontal="center" vertical="center"/>
    </xf>
    <xf numFmtId="0" fontId="3" fillId="137" borderId="9" xfId="0" applyFont="1" applyFill="1" applyBorder="1" applyAlignment="1">
      <alignment horizontal="center" vertical="center"/>
    </xf>
    <xf numFmtId="0" fontId="4" fillId="137" borderId="8" xfId="0" applyFont="1" applyFill="1" applyBorder="1" applyAlignment="1">
      <alignment horizontal="center" vertical="center"/>
    </xf>
    <xf numFmtId="0" fontId="3" fillId="191" borderId="9" xfId="0" applyFont="1" applyFill="1" applyBorder="1" applyAlignment="1">
      <alignment horizontal="center" vertical="center"/>
    </xf>
    <xf numFmtId="0" fontId="4" fillId="191" borderId="8" xfId="0" applyFont="1" applyFill="1" applyBorder="1" applyAlignment="1">
      <alignment horizontal="center" vertical="center"/>
    </xf>
    <xf numFmtId="0" fontId="3" fillId="196" borderId="9" xfId="0" applyFont="1" applyFill="1" applyBorder="1" applyAlignment="1">
      <alignment horizontal="center" vertical="center"/>
    </xf>
    <xf numFmtId="0" fontId="4" fillId="196" borderId="8" xfId="0" applyFont="1" applyFill="1" applyBorder="1" applyAlignment="1">
      <alignment horizontal="center" vertical="center"/>
    </xf>
    <xf numFmtId="0" fontId="3" fillId="187" borderId="9" xfId="0" applyFont="1" applyFill="1" applyBorder="1" applyAlignment="1">
      <alignment horizontal="center" vertical="center"/>
    </xf>
    <xf numFmtId="0" fontId="4" fillId="187" borderId="8" xfId="0" applyFont="1" applyFill="1" applyBorder="1" applyAlignment="1">
      <alignment horizontal="center" vertical="center"/>
    </xf>
    <xf numFmtId="0" fontId="3" fillId="123" borderId="9" xfId="0" applyFont="1" applyFill="1" applyBorder="1" applyAlignment="1">
      <alignment horizontal="center" vertical="center"/>
    </xf>
    <xf numFmtId="0" fontId="4" fillId="123" borderId="8" xfId="0" applyFont="1" applyFill="1" applyBorder="1" applyAlignment="1">
      <alignment horizontal="center" vertical="center"/>
    </xf>
    <xf numFmtId="0" fontId="3" fillId="64" borderId="9" xfId="0" applyFont="1" applyFill="1" applyBorder="1" applyAlignment="1">
      <alignment horizontal="center" vertical="center"/>
    </xf>
    <xf numFmtId="0" fontId="4" fillId="64" borderId="8" xfId="0" applyFont="1" applyFill="1" applyBorder="1" applyAlignment="1">
      <alignment horizontal="center" vertical="center"/>
    </xf>
    <xf numFmtId="0" fontId="3" fillId="178" borderId="9" xfId="0" applyFont="1" applyFill="1" applyBorder="1" applyAlignment="1">
      <alignment horizontal="center" vertical="center"/>
    </xf>
    <xf numFmtId="0" fontId="4" fillId="178" borderId="8" xfId="0" applyFont="1" applyFill="1" applyBorder="1" applyAlignment="1">
      <alignment horizontal="center" vertical="center"/>
    </xf>
    <xf numFmtId="0" fontId="3" fillId="172" borderId="9" xfId="0" applyFont="1" applyFill="1" applyBorder="1" applyAlignment="1">
      <alignment horizontal="center" vertical="center"/>
    </xf>
    <xf numFmtId="0" fontId="4" fillId="172" borderId="8" xfId="0" applyFont="1" applyFill="1" applyBorder="1" applyAlignment="1">
      <alignment horizontal="center" vertical="center"/>
    </xf>
    <xf numFmtId="0" fontId="3" fillId="184" borderId="9" xfId="0" applyFont="1" applyFill="1" applyBorder="1" applyAlignment="1">
      <alignment horizontal="center" vertical="center"/>
    </xf>
    <xf numFmtId="0" fontId="4" fillId="184" borderId="8" xfId="0" applyFont="1" applyFill="1" applyBorder="1" applyAlignment="1">
      <alignment horizontal="center" vertical="center"/>
    </xf>
    <xf numFmtId="0" fontId="3" fillId="93" borderId="9" xfId="0" applyFont="1" applyFill="1" applyBorder="1" applyAlignment="1">
      <alignment horizontal="center" vertical="center"/>
    </xf>
    <xf numFmtId="0" fontId="4" fillId="93" borderId="8" xfId="0" applyFont="1" applyFill="1" applyBorder="1" applyAlignment="1">
      <alignment horizontal="center" vertical="center"/>
    </xf>
    <xf numFmtId="0" fontId="3" fillId="176" borderId="9" xfId="0" applyFont="1" applyFill="1" applyBorder="1" applyAlignment="1">
      <alignment horizontal="center" vertical="center"/>
    </xf>
    <xf numFmtId="0" fontId="4" fillId="176" borderId="8" xfId="0" applyFont="1" applyFill="1" applyBorder="1" applyAlignment="1">
      <alignment horizontal="center" vertical="center"/>
    </xf>
    <xf numFmtId="0" fontId="3" fillId="150" borderId="9" xfId="0" applyFont="1" applyFill="1" applyBorder="1" applyAlignment="1">
      <alignment horizontal="center" vertical="center"/>
    </xf>
    <xf numFmtId="0" fontId="4" fillId="150" borderId="8" xfId="0" applyFont="1" applyFill="1" applyBorder="1" applyAlignment="1">
      <alignment horizontal="center" vertical="center"/>
    </xf>
    <xf numFmtId="0" fontId="3" fillId="100" borderId="9" xfId="0" applyFont="1" applyFill="1" applyBorder="1" applyAlignment="1">
      <alignment horizontal="center" vertical="center"/>
    </xf>
    <xf numFmtId="0" fontId="4" fillId="100" borderId="8" xfId="0" applyFont="1" applyFill="1" applyBorder="1" applyAlignment="1">
      <alignment horizontal="center" vertical="center"/>
    </xf>
    <xf numFmtId="0" fontId="3" fillId="203" borderId="9" xfId="0" applyFont="1" applyFill="1" applyBorder="1" applyAlignment="1">
      <alignment horizontal="center" vertical="center"/>
    </xf>
    <xf numFmtId="0" fontId="4" fillId="203" borderId="8" xfId="0" applyFont="1" applyFill="1" applyBorder="1" applyAlignment="1">
      <alignment horizontal="center" vertical="center"/>
    </xf>
    <xf numFmtId="0" fontId="3" fillId="97" borderId="9" xfId="0" applyFont="1" applyFill="1" applyBorder="1" applyAlignment="1">
      <alignment horizontal="center" vertical="center"/>
    </xf>
    <xf numFmtId="0" fontId="4" fillId="97" borderId="8" xfId="0" applyFont="1" applyFill="1" applyBorder="1" applyAlignment="1">
      <alignment horizontal="center" vertical="center"/>
    </xf>
    <xf numFmtId="0" fontId="3" fillId="80" borderId="9" xfId="0" applyFont="1" applyFill="1" applyBorder="1" applyAlignment="1">
      <alignment horizontal="center" vertical="center"/>
    </xf>
    <xf numFmtId="0" fontId="4" fillId="80" borderId="8" xfId="0" applyFont="1" applyFill="1" applyBorder="1" applyAlignment="1">
      <alignment horizontal="center" vertical="center"/>
    </xf>
    <xf numFmtId="0" fontId="3" fillId="188" borderId="9" xfId="0" applyFont="1" applyFill="1" applyBorder="1" applyAlignment="1">
      <alignment horizontal="center" vertical="center"/>
    </xf>
    <xf numFmtId="0" fontId="4" fillId="188" borderId="8" xfId="0" applyFont="1" applyFill="1" applyBorder="1" applyAlignment="1">
      <alignment horizontal="center" vertical="center"/>
    </xf>
    <xf numFmtId="0" fontId="3" fillId="169" borderId="9" xfId="0" applyFont="1" applyFill="1" applyBorder="1" applyAlignment="1">
      <alignment horizontal="center" vertical="center"/>
    </xf>
    <xf numFmtId="0" fontId="4" fillId="169" borderId="8" xfId="0" applyFont="1" applyFill="1" applyBorder="1" applyAlignment="1">
      <alignment horizontal="center" vertical="center"/>
    </xf>
    <xf numFmtId="0" fontId="3" fillId="49" borderId="9" xfId="0" applyFont="1" applyFill="1" applyBorder="1" applyAlignment="1">
      <alignment horizontal="center" vertical="center"/>
    </xf>
    <xf numFmtId="0" fontId="4" fillId="49" borderId="8" xfId="0" applyFont="1" applyFill="1" applyBorder="1" applyAlignment="1">
      <alignment horizontal="center" vertical="center"/>
    </xf>
    <xf numFmtId="0" fontId="3" fillId="134" borderId="9" xfId="0" applyFont="1" applyFill="1" applyBorder="1" applyAlignment="1">
      <alignment horizontal="center" vertical="center"/>
    </xf>
    <xf numFmtId="0" fontId="4" fillId="134" borderId="8" xfId="0" applyFont="1" applyFill="1" applyBorder="1" applyAlignment="1">
      <alignment horizontal="center" vertical="center"/>
    </xf>
    <xf numFmtId="0" fontId="3" fillId="185" borderId="9" xfId="0" applyFont="1" applyFill="1" applyBorder="1" applyAlignment="1">
      <alignment horizontal="center" vertical="center"/>
    </xf>
    <xf numFmtId="0" fontId="4" fillId="185" borderId="8" xfId="0" applyFont="1" applyFill="1" applyBorder="1" applyAlignment="1">
      <alignment horizontal="center" vertical="center"/>
    </xf>
    <xf numFmtId="0" fontId="3" fillId="65" borderId="9" xfId="0" applyFont="1" applyFill="1" applyBorder="1" applyAlignment="1">
      <alignment horizontal="center" vertical="center"/>
    </xf>
    <xf numFmtId="0" fontId="4" fillId="65" borderId="8" xfId="0" applyFont="1" applyFill="1" applyBorder="1" applyAlignment="1">
      <alignment horizontal="center" vertical="center"/>
    </xf>
    <xf numFmtId="0" fontId="3" fillId="99" borderId="9" xfId="0" applyFont="1" applyFill="1" applyBorder="1" applyAlignment="1">
      <alignment horizontal="center" vertical="center"/>
    </xf>
    <xf numFmtId="0" fontId="4" fillId="99" borderId="8" xfId="0" applyFont="1" applyFill="1" applyBorder="1" applyAlignment="1">
      <alignment horizontal="center" vertical="center"/>
    </xf>
    <xf numFmtId="0" fontId="6" fillId="99" borderId="9" xfId="0" applyFont="1" applyFill="1" applyBorder="1" applyAlignment="1">
      <alignment horizontal="center" vertical="center"/>
    </xf>
    <xf numFmtId="0" fontId="7" fillId="99" borderId="8" xfId="0" applyFont="1" applyFill="1" applyBorder="1" applyAlignment="1">
      <alignment horizontal="center" vertical="center"/>
    </xf>
    <xf numFmtId="0" fontId="2" fillId="135" borderId="7" xfId="1" applyFill="1" applyBorder="1" applyAlignment="1">
      <alignment horizontal="left" vertical="center"/>
    </xf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8" fillId="211" borderId="0" xfId="0" applyFont="1" applyFill="1"/>
    <xf numFmtId="0" fontId="0" fillId="4" borderId="0" xfId="0" applyFill="1"/>
    <xf numFmtId="0" fontId="0" fillId="212" borderId="0" xfId="0" applyFill="1"/>
    <xf numFmtId="0" fontId="0" fillId="213" borderId="0" xfId="0" applyFill="1"/>
    <xf numFmtId="0" fontId="6" fillId="176" borderId="9" xfId="0" applyFont="1" applyFill="1" applyBorder="1" applyAlignment="1">
      <alignment horizontal="center" vertical="center"/>
    </xf>
    <xf numFmtId="0" fontId="7" fillId="176" borderId="8" xfId="0" applyFont="1" applyFill="1" applyBorder="1" applyAlignment="1">
      <alignment horizontal="center" vertical="center"/>
    </xf>
    <xf numFmtId="0" fontId="1" fillId="214" borderId="0" xfId="0" applyFont="1" applyFill="1"/>
    <xf numFmtId="0" fontId="0" fillId="0" borderId="0" xfId="0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1" fillId="211" borderId="15" xfId="2" applyFont="1" applyFill="1" applyBorder="1" applyAlignment="1" applyProtection="1">
      <alignment horizontal="center"/>
      <protection locked="0"/>
    </xf>
    <xf numFmtId="0" fontId="8" fillId="211" borderId="16" xfId="0" applyFont="1" applyFill="1" applyBorder="1" applyAlignment="1">
      <alignment horizontal="center"/>
    </xf>
    <xf numFmtId="0" fontId="13" fillId="209" borderId="15" xfId="2" applyFont="1" applyFill="1" applyBorder="1" applyAlignment="1" applyProtection="1">
      <alignment horizontal="center"/>
      <protection locked="0"/>
    </xf>
    <xf numFmtId="0" fontId="0" fillId="217" borderId="14" xfId="0" applyFill="1" applyBorder="1" applyAlignment="1">
      <alignment horizontal="center"/>
    </xf>
    <xf numFmtId="0" fontId="0" fillId="217" borderId="23" xfId="0" applyFill="1" applyBorder="1" applyAlignment="1">
      <alignment horizontal="center"/>
    </xf>
    <xf numFmtId="0" fontId="0" fillId="217" borderId="24" xfId="0" applyFill="1" applyBorder="1" applyAlignment="1">
      <alignment horizontal="center"/>
    </xf>
    <xf numFmtId="0" fontId="0" fillId="217" borderId="13" xfId="0" applyFill="1" applyBorder="1" applyAlignment="1">
      <alignment horizontal="center"/>
    </xf>
    <xf numFmtId="0" fontId="14" fillId="215" borderId="25" xfId="2" applyFont="1" applyFill="1" applyBorder="1" applyAlignment="1" applyProtection="1">
      <alignment horizontal="center"/>
      <protection locked="0"/>
    </xf>
    <xf numFmtId="0" fontId="14" fillId="215" borderId="27" xfId="2" applyFont="1" applyFill="1" applyBorder="1" applyAlignment="1" applyProtection="1">
      <alignment horizontal="center"/>
      <protection locked="0"/>
    </xf>
    <xf numFmtId="0" fontId="14" fillId="215" borderId="30" xfId="2" applyFont="1" applyFill="1" applyBorder="1" applyAlignment="1" applyProtection="1">
      <alignment horizontal="center"/>
      <protection locked="0"/>
    </xf>
    <xf numFmtId="0" fontId="0" fillId="0" borderId="2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9" fillId="211" borderId="16" xfId="0" applyFont="1" applyFill="1" applyBorder="1" applyAlignment="1">
      <alignment horizontal="center"/>
    </xf>
    <xf numFmtId="0" fontId="0" fillId="209" borderId="16" xfId="0" applyFill="1" applyBorder="1" applyAlignment="1">
      <alignment horizontal="center"/>
    </xf>
    <xf numFmtId="0" fontId="13" fillId="0" borderId="15" xfId="2" applyFont="1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13" fillId="0" borderId="17" xfId="2" applyFont="1" applyBorder="1" applyAlignment="1">
      <alignment horizontal="center"/>
    </xf>
    <xf numFmtId="0" fontId="13" fillId="0" borderId="18" xfId="2" applyFont="1" applyBorder="1" applyAlignment="1">
      <alignment horizontal="center"/>
    </xf>
    <xf numFmtId="0" fontId="13" fillId="0" borderId="19" xfId="2" applyFont="1" applyBorder="1" applyAlignment="1" applyProtection="1">
      <alignment horizontal="center"/>
      <protection locked="0"/>
    </xf>
    <xf numFmtId="0" fontId="1" fillId="0" borderId="20" xfId="2" applyFont="1" applyBorder="1" applyAlignment="1" applyProtection="1">
      <alignment horizontal="center"/>
      <protection locked="0"/>
    </xf>
    <xf numFmtId="0" fontId="13" fillId="0" borderId="15" xfId="2" applyFont="1" applyBorder="1" applyAlignment="1">
      <alignment horizontal="center"/>
    </xf>
    <xf numFmtId="0" fontId="1" fillId="0" borderId="21" xfId="2" applyFont="1" applyBorder="1" applyAlignment="1" applyProtection="1">
      <alignment horizontal="center"/>
      <protection locked="0"/>
    </xf>
    <xf numFmtId="0" fontId="13" fillId="0" borderId="4" xfId="2" applyFont="1" applyBorder="1" applyAlignment="1" applyProtection="1">
      <alignment horizontal="center"/>
      <protection locked="0"/>
    </xf>
    <xf numFmtId="0" fontId="1" fillId="0" borderId="22" xfId="2" applyFont="1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2" applyFont="1" applyAlignment="1" applyProtection="1">
      <alignment horizontal="center"/>
      <protection locked="0"/>
    </xf>
    <xf numFmtId="0" fontId="13" fillId="0" borderId="0" xfId="2" applyFont="1" applyAlignment="1">
      <alignment horizontal="center"/>
    </xf>
    <xf numFmtId="0" fontId="13" fillId="210" borderId="15" xfId="2" applyFont="1" applyFill="1" applyBorder="1" applyAlignment="1" applyProtection="1">
      <alignment horizontal="center"/>
      <protection locked="0"/>
    </xf>
    <xf numFmtId="0" fontId="1" fillId="210" borderId="0" xfId="2" applyFont="1" applyFill="1" applyAlignment="1" applyProtection="1">
      <alignment horizontal="center"/>
      <protection locked="0"/>
    </xf>
    <xf numFmtId="0" fontId="0" fillId="210" borderId="0" xfId="0" applyFill="1" applyAlignment="1">
      <alignment horizontal="center"/>
    </xf>
    <xf numFmtId="0" fontId="0" fillId="210" borderId="16" xfId="0" applyFill="1" applyBorder="1" applyAlignment="1">
      <alignment horizontal="center"/>
    </xf>
    <xf numFmtId="0" fontId="1" fillId="209" borderId="0" xfId="2" applyFont="1" applyFill="1" applyAlignment="1" applyProtection="1">
      <alignment horizontal="center"/>
      <protection locked="0"/>
    </xf>
    <xf numFmtId="0" fontId="0" fillId="209" borderId="0" xfId="0" applyFill="1" applyAlignment="1">
      <alignment horizontal="center"/>
    </xf>
    <xf numFmtId="0" fontId="13" fillId="209" borderId="4" xfId="2" applyFont="1" applyFill="1" applyBorder="1" applyAlignment="1" applyProtection="1">
      <alignment horizontal="center"/>
      <protection locked="0"/>
    </xf>
    <xf numFmtId="0" fontId="1" fillId="209" borderId="22" xfId="2" applyFont="1" applyFill="1" applyBorder="1" applyAlignment="1" applyProtection="1">
      <alignment horizontal="center"/>
      <protection locked="0"/>
    </xf>
    <xf numFmtId="0" fontId="13" fillId="209" borderId="19" xfId="2" applyFont="1" applyFill="1" applyBorder="1" applyAlignment="1" applyProtection="1">
      <alignment horizontal="center"/>
      <protection locked="0"/>
    </xf>
    <xf numFmtId="0" fontId="1" fillId="209" borderId="20" xfId="2" applyFont="1" applyFill="1" applyBorder="1" applyAlignment="1" applyProtection="1">
      <alignment horizontal="center"/>
      <protection locked="0"/>
    </xf>
    <xf numFmtId="0" fontId="12" fillId="211" borderId="0" xfId="2" applyFont="1" applyFill="1" applyAlignment="1" applyProtection="1">
      <alignment horizontal="center"/>
      <protection locked="0"/>
    </xf>
    <xf numFmtId="0" fontId="8" fillId="211" borderId="0" xfId="0" applyFont="1" applyFill="1" applyAlignment="1">
      <alignment horizontal="center"/>
    </xf>
    <xf numFmtId="0" fontId="15" fillId="211" borderId="19" xfId="2" applyFont="1" applyFill="1" applyBorder="1" applyAlignment="1" applyProtection="1">
      <alignment horizontal="center"/>
      <protection locked="0"/>
    </xf>
    <xf numFmtId="0" fontId="16" fillId="211" borderId="21" xfId="2" applyFont="1" applyFill="1" applyBorder="1" applyAlignment="1" applyProtection="1">
      <alignment horizontal="center"/>
      <protection locked="0"/>
    </xf>
    <xf numFmtId="0" fontId="9" fillId="211" borderId="0" xfId="0" applyFont="1" applyFill="1" applyAlignment="1">
      <alignment horizontal="center"/>
    </xf>
    <xf numFmtId="0" fontId="13" fillId="208" borderId="15" xfId="2" applyFont="1" applyFill="1" applyBorder="1" applyAlignment="1" applyProtection="1">
      <alignment horizontal="center"/>
      <protection locked="0"/>
    </xf>
    <xf numFmtId="0" fontId="1" fillId="208" borderId="0" xfId="2" applyFont="1" applyFill="1" applyAlignment="1" applyProtection="1">
      <alignment horizontal="center"/>
      <protection locked="0"/>
    </xf>
    <xf numFmtId="0" fontId="0" fillId="208" borderId="0" xfId="0" applyFill="1" applyAlignment="1">
      <alignment horizontal="center"/>
    </xf>
    <xf numFmtId="0" fontId="0" fillId="208" borderId="16" xfId="0" applyFill="1" applyBorder="1" applyAlignment="1">
      <alignment horizontal="center"/>
    </xf>
    <xf numFmtId="0" fontId="13" fillId="208" borderId="19" xfId="2" applyFont="1" applyFill="1" applyBorder="1" applyAlignment="1" applyProtection="1">
      <alignment horizontal="center"/>
      <protection locked="0"/>
    </xf>
    <xf numFmtId="0" fontId="1" fillId="208" borderId="20" xfId="2" applyFont="1" applyFill="1" applyBorder="1" applyAlignment="1" applyProtection="1">
      <alignment horizontal="center"/>
      <protection locked="0"/>
    </xf>
    <xf numFmtId="0" fontId="10" fillId="0" borderId="0" xfId="2"/>
    <xf numFmtId="0" fontId="14" fillId="0" borderId="0" xfId="2" applyFont="1"/>
    <xf numFmtId="0" fontId="17" fillId="218" borderId="0" xfId="2" applyFont="1" applyFill="1" applyAlignment="1">
      <alignment vertical="center"/>
    </xf>
    <xf numFmtId="0" fontId="18" fillId="218" borderId="0" xfId="2" applyFont="1" applyFill="1" applyAlignment="1">
      <alignment horizontal="center" vertical="center"/>
    </xf>
    <xf numFmtId="0" fontId="10" fillId="218" borderId="0" xfId="2" applyFill="1" applyAlignment="1">
      <alignment horizontal="left" vertical="center"/>
    </xf>
    <xf numFmtId="0" fontId="19" fillId="218" borderId="0" xfId="2" applyFont="1" applyFill="1" applyAlignment="1">
      <alignment vertical="center"/>
    </xf>
    <xf numFmtId="0" fontId="20" fillId="0" borderId="0" xfId="2" applyFont="1" applyAlignment="1">
      <alignment vertical="top"/>
    </xf>
    <xf numFmtId="0" fontId="17" fillId="0" borderId="0" xfId="2" applyFont="1" applyAlignment="1">
      <alignment vertical="center"/>
    </xf>
    <xf numFmtId="0" fontId="18" fillId="0" borderId="0" xfId="2" applyFont="1" applyAlignment="1">
      <alignment horizontal="center" vertical="center"/>
    </xf>
    <xf numFmtId="0" fontId="10" fillId="0" borderId="0" xfId="2" applyAlignment="1">
      <alignment horizontal="left" vertical="center"/>
    </xf>
    <xf numFmtId="0" fontId="19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0" fontId="21" fillId="0" borderId="0" xfId="2" applyFont="1" applyAlignment="1">
      <alignment horizontal="center" vertical="center"/>
    </xf>
    <xf numFmtId="0" fontId="23" fillId="0" borderId="0" xfId="2" applyFont="1" applyAlignment="1">
      <alignment vertical="center"/>
    </xf>
    <xf numFmtId="0" fontId="23" fillId="0" borderId="0" xfId="2" applyFont="1" applyAlignment="1">
      <alignment horizontal="center" vertical="center"/>
    </xf>
    <xf numFmtId="0" fontId="13" fillId="0" borderId="21" xfId="2" applyFont="1" applyBorder="1" applyAlignment="1" applyProtection="1">
      <alignment horizontal="right"/>
      <protection locked="0"/>
    </xf>
    <xf numFmtId="0" fontId="23" fillId="0" borderId="0" xfId="2" applyFont="1" applyAlignment="1">
      <alignment horizontal="right"/>
    </xf>
    <xf numFmtId="0" fontId="23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left"/>
      <protection locked="0"/>
    </xf>
    <xf numFmtId="0" fontId="13" fillId="0" borderId="0" xfId="2" applyFont="1" applyAlignment="1">
      <alignment horizontal="right"/>
    </xf>
    <xf numFmtId="0" fontId="13" fillId="0" borderId="35" xfId="2" applyFont="1" applyBorder="1" applyAlignment="1">
      <alignment horizontal="left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Alignment="1">
      <alignment horizontal="left"/>
    </xf>
    <xf numFmtId="0" fontId="23" fillId="0" borderId="0" xfId="2" applyFont="1"/>
    <xf numFmtId="0" fontId="28" fillId="0" borderId="0" xfId="2" applyFont="1" applyAlignment="1">
      <alignment horizontal="right"/>
    </xf>
    <xf numFmtId="0" fontId="28" fillId="0" borderId="0" xfId="2" applyFont="1" applyAlignment="1">
      <alignment horizontal="left"/>
    </xf>
    <xf numFmtId="0" fontId="10" fillId="219" borderId="0" xfId="2" applyFill="1"/>
    <xf numFmtId="0" fontId="10" fillId="218" borderId="0" xfId="2" applyFill="1"/>
    <xf numFmtId="0" fontId="37" fillId="220" borderId="0" xfId="2" applyFont="1" applyFill="1" applyAlignment="1">
      <alignment vertical="center"/>
    </xf>
    <xf numFmtId="0" fontId="37" fillId="220" borderId="0" xfId="2" applyFont="1" applyFill="1" applyAlignment="1">
      <alignment horizontal="center" vertical="center"/>
    </xf>
    <xf numFmtId="0" fontId="37" fillId="220" borderId="0" xfId="2" applyFont="1" applyFill="1" applyAlignment="1">
      <alignment horizontal="left" vertical="center"/>
    </xf>
    <xf numFmtId="0" fontId="38" fillId="219" borderId="0" xfId="2" applyFont="1" applyFill="1" applyAlignment="1">
      <alignment horizontal="center"/>
    </xf>
    <xf numFmtId="0" fontId="38" fillId="218" borderId="0" xfId="2" applyFont="1" applyFill="1" applyAlignment="1">
      <alignment horizontal="center"/>
    </xf>
    <xf numFmtId="0" fontId="39" fillId="220" borderId="0" xfId="2" applyFont="1" applyFill="1" applyAlignment="1">
      <alignment horizontal="center"/>
    </xf>
    <xf numFmtId="49" fontId="40" fillId="220" borderId="0" xfId="2" applyNumberFormat="1" applyFont="1" applyFill="1" applyAlignment="1" applyProtection="1">
      <alignment horizontal="center"/>
      <protection locked="0"/>
    </xf>
    <xf numFmtId="0" fontId="40" fillId="220" borderId="0" xfId="2" applyFont="1" applyFill="1" applyAlignment="1" applyProtection="1">
      <alignment horizontal="center"/>
      <protection locked="0"/>
    </xf>
    <xf numFmtId="0" fontId="10" fillId="212" borderId="0" xfId="2" applyFill="1" applyAlignment="1">
      <alignment horizontal="left"/>
    </xf>
    <xf numFmtId="0" fontId="23" fillId="212" borderId="0" xfId="2" applyFont="1" applyFill="1" applyAlignment="1">
      <alignment horizontal="left"/>
    </xf>
    <xf numFmtId="0" fontId="23" fillId="212" borderId="0" xfId="2" applyFont="1" applyFill="1" applyAlignment="1">
      <alignment horizontal="right"/>
    </xf>
    <xf numFmtId="0" fontId="13" fillId="3" borderId="21" xfId="2" applyFont="1" applyFill="1" applyBorder="1" applyAlignment="1" applyProtection="1">
      <alignment horizontal="right"/>
      <protection locked="0"/>
    </xf>
    <xf numFmtId="0" fontId="14" fillId="0" borderId="0" xfId="2" applyFont="1" applyAlignment="1" applyProtection="1">
      <alignment horizontal="left"/>
      <protection locked="0"/>
    </xf>
    <xf numFmtId="0" fontId="10" fillId="0" borderId="0" xfId="2" applyAlignment="1">
      <alignment vertical="center"/>
    </xf>
    <xf numFmtId="0" fontId="36" fillId="0" borderId="0" xfId="2" applyFont="1"/>
    <xf numFmtId="0" fontId="14" fillId="0" borderId="0" xfId="2" applyFont="1" applyAlignment="1" applyProtection="1">
      <alignment horizontal="right"/>
      <protection locked="0"/>
    </xf>
    <xf numFmtId="0" fontId="25" fillId="0" borderId="18" xfId="2" applyFont="1" applyBorder="1" applyAlignment="1">
      <alignment horizontal="left"/>
    </xf>
    <xf numFmtId="0" fontId="10" fillId="0" borderId="0" xfId="2" applyAlignment="1" applyProtection="1">
      <alignment horizontal="left"/>
      <protection locked="0"/>
    </xf>
    <xf numFmtId="0" fontId="10" fillId="0" borderId="0" xfId="2" applyAlignment="1">
      <alignment horizontal="left"/>
    </xf>
    <xf numFmtId="0" fontId="23" fillId="0" borderId="11" xfId="2" applyFont="1" applyBorder="1" applyAlignment="1">
      <alignment vertical="center"/>
    </xf>
    <xf numFmtId="0" fontId="23" fillId="0" borderId="0" xfId="2" applyFont="1" applyAlignment="1" applyProtection="1">
      <alignment horizontal="right"/>
      <protection locked="0"/>
    </xf>
    <xf numFmtId="0" fontId="10" fillId="0" borderId="0" xfId="2" applyAlignment="1" applyProtection="1">
      <alignment horizontal="right"/>
      <protection locked="0"/>
    </xf>
    <xf numFmtId="0" fontId="25" fillId="0" borderId="34" xfId="2" applyFont="1" applyBorder="1" applyAlignment="1">
      <alignment horizontal="right"/>
    </xf>
    <xf numFmtId="0" fontId="14" fillId="0" borderId="20" xfId="2" applyFont="1" applyBorder="1" applyAlignment="1" applyProtection="1">
      <alignment horizontal="left"/>
      <protection locked="0"/>
    </xf>
    <xf numFmtId="0" fontId="23" fillId="0" borderId="35" xfId="2" applyFont="1" applyBorder="1" applyAlignment="1">
      <alignment horizontal="left"/>
    </xf>
    <xf numFmtId="0" fontId="25" fillId="0" borderId="35" xfId="2" applyFont="1" applyBorder="1" applyAlignment="1">
      <alignment horizontal="left"/>
    </xf>
    <xf numFmtId="0" fontId="10" fillId="0" borderId="18" xfId="2" applyBorder="1" applyAlignment="1">
      <alignment horizontal="left"/>
    </xf>
    <xf numFmtId="0" fontId="23" fillId="0" borderId="4" xfId="2" applyFont="1" applyBorder="1" applyAlignment="1">
      <alignment horizontal="left"/>
    </xf>
    <xf numFmtId="0" fontId="23" fillId="0" borderId="34" xfId="2" applyFont="1" applyBorder="1" applyAlignment="1">
      <alignment horizontal="right"/>
    </xf>
    <xf numFmtId="0" fontId="25" fillId="0" borderId="35" xfId="2" applyFont="1" applyBorder="1" applyAlignment="1">
      <alignment horizontal="right"/>
    </xf>
    <xf numFmtId="0" fontId="23" fillId="0" borderId="35" xfId="2" applyFont="1" applyBorder="1" applyAlignment="1">
      <alignment horizontal="right"/>
    </xf>
    <xf numFmtId="0" fontId="14" fillId="0" borderId="33" xfId="2" applyFont="1" applyBorder="1" applyAlignment="1" applyProtection="1">
      <alignment horizontal="right"/>
      <protection locked="0"/>
    </xf>
    <xf numFmtId="0" fontId="25" fillId="0" borderId="0" xfId="2" applyFont="1" applyAlignment="1">
      <alignment horizontal="left"/>
    </xf>
    <xf numFmtId="0" fontId="10" fillId="0" borderId="40" xfId="2" applyBorder="1" applyAlignment="1">
      <alignment horizontal="left"/>
    </xf>
    <xf numFmtId="0" fontId="23" fillId="0" borderId="21" xfId="2" applyFont="1" applyBorder="1" applyAlignment="1" applyProtection="1">
      <alignment horizontal="right"/>
      <protection locked="0"/>
    </xf>
    <xf numFmtId="0" fontId="23" fillId="0" borderId="36" xfId="2" applyFont="1" applyBorder="1" applyAlignment="1">
      <alignment horizontal="right"/>
    </xf>
    <xf numFmtId="0" fontId="25" fillId="0" borderId="0" xfId="2" applyFont="1" applyAlignment="1">
      <alignment horizontal="right"/>
    </xf>
    <xf numFmtId="0" fontId="10" fillId="0" borderId="0" xfId="2" applyAlignment="1">
      <alignment horizontal="right"/>
    </xf>
    <xf numFmtId="0" fontId="10" fillId="0" borderId="35" xfId="2" applyBorder="1" applyAlignment="1">
      <alignment horizontal="left"/>
    </xf>
    <xf numFmtId="0" fontId="23" fillId="0" borderId="21" xfId="2" applyFont="1" applyBorder="1" applyAlignment="1">
      <alignment horizontal="left"/>
    </xf>
    <xf numFmtId="0" fontId="10" fillId="0" borderId="21" xfId="2" applyBorder="1" applyAlignment="1" applyProtection="1">
      <alignment horizontal="left"/>
      <protection locked="0"/>
    </xf>
    <xf numFmtId="0" fontId="10" fillId="0" borderId="20" xfId="2" applyBorder="1" applyAlignment="1" applyProtection="1">
      <alignment horizontal="left"/>
      <protection locked="0"/>
    </xf>
    <xf numFmtId="0" fontId="10" fillId="0" borderId="36" xfId="2" applyBorder="1"/>
    <xf numFmtId="0" fontId="23" fillId="0" borderId="33" xfId="2" applyFont="1" applyBorder="1" applyAlignment="1" applyProtection="1">
      <alignment horizontal="right"/>
      <protection locked="0"/>
    </xf>
    <xf numFmtId="0" fontId="10" fillId="0" borderId="21" xfId="2" applyBorder="1" applyAlignment="1" applyProtection="1">
      <alignment horizontal="right"/>
      <protection locked="0"/>
    </xf>
    <xf numFmtId="0" fontId="23" fillId="0" borderId="21" xfId="2" applyFont="1" applyBorder="1" applyAlignment="1">
      <alignment horizontal="right"/>
    </xf>
    <xf numFmtId="0" fontId="23" fillId="0" borderId="0" xfId="2" applyFont="1" applyAlignment="1" applyProtection="1">
      <alignment horizontal="left"/>
      <protection locked="0"/>
    </xf>
    <xf numFmtId="0" fontId="23" fillId="0" borderId="18" xfId="2" applyFont="1" applyBorder="1" applyAlignment="1">
      <alignment horizontal="left"/>
    </xf>
    <xf numFmtId="0" fontId="10" fillId="0" borderId="40" xfId="2" applyBorder="1"/>
    <xf numFmtId="0" fontId="25" fillId="0" borderId="0" xfId="2" applyFont="1"/>
    <xf numFmtId="0" fontId="23" fillId="0" borderId="40" xfId="2" applyFont="1" applyBorder="1" applyAlignment="1">
      <alignment horizontal="left"/>
    </xf>
    <xf numFmtId="0" fontId="23" fillId="0" borderId="21" xfId="2" applyFont="1" applyBorder="1" applyAlignment="1" applyProtection="1">
      <alignment horizontal="left"/>
      <protection locked="0"/>
    </xf>
    <xf numFmtId="0" fontId="23" fillId="0" borderId="20" xfId="2" applyFont="1" applyBorder="1" applyAlignment="1">
      <alignment horizontal="right"/>
    </xf>
    <xf numFmtId="0" fontId="10" fillId="0" borderId="34" xfId="2" applyBorder="1"/>
    <xf numFmtId="0" fontId="10" fillId="0" borderId="21" xfId="2" applyBorder="1" applyAlignment="1">
      <alignment horizontal="left"/>
    </xf>
    <xf numFmtId="0" fontId="23" fillId="0" borderId="20" xfId="2" applyFont="1" applyBorder="1" applyAlignment="1" applyProtection="1">
      <alignment horizontal="left"/>
      <protection locked="0"/>
    </xf>
    <xf numFmtId="0" fontId="25" fillId="0" borderId="0" xfId="2" applyFont="1" applyAlignment="1">
      <alignment vertical="center"/>
    </xf>
    <xf numFmtId="0" fontId="34" fillId="0" borderId="0" xfId="2" applyFont="1" applyAlignment="1">
      <alignment vertical="center"/>
    </xf>
    <xf numFmtId="0" fontId="34" fillId="0" borderId="0" xfId="2" applyFont="1" applyAlignment="1">
      <alignment horizontal="right"/>
    </xf>
    <xf numFmtId="0" fontId="23" fillId="0" borderId="20" xfId="2" applyFont="1" applyBorder="1" applyAlignment="1">
      <alignment horizontal="left"/>
    </xf>
    <xf numFmtId="0" fontId="23" fillId="0" borderId="33" xfId="2" applyFont="1" applyBorder="1" applyAlignment="1">
      <alignment horizontal="right"/>
    </xf>
    <xf numFmtId="0" fontId="23" fillId="0" borderId="45" xfId="2" applyFont="1" applyBorder="1" applyAlignment="1" applyProtection="1">
      <alignment horizontal="left"/>
      <protection locked="0"/>
    </xf>
    <xf numFmtId="0" fontId="23" fillId="0" borderId="44" xfId="2" applyFont="1" applyBorder="1" applyAlignment="1" applyProtection="1">
      <alignment horizontal="left"/>
      <protection locked="0"/>
    </xf>
    <xf numFmtId="0" fontId="27" fillId="0" borderId="2" xfId="2" applyFont="1" applyBorder="1" applyAlignment="1" applyProtection="1">
      <alignment vertical="center"/>
      <protection locked="0"/>
    </xf>
    <xf numFmtId="0" fontId="27" fillId="0" borderId="2" xfId="2" applyFont="1" applyBorder="1" applyAlignment="1">
      <alignment vertical="center"/>
    </xf>
    <xf numFmtId="0" fontId="23" fillId="0" borderId="2" xfId="2" applyFont="1" applyBorder="1" applyAlignment="1">
      <alignment vertical="center"/>
    </xf>
    <xf numFmtId="0" fontId="23" fillId="0" borderId="2" xfId="2" applyFont="1" applyBorder="1" applyAlignment="1" applyProtection="1">
      <alignment horizontal="left"/>
      <protection locked="0"/>
    </xf>
    <xf numFmtId="0" fontId="10" fillId="0" borderId="15" xfId="2" applyBorder="1"/>
    <xf numFmtId="0" fontId="10" fillId="0" borderId="35" xfId="2" applyBorder="1"/>
    <xf numFmtId="0" fontId="10" fillId="0" borderId="18" xfId="2" applyBorder="1"/>
    <xf numFmtId="0" fontId="27" fillId="0" borderId="0" xfId="2" applyFont="1" applyAlignment="1">
      <alignment vertical="center"/>
    </xf>
    <xf numFmtId="0" fontId="10" fillId="0" borderId="16" xfId="2" applyBorder="1"/>
    <xf numFmtId="0" fontId="23" fillId="0" borderId="19" xfId="2" applyFont="1" applyBorder="1" applyAlignment="1" applyProtection="1">
      <alignment horizontal="left"/>
      <protection locked="0"/>
    </xf>
    <xf numFmtId="0" fontId="27" fillId="0" borderId="20" xfId="2" applyFont="1" applyBorder="1" applyAlignment="1" applyProtection="1">
      <alignment vertical="center"/>
      <protection locked="0"/>
    </xf>
    <xf numFmtId="0" fontId="23" fillId="0" borderId="33" xfId="2" applyFont="1" applyBorder="1" applyAlignment="1" applyProtection="1">
      <alignment horizontal="left"/>
      <protection locked="0"/>
    </xf>
    <xf numFmtId="0" fontId="23" fillId="0" borderId="16" xfId="2" applyFont="1" applyBorder="1" applyAlignment="1">
      <alignment horizontal="right"/>
    </xf>
    <xf numFmtId="0" fontId="27" fillId="0" borderId="0" xfId="2" applyFont="1" applyAlignment="1" applyProtection="1">
      <alignment vertical="center"/>
      <protection locked="0"/>
    </xf>
    <xf numFmtId="0" fontId="23" fillId="0" borderId="5" xfId="2" applyFont="1" applyBorder="1" applyAlignment="1">
      <alignment vertical="center"/>
    </xf>
    <xf numFmtId="0" fontId="24" fillId="0" borderId="0" xfId="2" applyFont="1" applyAlignment="1">
      <alignment vertical="top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23" fillId="212" borderId="0" xfId="2" applyFont="1" applyFill="1" applyAlignment="1">
      <alignment vertical="center"/>
    </xf>
    <xf numFmtId="0" fontId="10" fillId="212" borderId="0" xfId="2" applyFill="1" applyAlignment="1">
      <alignment vertical="center"/>
    </xf>
    <xf numFmtId="0" fontId="10" fillId="212" borderId="0" xfId="2" applyFill="1" applyAlignment="1">
      <alignment horizontal="left" vertical="center"/>
    </xf>
    <xf numFmtId="0" fontId="10" fillId="212" borderId="0" xfId="2" applyFill="1" applyAlignment="1">
      <alignment horizontal="right"/>
    </xf>
    <xf numFmtId="0" fontId="41" fillId="221" borderId="0" xfId="2" applyFont="1" applyFill="1" applyAlignment="1">
      <alignment horizontal="center" vertical="center"/>
    </xf>
    <xf numFmtId="0" fontId="40" fillId="220" borderId="0" xfId="2" applyFont="1" applyFill="1" applyAlignment="1" applyProtection="1">
      <alignment horizontal="center"/>
      <protection locked="0"/>
    </xf>
    <xf numFmtId="49" fontId="40" fillId="220" borderId="0" xfId="2" applyNumberFormat="1" applyFont="1" applyFill="1" applyAlignment="1" applyProtection="1">
      <alignment horizontal="center"/>
      <protection locked="0"/>
    </xf>
    <xf numFmtId="0" fontId="31" fillId="0" borderId="0" xfId="2" applyFont="1" applyAlignment="1">
      <alignment horizontal="center"/>
    </xf>
    <xf numFmtId="0" fontId="23" fillId="0" borderId="11" xfId="2" applyFont="1" applyBorder="1" applyAlignment="1">
      <alignment horizontal="center" vertical="center"/>
    </xf>
    <xf numFmtId="0" fontId="23" fillId="0" borderId="12" xfId="2" applyFont="1" applyBorder="1" applyAlignment="1">
      <alignment horizontal="center" vertical="center"/>
    </xf>
    <xf numFmtId="0" fontId="23" fillId="0" borderId="13" xfId="2" applyFont="1" applyBorder="1" applyAlignment="1">
      <alignment horizontal="center" vertical="center"/>
    </xf>
    <xf numFmtId="0" fontId="23" fillId="0" borderId="4" xfId="2" applyFont="1" applyBorder="1" applyAlignment="1">
      <alignment horizontal="center"/>
    </xf>
    <xf numFmtId="0" fontId="23" fillId="0" borderId="5" xfId="2" applyFont="1" applyBorder="1" applyAlignment="1">
      <alignment horizontal="center"/>
    </xf>
    <xf numFmtId="0" fontId="23" fillId="0" borderId="6" xfId="2" applyFont="1" applyBorder="1" applyAlignment="1">
      <alignment horizontal="center"/>
    </xf>
    <xf numFmtId="0" fontId="35" fillId="0" borderId="0" xfId="2" applyFont="1" applyAlignment="1">
      <alignment horizontal="center"/>
    </xf>
    <xf numFmtId="0" fontId="23" fillId="0" borderId="34" xfId="2" applyFont="1" applyBorder="1" applyAlignment="1" applyProtection="1">
      <alignment horizontal="center" vertical="center"/>
      <protection locked="0"/>
    </xf>
    <xf numFmtId="0" fontId="23" fillId="0" borderId="0" xfId="2" applyFont="1" applyAlignment="1" applyProtection="1">
      <alignment horizontal="center" vertical="center"/>
      <protection locked="0"/>
    </xf>
    <xf numFmtId="0" fontId="23" fillId="0" borderId="35" xfId="2" applyFont="1" applyBorder="1" applyAlignment="1" applyProtection="1">
      <alignment horizontal="center" vertical="center"/>
      <protection locked="0"/>
    </xf>
    <xf numFmtId="0" fontId="23" fillId="0" borderId="18" xfId="2" applyFont="1" applyBorder="1" applyAlignment="1" applyProtection="1">
      <alignment horizontal="center" vertical="center"/>
      <protection locked="0"/>
    </xf>
    <xf numFmtId="0" fontId="23" fillId="0" borderId="33" xfId="2" applyFont="1" applyBorder="1" applyAlignment="1" applyProtection="1">
      <alignment horizontal="center" vertical="center"/>
      <protection locked="0"/>
    </xf>
    <xf numFmtId="0" fontId="23" fillId="0" borderId="21" xfId="2" applyFont="1" applyBorder="1" applyAlignment="1" applyProtection="1">
      <alignment horizontal="center" vertical="center"/>
      <protection locked="0"/>
    </xf>
    <xf numFmtId="0" fontId="23" fillId="0" borderId="20" xfId="2" applyFont="1" applyBorder="1" applyAlignment="1" applyProtection="1">
      <alignment horizontal="center" vertical="center"/>
      <protection locked="0"/>
    </xf>
    <xf numFmtId="0" fontId="23" fillId="0" borderId="34" xfId="2" applyFont="1" applyBorder="1" applyAlignment="1">
      <alignment horizontal="center"/>
    </xf>
    <xf numFmtId="0" fontId="23" fillId="0" borderId="35" xfId="2" applyFont="1" applyBorder="1" applyAlignment="1">
      <alignment horizontal="center"/>
    </xf>
    <xf numFmtId="0" fontId="23" fillId="0" borderId="18" xfId="2" applyFont="1" applyBorder="1" applyAlignment="1">
      <alignment horizontal="center"/>
    </xf>
    <xf numFmtId="0" fontId="23" fillId="0" borderId="33" xfId="2" applyFont="1" applyBorder="1" applyAlignment="1">
      <alignment horizontal="center"/>
    </xf>
    <xf numFmtId="0" fontId="23" fillId="0" borderId="21" xfId="2" applyFont="1" applyBorder="1" applyAlignment="1">
      <alignment horizontal="center"/>
    </xf>
    <xf numFmtId="0" fontId="23" fillId="0" borderId="20" xfId="2" applyFont="1" applyBorder="1" applyAlignment="1">
      <alignment horizontal="center"/>
    </xf>
    <xf numFmtId="0" fontId="33" fillId="0" borderId="35" xfId="2" applyFont="1" applyBorder="1" applyAlignment="1">
      <alignment horizontal="center"/>
    </xf>
    <xf numFmtId="0" fontId="33" fillId="0" borderId="0" xfId="2" applyFont="1" applyAlignment="1">
      <alignment horizontal="center"/>
    </xf>
    <xf numFmtId="0" fontId="23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center"/>
    </xf>
    <xf numFmtId="0" fontId="22" fillId="0" borderId="0" xfId="2" applyFont="1" applyAlignment="1">
      <alignment horizontal="center"/>
    </xf>
    <xf numFmtId="0" fontId="30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23" fillId="0" borderId="44" xfId="2" applyFont="1" applyBorder="1" applyAlignment="1" applyProtection="1">
      <alignment horizontal="right"/>
      <protection locked="0"/>
    </xf>
    <xf numFmtId="0" fontId="23" fillId="0" borderId="43" xfId="2" applyFont="1" applyBorder="1" applyAlignment="1" applyProtection="1">
      <alignment horizontal="right"/>
      <protection locked="0"/>
    </xf>
    <xf numFmtId="0" fontId="23" fillId="0" borderId="21" xfId="2" applyFont="1" applyBorder="1" applyAlignment="1" applyProtection="1">
      <alignment horizontal="right"/>
      <protection locked="0"/>
    </xf>
    <xf numFmtId="0" fontId="23" fillId="0" borderId="41" xfId="2" applyFont="1" applyBorder="1" applyAlignment="1" applyProtection="1">
      <alignment horizontal="right"/>
      <protection locked="0"/>
    </xf>
    <xf numFmtId="0" fontId="26" fillId="0" borderId="17" xfId="2" applyFont="1" applyBorder="1" applyAlignment="1" applyProtection="1">
      <alignment horizontal="center"/>
      <protection locked="0"/>
    </xf>
    <xf numFmtId="0" fontId="26" fillId="0" borderId="35" xfId="2" applyFont="1" applyBorder="1" applyAlignment="1" applyProtection="1">
      <alignment horizontal="center"/>
      <protection locked="0"/>
    </xf>
    <xf numFmtId="0" fontId="26" fillId="0" borderId="42" xfId="2" applyFont="1" applyBorder="1" applyAlignment="1" applyProtection="1">
      <alignment horizontal="center"/>
      <protection locked="0"/>
    </xf>
    <xf numFmtId="0" fontId="23" fillId="0" borderId="19" xfId="2" applyFont="1" applyBorder="1" applyAlignment="1" applyProtection="1">
      <alignment horizontal="left"/>
      <protection locked="0"/>
    </xf>
    <xf numFmtId="0" fontId="23" fillId="0" borderId="21" xfId="2" applyFont="1" applyBorder="1" applyAlignment="1" applyProtection="1">
      <alignment horizontal="left"/>
      <protection locked="0"/>
    </xf>
    <xf numFmtId="0" fontId="26" fillId="0" borderId="39" xfId="2" applyFont="1" applyBorder="1" applyAlignment="1" applyProtection="1">
      <alignment horizontal="center"/>
      <protection locked="0"/>
    </xf>
    <xf numFmtId="0" fontId="26" fillId="0" borderId="38" xfId="2" applyFont="1" applyBorder="1" applyAlignment="1" applyProtection="1">
      <alignment horizontal="center"/>
      <protection locked="0"/>
    </xf>
    <xf numFmtId="0" fontId="26" fillId="0" borderId="37" xfId="2" applyFont="1" applyBorder="1" applyAlignment="1" applyProtection="1">
      <alignment horizontal="center"/>
      <protection locked="0"/>
    </xf>
    <xf numFmtId="0" fontId="9" fillId="212" borderId="11" xfId="0" applyFont="1" applyFill="1" applyBorder="1" applyAlignment="1">
      <alignment horizontal="center"/>
    </xf>
    <xf numFmtId="0" fontId="9" fillId="212" borderId="12" xfId="0" applyFont="1" applyFill="1" applyBorder="1" applyAlignment="1">
      <alignment horizontal="center"/>
    </xf>
    <xf numFmtId="0" fontId="9" fillId="212" borderId="13" xfId="0" applyFont="1" applyFill="1" applyBorder="1" applyAlignment="1">
      <alignment horizontal="center"/>
    </xf>
    <xf numFmtId="0" fontId="9" fillId="216" borderId="11" xfId="0" applyFont="1" applyFill="1" applyBorder="1" applyAlignment="1">
      <alignment horizontal="center"/>
    </xf>
    <xf numFmtId="0" fontId="9" fillId="216" borderId="12" xfId="0" applyFont="1" applyFill="1" applyBorder="1" applyAlignment="1">
      <alignment horizontal="center"/>
    </xf>
    <xf numFmtId="0" fontId="9" fillId="216" borderId="13" xfId="0" applyFont="1" applyFill="1" applyBorder="1" applyAlignment="1">
      <alignment horizontal="center"/>
    </xf>
    <xf numFmtId="0" fontId="2" fillId="0" borderId="10" xfId="1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0" fillId="216" borderId="0" xfId="0" applyFill="1"/>
  </cellXfs>
  <cellStyles count="3">
    <cellStyle name="Hyperlink" xfId="1" builtinId="8"/>
    <cellStyle name="Normal" xfId="0" builtinId="0"/>
    <cellStyle name="Normal 2" xfId="2" xr:uid="{0D87A85E-0350-4F4B-A207-EC9F50CF34BA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values!$BF$31:$BF$98</c:f>
              <c:numCache>
                <c:formatCode>General</c:formatCode>
                <c:ptCount val="68"/>
                <c:pt idx="0">
                  <c:v>0.66245551719462958</c:v>
                </c:pt>
                <c:pt idx="1">
                  <c:v>0.77831627725539843</c:v>
                </c:pt>
                <c:pt idx="2">
                  <c:v>0.91324995864185721</c:v>
                </c:pt>
                <c:pt idx="3">
                  <c:v>0.81170937409876209</c:v>
                </c:pt>
                <c:pt idx="4">
                  <c:v>0.84575026426352307</c:v>
                </c:pt>
                <c:pt idx="5">
                  <c:v>0.89532201168960612</c:v>
                </c:pt>
                <c:pt idx="6">
                  <c:v>0.79738087427951854</c:v>
                </c:pt>
                <c:pt idx="7">
                  <c:v>0.53921110879988843</c:v>
                </c:pt>
                <c:pt idx="8">
                  <c:v>0.57405265345508094</c:v>
                </c:pt>
                <c:pt idx="9">
                  <c:v>0.73934203125570286</c:v>
                </c:pt>
                <c:pt idx="10">
                  <c:v>0.63695191708441656</c:v>
                </c:pt>
                <c:pt idx="11">
                  <c:v>0.77254119272297173</c:v>
                </c:pt>
                <c:pt idx="12">
                  <c:v>0.82243253935580751</c:v>
                </c:pt>
                <c:pt idx="13">
                  <c:v>0.75764230930615795</c:v>
                </c:pt>
                <c:pt idx="14">
                  <c:v>0.77698827861733877</c:v>
                </c:pt>
                <c:pt idx="15">
                  <c:v>0.66081400769510834</c:v>
                </c:pt>
                <c:pt idx="16">
                  <c:v>0.89587920891938522</c:v>
                </c:pt>
                <c:pt idx="17">
                  <c:v>0.61737977870277339</c:v>
                </c:pt>
                <c:pt idx="18">
                  <c:v>0.99010672073664696</c:v>
                </c:pt>
                <c:pt idx="19">
                  <c:v>0.93471570518302571</c:v>
                </c:pt>
                <c:pt idx="20">
                  <c:v>0.83660073633030818</c:v>
                </c:pt>
                <c:pt idx="21">
                  <c:v>0.8100300646222609</c:v>
                </c:pt>
                <c:pt idx="22">
                  <c:v>0.8365798205515137</c:v>
                </c:pt>
                <c:pt idx="23">
                  <c:v>0.76865794372765306</c:v>
                </c:pt>
                <c:pt idx="24">
                  <c:v>0.65914358781363269</c:v>
                </c:pt>
                <c:pt idx="25">
                  <c:v>0.9057674149016175</c:v>
                </c:pt>
                <c:pt idx="26">
                  <c:v>0.89181024326348668</c:v>
                </c:pt>
                <c:pt idx="27">
                  <c:v>0.6100755371033999</c:v>
                </c:pt>
                <c:pt idx="28">
                  <c:v>0.81196332521614278</c:v>
                </c:pt>
                <c:pt idx="29">
                  <c:v>0.80558908650802752</c:v>
                </c:pt>
                <c:pt idx="30">
                  <c:v>0.74405946938139034</c:v>
                </c:pt>
                <c:pt idx="31">
                  <c:v>0.79969993890670799</c:v>
                </c:pt>
                <c:pt idx="32">
                  <c:v>0.7640425312341198</c:v>
                </c:pt>
                <c:pt idx="33">
                  <c:v>0.77762979595930226</c:v>
                </c:pt>
                <c:pt idx="34">
                  <c:v>0.76997979948515072</c:v>
                </c:pt>
                <c:pt idx="35">
                  <c:v>0.64363682367856367</c:v>
                </c:pt>
                <c:pt idx="36">
                  <c:v>0.77565101511632828</c:v>
                </c:pt>
                <c:pt idx="37">
                  <c:v>0.71412106983538859</c:v>
                </c:pt>
                <c:pt idx="38">
                  <c:v>0.54823880567128835</c:v>
                </c:pt>
                <c:pt idx="39">
                  <c:v>0.78840072153744711</c:v>
                </c:pt>
                <c:pt idx="40">
                  <c:v>0.76587551917459207</c:v>
                </c:pt>
                <c:pt idx="41">
                  <c:v>0.77932043463774547</c:v>
                </c:pt>
                <c:pt idx="42">
                  <c:v>0.76596027386635612</c:v>
                </c:pt>
                <c:pt idx="43">
                  <c:v>0.82795221218201831</c:v>
                </c:pt>
                <c:pt idx="44">
                  <c:v>0.71830763461717761</c:v>
                </c:pt>
                <c:pt idx="45">
                  <c:v>0.69576333728512796</c:v>
                </c:pt>
                <c:pt idx="46">
                  <c:v>0.81992258986269917</c:v>
                </c:pt>
                <c:pt idx="47">
                  <c:v>0.65241076482696192</c:v>
                </c:pt>
                <c:pt idx="48">
                  <c:v>0.78042738029148395</c:v>
                </c:pt>
                <c:pt idx="49">
                  <c:v>0.83038196020966148</c:v>
                </c:pt>
                <c:pt idx="50">
                  <c:v>0.77820893841951477</c:v>
                </c:pt>
                <c:pt idx="51">
                  <c:v>0.72174238061661911</c:v>
                </c:pt>
                <c:pt idx="52">
                  <c:v>0.78262907962446326</c:v>
                </c:pt>
                <c:pt idx="53">
                  <c:v>0.86320721969402692</c:v>
                </c:pt>
                <c:pt idx="54">
                  <c:v>0.82878429444806767</c:v>
                </c:pt>
                <c:pt idx="55">
                  <c:v>0.50626288043625312</c:v>
                </c:pt>
                <c:pt idx="56">
                  <c:v>0.56163738803001795</c:v>
                </c:pt>
                <c:pt idx="57">
                  <c:v>0.84779592154890293</c:v>
                </c:pt>
                <c:pt idx="58">
                  <c:v>0.75821421144353673</c:v>
                </c:pt>
                <c:pt idx="59">
                  <c:v>0.87613068096825319</c:v>
                </c:pt>
                <c:pt idx="60">
                  <c:v>0.78340669496747961</c:v>
                </c:pt>
                <c:pt idx="61">
                  <c:v>0.74884768186998629</c:v>
                </c:pt>
                <c:pt idx="62">
                  <c:v>0.88266930361553952</c:v>
                </c:pt>
                <c:pt idx="63">
                  <c:v>0.83985316963268408</c:v>
                </c:pt>
                <c:pt idx="64">
                  <c:v>0.80966639563202747</c:v>
                </c:pt>
                <c:pt idx="65">
                  <c:v>0.54799313905221114</c:v>
                </c:pt>
                <c:pt idx="66">
                  <c:v>0.74088495528833753</c:v>
                </c:pt>
                <c:pt idx="67">
                  <c:v>0.61612693772123539</c:v>
                </c:pt>
              </c:numCache>
            </c:numRef>
          </c:xVal>
          <c:yVal>
            <c:numRef>
              <c:f>values!$BG$31:$BG$98</c:f>
              <c:numCache>
                <c:formatCode>General</c:formatCode>
                <c:ptCount val="68"/>
                <c:pt idx="0">
                  <c:v>-0.95191176470591188</c:v>
                </c:pt>
                <c:pt idx="1">
                  <c:v>-0.27191176470590506</c:v>
                </c:pt>
                <c:pt idx="2">
                  <c:v>2.0480882352940881</c:v>
                </c:pt>
                <c:pt idx="3">
                  <c:v>-0.63191176470590449</c:v>
                </c:pt>
                <c:pt idx="4">
                  <c:v>0.14808823529409665</c:v>
                </c:pt>
                <c:pt idx="5">
                  <c:v>0.21808823529408983</c:v>
                </c:pt>
                <c:pt idx="6">
                  <c:v>1.0780882352940893</c:v>
                </c:pt>
                <c:pt idx="7">
                  <c:v>-0.45191176470591188</c:v>
                </c:pt>
                <c:pt idx="8">
                  <c:v>-0.96191176470590278</c:v>
                </c:pt>
                <c:pt idx="9">
                  <c:v>-0.37191176470591358</c:v>
                </c:pt>
                <c:pt idx="10">
                  <c:v>-0.32191176470591643</c:v>
                </c:pt>
                <c:pt idx="11">
                  <c:v>-1.2819117647059102</c:v>
                </c:pt>
                <c:pt idx="12">
                  <c:v>0.76808823529408699</c:v>
                </c:pt>
                <c:pt idx="13">
                  <c:v>0.84808823529408528</c:v>
                </c:pt>
                <c:pt idx="14">
                  <c:v>0.64808823529409665</c:v>
                </c:pt>
                <c:pt idx="15">
                  <c:v>-0.23191176470591301</c:v>
                </c:pt>
                <c:pt idx="16">
                  <c:v>0.96808823529408983</c:v>
                </c:pt>
                <c:pt idx="17">
                  <c:v>-1.5219117647059051</c:v>
                </c:pt>
                <c:pt idx="18">
                  <c:v>1.3480882352940853</c:v>
                </c:pt>
                <c:pt idx="19">
                  <c:v>1.8088235294086985E-2</c:v>
                </c:pt>
                <c:pt idx="20">
                  <c:v>-9.1911764705912447E-2</c:v>
                </c:pt>
                <c:pt idx="21">
                  <c:v>0.62808823529408642</c:v>
                </c:pt>
                <c:pt idx="22">
                  <c:v>0.1080882352940904</c:v>
                </c:pt>
                <c:pt idx="23">
                  <c:v>-0.88191176470590449</c:v>
                </c:pt>
                <c:pt idx="24">
                  <c:v>-0.84191176470591245</c:v>
                </c:pt>
                <c:pt idx="25">
                  <c:v>-0.25191176470590904</c:v>
                </c:pt>
                <c:pt idx="26">
                  <c:v>-0.56191176470591131</c:v>
                </c:pt>
                <c:pt idx="27">
                  <c:v>-1.8319117647059073</c:v>
                </c:pt>
                <c:pt idx="28">
                  <c:v>-0.63191176470590449</c:v>
                </c:pt>
                <c:pt idx="29">
                  <c:v>0.32808823529408926</c:v>
                </c:pt>
                <c:pt idx="30">
                  <c:v>0.46808823529408983</c:v>
                </c:pt>
                <c:pt idx="31">
                  <c:v>0.39808823529409665</c:v>
                </c:pt>
                <c:pt idx="32">
                  <c:v>-0.68191176470591586</c:v>
                </c:pt>
                <c:pt idx="33">
                  <c:v>0.83808823529409437</c:v>
                </c:pt>
                <c:pt idx="34">
                  <c:v>1.1980882352940938</c:v>
                </c:pt>
                <c:pt idx="35">
                  <c:v>-0.65191176470591472</c:v>
                </c:pt>
                <c:pt idx="36">
                  <c:v>-0.77191176470590506</c:v>
                </c:pt>
                <c:pt idx="37">
                  <c:v>0.66808823529409267</c:v>
                </c:pt>
                <c:pt idx="38">
                  <c:v>-0.75191176470590904</c:v>
                </c:pt>
                <c:pt idx="39">
                  <c:v>0.86808823529409551</c:v>
                </c:pt>
                <c:pt idx="40">
                  <c:v>0.69808823529409381</c:v>
                </c:pt>
                <c:pt idx="41">
                  <c:v>-0.1419117647059096</c:v>
                </c:pt>
                <c:pt idx="42">
                  <c:v>0.31808823529408414</c:v>
                </c:pt>
                <c:pt idx="43">
                  <c:v>1.0580882352940932</c:v>
                </c:pt>
                <c:pt idx="44">
                  <c:v>-0.7219117647059079</c:v>
                </c:pt>
                <c:pt idx="45">
                  <c:v>1.3080882352940932</c:v>
                </c:pt>
                <c:pt idx="46">
                  <c:v>0.42808823529408357</c:v>
                </c:pt>
                <c:pt idx="47">
                  <c:v>-1.2019117647059119</c:v>
                </c:pt>
                <c:pt idx="48">
                  <c:v>-0.12191176470591358</c:v>
                </c:pt>
                <c:pt idx="49">
                  <c:v>-6.191176470591131E-2</c:v>
                </c:pt>
                <c:pt idx="50">
                  <c:v>1.4880882352940858</c:v>
                </c:pt>
                <c:pt idx="51">
                  <c:v>-0.71191176470590278</c:v>
                </c:pt>
                <c:pt idx="52">
                  <c:v>0.53808823529409722</c:v>
                </c:pt>
                <c:pt idx="53">
                  <c:v>-0.6419117647059096</c:v>
                </c:pt>
                <c:pt idx="54">
                  <c:v>-0.60191176470590335</c:v>
                </c:pt>
                <c:pt idx="55">
                  <c:v>-1.6119117647059085</c:v>
                </c:pt>
                <c:pt idx="56">
                  <c:v>-0.27191176470590506</c:v>
                </c:pt>
                <c:pt idx="57">
                  <c:v>0.92808823529408357</c:v>
                </c:pt>
                <c:pt idx="58">
                  <c:v>-0.75191176470590904</c:v>
                </c:pt>
                <c:pt idx="59">
                  <c:v>0.48808823529408585</c:v>
                </c:pt>
                <c:pt idx="60">
                  <c:v>1.7280882352940949</c:v>
                </c:pt>
                <c:pt idx="61">
                  <c:v>-1.0419117647059153</c:v>
                </c:pt>
                <c:pt idx="62">
                  <c:v>-4.1911764705915289E-2</c:v>
                </c:pt>
                <c:pt idx="63">
                  <c:v>-0.63191176470590449</c:v>
                </c:pt>
                <c:pt idx="64">
                  <c:v>0.95808823529408471</c:v>
                </c:pt>
                <c:pt idx="65">
                  <c:v>-0.43191176470591586</c:v>
                </c:pt>
                <c:pt idx="66">
                  <c:v>1.3280882352940893</c:v>
                </c:pt>
                <c:pt idx="67">
                  <c:v>-0.92191176470591074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2-4621-9F7A-7A4CB49F4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363336"/>
        <c:axId val="811360168"/>
      </c:scatterChart>
      <c:valAx>
        <c:axId val="811363336"/>
        <c:scaling>
          <c:orientation val="minMax"/>
          <c:max val="1"/>
          <c:min val="0.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60168"/>
        <c:crosses val="autoZero"/>
        <c:crossBetween val="midCat"/>
      </c:valAx>
      <c:valAx>
        <c:axId val="811360168"/>
        <c:scaling>
          <c:orientation val="minMax"/>
          <c:max val="2.25"/>
          <c:min val="-2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6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19050</xdr:colOff>
      <xdr:row>2</xdr:row>
      <xdr:rowOff>76201</xdr:rowOff>
    </xdr:from>
    <xdr:to>
      <xdr:col>63</xdr:col>
      <xdr:colOff>161925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1AE1B-B7A9-8922-5F5E-D0B9DE58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j\OneDrive\Desktop\Sports\ALL%20RPPF\NEWEST\RW3%20added\INCLUSIVE%20DAVIS%20VALUES%2024%20RW3.xlsx" TargetMode="External"/><Relationship Id="rId1" Type="http://schemas.openxmlformats.org/officeDocument/2006/relationships/externalLinkPath" Target="/Users/adamj/OneDrive/Desktop/Sports/ALL%20RPPF/NEWEST/RW3%20added/INCLUSIVE%20DAVIS%20VALUES%2024%20RW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ues"/>
      <sheetName val="RPPF Tournament Analysis"/>
      <sheetName val="Tournament"/>
      <sheetName val="T-Rank Numbers"/>
      <sheetName val="momentum "/>
      <sheetName val="NONCON"/>
    </sheetNames>
    <sheetDataSet>
      <sheetData sheetId="0">
        <row r="2">
          <cell r="AP2" t="str">
            <v>Connecticut</v>
          </cell>
          <cell r="AQ2">
            <v>0.98587062376817691</v>
          </cell>
          <cell r="AR2">
            <v>1</v>
          </cell>
        </row>
        <row r="3">
          <cell r="AP3" t="str">
            <v>Purdue</v>
          </cell>
          <cell r="AQ3">
            <v>0.97123194229355336</v>
          </cell>
          <cell r="AR3">
            <v>2</v>
          </cell>
        </row>
        <row r="4">
          <cell r="AP4" t="str">
            <v>Auburn</v>
          </cell>
          <cell r="AQ4">
            <v>0.95551470325574284</v>
          </cell>
          <cell r="AR4">
            <v>3</v>
          </cell>
        </row>
        <row r="5">
          <cell r="AP5" t="str">
            <v>Arizona</v>
          </cell>
          <cell r="AQ5">
            <v>0.95276036498719274</v>
          </cell>
          <cell r="AR5">
            <v>4</v>
          </cell>
        </row>
        <row r="6">
          <cell r="AP6" t="str">
            <v>Houston</v>
          </cell>
          <cell r="AQ6">
            <v>0.93144591881596617</v>
          </cell>
          <cell r="AR6">
            <v>5</v>
          </cell>
        </row>
        <row r="7">
          <cell r="AP7" t="str">
            <v>North Carolina</v>
          </cell>
          <cell r="AQ7">
            <v>0.91446063699730384</v>
          </cell>
          <cell r="AR7">
            <v>6</v>
          </cell>
        </row>
        <row r="8">
          <cell r="AP8" t="str">
            <v>Duke</v>
          </cell>
          <cell r="AQ8">
            <v>0.91264200062365841</v>
          </cell>
          <cell r="AR8">
            <v>7</v>
          </cell>
        </row>
        <row r="9">
          <cell r="AP9" t="str">
            <v>Illinois</v>
          </cell>
          <cell r="AQ9">
            <v>0.9097581313736417</v>
          </cell>
          <cell r="AR9">
            <v>8</v>
          </cell>
        </row>
        <row r="10">
          <cell r="AP10" t="str">
            <v>Marquette</v>
          </cell>
          <cell r="AQ10">
            <v>0.9051862482868015</v>
          </cell>
          <cell r="AR10">
            <v>9</v>
          </cell>
        </row>
        <row r="11">
          <cell r="AP11" t="str">
            <v>Iowa St.</v>
          </cell>
          <cell r="AQ11">
            <v>0.90394844686088038</v>
          </cell>
          <cell r="AR11">
            <v>10</v>
          </cell>
        </row>
        <row r="12">
          <cell r="AP12" t="str">
            <v>Creighton</v>
          </cell>
          <cell r="AQ12">
            <v>0.90380426948923864</v>
          </cell>
          <cell r="AR12">
            <v>11</v>
          </cell>
        </row>
        <row r="13">
          <cell r="AP13" t="str">
            <v>Gonzaga</v>
          </cell>
          <cell r="AQ13">
            <v>0.90245468974154741</v>
          </cell>
          <cell r="AR13">
            <v>12</v>
          </cell>
        </row>
        <row r="14">
          <cell r="AP14" t="str">
            <v>Tennessee</v>
          </cell>
          <cell r="AQ14">
            <v>0.8970004605113161</v>
          </cell>
          <cell r="AR14">
            <v>13</v>
          </cell>
        </row>
        <row r="15">
          <cell r="AP15" t="str">
            <v>Kentucky</v>
          </cell>
          <cell r="AQ15">
            <v>0.88556679057299026</v>
          </cell>
          <cell r="AR15">
            <v>14</v>
          </cell>
        </row>
        <row r="16">
          <cell r="AP16" t="str">
            <v>Baylor</v>
          </cell>
          <cell r="AQ16">
            <v>0.87973836174072295</v>
          </cell>
          <cell r="AR16">
            <v>15</v>
          </cell>
        </row>
        <row r="17">
          <cell r="AP17" t="str">
            <v>Alabama</v>
          </cell>
          <cell r="AQ17">
            <v>0.87415190045306701</v>
          </cell>
          <cell r="AR17">
            <v>16</v>
          </cell>
        </row>
        <row r="18">
          <cell r="AP18" t="str">
            <v>New Mexico</v>
          </cell>
          <cell r="AQ18">
            <v>0.87002089703091434</v>
          </cell>
          <cell r="AR18">
            <v>17</v>
          </cell>
        </row>
        <row r="19">
          <cell r="AP19" t="str">
            <v>BYU</v>
          </cell>
          <cell r="AQ19">
            <v>0.86898520019444014</v>
          </cell>
          <cell r="AR19">
            <v>18</v>
          </cell>
        </row>
        <row r="20">
          <cell r="AP20" t="str">
            <v>Saint Mary's</v>
          </cell>
          <cell r="AQ20">
            <v>0.86635117250149751</v>
          </cell>
          <cell r="AR20">
            <v>19</v>
          </cell>
        </row>
        <row r="21">
          <cell r="AP21" t="str">
            <v>Wisconsin</v>
          </cell>
          <cell r="AQ21">
            <v>0.86457745862001767</v>
          </cell>
          <cell r="AR21">
            <v>20</v>
          </cell>
        </row>
        <row r="22">
          <cell r="AP22" t="str">
            <v>St. John's</v>
          </cell>
          <cell r="AQ22">
            <v>0.86258703670086045</v>
          </cell>
          <cell r="AR22">
            <v>21</v>
          </cell>
        </row>
        <row r="23">
          <cell r="AP23" t="str">
            <v>Texas</v>
          </cell>
          <cell r="AQ23">
            <v>0.86161316664692322</v>
          </cell>
          <cell r="AR23">
            <v>22</v>
          </cell>
        </row>
        <row r="24">
          <cell r="AP24" t="str">
            <v>Michigan St.</v>
          </cell>
          <cell r="AQ24">
            <v>0.86054250101108021</v>
          </cell>
          <cell r="AR24">
            <v>23</v>
          </cell>
        </row>
        <row r="25">
          <cell r="AP25" t="str">
            <v>Texas Tech</v>
          </cell>
          <cell r="AQ25">
            <v>0.85657096016671241</v>
          </cell>
          <cell r="AR25">
            <v>24</v>
          </cell>
        </row>
        <row r="26">
          <cell r="AP26" t="str">
            <v>Florida</v>
          </cell>
          <cell r="AQ26">
            <v>0.85516000753462118</v>
          </cell>
          <cell r="AR26">
            <v>25</v>
          </cell>
        </row>
        <row r="27">
          <cell r="AP27" t="str">
            <v>Mississippi St.</v>
          </cell>
          <cell r="AQ27">
            <v>0.85250922360532633</v>
          </cell>
          <cell r="AR27">
            <v>26</v>
          </cell>
        </row>
        <row r="28">
          <cell r="AP28" t="str">
            <v>Nebraska</v>
          </cell>
          <cell r="AQ28">
            <v>0.84899475633668176</v>
          </cell>
          <cell r="AR28">
            <v>27</v>
          </cell>
        </row>
        <row r="29">
          <cell r="AP29" t="str">
            <v>Clemson</v>
          </cell>
          <cell r="AQ29">
            <v>0.84656263297166578</v>
          </cell>
          <cell r="AR29">
            <v>28</v>
          </cell>
        </row>
        <row r="30">
          <cell r="AP30" t="str">
            <v>San Diego St.</v>
          </cell>
          <cell r="AQ30">
            <v>0.84646278947593101</v>
          </cell>
          <cell r="AR30">
            <v>29</v>
          </cell>
        </row>
        <row r="31">
          <cell r="AP31" t="str">
            <v>Colorado</v>
          </cell>
          <cell r="AQ31">
            <v>0.84597028159037269</v>
          </cell>
          <cell r="AR31">
            <v>30</v>
          </cell>
        </row>
        <row r="32">
          <cell r="AP32" t="str">
            <v>Pittsburgh</v>
          </cell>
          <cell r="AQ32">
            <v>0.84259058564460576</v>
          </cell>
          <cell r="AR32">
            <v>31</v>
          </cell>
        </row>
        <row r="33">
          <cell r="AP33" t="str">
            <v>TCU</v>
          </cell>
          <cell r="AQ33">
            <v>0.83736688374481061</v>
          </cell>
          <cell r="AR33">
            <v>32</v>
          </cell>
        </row>
        <row r="34">
          <cell r="AP34" t="str">
            <v>Ohio St.</v>
          </cell>
          <cell r="AQ34">
            <v>0.83679894043172698</v>
          </cell>
          <cell r="AR34">
            <v>33</v>
          </cell>
        </row>
        <row r="35">
          <cell r="AP35" t="str">
            <v>Dayton</v>
          </cell>
          <cell r="AQ35">
            <v>0.83401469076779189</v>
          </cell>
          <cell r="AR35">
            <v>34</v>
          </cell>
        </row>
        <row r="36">
          <cell r="AP36" t="str">
            <v>Nevada</v>
          </cell>
          <cell r="AQ36">
            <v>0.83143152373212292</v>
          </cell>
          <cell r="AR36">
            <v>35</v>
          </cell>
        </row>
        <row r="37">
          <cell r="AP37" t="str">
            <v>Texas A&amp;M</v>
          </cell>
          <cell r="AQ37">
            <v>0.83018942549734454</v>
          </cell>
          <cell r="AR37">
            <v>36</v>
          </cell>
        </row>
        <row r="38">
          <cell r="AP38" t="str">
            <v>Northwestern</v>
          </cell>
          <cell r="AQ38">
            <v>0.82524515910704532</v>
          </cell>
          <cell r="AR38">
            <v>37</v>
          </cell>
        </row>
        <row r="39">
          <cell r="AP39" t="str">
            <v>Kansas</v>
          </cell>
          <cell r="AQ39">
            <v>0.82311812753982616</v>
          </cell>
          <cell r="AR39">
            <v>38</v>
          </cell>
        </row>
        <row r="40">
          <cell r="AP40" t="str">
            <v>Colorado St.</v>
          </cell>
          <cell r="AQ40">
            <v>0.82223289372983199</v>
          </cell>
          <cell r="AR40">
            <v>39</v>
          </cell>
        </row>
        <row r="41">
          <cell r="AP41" t="str">
            <v>Indiana St.</v>
          </cell>
          <cell r="AQ41">
            <v>0.82208048151723612</v>
          </cell>
          <cell r="AR41">
            <v>40</v>
          </cell>
        </row>
        <row r="42">
          <cell r="AP42" t="str">
            <v>Wake Forest</v>
          </cell>
          <cell r="AQ42">
            <v>0.81897776765162222</v>
          </cell>
          <cell r="AR42">
            <v>41</v>
          </cell>
        </row>
        <row r="43">
          <cell r="AP43" t="str">
            <v>Villanova</v>
          </cell>
          <cell r="AQ43">
            <v>0.8186943540789039</v>
          </cell>
          <cell r="AR43">
            <v>42</v>
          </cell>
        </row>
        <row r="44">
          <cell r="AP44" t="str">
            <v>Iowa</v>
          </cell>
          <cell r="AQ44">
            <v>0.81858291239156689</v>
          </cell>
          <cell r="AR44">
            <v>43</v>
          </cell>
        </row>
        <row r="45">
          <cell r="AP45" t="str">
            <v>Florida Atlantic</v>
          </cell>
          <cell r="AQ45">
            <v>0.81653740347880144</v>
          </cell>
          <cell r="AR45">
            <v>44</v>
          </cell>
        </row>
        <row r="46">
          <cell r="AP46" t="str">
            <v>Cincinnati</v>
          </cell>
          <cell r="AQ46">
            <v>0.81593243671030569</v>
          </cell>
          <cell r="AR46">
            <v>45</v>
          </cell>
        </row>
        <row r="47">
          <cell r="AP47" t="str">
            <v>Boise St.</v>
          </cell>
          <cell r="AQ47">
            <v>0.8153527631672467</v>
          </cell>
          <cell r="AR47">
            <v>46</v>
          </cell>
        </row>
        <row r="48">
          <cell r="AP48" t="str">
            <v>South Carolina</v>
          </cell>
          <cell r="AQ48">
            <v>0.81532971129232068</v>
          </cell>
          <cell r="AR48">
            <v>47</v>
          </cell>
        </row>
        <row r="49">
          <cell r="AP49" t="str">
            <v>Washington St.</v>
          </cell>
          <cell r="AQ49">
            <v>0.81511681860744023</v>
          </cell>
          <cell r="AR49">
            <v>48</v>
          </cell>
        </row>
        <row r="50">
          <cell r="AP50" t="str">
            <v>Butler</v>
          </cell>
          <cell r="AQ50">
            <v>0.80741324549425442</v>
          </cell>
          <cell r="AR50">
            <v>49</v>
          </cell>
        </row>
        <row r="51">
          <cell r="AP51" t="str">
            <v>Oklahoma</v>
          </cell>
          <cell r="AQ51">
            <v>0.80541674737313196</v>
          </cell>
          <cell r="AR51">
            <v>50</v>
          </cell>
        </row>
        <row r="52">
          <cell r="AP52" t="str">
            <v>Oregon</v>
          </cell>
          <cell r="AQ52">
            <v>0.80219713732008247</v>
          </cell>
          <cell r="AR52">
            <v>51</v>
          </cell>
        </row>
        <row r="53">
          <cell r="AP53" t="str">
            <v>Utah St.</v>
          </cell>
          <cell r="AQ53">
            <v>0.79851510986019447</v>
          </cell>
          <cell r="AR53">
            <v>52</v>
          </cell>
        </row>
        <row r="54">
          <cell r="AP54" t="str">
            <v>Providence</v>
          </cell>
          <cell r="AQ54">
            <v>0.7971889281052712</v>
          </cell>
          <cell r="AR54">
            <v>53</v>
          </cell>
        </row>
        <row r="55">
          <cell r="AP55" t="str">
            <v>Drake</v>
          </cell>
          <cell r="AQ55">
            <v>0.79679205515097518</v>
          </cell>
          <cell r="AR55">
            <v>54</v>
          </cell>
        </row>
        <row r="56">
          <cell r="AP56" t="str">
            <v>Washington</v>
          </cell>
          <cell r="AQ56">
            <v>0.79457989276919816</v>
          </cell>
          <cell r="AR56">
            <v>55</v>
          </cell>
        </row>
        <row r="57">
          <cell r="AP57" t="str">
            <v>N.C. State</v>
          </cell>
          <cell r="AQ57">
            <v>0.79374608784096234</v>
          </cell>
          <cell r="AR57">
            <v>56</v>
          </cell>
        </row>
        <row r="58">
          <cell r="AP58" t="str">
            <v>Utah</v>
          </cell>
          <cell r="AQ58">
            <v>0.79235840932120949</v>
          </cell>
          <cell r="AR58">
            <v>57</v>
          </cell>
        </row>
        <row r="59">
          <cell r="AP59" t="str">
            <v>Xavier</v>
          </cell>
          <cell r="AQ59">
            <v>0.78765735082302302</v>
          </cell>
          <cell r="AR59">
            <v>58</v>
          </cell>
        </row>
        <row r="60">
          <cell r="AP60" t="str">
            <v>James Madison</v>
          </cell>
          <cell r="AQ60">
            <v>0.7851642496178991</v>
          </cell>
          <cell r="AR60">
            <v>59</v>
          </cell>
        </row>
        <row r="61">
          <cell r="AP61" t="str">
            <v>SMU</v>
          </cell>
          <cell r="AQ61">
            <v>0.78371627577423619</v>
          </cell>
          <cell r="AR61">
            <v>60</v>
          </cell>
        </row>
        <row r="62">
          <cell r="AP62" t="str">
            <v>San Francisco</v>
          </cell>
          <cell r="AQ62">
            <v>0.7828980415770298</v>
          </cell>
          <cell r="AR62">
            <v>61</v>
          </cell>
        </row>
        <row r="63">
          <cell r="AP63" t="str">
            <v>Grand Canyon</v>
          </cell>
          <cell r="AQ63">
            <v>0.77805951676592544</v>
          </cell>
          <cell r="AR63">
            <v>62</v>
          </cell>
        </row>
        <row r="64">
          <cell r="AP64" t="str">
            <v>Bradley</v>
          </cell>
          <cell r="AQ64">
            <v>0.77642300380984874</v>
          </cell>
          <cell r="AR64">
            <v>63</v>
          </cell>
        </row>
        <row r="65">
          <cell r="AP65" t="str">
            <v>North Texas</v>
          </cell>
          <cell r="AQ65">
            <v>0.7759695411665779</v>
          </cell>
          <cell r="AR65">
            <v>64</v>
          </cell>
        </row>
        <row r="66">
          <cell r="AP66" t="str">
            <v>Boston College</v>
          </cell>
          <cell r="AQ66">
            <v>0.77362082076403593</v>
          </cell>
          <cell r="AR66">
            <v>65</v>
          </cell>
        </row>
        <row r="67">
          <cell r="AP67" t="str">
            <v>McNeese St.</v>
          </cell>
          <cell r="AQ67">
            <v>0.77320733584905788</v>
          </cell>
          <cell r="AR67">
            <v>66</v>
          </cell>
        </row>
        <row r="68">
          <cell r="AP68" t="str">
            <v>Mississippi</v>
          </cell>
          <cell r="AQ68">
            <v>0.77203788112377558</v>
          </cell>
          <cell r="AR68">
            <v>67</v>
          </cell>
        </row>
        <row r="69">
          <cell r="AP69" t="str">
            <v>Virginia Tech</v>
          </cell>
          <cell r="AQ69">
            <v>0.77035231772641755</v>
          </cell>
          <cell r="AR69">
            <v>68</v>
          </cell>
        </row>
        <row r="70">
          <cell r="AP70" t="str">
            <v>Duquesne</v>
          </cell>
          <cell r="AQ70">
            <v>0.76978488710909876</v>
          </cell>
          <cell r="AR70">
            <v>69</v>
          </cell>
        </row>
        <row r="71">
          <cell r="AP71" t="str">
            <v>UNLV</v>
          </cell>
          <cell r="AQ71">
            <v>0.76927252204913932</v>
          </cell>
          <cell r="AR71">
            <v>70</v>
          </cell>
        </row>
        <row r="72">
          <cell r="AP72" t="str">
            <v>Princeton</v>
          </cell>
          <cell r="AQ72">
            <v>0.76923454169826877</v>
          </cell>
          <cell r="AR72">
            <v>71</v>
          </cell>
        </row>
        <row r="73">
          <cell r="AP73" t="str">
            <v>Kansas St.</v>
          </cell>
          <cell r="AQ73">
            <v>0.76920825626174361</v>
          </cell>
          <cell r="AR73">
            <v>72</v>
          </cell>
        </row>
        <row r="74">
          <cell r="AP74" t="str">
            <v>Maryland</v>
          </cell>
          <cell r="AQ74">
            <v>0.76485070075699124</v>
          </cell>
          <cell r="AR74">
            <v>73</v>
          </cell>
        </row>
        <row r="75">
          <cell r="AP75" t="str">
            <v>USC</v>
          </cell>
          <cell r="AQ75">
            <v>0.76394847791608245</v>
          </cell>
          <cell r="AR75">
            <v>74</v>
          </cell>
        </row>
        <row r="76">
          <cell r="AP76" t="str">
            <v>VCU</v>
          </cell>
          <cell r="AQ76">
            <v>0.76338562546192246</v>
          </cell>
          <cell r="AR76">
            <v>75</v>
          </cell>
        </row>
        <row r="77">
          <cell r="AP77" t="str">
            <v>LSU</v>
          </cell>
          <cell r="AQ77">
            <v>0.76081420844233849</v>
          </cell>
          <cell r="AR77">
            <v>76</v>
          </cell>
        </row>
        <row r="78">
          <cell r="AP78" t="str">
            <v>Richmond</v>
          </cell>
          <cell r="AQ78">
            <v>0.75918214280784102</v>
          </cell>
          <cell r="AR78">
            <v>77</v>
          </cell>
        </row>
        <row r="79">
          <cell r="AP79" t="str">
            <v>Georgia</v>
          </cell>
          <cell r="AQ79">
            <v>0.75457237822107048</v>
          </cell>
          <cell r="AR79">
            <v>78</v>
          </cell>
        </row>
        <row r="80">
          <cell r="AP80" t="str">
            <v>Yale</v>
          </cell>
          <cell r="AQ80">
            <v>0.75333627572176609</v>
          </cell>
          <cell r="AR80">
            <v>79</v>
          </cell>
        </row>
        <row r="81">
          <cell r="AP81" t="str">
            <v>Miami FL</v>
          </cell>
          <cell r="AQ81">
            <v>0.75264112182616638</v>
          </cell>
          <cell r="AR81">
            <v>80</v>
          </cell>
        </row>
        <row r="82">
          <cell r="AP82" t="str">
            <v>Memphis</v>
          </cell>
          <cell r="AQ82">
            <v>0.75228841103675459</v>
          </cell>
          <cell r="AR82">
            <v>81</v>
          </cell>
        </row>
        <row r="83">
          <cell r="AP83" t="str">
            <v>Seton Hall</v>
          </cell>
          <cell r="AQ83">
            <v>0.7516491485362915</v>
          </cell>
          <cell r="AR83">
            <v>82</v>
          </cell>
        </row>
        <row r="84">
          <cell r="AP84" t="str">
            <v>Indiana</v>
          </cell>
          <cell r="AQ84">
            <v>0.75071912376463867</v>
          </cell>
          <cell r="AR84">
            <v>83</v>
          </cell>
        </row>
        <row r="85">
          <cell r="AP85" t="str">
            <v>Florida St.</v>
          </cell>
          <cell r="AQ85">
            <v>0.75042487274731895</v>
          </cell>
          <cell r="AR85">
            <v>84</v>
          </cell>
        </row>
        <row r="86">
          <cell r="AP86" t="str">
            <v>UC Irvine</v>
          </cell>
          <cell r="AQ86">
            <v>0.75036637821122176</v>
          </cell>
          <cell r="AR86">
            <v>85</v>
          </cell>
        </row>
        <row r="87">
          <cell r="AP87" t="str">
            <v>Saint Joseph's</v>
          </cell>
          <cell r="AQ87">
            <v>0.74912923820343591</v>
          </cell>
          <cell r="AR87">
            <v>86</v>
          </cell>
        </row>
        <row r="88">
          <cell r="AP88" t="str">
            <v>Minnesota</v>
          </cell>
          <cell r="AQ88">
            <v>0.7484457152383921</v>
          </cell>
          <cell r="AR88">
            <v>87</v>
          </cell>
        </row>
        <row r="89">
          <cell r="AP89" t="str">
            <v>UCLA</v>
          </cell>
          <cell r="AQ89">
            <v>0.74727322895326365</v>
          </cell>
          <cell r="AR89">
            <v>88</v>
          </cell>
        </row>
        <row r="90">
          <cell r="AP90" t="str">
            <v>UCF</v>
          </cell>
          <cell r="AQ90">
            <v>0.74669184344770367</v>
          </cell>
          <cell r="AR90">
            <v>89</v>
          </cell>
        </row>
        <row r="91">
          <cell r="AP91" t="str">
            <v>Louisiana Tech</v>
          </cell>
          <cell r="AQ91">
            <v>0.74649292964401803</v>
          </cell>
          <cell r="AR91">
            <v>90</v>
          </cell>
        </row>
        <row r="92">
          <cell r="AP92" t="str">
            <v>Samford</v>
          </cell>
          <cell r="AQ92">
            <v>0.74620867082925757</v>
          </cell>
          <cell r="AR92">
            <v>91</v>
          </cell>
        </row>
        <row r="93">
          <cell r="AP93" t="str">
            <v>Penn St.</v>
          </cell>
          <cell r="AQ93">
            <v>0.74507091054832919</v>
          </cell>
          <cell r="AR93">
            <v>92</v>
          </cell>
        </row>
        <row r="94">
          <cell r="AP94" t="str">
            <v>Syracuse</v>
          </cell>
          <cell r="AQ94">
            <v>0.74446633442191246</v>
          </cell>
          <cell r="AR94">
            <v>93</v>
          </cell>
        </row>
        <row r="95">
          <cell r="AP95" t="str">
            <v>South Florida</v>
          </cell>
          <cell r="AQ95">
            <v>0.7355176022440375</v>
          </cell>
          <cell r="AR95">
            <v>94</v>
          </cell>
        </row>
        <row r="96">
          <cell r="AP96" t="str">
            <v>Massachusetts</v>
          </cell>
          <cell r="AQ96">
            <v>0.73479921667084469</v>
          </cell>
          <cell r="AR96">
            <v>95</v>
          </cell>
        </row>
        <row r="97">
          <cell r="AP97" t="str">
            <v>Charleston</v>
          </cell>
          <cell r="AQ97">
            <v>0.73374193338026183</v>
          </cell>
          <cell r="AR97">
            <v>96</v>
          </cell>
        </row>
        <row r="98">
          <cell r="AP98" t="str">
            <v>St. Bonaventure</v>
          </cell>
          <cell r="AQ98">
            <v>0.7322954175398162</v>
          </cell>
          <cell r="AR98">
            <v>97</v>
          </cell>
        </row>
        <row r="99">
          <cell r="AP99" t="str">
            <v>UAB</v>
          </cell>
          <cell r="AQ99">
            <v>0.72119658566345024</v>
          </cell>
          <cell r="AR99">
            <v>98</v>
          </cell>
        </row>
        <row r="100">
          <cell r="AP100" t="str">
            <v>Virginia</v>
          </cell>
          <cell r="AQ100">
            <v>0.72095954693587805</v>
          </cell>
          <cell r="AR100">
            <v>99</v>
          </cell>
        </row>
        <row r="101">
          <cell r="AP101" t="str">
            <v>Northern Iowa</v>
          </cell>
          <cell r="AQ101">
            <v>0.7201076296630653</v>
          </cell>
          <cell r="AR101">
            <v>100</v>
          </cell>
        </row>
        <row r="102">
          <cell r="AP102" t="str">
            <v>Loyola Chicago</v>
          </cell>
          <cell r="AQ102">
            <v>0.7163969284608811</v>
          </cell>
          <cell r="AR102">
            <v>101</v>
          </cell>
        </row>
        <row r="103">
          <cell r="AP103" t="str">
            <v>Cornell</v>
          </cell>
          <cell r="AQ103">
            <v>0.71508878751223381</v>
          </cell>
          <cell r="AR103">
            <v>102</v>
          </cell>
        </row>
        <row r="104">
          <cell r="AP104" t="str">
            <v>Arkansas</v>
          </cell>
          <cell r="AQ104">
            <v>0.71263759220107969</v>
          </cell>
          <cell r="AR104">
            <v>103</v>
          </cell>
        </row>
        <row r="105">
          <cell r="AP105" t="str">
            <v>Oklahoma St.</v>
          </cell>
          <cell r="AQ105">
            <v>0.71224600320930109</v>
          </cell>
          <cell r="AR105">
            <v>104</v>
          </cell>
        </row>
        <row r="106">
          <cell r="AP106" t="str">
            <v>Western Carolina</v>
          </cell>
          <cell r="AQ106">
            <v>0.70740968282373917</v>
          </cell>
          <cell r="AR106">
            <v>105</v>
          </cell>
        </row>
        <row r="107">
          <cell r="AP107" t="str">
            <v>Santa Clara</v>
          </cell>
          <cell r="AQ107">
            <v>0.7037001242693407</v>
          </cell>
          <cell r="AR107">
            <v>106</v>
          </cell>
        </row>
        <row r="108">
          <cell r="AP108" t="str">
            <v>Hofstra</v>
          </cell>
          <cell r="AQ108">
            <v>0.70214357320078369</v>
          </cell>
          <cell r="AR108">
            <v>107</v>
          </cell>
        </row>
        <row r="109">
          <cell r="AP109" t="str">
            <v>Appalachian St.</v>
          </cell>
          <cell r="AQ109">
            <v>0.70074614474836194</v>
          </cell>
          <cell r="AR109">
            <v>108</v>
          </cell>
        </row>
        <row r="110">
          <cell r="AP110" t="str">
            <v>George Mason</v>
          </cell>
          <cell r="AQ110">
            <v>0.69868251094048284</v>
          </cell>
          <cell r="AR110">
            <v>109</v>
          </cell>
        </row>
        <row r="111">
          <cell r="AP111" t="str">
            <v>UNC Wilmington</v>
          </cell>
          <cell r="AQ111">
            <v>0.69746435512064242</v>
          </cell>
          <cell r="AR111">
            <v>110</v>
          </cell>
        </row>
        <row r="112">
          <cell r="AP112" t="str">
            <v>Michigan</v>
          </cell>
          <cell r="AQ112">
            <v>0.69629888527755524</v>
          </cell>
          <cell r="AR112">
            <v>111</v>
          </cell>
        </row>
        <row r="113">
          <cell r="AP113" t="str">
            <v>Belmont</v>
          </cell>
          <cell r="AQ113">
            <v>0.69620670599395573</v>
          </cell>
          <cell r="AR113">
            <v>112</v>
          </cell>
        </row>
        <row r="114">
          <cell r="AP114" t="str">
            <v>Rutgers</v>
          </cell>
          <cell r="AQ114">
            <v>0.69611085917537663</v>
          </cell>
          <cell r="AR114">
            <v>113</v>
          </cell>
        </row>
        <row r="115">
          <cell r="AP115" t="str">
            <v>Missouri</v>
          </cell>
          <cell r="AQ115">
            <v>0.6946203581797592</v>
          </cell>
          <cell r="AR115">
            <v>114</v>
          </cell>
        </row>
        <row r="116">
          <cell r="AP116" t="str">
            <v>Davidson</v>
          </cell>
          <cell r="AQ116">
            <v>0.69261623071804679</v>
          </cell>
          <cell r="AR116">
            <v>115</v>
          </cell>
        </row>
        <row r="117">
          <cell r="AP117" t="str">
            <v>Vermont</v>
          </cell>
          <cell r="AQ117">
            <v>0.69206938388796746</v>
          </cell>
          <cell r="AR117">
            <v>116</v>
          </cell>
        </row>
        <row r="118">
          <cell r="AP118" t="str">
            <v>Stanford</v>
          </cell>
          <cell r="AQ118">
            <v>0.69084978604854685</v>
          </cell>
          <cell r="AR118">
            <v>117</v>
          </cell>
        </row>
        <row r="119">
          <cell r="AP119" t="str">
            <v>California</v>
          </cell>
          <cell r="AQ119">
            <v>0.68928007416181847</v>
          </cell>
          <cell r="AR119">
            <v>118</v>
          </cell>
        </row>
        <row r="120">
          <cell r="AP120" t="str">
            <v>Georgia Tech</v>
          </cell>
          <cell r="AQ120">
            <v>0.68800219531442719</v>
          </cell>
          <cell r="AR120">
            <v>119</v>
          </cell>
        </row>
        <row r="121">
          <cell r="AP121" t="str">
            <v>UT Arlington</v>
          </cell>
          <cell r="AQ121">
            <v>0.68682384250945783</v>
          </cell>
          <cell r="AR121">
            <v>120</v>
          </cell>
        </row>
        <row r="122">
          <cell r="AP122" t="str">
            <v>High Point</v>
          </cell>
          <cell r="AQ122">
            <v>0.68375582348446595</v>
          </cell>
          <cell r="AR122">
            <v>121</v>
          </cell>
        </row>
        <row r="123">
          <cell r="AP123" t="str">
            <v>Seattle</v>
          </cell>
          <cell r="AQ123">
            <v>0.6824963754451786</v>
          </cell>
          <cell r="AR123">
            <v>122</v>
          </cell>
        </row>
        <row r="124">
          <cell r="AP124" t="str">
            <v>Southern Illinois</v>
          </cell>
          <cell r="AQ124">
            <v>0.68198664621911487</v>
          </cell>
          <cell r="AR124">
            <v>123</v>
          </cell>
        </row>
        <row r="125">
          <cell r="AP125" t="str">
            <v>Charlotte</v>
          </cell>
          <cell r="AQ125">
            <v>0.6812520332894263</v>
          </cell>
          <cell r="AR125">
            <v>124</v>
          </cell>
        </row>
        <row r="126">
          <cell r="AP126" t="str">
            <v>Oakland</v>
          </cell>
          <cell r="AQ126">
            <v>0.68122953905420669</v>
          </cell>
          <cell r="AR126">
            <v>125</v>
          </cell>
        </row>
        <row r="127">
          <cell r="AP127" t="str">
            <v>UC San Diego</v>
          </cell>
          <cell r="AQ127">
            <v>0.67920491121959581</v>
          </cell>
          <cell r="AR127">
            <v>126</v>
          </cell>
        </row>
        <row r="128">
          <cell r="AP128" t="str">
            <v>Wright St.</v>
          </cell>
          <cell r="AQ128">
            <v>0.67806598550914499</v>
          </cell>
          <cell r="AR128">
            <v>127</v>
          </cell>
        </row>
        <row r="129">
          <cell r="AP129" t="str">
            <v>Western Kentucky</v>
          </cell>
          <cell r="AQ129">
            <v>0.67265514792679482</v>
          </cell>
          <cell r="AR129">
            <v>128</v>
          </cell>
        </row>
        <row r="130">
          <cell r="AP130" t="str">
            <v>Akron</v>
          </cell>
          <cell r="AQ130">
            <v>0.67009346926957669</v>
          </cell>
          <cell r="AR130">
            <v>129</v>
          </cell>
        </row>
        <row r="131">
          <cell r="AP131" t="str">
            <v>Youngstown St.</v>
          </cell>
          <cell r="AQ131">
            <v>0.66914873235057204</v>
          </cell>
          <cell r="AR131">
            <v>130</v>
          </cell>
        </row>
        <row r="132">
          <cell r="AP132" t="str">
            <v>Morehead St.</v>
          </cell>
          <cell r="AQ132">
            <v>0.66770483132259228</v>
          </cell>
          <cell r="AR132">
            <v>131</v>
          </cell>
        </row>
        <row r="133">
          <cell r="AP133" t="str">
            <v>South Dakota St.</v>
          </cell>
          <cell r="AQ133">
            <v>0.66571678361770192</v>
          </cell>
          <cell r="AR133">
            <v>132</v>
          </cell>
        </row>
        <row r="134">
          <cell r="AP134" t="str">
            <v>Toledo</v>
          </cell>
          <cell r="AQ134">
            <v>0.66335195651425916</v>
          </cell>
          <cell r="AR134">
            <v>133</v>
          </cell>
        </row>
        <row r="135">
          <cell r="AP135" t="str">
            <v>UNC Greensboro</v>
          </cell>
          <cell r="AQ135">
            <v>0.6594956083368716</v>
          </cell>
          <cell r="AR135">
            <v>134</v>
          </cell>
        </row>
        <row r="136">
          <cell r="AP136" t="str">
            <v>Missouri St.</v>
          </cell>
          <cell r="AQ136">
            <v>0.6554716936620415</v>
          </cell>
          <cell r="AR136">
            <v>135</v>
          </cell>
        </row>
        <row r="137">
          <cell r="AP137" t="str">
            <v>Murray St.</v>
          </cell>
          <cell r="AQ137">
            <v>0.65463041621501195</v>
          </cell>
          <cell r="AR137">
            <v>136</v>
          </cell>
        </row>
        <row r="138">
          <cell r="AP138" t="str">
            <v>Notre Dame</v>
          </cell>
          <cell r="AQ138">
            <v>0.65344054252752248</v>
          </cell>
          <cell r="AR138">
            <v>137</v>
          </cell>
        </row>
        <row r="139">
          <cell r="AP139" t="str">
            <v>Arkansas St.</v>
          </cell>
          <cell r="AQ139">
            <v>0.6530081185873492</v>
          </cell>
          <cell r="AR139">
            <v>138</v>
          </cell>
        </row>
        <row r="140">
          <cell r="AP140" t="str">
            <v>Drexel</v>
          </cell>
          <cell r="AQ140">
            <v>0.65211872686170946</v>
          </cell>
          <cell r="AR140">
            <v>139</v>
          </cell>
        </row>
        <row r="141">
          <cell r="AP141" t="str">
            <v>Delaware</v>
          </cell>
          <cell r="AQ141">
            <v>0.65159313005506303</v>
          </cell>
          <cell r="AR141">
            <v>140</v>
          </cell>
        </row>
        <row r="142">
          <cell r="AP142" t="str">
            <v>Troy</v>
          </cell>
          <cell r="AQ142">
            <v>0.64674367625606966</v>
          </cell>
          <cell r="AR142">
            <v>141</v>
          </cell>
        </row>
        <row r="143">
          <cell r="AP143" t="str">
            <v>West Virginia</v>
          </cell>
          <cell r="AQ143">
            <v>0.64615817237772655</v>
          </cell>
          <cell r="AR143">
            <v>142</v>
          </cell>
        </row>
        <row r="144">
          <cell r="AP144" t="str">
            <v>Liberty</v>
          </cell>
          <cell r="AQ144">
            <v>0.64449386936731146</v>
          </cell>
          <cell r="AR144">
            <v>143</v>
          </cell>
        </row>
        <row r="145">
          <cell r="AP145" t="str">
            <v>Wichita St.</v>
          </cell>
          <cell r="AQ145">
            <v>0.64391979302862878</v>
          </cell>
          <cell r="AR145">
            <v>144</v>
          </cell>
        </row>
        <row r="146">
          <cell r="AP146" t="str">
            <v>Sam Houston St.</v>
          </cell>
          <cell r="AQ146">
            <v>0.64306335718240037</v>
          </cell>
          <cell r="AR146">
            <v>145</v>
          </cell>
        </row>
        <row r="147">
          <cell r="AP147" t="str">
            <v>Ohio</v>
          </cell>
          <cell r="AQ147">
            <v>0.64239140497868163</v>
          </cell>
          <cell r="AR147">
            <v>146</v>
          </cell>
        </row>
        <row r="148">
          <cell r="AP148" t="str">
            <v>St. Thomas</v>
          </cell>
          <cell r="AQ148">
            <v>0.64172408271601145</v>
          </cell>
          <cell r="AR148">
            <v>147</v>
          </cell>
        </row>
        <row r="149">
          <cell r="AP149" t="str">
            <v>UC Davis</v>
          </cell>
          <cell r="AQ149">
            <v>0.63910290977072148</v>
          </cell>
          <cell r="AR149">
            <v>148</v>
          </cell>
        </row>
        <row r="150">
          <cell r="AP150" t="str">
            <v>Louisiana</v>
          </cell>
          <cell r="AQ150">
            <v>0.63820386402760654</v>
          </cell>
          <cell r="AR150">
            <v>149</v>
          </cell>
        </row>
        <row r="151">
          <cell r="AP151" t="str">
            <v>Chattanooga</v>
          </cell>
          <cell r="AQ151">
            <v>0.63776042145999134</v>
          </cell>
          <cell r="AR151">
            <v>150</v>
          </cell>
        </row>
        <row r="152">
          <cell r="AP152" t="str">
            <v>Arizona St.</v>
          </cell>
          <cell r="AQ152">
            <v>0.63635805521137778</v>
          </cell>
          <cell r="AR152">
            <v>151</v>
          </cell>
        </row>
        <row r="153">
          <cell r="AP153" t="str">
            <v>Tarleton St.</v>
          </cell>
          <cell r="AQ153">
            <v>0.63632859008821752</v>
          </cell>
          <cell r="AR153">
            <v>152</v>
          </cell>
        </row>
        <row r="154">
          <cell r="AP154" t="str">
            <v>Wyoming</v>
          </cell>
          <cell r="AQ154">
            <v>0.63490316124798674</v>
          </cell>
          <cell r="AR154">
            <v>153</v>
          </cell>
        </row>
        <row r="155">
          <cell r="AP155" t="str">
            <v>UMass Lowell</v>
          </cell>
          <cell r="AQ155">
            <v>0.63345655374966159</v>
          </cell>
          <cell r="AR155">
            <v>154</v>
          </cell>
        </row>
        <row r="156">
          <cell r="AP156" t="str">
            <v>Winthrop</v>
          </cell>
          <cell r="AQ156">
            <v>0.63280758898652711</v>
          </cell>
          <cell r="AR156">
            <v>155</v>
          </cell>
        </row>
        <row r="157">
          <cell r="AP157" t="str">
            <v>Towson</v>
          </cell>
          <cell r="AQ157">
            <v>0.62769078652053423</v>
          </cell>
          <cell r="AR157">
            <v>156</v>
          </cell>
        </row>
        <row r="158">
          <cell r="AP158" t="str">
            <v>Tulane</v>
          </cell>
          <cell r="AQ158">
            <v>0.62628569321620353</v>
          </cell>
          <cell r="AR158">
            <v>157</v>
          </cell>
        </row>
        <row r="159">
          <cell r="AP159" t="str">
            <v>Montana</v>
          </cell>
          <cell r="AQ159">
            <v>0.625473667580006</v>
          </cell>
          <cell r="AR159">
            <v>158</v>
          </cell>
        </row>
        <row r="160">
          <cell r="AP160" t="str">
            <v>Georgetown</v>
          </cell>
          <cell r="AQ160">
            <v>0.62159931166672056</v>
          </cell>
          <cell r="AR160">
            <v>159</v>
          </cell>
        </row>
        <row r="161">
          <cell r="AP161" t="str">
            <v>Eastern Washington</v>
          </cell>
          <cell r="AQ161">
            <v>0.61974481141034143</v>
          </cell>
          <cell r="AR161">
            <v>160</v>
          </cell>
        </row>
        <row r="162">
          <cell r="AP162" t="str">
            <v>Quinnipiac</v>
          </cell>
          <cell r="AQ162">
            <v>0.61763615180756881</v>
          </cell>
          <cell r="AR162">
            <v>161</v>
          </cell>
        </row>
        <row r="163">
          <cell r="AP163" t="str">
            <v>Purdue Fort Wayne</v>
          </cell>
          <cell r="AQ163">
            <v>0.61744141489740778</v>
          </cell>
          <cell r="AR163">
            <v>162</v>
          </cell>
        </row>
        <row r="164">
          <cell r="AP164" t="str">
            <v>Kent St.</v>
          </cell>
          <cell r="AQ164">
            <v>0.61738206606319956</v>
          </cell>
          <cell r="AR164">
            <v>163</v>
          </cell>
        </row>
        <row r="165">
          <cell r="AP165" t="str">
            <v>Weber St.</v>
          </cell>
          <cell r="AQ165">
            <v>0.61695523474949832</v>
          </cell>
          <cell r="AR165">
            <v>164</v>
          </cell>
        </row>
        <row r="166">
          <cell r="AP166" t="str">
            <v>Fordham</v>
          </cell>
          <cell r="AQ166">
            <v>0.61573550294388546</v>
          </cell>
          <cell r="AR166">
            <v>165</v>
          </cell>
        </row>
        <row r="167">
          <cell r="AP167" t="str">
            <v>East Carolina</v>
          </cell>
          <cell r="AQ167">
            <v>0.61459294072485438</v>
          </cell>
          <cell r="AR167">
            <v>166</v>
          </cell>
        </row>
        <row r="168">
          <cell r="AP168" t="str">
            <v>Longwood</v>
          </cell>
          <cell r="AQ168">
            <v>0.61426553142247509</v>
          </cell>
          <cell r="AR168">
            <v>167</v>
          </cell>
        </row>
        <row r="169">
          <cell r="AP169" t="str">
            <v>Furman</v>
          </cell>
          <cell r="AQ169">
            <v>0.61342454045751649</v>
          </cell>
          <cell r="AR169">
            <v>168</v>
          </cell>
        </row>
        <row r="170">
          <cell r="AP170" t="str">
            <v>Illinois Chicago</v>
          </cell>
          <cell r="AQ170">
            <v>0.61218306466300676</v>
          </cell>
          <cell r="AR170">
            <v>169</v>
          </cell>
        </row>
        <row r="171">
          <cell r="AP171" t="str">
            <v>Louisville</v>
          </cell>
          <cell r="AQ171">
            <v>0.61052216233045176</v>
          </cell>
          <cell r="AR171">
            <v>170</v>
          </cell>
        </row>
        <row r="172">
          <cell r="AP172" t="str">
            <v>Colgate</v>
          </cell>
          <cell r="AQ172">
            <v>0.60868071796434564</v>
          </cell>
          <cell r="AR172">
            <v>171</v>
          </cell>
        </row>
        <row r="173">
          <cell r="AP173" t="str">
            <v>Rice</v>
          </cell>
          <cell r="AQ173">
            <v>0.60745541362045252</v>
          </cell>
          <cell r="AR173">
            <v>172</v>
          </cell>
        </row>
        <row r="174">
          <cell r="AP174" t="str">
            <v>Saint Louis</v>
          </cell>
          <cell r="AQ174">
            <v>0.60677361224289927</v>
          </cell>
          <cell r="AR174">
            <v>173</v>
          </cell>
        </row>
        <row r="175">
          <cell r="AP175" t="str">
            <v>Hawaii</v>
          </cell>
          <cell r="AQ175">
            <v>0.6040590655437178</v>
          </cell>
          <cell r="AR175">
            <v>174</v>
          </cell>
        </row>
        <row r="176">
          <cell r="AP176" t="str">
            <v>UNC Asheville</v>
          </cell>
          <cell r="AQ176">
            <v>0.59880073945126411</v>
          </cell>
          <cell r="AR176">
            <v>175</v>
          </cell>
        </row>
        <row r="177">
          <cell r="AP177" t="str">
            <v>Air Force</v>
          </cell>
          <cell r="AQ177">
            <v>0.59760433251224654</v>
          </cell>
          <cell r="AR177">
            <v>176</v>
          </cell>
        </row>
        <row r="178">
          <cell r="AP178" t="str">
            <v>Bryant</v>
          </cell>
          <cell r="AQ178">
            <v>0.5957171879349753</v>
          </cell>
          <cell r="AR178">
            <v>177</v>
          </cell>
        </row>
        <row r="179">
          <cell r="AP179" t="str">
            <v>Temple</v>
          </cell>
          <cell r="AQ179">
            <v>0.59356494213807831</v>
          </cell>
          <cell r="AR179">
            <v>178</v>
          </cell>
        </row>
        <row r="180">
          <cell r="AP180" t="str">
            <v>UTEP</v>
          </cell>
          <cell r="AQ180">
            <v>0.59244528268581576</v>
          </cell>
          <cell r="AR180">
            <v>179</v>
          </cell>
        </row>
        <row r="181">
          <cell r="AP181" t="str">
            <v>Oregon St.</v>
          </cell>
          <cell r="AQ181">
            <v>0.59165668065295829</v>
          </cell>
          <cell r="AR181">
            <v>180</v>
          </cell>
        </row>
        <row r="182">
          <cell r="AP182" t="str">
            <v>Stony Brook</v>
          </cell>
          <cell r="AQ182">
            <v>0.59062847007619812</v>
          </cell>
          <cell r="AR182">
            <v>181</v>
          </cell>
        </row>
        <row r="183">
          <cell r="AP183" t="str">
            <v>Long Beach St.</v>
          </cell>
          <cell r="AQ183">
            <v>0.59046313456718513</v>
          </cell>
          <cell r="AR183">
            <v>182</v>
          </cell>
        </row>
        <row r="184">
          <cell r="AP184" t="str">
            <v>La Salle</v>
          </cell>
          <cell r="AQ184">
            <v>0.58189826739188788</v>
          </cell>
          <cell r="AR184">
            <v>183</v>
          </cell>
        </row>
        <row r="185">
          <cell r="AP185" t="str">
            <v>Brown</v>
          </cell>
          <cell r="AQ185">
            <v>0.58102272427761747</v>
          </cell>
          <cell r="AR185">
            <v>184</v>
          </cell>
        </row>
        <row r="186">
          <cell r="AP186" t="str">
            <v>UC Santa Barbara</v>
          </cell>
          <cell r="AQ186">
            <v>0.58067586545324112</v>
          </cell>
          <cell r="AR186">
            <v>185</v>
          </cell>
        </row>
        <row r="187">
          <cell r="AP187" t="str">
            <v>Gardner Webb</v>
          </cell>
          <cell r="AQ187">
            <v>0.5790585969367299</v>
          </cell>
          <cell r="AR187">
            <v>186</v>
          </cell>
        </row>
        <row r="188">
          <cell r="AP188" t="str">
            <v>Vanderbilt</v>
          </cell>
          <cell r="AQ188">
            <v>0.57846553608607942</v>
          </cell>
          <cell r="AR188">
            <v>187</v>
          </cell>
        </row>
        <row r="189">
          <cell r="AP189" t="str">
            <v>Harvard</v>
          </cell>
          <cell r="AQ189">
            <v>0.57800891004183907</v>
          </cell>
          <cell r="AR189">
            <v>188</v>
          </cell>
        </row>
        <row r="190">
          <cell r="AP190" t="str">
            <v>Loyola Marymount</v>
          </cell>
          <cell r="AQ190">
            <v>0.57694836969634122</v>
          </cell>
          <cell r="AR190">
            <v>189</v>
          </cell>
        </row>
        <row r="191">
          <cell r="AP191" t="str">
            <v>George Washington</v>
          </cell>
          <cell r="AQ191">
            <v>0.5741832168669263</v>
          </cell>
          <cell r="AR191">
            <v>190</v>
          </cell>
        </row>
        <row r="192">
          <cell r="AP192" t="str">
            <v>East Tennessee St.</v>
          </cell>
          <cell r="AQ192">
            <v>0.57196332765305391</v>
          </cell>
          <cell r="AR192">
            <v>191</v>
          </cell>
        </row>
        <row r="193">
          <cell r="AP193" t="str">
            <v>Radford</v>
          </cell>
          <cell r="AQ193">
            <v>0.57014942636051646</v>
          </cell>
          <cell r="AR193">
            <v>192</v>
          </cell>
        </row>
        <row r="194">
          <cell r="AP194" t="str">
            <v>Columbia</v>
          </cell>
          <cell r="AQ194">
            <v>0.56937013424406946</v>
          </cell>
          <cell r="AR194">
            <v>193</v>
          </cell>
        </row>
        <row r="195">
          <cell r="AP195" t="str">
            <v>Texas A&amp;M Corpus Chris</v>
          </cell>
          <cell r="AQ195">
            <v>0.56875862492525864</v>
          </cell>
          <cell r="AR195">
            <v>194</v>
          </cell>
        </row>
        <row r="196">
          <cell r="AP196" t="str">
            <v>Stephen F. Austin</v>
          </cell>
          <cell r="AQ196">
            <v>0.56841108780067429</v>
          </cell>
          <cell r="AR196">
            <v>195</v>
          </cell>
        </row>
        <row r="197">
          <cell r="AP197" t="str">
            <v>Fairfield</v>
          </cell>
          <cell r="AQ197">
            <v>0.56735810367735207</v>
          </cell>
          <cell r="AR197">
            <v>196</v>
          </cell>
        </row>
        <row r="198">
          <cell r="AP198" t="str">
            <v>Lipscomb</v>
          </cell>
          <cell r="AQ198">
            <v>0.56445574239323926</v>
          </cell>
          <cell r="AR198">
            <v>197</v>
          </cell>
        </row>
        <row r="199">
          <cell r="AP199" t="str">
            <v>Penn</v>
          </cell>
          <cell r="AQ199">
            <v>0.56414939218679849</v>
          </cell>
          <cell r="AR199">
            <v>198</v>
          </cell>
        </row>
        <row r="200">
          <cell r="AP200" t="str">
            <v>Eastern Kentucky</v>
          </cell>
          <cell r="AQ200">
            <v>0.5641234811841751</v>
          </cell>
          <cell r="AR200">
            <v>199</v>
          </cell>
        </row>
        <row r="201">
          <cell r="AP201" t="str">
            <v>Monmouth</v>
          </cell>
          <cell r="AQ201">
            <v>0.56379258226340578</v>
          </cell>
          <cell r="AR201">
            <v>200</v>
          </cell>
        </row>
        <row r="202">
          <cell r="AP202" t="str">
            <v>Pepperdine</v>
          </cell>
          <cell r="AQ202">
            <v>0.56362426876631244</v>
          </cell>
          <cell r="AR202">
            <v>201</v>
          </cell>
        </row>
        <row r="203">
          <cell r="AP203" t="str">
            <v>Illinois St.</v>
          </cell>
          <cell r="AQ203">
            <v>0.56360342457263335</v>
          </cell>
          <cell r="AR203">
            <v>202</v>
          </cell>
        </row>
        <row r="204">
          <cell r="AP204" t="str">
            <v>Utah Valley</v>
          </cell>
          <cell r="AQ204">
            <v>0.56228762455134185</v>
          </cell>
          <cell r="AR204">
            <v>203</v>
          </cell>
        </row>
        <row r="205">
          <cell r="AP205" t="str">
            <v>Montana St.</v>
          </cell>
          <cell r="AQ205">
            <v>0.56131768356614964</v>
          </cell>
          <cell r="AR205">
            <v>204</v>
          </cell>
        </row>
        <row r="206">
          <cell r="AP206" t="str">
            <v>Cleveland St.</v>
          </cell>
          <cell r="AQ206">
            <v>0.55752714196020081</v>
          </cell>
          <cell r="AR206">
            <v>205</v>
          </cell>
        </row>
        <row r="207">
          <cell r="AP207" t="str">
            <v>Saint Peter's</v>
          </cell>
          <cell r="AQ207">
            <v>0.5557905930699728</v>
          </cell>
          <cell r="AR207">
            <v>206</v>
          </cell>
        </row>
        <row r="208">
          <cell r="AP208" t="str">
            <v>Texas St.</v>
          </cell>
          <cell r="AQ208">
            <v>0.55545517718760962</v>
          </cell>
          <cell r="AR208">
            <v>207</v>
          </cell>
        </row>
        <row r="209">
          <cell r="AP209" t="str">
            <v>Rhode Island</v>
          </cell>
          <cell r="AQ209">
            <v>0.552962121541686</v>
          </cell>
          <cell r="AR209">
            <v>208</v>
          </cell>
        </row>
        <row r="210">
          <cell r="AP210" t="str">
            <v>Jacksonville St.</v>
          </cell>
          <cell r="AQ210">
            <v>0.552853263115064</v>
          </cell>
          <cell r="AR210">
            <v>209</v>
          </cell>
        </row>
        <row r="211">
          <cell r="AP211" t="str">
            <v>Northern Colorado</v>
          </cell>
          <cell r="AQ211">
            <v>0.55102481900689537</v>
          </cell>
          <cell r="AR211">
            <v>210</v>
          </cell>
        </row>
        <row r="212">
          <cell r="AP212" t="str">
            <v>Cal St. Northridge</v>
          </cell>
          <cell r="AQ212">
            <v>0.54984164218234965</v>
          </cell>
          <cell r="AR212">
            <v>211</v>
          </cell>
        </row>
        <row r="213">
          <cell r="AP213" t="str">
            <v>Northern Kentucky</v>
          </cell>
          <cell r="AQ213">
            <v>0.54975003835437164</v>
          </cell>
          <cell r="AR213">
            <v>212</v>
          </cell>
        </row>
        <row r="214">
          <cell r="AP214" t="str">
            <v>Abilene Christian</v>
          </cell>
          <cell r="AQ214">
            <v>0.54858126789937001</v>
          </cell>
          <cell r="AR214">
            <v>213</v>
          </cell>
        </row>
        <row r="215">
          <cell r="AP215" t="str">
            <v>San Jose St.</v>
          </cell>
          <cell r="AQ215">
            <v>0.54564679634834645</v>
          </cell>
          <cell r="AR215">
            <v>214</v>
          </cell>
        </row>
        <row r="216">
          <cell r="AP216" t="str">
            <v>Northeastern</v>
          </cell>
          <cell r="AQ216">
            <v>0.5439114055698776</v>
          </cell>
          <cell r="AR216">
            <v>215</v>
          </cell>
        </row>
        <row r="217">
          <cell r="AP217" t="str">
            <v>Mercer</v>
          </cell>
          <cell r="AQ217">
            <v>0.54388109523868711</v>
          </cell>
          <cell r="AR217">
            <v>216</v>
          </cell>
        </row>
        <row r="218">
          <cell r="AP218" t="str">
            <v>Marist</v>
          </cell>
          <cell r="AQ218">
            <v>0.54036845912163456</v>
          </cell>
          <cell r="AR218">
            <v>217</v>
          </cell>
        </row>
        <row r="219">
          <cell r="AP219" t="str">
            <v>Cal Baptist</v>
          </cell>
          <cell r="AQ219">
            <v>0.53975591962980429</v>
          </cell>
          <cell r="AR219">
            <v>218</v>
          </cell>
        </row>
        <row r="220">
          <cell r="AP220" t="str">
            <v>Cal St. Fullerton</v>
          </cell>
          <cell r="AQ220">
            <v>0.53754275308900801</v>
          </cell>
          <cell r="AR220">
            <v>219</v>
          </cell>
        </row>
        <row r="221">
          <cell r="AP221" t="str">
            <v>UMKC</v>
          </cell>
          <cell r="AQ221">
            <v>0.53724822508242565</v>
          </cell>
          <cell r="AR221">
            <v>220</v>
          </cell>
        </row>
        <row r="222">
          <cell r="AP222" t="str">
            <v>Wofford</v>
          </cell>
          <cell r="AQ222">
            <v>0.53636364036503403</v>
          </cell>
          <cell r="AR222">
            <v>221</v>
          </cell>
        </row>
        <row r="223">
          <cell r="AP223" t="str">
            <v>North Dakota</v>
          </cell>
          <cell r="AQ223">
            <v>0.53442656318886261</v>
          </cell>
          <cell r="AR223">
            <v>222</v>
          </cell>
        </row>
        <row r="224">
          <cell r="AP224" t="str">
            <v>Merrimack</v>
          </cell>
          <cell r="AQ224">
            <v>0.53267334248341847</v>
          </cell>
          <cell r="AR224">
            <v>223</v>
          </cell>
        </row>
        <row r="225">
          <cell r="AP225" t="str">
            <v>Iona</v>
          </cell>
          <cell r="AQ225">
            <v>0.5325161929111758</v>
          </cell>
          <cell r="AR225">
            <v>224</v>
          </cell>
        </row>
        <row r="226">
          <cell r="AP226" t="str">
            <v>Little Rock</v>
          </cell>
          <cell r="AQ226">
            <v>0.53100563085063557</v>
          </cell>
          <cell r="AR226">
            <v>225</v>
          </cell>
        </row>
        <row r="227">
          <cell r="AP227" t="str">
            <v>Tennessee Martin</v>
          </cell>
          <cell r="AQ227">
            <v>0.52685945108129995</v>
          </cell>
          <cell r="AR227">
            <v>226</v>
          </cell>
        </row>
        <row r="228">
          <cell r="AP228" t="str">
            <v>Evansville</v>
          </cell>
          <cell r="AQ228">
            <v>0.52680325029798514</v>
          </cell>
          <cell r="AR228">
            <v>227</v>
          </cell>
        </row>
        <row r="229">
          <cell r="AP229" t="str">
            <v>Bowling Green</v>
          </cell>
          <cell r="AQ229">
            <v>0.52518056502637978</v>
          </cell>
          <cell r="AR229">
            <v>228</v>
          </cell>
        </row>
        <row r="230">
          <cell r="AP230" t="str">
            <v>Fresno St.</v>
          </cell>
          <cell r="AQ230">
            <v>0.52292045650756969</v>
          </cell>
          <cell r="AR230">
            <v>229</v>
          </cell>
        </row>
        <row r="231">
          <cell r="AP231" t="str">
            <v>UC Riverside</v>
          </cell>
          <cell r="AQ231">
            <v>0.52150915196314707</v>
          </cell>
          <cell r="AR231">
            <v>230</v>
          </cell>
        </row>
        <row r="232">
          <cell r="AP232" t="str">
            <v>Georgia St.</v>
          </cell>
          <cell r="AQ232">
            <v>0.51879547734643061</v>
          </cell>
          <cell r="AR232">
            <v>231</v>
          </cell>
        </row>
        <row r="233">
          <cell r="AP233" t="str">
            <v>North Florida</v>
          </cell>
          <cell r="AQ233">
            <v>0.51847050320970267</v>
          </cell>
          <cell r="AR233">
            <v>232</v>
          </cell>
        </row>
        <row r="234">
          <cell r="AP234" t="str">
            <v>Mount St. Mary's</v>
          </cell>
          <cell r="AQ234">
            <v>0.5184591740115263</v>
          </cell>
          <cell r="AR234">
            <v>233</v>
          </cell>
        </row>
        <row r="235">
          <cell r="AP235" t="str">
            <v>Stetson</v>
          </cell>
          <cell r="AQ235">
            <v>0.51843420999969425</v>
          </cell>
          <cell r="AR235">
            <v>234</v>
          </cell>
        </row>
        <row r="236">
          <cell r="AP236" t="str">
            <v>Nicholls St.</v>
          </cell>
          <cell r="AQ236">
            <v>0.51735258671155293</v>
          </cell>
          <cell r="AR236">
            <v>235</v>
          </cell>
        </row>
        <row r="237">
          <cell r="AP237" t="str">
            <v>Rider</v>
          </cell>
          <cell r="AQ237">
            <v>0.51604863235092258</v>
          </cell>
          <cell r="AR237">
            <v>236</v>
          </cell>
        </row>
        <row r="238">
          <cell r="AP238" t="str">
            <v>UTSA</v>
          </cell>
          <cell r="AQ238">
            <v>0.51213766295887486</v>
          </cell>
          <cell r="AR238">
            <v>237</v>
          </cell>
        </row>
        <row r="239">
          <cell r="AP239" t="str">
            <v>San Diego</v>
          </cell>
          <cell r="AQ239">
            <v>0.51205146815250702</v>
          </cell>
          <cell r="AR239">
            <v>238</v>
          </cell>
        </row>
        <row r="240">
          <cell r="AP240" t="str">
            <v>Florida Gulf Coast</v>
          </cell>
          <cell r="AQ240">
            <v>0.51201430182917762</v>
          </cell>
          <cell r="AR240">
            <v>239</v>
          </cell>
        </row>
        <row r="241">
          <cell r="AP241" t="str">
            <v>Southern Utah</v>
          </cell>
          <cell r="AQ241">
            <v>0.51188693495580906</v>
          </cell>
          <cell r="AR241">
            <v>240</v>
          </cell>
        </row>
        <row r="242">
          <cell r="AP242" t="str">
            <v>Norfolk St.</v>
          </cell>
          <cell r="AQ242">
            <v>0.51029933550582662</v>
          </cell>
          <cell r="AR242">
            <v>241</v>
          </cell>
        </row>
        <row r="243">
          <cell r="AP243" t="str">
            <v>Tulsa</v>
          </cell>
          <cell r="AQ243">
            <v>0.5080896135898928</v>
          </cell>
          <cell r="AR243">
            <v>242</v>
          </cell>
        </row>
        <row r="244">
          <cell r="AP244" t="str">
            <v>Lehigh</v>
          </cell>
          <cell r="AQ244">
            <v>0.50788420863658035</v>
          </cell>
          <cell r="AR244">
            <v>243</v>
          </cell>
        </row>
        <row r="245">
          <cell r="AP245" t="str">
            <v>Marshall</v>
          </cell>
          <cell r="AQ245">
            <v>0.50665797938614265</v>
          </cell>
          <cell r="AR245">
            <v>244</v>
          </cell>
        </row>
        <row r="246">
          <cell r="AP246" t="str">
            <v>Canisius</v>
          </cell>
          <cell r="AQ246">
            <v>0.50503614913175865</v>
          </cell>
          <cell r="AR246">
            <v>245</v>
          </cell>
        </row>
        <row r="247">
          <cell r="AP247" t="str">
            <v>Niagara</v>
          </cell>
          <cell r="AQ247">
            <v>0.50343431993345589</v>
          </cell>
          <cell r="AR247">
            <v>246</v>
          </cell>
        </row>
        <row r="248">
          <cell r="AP248" t="str">
            <v>Maine</v>
          </cell>
          <cell r="AQ248">
            <v>0.5031155737727786</v>
          </cell>
          <cell r="AR248">
            <v>247</v>
          </cell>
        </row>
        <row r="249">
          <cell r="AP249" t="str">
            <v>South Alabama</v>
          </cell>
          <cell r="AQ249">
            <v>0.50237427470958573</v>
          </cell>
          <cell r="AR249">
            <v>248</v>
          </cell>
        </row>
        <row r="250">
          <cell r="AP250" t="str">
            <v>Albany</v>
          </cell>
          <cell r="AQ250">
            <v>0.50199029994853872</v>
          </cell>
          <cell r="AR250">
            <v>249</v>
          </cell>
        </row>
        <row r="251">
          <cell r="AP251" t="str">
            <v>Green Bay</v>
          </cell>
          <cell r="AQ251">
            <v>0.50120095715212387</v>
          </cell>
          <cell r="AR251">
            <v>250</v>
          </cell>
        </row>
        <row r="252">
          <cell r="AP252" t="str">
            <v>Southern</v>
          </cell>
          <cell r="AQ252">
            <v>0.50087726272651734</v>
          </cell>
          <cell r="AR252">
            <v>251</v>
          </cell>
        </row>
        <row r="253">
          <cell r="AP253" t="str">
            <v>American</v>
          </cell>
          <cell r="AQ253">
            <v>0.49793440350966633</v>
          </cell>
          <cell r="AR253">
            <v>252</v>
          </cell>
        </row>
        <row r="254">
          <cell r="AP254" t="str">
            <v>Milwaukee</v>
          </cell>
          <cell r="AQ254">
            <v>0.4967485146299403</v>
          </cell>
          <cell r="AR254">
            <v>253</v>
          </cell>
        </row>
        <row r="255">
          <cell r="AP255" t="str">
            <v>Western Illinois</v>
          </cell>
          <cell r="AQ255">
            <v>0.49499108063293307</v>
          </cell>
          <cell r="AR255">
            <v>254</v>
          </cell>
        </row>
        <row r="256">
          <cell r="AP256" t="str">
            <v>Lamar</v>
          </cell>
          <cell r="AQ256">
            <v>0.49492368450730867</v>
          </cell>
          <cell r="AR256">
            <v>255</v>
          </cell>
        </row>
        <row r="257">
          <cell r="AP257" t="str">
            <v>North Dakota St.</v>
          </cell>
          <cell r="AQ257">
            <v>0.49492124097980256</v>
          </cell>
          <cell r="AR257">
            <v>256</v>
          </cell>
        </row>
        <row r="258">
          <cell r="AP258" t="str">
            <v>DePaul</v>
          </cell>
          <cell r="AQ258">
            <v>0.4940458324188346</v>
          </cell>
          <cell r="AR258">
            <v>257</v>
          </cell>
        </row>
        <row r="259">
          <cell r="AP259" t="str">
            <v>North Alabama</v>
          </cell>
          <cell r="AQ259">
            <v>0.49257471165934213</v>
          </cell>
          <cell r="AR259">
            <v>258</v>
          </cell>
        </row>
        <row r="260">
          <cell r="AP260" t="str">
            <v>Idaho St.</v>
          </cell>
          <cell r="AQ260">
            <v>0.49082542452278488</v>
          </cell>
          <cell r="AR260">
            <v>259</v>
          </cell>
        </row>
        <row r="261">
          <cell r="AP261" t="str">
            <v>Portland St.</v>
          </cell>
          <cell r="AQ261">
            <v>0.49065156522207304</v>
          </cell>
          <cell r="AR261">
            <v>260</v>
          </cell>
        </row>
        <row r="262">
          <cell r="AP262" t="str">
            <v>Austin Peay</v>
          </cell>
          <cell r="AQ262">
            <v>0.49054182812066349</v>
          </cell>
          <cell r="AR262">
            <v>261</v>
          </cell>
        </row>
        <row r="263">
          <cell r="AP263" t="str">
            <v>Miami OH</v>
          </cell>
          <cell r="AQ263">
            <v>0.4884183655020925</v>
          </cell>
          <cell r="AR263">
            <v>262</v>
          </cell>
        </row>
        <row r="264">
          <cell r="AP264" t="str">
            <v>Bucknell</v>
          </cell>
          <cell r="AQ264">
            <v>0.48825012800641121</v>
          </cell>
          <cell r="AR264">
            <v>263</v>
          </cell>
        </row>
        <row r="265">
          <cell r="AP265" t="str">
            <v>UMBC</v>
          </cell>
          <cell r="AQ265">
            <v>0.48591395209635668</v>
          </cell>
          <cell r="AR265">
            <v>264</v>
          </cell>
        </row>
        <row r="266">
          <cell r="AP266" t="str">
            <v>New Hampshire</v>
          </cell>
          <cell r="AQ266">
            <v>0.48550914993115202</v>
          </cell>
          <cell r="AR266">
            <v>265</v>
          </cell>
        </row>
        <row r="267">
          <cell r="AP267" t="str">
            <v>Oral Roberts</v>
          </cell>
          <cell r="AQ267">
            <v>0.48176885319452833</v>
          </cell>
          <cell r="AR267">
            <v>266</v>
          </cell>
        </row>
        <row r="268">
          <cell r="AP268" t="str">
            <v>Central Connecticut</v>
          </cell>
          <cell r="AQ268">
            <v>0.48116561600528335</v>
          </cell>
          <cell r="AR268">
            <v>267</v>
          </cell>
        </row>
        <row r="269">
          <cell r="AP269" t="str">
            <v>Southern Miss</v>
          </cell>
          <cell r="AQ269">
            <v>0.48004886939088043</v>
          </cell>
          <cell r="AR269">
            <v>268</v>
          </cell>
        </row>
        <row r="270">
          <cell r="AP270" t="str">
            <v>Northern Illinois</v>
          </cell>
          <cell r="AQ270">
            <v>0.47969980628158954</v>
          </cell>
          <cell r="AR270">
            <v>269</v>
          </cell>
        </row>
        <row r="271">
          <cell r="AP271" t="str">
            <v>Kennesaw St.</v>
          </cell>
          <cell r="AQ271">
            <v>0.47930075735463845</v>
          </cell>
          <cell r="AR271">
            <v>270</v>
          </cell>
        </row>
        <row r="272">
          <cell r="AP272" t="str">
            <v>Howard</v>
          </cell>
          <cell r="AQ272">
            <v>0.47535768327537947</v>
          </cell>
          <cell r="AR272">
            <v>271</v>
          </cell>
        </row>
        <row r="273">
          <cell r="AP273" t="str">
            <v>Denver</v>
          </cell>
          <cell r="AQ273">
            <v>0.4751306782459736</v>
          </cell>
          <cell r="AR273">
            <v>272</v>
          </cell>
        </row>
        <row r="274">
          <cell r="AP274" t="str">
            <v>Ball St.</v>
          </cell>
          <cell r="AQ274">
            <v>0.4740825823445029</v>
          </cell>
          <cell r="AR274">
            <v>273</v>
          </cell>
        </row>
        <row r="275">
          <cell r="AP275" t="str">
            <v>The Citadel</v>
          </cell>
          <cell r="AQ275">
            <v>0.47167637450069905</v>
          </cell>
          <cell r="AR275">
            <v>274</v>
          </cell>
        </row>
        <row r="276">
          <cell r="AP276" t="str">
            <v>Queens</v>
          </cell>
          <cell r="AQ276">
            <v>0.46969172273323273</v>
          </cell>
          <cell r="AR276">
            <v>275</v>
          </cell>
        </row>
        <row r="277">
          <cell r="AP277" t="str">
            <v>Nebraska Omaha</v>
          </cell>
          <cell r="AQ277">
            <v>0.46697203248947572</v>
          </cell>
          <cell r="AR277">
            <v>276</v>
          </cell>
        </row>
        <row r="278">
          <cell r="AP278" t="str">
            <v>Cal St. Bakersfield</v>
          </cell>
          <cell r="AQ278">
            <v>0.46588896020054876</v>
          </cell>
          <cell r="AR278">
            <v>277</v>
          </cell>
        </row>
        <row r="279">
          <cell r="AP279" t="str">
            <v>North Carolina Central</v>
          </cell>
          <cell r="AQ279">
            <v>0.46518725003738015</v>
          </cell>
          <cell r="AR279">
            <v>278</v>
          </cell>
        </row>
        <row r="280">
          <cell r="AP280" t="str">
            <v>Grambling St.</v>
          </cell>
          <cell r="AQ280">
            <v>0.45967444537730651</v>
          </cell>
          <cell r="AR280">
            <v>279</v>
          </cell>
        </row>
        <row r="281">
          <cell r="AP281" t="str">
            <v>USC Upstate</v>
          </cell>
          <cell r="AQ281">
            <v>0.4594406371348248</v>
          </cell>
          <cell r="AR281">
            <v>280</v>
          </cell>
        </row>
        <row r="282">
          <cell r="AP282" t="str">
            <v>Central Michigan</v>
          </cell>
          <cell r="AQ282">
            <v>0.45708591182327729</v>
          </cell>
          <cell r="AR282">
            <v>281</v>
          </cell>
        </row>
        <row r="283">
          <cell r="AP283" t="str">
            <v>Presbyterian</v>
          </cell>
          <cell r="AQ283">
            <v>0.45439068172287356</v>
          </cell>
          <cell r="AR283">
            <v>282</v>
          </cell>
        </row>
        <row r="284">
          <cell r="AP284" t="str">
            <v>Utah Tech</v>
          </cell>
          <cell r="AQ284">
            <v>0.45324749467520525</v>
          </cell>
          <cell r="AR284">
            <v>283</v>
          </cell>
        </row>
        <row r="285">
          <cell r="AP285" t="str">
            <v>Texas Southern</v>
          </cell>
          <cell r="AQ285">
            <v>0.45183089227599071</v>
          </cell>
          <cell r="AR285">
            <v>284</v>
          </cell>
        </row>
        <row r="286">
          <cell r="AP286" t="str">
            <v>Valparaiso</v>
          </cell>
          <cell r="AQ286">
            <v>0.45142243059988307</v>
          </cell>
          <cell r="AR286">
            <v>285</v>
          </cell>
        </row>
        <row r="287">
          <cell r="AP287" t="str">
            <v>Binghamton</v>
          </cell>
          <cell r="AQ287">
            <v>0.44876183436795991</v>
          </cell>
          <cell r="AR287">
            <v>286</v>
          </cell>
        </row>
        <row r="288">
          <cell r="AP288" t="str">
            <v>New Mexico St.</v>
          </cell>
          <cell r="AQ288">
            <v>0.44805333953546383</v>
          </cell>
          <cell r="AR288">
            <v>287</v>
          </cell>
        </row>
        <row r="289">
          <cell r="AP289" t="str">
            <v>Portland</v>
          </cell>
          <cell r="AQ289">
            <v>0.44589732505475593</v>
          </cell>
          <cell r="AR289">
            <v>288</v>
          </cell>
        </row>
        <row r="290">
          <cell r="AP290" t="str">
            <v>Tennessee St.</v>
          </cell>
          <cell r="AQ290">
            <v>0.44407362494296776</v>
          </cell>
          <cell r="AR290">
            <v>289</v>
          </cell>
        </row>
        <row r="291">
          <cell r="AP291" t="str">
            <v>Old Dominion</v>
          </cell>
          <cell r="AQ291">
            <v>0.44374894162292233</v>
          </cell>
          <cell r="AR291">
            <v>290</v>
          </cell>
        </row>
        <row r="292">
          <cell r="AP292" t="str">
            <v>Bellarmine</v>
          </cell>
          <cell r="AQ292">
            <v>0.44346430534690057</v>
          </cell>
          <cell r="AR292">
            <v>291</v>
          </cell>
        </row>
        <row r="293">
          <cell r="AP293" t="str">
            <v>SIU Edwardsville</v>
          </cell>
          <cell r="AQ293">
            <v>0.44111735537858643</v>
          </cell>
          <cell r="AR293">
            <v>292</v>
          </cell>
        </row>
        <row r="294">
          <cell r="AP294" t="str">
            <v>Georgia Southern</v>
          </cell>
          <cell r="AQ294">
            <v>0.43921933343178221</v>
          </cell>
          <cell r="AR294">
            <v>293</v>
          </cell>
        </row>
        <row r="295">
          <cell r="AP295" t="str">
            <v>Louisiana Monroe</v>
          </cell>
          <cell r="AQ295">
            <v>0.43773332043406937</v>
          </cell>
          <cell r="AR295">
            <v>294</v>
          </cell>
        </row>
        <row r="296">
          <cell r="AP296" t="str">
            <v>Boston University</v>
          </cell>
          <cell r="AQ296">
            <v>0.43770698741051367</v>
          </cell>
          <cell r="AR296">
            <v>295</v>
          </cell>
        </row>
        <row r="297">
          <cell r="AP297" t="str">
            <v>Chicago St.</v>
          </cell>
          <cell r="AQ297">
            <v>0.43523573986668262</v>
          </cell>
          <cell r="AR297">
            <v>296</v>
          </cell>
        </row>
        <row r="298">
          <cell r="AP298" t="str">
            <v>Middle Tennessee</v>
          </cell>
          <cell r="AQ298">
            <v>0.43289961297709267</v>
          </cell>
          <cell r="AR298">
            <v>297</v>
          </cell>
        </row>
        <row r="299">
          <cell r="AP299" t="str">
            <v>Sacred Heart</v>
          </cell>
          <cell r="AQ299">
            <v>0.42924450803260317</v>
          </cell>
          <cell r="AR299">
            <v>298</v>
          </cell>
        </row>
        <row r="300">
          <cell r="AP300" t="str">
            <v>Lafayette</v>
          </cell>
          <cell r="AQ300">
            <v>0.42738614026271848</v>
          </cell>
          <cell r="AR300">
            <v>299</v>
          </cell>
        </row>
        <row r="301">
          <cell r="AP301" t="str">
            <v>FIU</v>
          </cell>
          <cell r="AQ301">
            <v>0.42622455968925915</v>
          </cell>
          <cell r="AR301">
            <v>300</v>
          </cell>
        </row>
        <row r="302">
          <cell r="AP302" t="str">
            <v>Idaho</v>
          </cell>
          <cell r="AQ302">
            <v>0.42408713379943097</v>
          </cell>
          <cell r="AR302">
            <v>301</v>
          </cell>
        </row>
        <row r="303">
          <cell r="AP303" t="str">
            <v>Alcorn St.</v>
          </cell>
          <cell r="AQ303">
            <v>0.42332751172157235</v>
          </cell>
          <cell r="AR303">
            <v>302</v>
          </cell>
        </row>
        <row r="304">
          <cell r="AP304" t="str">
            <v>Jackson St.</v>
          </cell>
          <cell r="AQ304">
            <v>0.42328300518194595</v>
          </cell>
          <cell r="AR304">
            <v>303</v>
          </cell>
        </row>
        <row r="305">
          <cell r="AP305" t="str">
            <v>Elon</v>
          </cell>
          <cell r="AQ305">
            <v>0.42289830706398351</v>
          </cell>
          <cell r="AR305">
            <v>304</v>
          </cell>
        </row>
        <row r="306">
          <cell r="AP306" t="str">
            <v>Wagner</v>
          </cell>
          <cell r="AQ306">
            <v>0.4202588270676676</v>
          </cell>
          <cell r="AR306">
            <v>305</v>
          </cell>
        </row>
        <row r="307">
          <cell r="AP307" t="str">
            <v>Jacksonville</v>
          </cell>
          <cell r="AQ307">
            <v>0.41910537725138197</v>
          </cell>
          <cell r="AR307">
            <v>306</v>
          </cell>
        </row>
        <row r="308">
          <cell r="AP308" t="str">
            <v>Southeastern Louisiana</v>
          </cell>
          <cell r="AQ308">
            <v>0.41896075177130598</v>
          </cell>
          <cell r="AR308">
            <v>307</v>
          </cell>
        </row>
        <row r="309">
          <cell r="AP309" t="str">
            <v>Delaware St.</v>
          </cell>
          <cell r="AQ309">
            <v>0.41762635327788611</v>
          </cell>
          <cell r="AR309">
            <v>308</v>
          </cell>
        </row>
        <row r="310">
          <cell r="AP310" t="str">
            <v>Alabama St.</v>
          </cell>
          <cell r="AQ310">
            <v>0.41350333014968826</v>
          </cell>
          <cell r="AR310">
            <v>309</v>
          </cell>
        </row>
        <row r="311">
          <cell r="AP311" t="str">
            <v>Sacramento St.</v>
          </cell>
          <cell r="AQ311">
            <v>0.41116417065306943</v>
          </cell>
          <cell r="AR311">
            <v>310</v>
          </cell>
        </row>
        <row r="312">
          <cell r="AP312" t="str">
            <v>South Carolina St.</v>
          </cell>
          <cell r="AQ312">
            <v>0.40876791173592236</v>
          </cell>
          <cell r="AR312">
            <v>311</v>
          </cell>
        </row>
        <row r="313">
          <cell r="AP313" t="str">
            <v>Robert Morris</v>
          </cell>
          <cell r="AQ313">
            <v>0.40876728014062519</v>
          </cell>
          <cell r="AR313">
            <v>312</v>
          </cell>
        </row>
        <row r="314">
          <cell r="AP314" t="str">
            <v>Coastal Carolina</v>
          </cell>
          <cell r="AQ314">
            <v>0.40859238859855712</v>
          </cell>
          <cell r="AR314">
            <v>313</v>
          </cell>
        </row>
        <row r="315">
          <cell r="AP315" t="str">
            <v>Charleston Southern</v>
          </cell>
          <cell r="AQ315">
            <v>0.39558465386515096</v>
          </cell>
          <cell r="AR315">
            <v>314</v>
          </cell>
        </row>
        <row r="316">
          <cell r="AP316" t="str">
            <v>Le Moyne</v>
          </cell>
          <cell r="AQ316">
            <v>0.3913154833275615</v>
          </cell>
          <cell r="AR316">
            <v>315</v>
          </cell>
        </row>
        <row r="317">
          <cell r="AP317" t="str">
            <v>Campbell</v>
          </cell>
          <cell r="AQ317">
            <v>0.39033731344137412</v>
          </cell>
          <cell r="AR317">
            <v>316</v>
          </cell>
        </row>
        <row r="318">
          <cell r="AP318" t="str">
            <v>Bethune Cookman</v>
          </cell>
          <cell r="AQ318">
            <v>0.38649843781163784</v>
          </cell>
          <cell r="AR318">
            <v>317</v>
          </cell>
        </row>
        <row r="319">
          <cell r="AP319" t="str">
            <v>Eastern Illinois</v>
          </cell>
          <cell r="AQ319">
            <v>0.38596046036614834</v>
          </cell>
          <cell r="AR319">
            <v>318</v>
          </cell>
        </row>
        <row r="320">
          <cell r="AP320" t="str">
            <v>William &amp; Mary</v>
          </cell>
          <cell r="AQ320">
            <v>0.38588333316262641</v>
          </cell>
          <cell r="AR320">
            <v>319</v>
          </cell>
        </row>
        <row r="321">
          <cell r="AP321" t="str">
            <v>South Dakota</v>
          </cell>
          <cell r="AQ321">
            <v>0.3849826188582266</v>
          </cell>
          <cell r="AR321">
            <v>320</v>
          </cell>
        </row>
        <row r="322">
          <cell r="AP322" t="str">
            <v>Western Michigan</v>
          </cell>
          <cell r="AQ322">
            <v>0.38449294203365053</v>
          </cell>
          <cell r="AR322">
            <v>321</v>
          </cell>
        </row>
        <row r="323">
          <cell r="AP323" t="str">
            <v>Northwestern St.</v>
          </cell>
          <cell r="AQ323">
            <v>0.38348217875243418</v>
          </cell>
          <cell r="AR323">
            <v>322</v>
          </cell>
        </row>
        <row r="324">
          <cell r="AP324" t="str">
            <v>Northern Arizona</v>
          </cell>
          <cell r="AQ324">
            <v>0.38148200804154858</v>
          </cell>
          <cell r="AR324">
            <v>323</v>
          </cell>
        </row>
        <row r="325">
          <cell r="AP325" t="str">
            <v>Arkansas Pine Bluff</v>
          </cell>
          <cell r="AQ325">
            <v>0.37270998623763607</v>
          </cell>
          <cell r="AR325">
            <v>324</v>
          </cell>
        </row>
        <row r="326">
          <cell r="AP326" t="str">
            <v>Southern Indiana</v>
          </cell>
          <cell r="AQ326">
            <v>0.37201447640079621</v>
          </cell>
          <cell r="AR326">
            <v>325</v>
          </cell>
        </row>
        <row r="327">
          <cell r="AP327" t="str">
            <v>New Orleans</v>
          </cell>
          <cell r="AQ327">
            <v>0.37169617534829197</v>
          </cell>
          <cell r="AR327">
            <v>326</v>
          </cell>
        </row>
        <row r="328">
          <cell r="AP328" t="str">
            <v>Eastern Michigan</v>
          </cell>
          <cell r="AQ328">
            <v>0.37045677974143743</v>
          </cell>
          <cell r="AR328">
            <v>327</v>
          </cell>
        </row>
        <row r="329">
          <cell r="AP329" t="str">
            <v>Central Arkansas</v>
          </cell>
          <cell r="AQ329">
            <v>0.36209880452664478</v>
          </cell>
          <cell r="AR329">
            <v>328</v>
          </cell>
        </row>
        <row r="330">
          <cell r="AP330" t="str">
            <v>Army</v>
          </cell>
          <cell r="AQ330">
            <v>0.35926423577421962</v>
          </cell>
          <cell r="AR330">
            <v>329</v>
          </cell>
        </row>
        <row r="331">
          <cell r="AP331" t="str">
            <v>Loyola MD</v>
          </cell>
          <cell r="AQ331">
            <v>0.35748338248285333</v>
          </cell>
          <cell r="AR331">
            <v>330</v>
          </cell>
        </row>
        <row r="332">
          <cell r="AP332" t="str">
            <v>Manhattan</v>
          </cell>
          <cell r="AQ332">
            <v>0.35039500495299414</v>
          </cell>
          <cell r="AR332">
            <v>331</v>
          </cell>
        </row>
        <row r="333">
          <cell r="AP333" t="str">
            <v>NJIT</v>
          </cell>
          <cell r="AQ333">
            <v>0.34936032863526117</v>
          </cell>
          <cell r="AR333">
            <v>332</v>
          </cell>
        </row>
        <row r="334">
          <cell r="AP334" t="str">
            <v>Navy</v>
          </cell>
          <cell r="AQ334">
            <v>0.34344555477319144</v>
          </cell>
          <cell r="AR334">
            <v>333</v>
          </cell>
        </row>
        <row r="335">
          <cell r="AP335" t="str">
            <v>Hampton</v>
          </cell>
          <cell r="AQ335">
            <v>0.33449151838829427</v>
          </cell>
          <cell r="AR335">
            <v>334</v>
          </cell>
        </row>
        <row r="336">
          <cell r="AP336" t="str">
            <v>Texas A&amp;M Commerce</v>
          </cell>
          <cell r="AQ336">
            <v>0.3329286079241644</v>
          </cell>
          <cell r="AR336">
            <v>335</v>
          </cell>
        </row>
        <row r="337">
          <cell r="AP337" t="str">
            <v>Fairleigh Dickinson</v>
          </cell>
          <cell r="AQ337">
            <v>0.33098364194528418</v>
          </cell>
          <cell r="AR337">
            <v>336</v>
          </cell>
        </row>
        <row r="338">
          <cell r="AP338" t="str">
            <v>Buffalo</v>
          </cell>
          <cell r="AQ338">
            <v>0.33093424057310433</v>
          </cell>
          <cell r="AR338">
            <v>337</v>
          </cell>
        </row>
        <row r="339">
          <cell r="AP339" t="str">
            <v>Dartmouth</v>
          </cell>
          <cell r="AQ339">
            <v>0.32738377296749566</v>
          </cell>
          <cell r="AR339">
            <v>338</v>
          </cell>
        </row>
        <row r="340">
          <cell r="AP340" t="str">
            <v>UT Rio Grande Valley</v>
          </cell>
          <cell r="AQ340">
            <v>0.32683720774331576</v>
          </cell>
          <cell r="AR340">
            <v>339</v>
          </cell>
        </row>
        <row r="341">
          <cell r="AP341" t="str">
            <v>Incarnate Word</v>
          </cell>
          <cell r="AQ341">
            <v>0.31862688885927909</v>
          </cell>
          <cell r="AR341">
            <v>340</v>
          </cell>
        </row>
        <row r="342">
          <cell r="AP342" t="str">
            <v>Morgan St.</v>
          </cell>
          <cell r="AQ342">
            <v>0.31735056310816723</v>
          </cell>
          <cell r="AR342">
            <v>341</v>
          </cell>
        </row>
        <row r="343">
          <cell r="AP343" t="str">
            <v>Prairie View A&amp;M</v>
          </cell>
          <cell r="AQ343">
            <v>0.3166076225639845</v>
          </cell>
          <cell r="AR343">
            <v>342</v>
          </cell>
        </row>
        <row r="344">
          <cell r="AP344" t="str">
            <v>Alabama A&amp;M</v>
          </cell>
          <cell r="AQ344">
            <v>0.31285334936391618</v>
          </cell>
          <cell r="AR344">
            <v>343</v>
          </cell>
        </row>
        <row r="345">
          <cell r="AP345" t="str">
            <v>Cal Poly</v>
          </cell>
          <cell r="AQ345">
            <v>0.30795735794956641</v>
          </cell>
          <cell r="AR345">
            <v>344</v>
          </cell>
        </row>
        <row r="346">
          <cell r="AP346" t="str">
            <v>North Carolina A&amp;T</v>
          </cell>
          <cell r="AQ346">
            <v>0.30751271217658105</v>
          </cell>
          <cell r="AR346">
            <v>345</v>
          </cell>
        </row>
        <row r="347">
          <cell r="AP347" t="str">
            <v>Florida A&amp;M</v>
          </cell>
          <cell r="AQ347">
            <v>0.30303217966119311</v>
          </cell>
          <cell r="AR347">
            <v>346</v>
          </cell>
        </row>
        <row r="348">
          <cell r="AP348" t="str">
            <v>Detroit Mercy</v>
          </cell>
          <cell r="AQ348">
            <v>0.29656256493777666</v>
          </cell>
          <cell r="AR348">
            <v>347</v>
          </cell>
        </row>
        <row r="349">
          <cell r="AP349" t="str">
            <v>LIU</v>
          </cell>
          <cell r="AQ349">
            <v>0.29626047900521685</v>
          </cell>
          <cell r="AR349">
            <v>348</v>
          </cell>
        </row>
        <row r="350">
          <cell r="AP350" t="str">
            <v>Tennessee Tech</v>
          </cell>
          <cell r="AQ350">
            <v>0.29436820486085569</v>
          </cell>
          <cell r="AR350">
            <v>349</v>
          </cell>
        </row>
        <row r="351">
          <cell r="AP351" t="str">
            <v>Houston Christian</v>
          </cell>
          <cell r="AQ351">
            <v>0.28750682040891329</v>
          </cell>
          <cell r="AR351">
            <v>350</v>
          </cell>
        </row>
        <row r="352">
          <cell r="AP352" t="str">
            <v>Lindenwood</v>
          </cell>
          <cell r="AQ352">
            <v>0.2836615017532752</v>
          </cell>
          <cell r="AR352">
            <v>351</v>
          </cell>
        </row>
        <row r="353">
          <cell r="AP353" t="str">
            <v>Holy Cross</v>
          </cell>
          <cell r="AQ353">
            <v>0.28316902144752543</v>
          </cell>
          <cell r="AR353">
            <v>352</v>
          </cell>
        </row>
        <row r="354">
          <cell r="AP354" t="str">
            <v>Siena</v>
          </cell>
          <cell r="AQ354">
            <v>0.27606221485427784</v>
          </cell>
          <cell r="AR354">
            <v>353</v>
          </cell>
        </row>
        <row r="355">
          <cell r="AP355" t="str">
            <v>Maryland Eastern Shore</v>
          </cell>
          <cell r="AQ355">
            <v>0.26343839519220374</v>
          </cell>
          <cell r="AR355">
            <v>354</v>
          </cell>
        </row>
        <row r="356">
          <cell r="AP356" t="str">
            <v>Southeast Missouri St.</v>
          </cell>
          <cell r="AQ356">
            <v>0.25867587031646144</v>
          </cell>
          <cell r="AR356">
            <v>355</v>
          </cell>
        </row>
        <row r="357">
          <cell r="AP357" t="str">
            <v>Pacific</v>
          </cell>
          <cell r="AQ357">
            <v>0.25390950868095324</v>
          </cell>
          <cell r="AR357">
            <v>356</v>
          </cell>
        </row>
        <row r="358">
          <cell r="AP358" t="str">
            <v>VMI</v>
          </cell>
          <cell r="AQ358">
            <v>0.24373766108250558</v>
          </cell>
          <cell r="AR358">
            <v>357</v>
          </cell>
        </row>
        <row r="359">
          <cell r="AP359" t="str">
            <v>Stonehill</v>
          </cell>
          <cell r="AQ359">
            <v>0.23729732815604562</v>
          </cell>
          <cell r="AR359">
            <v>358</v>
          </cell>
        </row>
        <row r="360">
          <cell r="AP360" t="str">
            <v>IUPUI</v>
          </cell>
          <cell r="AQ360">
            <v>0.23477815161560928</v>
          </cell>
          <cell r="AR360">
            <v>359</v>
          </cell>
        </row>
        <row r="361">
          <cell r="AP361" t="str">
            <v>Saint Francis</v>
          </cell>
          <cell r="AQ361">
            <v>0.23157647988373009</v>
          </cell>
          <cell r="AR361">
            <v>360</v>
          </cell>
        </row>
        <row r="362">
          <cell r="AP362" t="str">
            <v>Coppin St.</v>
          </cell>
          <cell r="AQ362">
            <v>0.20269770964029696</v>
          </cell>
          <cell r="AR362">
            <v>361</v>
          </cell>
        </row>
        <row r="363">
          <cell r="AP363" t="str">
            <v>Mississippi Valley St.</v>
          </cell>
          <cell r="AQ363">
            <v>0.15814638255528893</v>
          </cell>
          <cell r="AR363">
            <v>362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Chattanooga&amp;year=2022" TargetMode="External"/><Relationship Id="rId299" Type="http://schemas.openxmlformats.org/officeDocument/2006/relationships/hyperlink" Target="https://barttorvik.com/team.php?team=Georgia+St.&amp;year=2022" TargetMode="External"/><Relationship Id="rId21" Type="http://schemas.openxmlformats.org/officeDocument/2006/relationships/hyperlink" Target="https://barttorvik.com/team.php?team=Tennessee&amp;year=2022" TargetMode="External"/><Relationship Id="rId63" Type="http://schemas.openxmlformats.org/officeDocument/2006/relationships/hyperlink" Target="https://barttorvik.com/team.php?team=Wisconsin&amp;year=2022" TargetMode="External"/><Relationship Id="rId159" Type="http://schemas.openxmlformats.org/officeDocument/2006/relationships/hyperlink" Target="https://barttorvik.com/team.php?team=New+Mexico+St.&amp;year=2022" TargetMode="External"/><Relationship Id="rId324" Type="http://schemas.openxmlformats.org/officeDocument/2006/relationships/hyperlink" Target="https://barttorvik.com/team.php?team=Weber+St.&amp;year=2022" TargetMode="External"/><Relationship Id="rId366" Type="http://schemas.openxmlformats.org/officeDocument/2006/relationships/hyperlink" Target="https://barttorvik.com/team.php?team=Utah+Tech&amp;year=2022" TargetMode="External"/><Relationship Id="rId170" Type="http://schemas.openxmlformats.org/officeDocument/2006/relationships/hyperlink" Target="https://barttorvik.com/team.php?team=Liberty&amp;year=2022" TargetMode="External"/><Relationship Id="rId226" Type="http://schemas.openxmlformats.org/officeDocument/2006/relationships/hyperlink" Target="https://barttorvik.com/team.php?team=Niagara&amp;year=2022" TargetMode="External"/><Relationship Id="rId433" Type="http://schemas.openxmlformats.org/officeDocument/2006/relationships/hyperlink" Target="https://barttorvik.com/team.php?team=Columbia&amp;year=2022" TargetMode="External"/><Relationship Id="rId268" Type="http://schemas.openxmlformats.org/officeDocument/2006/relationships/hyperlink" Target="https://barttorvik.com/team.php?team=Cal+St.+Fullerton&amp;year=2022" TargetMode="External"/><Relationship Id="rId32" Type="http://schemas.openxmlformats.org/officeDocument/2006/relationships/hyperlink" Target="https://barttorvik.com/team.php?team=Alabama&amp;year=2022" TargetMode="External"/><Relationship Id="rId74" Type="http://schemas.openxmlformats.org/officeDocument/2006/relationships/hyperlink" Target="https://barttorvik.com/team.php?team=Colorado+St.&amp;year=2022" TargetMode="External"/><Relationship Id="rId128" Type="http://schemas.openxmlformats.org/officeDocument/2006/relationships/hyperlink" Target="https://barttorvik.com/team.php?team=Wake+Forest&amp;year=2022" TargetMode="External"/><Relationship Id="rId335" Type="http://schemas.openxmlformats.org/officeDocument/2006/relationships/hyperlink" Target="https://barttorvik.com/team.php?team=Troy&amp;year=2022" TargetMode="External"/><Relationship Id="rId377" Type="http://schemas.openxmlformats.org/officeDocument/2006/relationships/hyperlink" Target="https://barttorvik.com/team.php?team=Green+Bay&amp;year=2022" TargetMode="External"/><Relationship Id="rId5" Type="http://schemas.openxmlformats.org/officeDocument/2006/relationships/hyperlink" Target="https://barttorvik.com/team.php?team=Arizona&amp;year=2022" TargetMode="External"/><Relationship Id="rId181" Type="http://schemas.openxmlformats.org/officeDocument/2006/relationships/hyperlink" Target="https://barttorvik.com/team.php?team=Stanford&amp;year=2022" TargetMode="External"/><Relationship Id="rId237" Type="http://schemas.openxmlformats.org/officeDocument/2006/relationships/hyperlink" Target="https://barttorvik.com/team.php?team=Texas+Southern&amp;year=2022" TargetMode="External"/><Relationship Id="rId402" Type="http://schemas.openxmlformats.org/officeDocument/2006/relationships/hyperlink" Target="https://barttorvik.com/team.php?team=Mount+St.+Mary%27s&amp;year=2022" TargetMode="External"/><Relationship Id="rId279" Type="http://schemas.openxmlformats.org/officeDocument/2006/relationships/hyperlink" Target="https://barttorvik.com/team.php?team=Yale&amp;year=2022" TargetMode="External"/><Relationship Id="rId43" Type="http://schemas.openxmlformats.org/officeDocument/2006/relationships/hyperlink" Target="https://barttorvik.com/team.php?team=Loyola+Chicago&amp;year=2022" TargetMode="External"/><Relationship Id="rId139" Type="http://schemas.openxmlformats.org/officeDocument/2006/relationships/hyperlink" Target="https://barttorvik.com/team.php?team=Virginia&amp;year=2022" TargetMode="External"/><Relationship Id="rId290" Type="http://schemas.openxmlformats.org/officeDocument/2006/relationships/hyperlink" Target="https://barttorvik.com/team.php?team=Texas+A%26M+Corpus+Chris&amp;year=2022" TargetMode="External"/><Relationship Id="rId304" Type="http://schemas.openxmlformats.org/officeDocument/2006/relationships/hyperlink" Target="https://barttorvik.com/team.php?team=Penn&amp;year=2022" TargetMode="External"/><Relationship Id="rId346" Type="http://schemas.openxmlformats.org/officeDocument/2006/relationships/hyperlink" Target="https://barttorvik.com/team.php?team=Bryant&amp;year=2022" TargetMode="External"/><Relationship Id="rId388" Type="http://schemas.openxmlformats.org/officeDocument/2006/relationships/hyperlink" Target="https://barttorvik.com/team.php?team=Merrimack&amp;year=2022" TargetMode="External"/><Relationship Id="rId85" Type="http://schemas.openxmlformats.org/officeDocument/2006/relationships/hyperlink" Target="https://barttorvik.com/team.php?team=Ohio+St.&amp;year=2022" TargetMode="External"/><Relationship Id="rId150" Type="http://schemas.openxmlformats.org/officeDocument/2006/relationships/hyperlink" Target="https://barttorvik.com/team.php?team=Wofford&amp;year=2022" TargetMode="External"/><Relationship Id="rId192" Type="http://schemas.openxmlformats.org/officeDocument/2006/relationships/hyperlink" Target="https://barttorvik.com/team.php?team=Montana+St.&amp;year=2022" TargetMode="External"/><Relationship Id="rId206" Type="http://schemas.openxmlformats.org/officeDocument/2006/relationships/hyperlink" Target="https://barttorvik.com/team.php?team=Nebraska&amp;year=2022" TargetMode="External"/><Relationship Id="rId413" Type="http://schemas.openxmlformats.org/officeDocument/2006/relationships/hyperlink" Target="https://barttorvik.com/team.php?team=Portland+St.&amp;year=2022" TargetMode="External"/><Relationship Id="rId248" Type="http://schemas.openxmlformats.org/officeDocument/2006/relationships/hyperlink" Target="https://barttorvik.com/team.php?team=Fordham&amp;year=2022" TargetMode="External"/><Relationship Id="rId12" Type="http://schemas.openxmlformats.org/officeDocument/2006/relationships/hyperlink" Target="https://barttorvik.com/team.php?team=Kentucky&amp;year=2022" TargetMode="External"/><Relationship Id="rId33" Type="http://schemas.openxmlformats.org/officeDocument/2006/relationships/hyperlink" Target="https://barttorvik.com/team.php?team=Alabama&amp;year=2022" TargetMode="External"/><Relationship Id="rId108" Type="http://schemas.openxmlformats.org/officeDocument/2006/relationships/hyperlink" Target="https://barttorvik.com/team.php?team=Oklahoma+St.&amp;year=2022" TargetMode="External"/><Relationship Id="rId129" Type="http://schemas.openxmlformats.org/officeDocument/2006/relationships/hyperlink" Target="https://barttorvik.com/team.php?team=Santa+Clara&amp;year=2022" TargetMode="External"/><Relationship Id="rId280" Type="http://schemas.openxmlformats.org/officeDocument/2006/relationships/hyperlink" Target="https://barttorvik.com/team.php?team=Youngstown+St.&amp;year=2022" TargetMode="External"/><Relationship Id="rId315" Type="http://schemas.openxmlformats.org/officeDocument/2006/relationships/hyperlink" Target="https://barttorvik.com/team.php?team=UNC+Asheville&amp;year=2022" TargetMode="External"/><Relationship Id="rId336" Type="http://schemas.openxmlformats.org/officeDocument/2006/relationships/hyperlink" Target="https://barttorvik.com/team.php?team=Northern+Kentucky&amp;year=2022" TargetMode="External"/><Relationship Id="rId357" Type="http://schemas.openxmlformats.org/officeDocument/2006/relationships/hyperlink" Target="https://barttorvik.com/team.php?team=Cal+St.+Bakersfield&amp;year=2022" TargetMode="External"/><Relationship Id="rId54" Type="http://schemas.openxmlformats.org/officeDocument/2006/relationships/hyperlink" Target="https://barttorvik.com/team.php?team=Florida&amp;year=2022" TargetMode="External"/><Relationship Id="rId75" Type="http://schemas.openxmlformats.org/officeDocument/2006/relationships/hyperlink" Target="https://barttorvik.com/team.php?team=Colorado+St.&amp;year=2022" TargetMode="External"/><Relationship Id="rId96" Type="http://schemas.openxmlformats.org/officeDocument/2006/relationships/hyperlink" Target="https://barttorvik.com/team.php?team=Arkansas&amp;year=2022" TargetMode="External"/><Relationship Id="rId140" Type="http://schemas.openxmlformats.org/officeDocument/2006/relationships/hyperlink" Target="https://barttorvik.com/team.php?team=Iona&amp;year=2022" TargetMode="External"/><Relationship Id="rId161" Type="http://schemas.openxmlformats.org/officeDocument/2006/relationships/hyperlink" Target="https://barttorvik.com/team.php?team=Kansas+St.&amp;year=2022" TargetMode="External"/><Relationship Id="rId182" Type="http://schemas.openxmlformats.org/officeDocument/2006/relationships/hyperlink" Target="https://barttorvik.com/team.php?team=East+Tennessee+St.&amp;year=2022" TargetMode="External"/><Relationship Id="rId217" Type="http://schemas.openxmlformats.org/officeDocument/2006/relationships/hyperlink" Target="https://barttorvik.com/team.php?team=Seattle&amp;year=2022" TargetMode="External"/><Relationship Id="rId378" Type="http://schemas.openxmlformats.org/officeDocument/2006/relationships/hyperlink" Target="https://barttorvik.com/team.php?team=South+Carolina+St.&amp;year=2022" TargetMode="External"/><Relationship Id="rId399" Type="http://schemas.openxmlformats.org/officeDocument/2006/relationships/hyperlink" Target="https://barttorvik.com/team.php?team=Binghamton&amp;year=2022" TargetMode="External"/><Relationship Id="rId403" Type="http://schemas.openxmlformats.org/officeDocument/2006/relationships/hyperlink" Target="https://barttorvik.com/team.php?team=USC+Upstate&amp;year=2022" TargetMode="External"/><Relationship Id="rId6" Type="http://schemas.openxmlformats.org/officeDocument/2006/relationships/hyperlink" Target="https://barttorvik.com/team.php?team=Arizona&amp;year=2022" TargetMode="External"/><Relationship Id="rId238" Type="http://schemas.openxmlformats.org/officeDocument/2006/relationships/hyperlink" Target="https://barttorvik.com/team.php?team=Drexel&amp;year=2022" TargetMode="External"/><Relationship Id="rId259" Type="http://schemas.openxmlformats.org/officeDocument/2006/relationships/hyperlink" Target="https://barttorvik.com/team.php?team=San+Jose+St.&amp;year=2022" TargetMode="External"/><Relationship Id="rId424" Type="http://schemas.openxmlformats.org/officeDocument/2006/relationships/hyperlink" Target="https://barttorvik.com/team.php?team=Chicago+St.&amp;year=2022" TargetMode="External"/><Relationship Id="rId23" Type="http://schemas.openxmlformats.org/officeDocument/2006/relationships/hyperlink" Target="https://barttorvik.com/team.php?team=Kansas&amp;year=2022" TargetMode="External"/><Relationship Id="rId119" Type="http://schemas.openxmlformats.org/officeDocument/2006/relationships/hyperlink" Target="https://barttorvik.com/team.php?team=Northwestern&amp;year=2022" TargetMode="External"/><Relationship Id="rId270" Type="http://schemas.openxmlformats.org/officeDocument/2006/relationships/hyperlink" Target="https://barttorvik.com/team.php?team=Duquesne&amp;year=2022" TargetMode="External"/><Relationship Id="rId291" Type="http://schemas.openxmlformats.org/officeDocument/2006/relationships/hyperlink" Target="https://barttorvik.com/team.php?team=The+Citadel&amp;year=2022" TargetMode="External"/><Relationship Id="rId305" Type="http://schemas.openxmlformats.org/officeDocument/2006/relationships/hyperlink" Target="https://barttorvik.com/team.php?team=LIU+Brooklyn&amp;year=2022" TargetMode="External"/><Relationship Id="rId326" Type="http://schemas.openxmlformats.org/officeDocument/2006/relationships/hyperlink" Target="https://barttorvik.com/team.php?team=Hawaii&amp;year=2022" TargetMode="External"/><Relationship Id="rId347" Type="http://schemas.openxmlformats.org/officeDocument/2006/relationships/hyperlink" Target="https://barttorvik.com/team.php?team=Bryant&amp;year=2022" TargetMode="External"/><Relationship Id="rId44" Type="http://schemas.openxmlformats.org/officeDocument/2006/relationships/hyperlink" Target="https://barttorvik.com/team.php?team=Seton+Hall&amp;year=2022" TargetMode="External"/><Relationship Id="rId65" Type="http://schemas.openxmlformats.org/officeDocument/2006/relationships/hyperlink" Target="https://barttorvik.com/team.php?team=Fresno+St.&amp;year=2022" TargetMode="External"/><Relationship Id="rId86" Type="http://schemas.openxmlformats.org/officeDocument/2006/relationships/hyperlink" Target="https://barttorvik.com/team.php?team=UAB&amp;year=2022" TargetMode="External"/><Relationship Id="rId130" Type="http://schemas.openxmlformats.org/officeDocument/2006/relationships/hyperlink" Target="https://barttorvik.com/team.php?team=Notre+Dame&amp;year=2022" TargetMode="External"/><Relationship Id="rId151" Type="http://schemas.openxmlformats.org/officeDocument/2006/relationships/hyperlink" Target="https://barttorvik.com/team.php?team=Arizona+St.&amp;year=2022" TargetMode="External"/><Relationship Id="rId368" Type="http://schemas.openxmlformats.org/officeDocument/2006/relationships/hyperlink" Target="https://barttorvik.com/team.php?team=North+Carolina+Central&amp;year=2022" TargetMode="External"/><Relationship Id="rId389" Type="http://schemas.openxmlformats.org/officeDocument/2006/relationships/hyperlink" Target="https://barttorvik.com/team.php?team=St.+Francis+NY&amp;year=2022" TargetMode="External"/><Relationship Id="rId172" Type="http://schemas.openxmlformats.org/officeDocument/2006/relationships/hyperlink" Target="https://barttorvik.com/team.php?team=Marquette&amp;year=2022" TargetMode="External"/><Relationship Id="rId193" Type="http://schemas.openxmlformats.org/officeDocument/2006/relationships/hyperlink" Target="https://barttorvik.com/team.php?team=Montana+St.&amp;year=2022" TargetMode="External"/><Relationship Id="rId207" Type="http://schemas.openxmlformats.org/officeDocument/2006/relationships/hyperlink" Target="https://barttorvik.com/team.php?team=Tarleton+St.&amp;year=2022" TargetMode="External"/><Relationship Id="rId228" Type="http://schemas.openxmlformats.org/officeDocument/2006/relationships/hyperlink" Target="https://barttorvik.com/team.php?team=Akron&amp;year=2022" TargetMode="External"/><Relationship Id="rId249" Type="http://schemas.openxmlformats.org/officeDocument/2006/relationships/hyperlink" Target="https://barttorvik.com/team.php?team=Harvard&amp;year=2022" TargetMode="External"/><Relationship Id="rId414" Type="http://schemas.openxmlformats.org/officeDocument/2006/relationships/hyperlink" Target="https://barttorvik.com/team.php?team=Hartford&amp;year=2022" TargetMode="External"/><Relationship Id="rId435" Type="http://schemas.openxmlformats.org/officeDocument/2006/relationships/hyperlink" Target="https://barttorvik.com/team.php?team=Mississippi+Valley+St.&amp;year=2022" TargetMode="External"/><Relationship Id="rId13" Type="http://schemas.openxmlformats.org/officeDocument/2006/relationships/hyperlink" Target="https://barttorvik.com/team.php?team=Villanova&amp;year=2022" TargetMode="External"/><Relationship Id="rId109" Type="http://schemas.openxmlformats.org/officeDocument/2006/relationships/hyperlink" Target="https://barttorvik.com/team.php?team=VCU&amp;year=2022" TargetMode="External"/><Relationship Id="rId260" Type="http://schemas.openxmlformats.org/officeDocument/2006/relationships/hyperlink" Target="https://barttorvik.com/team.php?team=Indiana+St.&amp;year=2022" TargetMode="External"/><Relationship Id="rId281" Type="http://schemas.openxmlformats.org/officeDocument/2006/relationships/hyperlink" Target="https://barttorvik.com/team.php?team=Washington&amp;year=2022" TargetMode="External"/><Relationship Id="rId316" Type="http://schemas.openxmlformats.org/officeDocument/2006/relationships/hyperlink" Target="https://barttorvik.com/team.php?team=Dartmouth&amp;year=2022" TargetMode="External"/><Relationship Id="rId337" Type="http://schemas.openxmlformats.org/officeDocument/2006/relationships/hyperlink" Target="https://barttorvik.com/team.php?team=Eastern+Michigan&amp;year=2022" TargetMode="External"/><Relationship Id="rId34" Type="http://schemas.openxmlformats.org/officeDocument/2006/relationships/hyperlink" Target="https://barttorvik.com/team.php?team=Texas+Tech&amp;year=2022" TargetMode="External"/><Relationship Id="rId55" Type="http://schemas.openxmlformats.org/officeDocument/2006/relationships/hyperlink" Target="https://barttorvik.com/team.php?team=USC&amp;year=2022" TargetMode="External"/><Relationship Id="rId76" Type="http://schemas.openxmlformats.org/officeDocument/2006/relationships/hyperlink" Target="https://barttorvik.com/team.php?team=Memphis&amp;year=2022" TargetMode="External"/><Relationship Id="rId97" Type="http://schemas.openxmlformats.org/officeDocument/2006/relationships/hyperlink" Target="https://barttorvik.com/team.php?team=SMU&amp;year=2022" TargetMode="External"/><Relationship Id="rId120" Type="http://schemas.openxmlformats.org/officeDocument/2006/relationships/hyperlink" Target="https://barttorvik.com/team.php?team=Cincinnati&amp;year=2022" TargetMode="External"/><Relationship Id="rId141" Type="http://schemas.openxmlformats.org/officeDocument/2006/relationships/hyperlink" Target="https://barttorvik.com/team.php?team=George+Mason&amp;year=2022" TargetMode="External"/><Relationship Id="rId358" Type="http://schemas.openxmlformats.org/officeDocument/2006/relationships/hyperlink" Target="https://barttorvik.com/team.php?team=NJIT&amp;year=2022" TargetMode="External"/><Relationship Id="rId379" Type="http://schemas.openxmlformats.org/officeDocument/2006/relationships/hyperlink" Target="https://barttorvik.com/team.php?team=Northern+Arizona&amp;year=2022" TargetMode="External"/><Relationship Id="rId7" Type="http://schemas.openxmlformats.org/officeDocument/2006/relationships/hyperlink" Target="https://barttorvik.com/team.php?team=Baylor&amp;year=2022" TargetMode="External"/><Relationship Id="rId162" Type="http://schemas.openxmlformats.org/officeDocument/2006/relationships/hyperlink" Target="https://barttorvik.com/team.php?team=Miami+FL&amp;year=2022" TargetMode="External"/><Relationship Id="rId183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218" Type="http://schemas.openxmlformats.org/officeDocument/2006/relationships/hyperlink" Target="https://barttorvik.com/team.php?team=Loyola+Marymount&amp;year=2022" TargetMode="External"/><Relationship Id="rId239" Type="http://schemas.openxmlformats.org/officeDocument/2006/relationships/hyperlink" Target="https://barttorvik.com/team.php?team=Boston+College&amp;year=2022" TargetMode="External"/><Relationship Id="rId390" Type="http://schemas.openxmlformats.org/officeDocument/2006/relationships/hyperlink" Target="https://barttorvik.com/team.php?team=Little+Rock&amp;year=2022" TargetMode="External"/><Relationship Id="rId404" Type="http://schemas.openxmlformats.org/officeDocument/2006/relationships/hyperlink" Target="https://barttorvik.com/team.php?team=Stetson&amp;year=2022" TargetMode="External"/><Relationship Id="rId425" Type="http://schemas.openxmlformats.org/officeDocument/2006/relationships/hyperlink" Target="https://barttorvik.com/team.php?team=Nebraska+Omaha&amp;year=2022" TargetMode="External"/><Relationship Id="rId250" Type="http://schemas.openxmlformats.org/officeDocument/2006/relationships/hyperlink" Target="https://barttorvik.com/team.php?team=UTEP&amp;year=2022" TargetMode="External"/><Relationship Id="rId271" Type="http://schemas.openxmlformats.org/officeDocument/2006/relationships/hyperlink" Target="https://barttorvik.com/team.php?team=Oregon+St.&amp;year=2022" TargetMode="External"/><Relationship Id="rId292" Type="http://schemas.openxmlformats.org/officeDocument/2006/relationships/hyperlink" Target="https://barttorvik.com/team.php?team=Eastern+Washington&amp;year=2022" TargetMode="External"/><Relationship Id="rId306" Type="http://schemas.openxmlformats.org/officeDocument/2006/relationships/hyperlink" Target="https://barttorvik.com/team.php?team=North+Dakota+St.&amp;year=2022" TargetMode="External"/><Relationship Id="rId24" Type="http://schemas.openxmlformats.org/officeDocument/2006/relationships/hyperlink" Target="https://barttorvik.com/team.php?team=LSU&amp;year=2022" TargetMode="External"/><Relationship Id="rId45" Type="http://schemas.openxmlformats.org/officeDocument/2006/relationships/hyperlink" Target="https://barttorvik.com/team.php?team=Seton+Hall&amp;year=2022" TargetMode="External"/><Relationship Id="rId66" Type="http://schemas.openxmlformats.org/officeDocument/2006/relationships/hyperlink" Target="https://barttorvik.com/team.php?team=Providence&amp;year=2022" TargetMode="External"/><Relationship Id="rId87" Type="http://schemas.openxmlformats.org/officeDocument/2006/relationships/hyperlink" Target="https://barttorvik.com/team.php?team=UAB&amp;year=2022" TargetMode="External"/><Relationship Id="rId110" Type="http://schemas.openxmlformats.org/officeDocument/2006/relationships/hyperlink" Target="https://barttorvik.com/team.php?team=TCU&amp;year=2022" TargetMode="External"/><Relationship Id="rId131" Type="http://schemas.openxmlformats.org/officeDocument/2006/relationships/hyperlink" Target="https://barttorvik.com/team.php?team=Notre+Dame&amp;year=2022" TargetMode="External"/><Relationship Id="rId327" Type="http://schemas.openxmlformats.org/officeDocument/2006/relationships/hyperlink" Target="https://barttorvik.com/team.php?team=Sam+Houston+St.&amp;year=2022" TargetMode="External"/><Relationship Id="rId348" Type="http://schemas.openxmlformats.org/officeDocument/2006/relationships/hyperlink" Target="https://barttorvik.com/team.php?team=Missouri&amp;year=2022" TargetMode="External"/><Relationship Id="rId369" Type="http://schemas.openxmlformats.org/officeDocument/2006/relationships/hyperlink" Target="https://barttorvik.com/team.php?team=North+Florida&amp;year=2022" TargetMode="External"/><Relationship Id="rId152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173" Type="http://schemas.openxmlformats.org/officeDocument/2006/relationships/hyperlink" Target="https://barttorvik.com/team.php?team=Western+Illinois&amp;year=2022" TargetMode="External"/><Relationship Id="rId194" Type="http://schemas.openxmlformats.org/officeDocument/2006/relationships/hyperlink" Target="https://barttorvik.com/team.php?team=California&amp;year=2022" TargetMode="External"/><Relationship Id="rId208" Type="http://schemas.openxmlformats.org/officeDocument/2006/relationships/hyperlink" Target="https://barttorvik.com/team.php?team=Cornell&amp;year=2022" TargetMode="External"/><Relationship Id="rId229" Type="http://schemas.openxmlformats.org/officeDocument/2006/relationships/hyperlink" Target="https://barttorvik.com/team.php?team=Howard&amp;year=2022" TargetMode="External"/><Relationship Id="rId380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415" Type="http://schemas.openxmlformats.org/officeDocument/2006/relationships/hyperlink" Target="https://barttorvik.com/team.php?team=Bethune+Cookman&amp;year=2022" TargetMode="External"/><Relationship Id="rId436" Type="http://schemas.openxmlformats.org/officeDocument/2006/relationships/hyperlink" Target="https://barttorvik.com/team.php?team=Eastern+Illinois&amp;year=2022" TargetMode="External"/><Relationship Id="rId240" Type="http://schemas.openxmlformats.org/officeDocument/2006/relationships/hyperlink" Target="https://barttorvik.com/team.php?team=UC+Davis&amp;year=2022" TargetMode="External"/><Relationship Id="rId261" Type="http://schemas.openxmlformats.org/officeDocument/2006/relationships/hyperlink" Target="https://barttorvik.com/team.php?team=Massachusetts&amp;year=2022" TargetMode="External"/><Relationship Id="rId14" Type="http://schemas.openxmlformats.org/officeDocument/2006/relationships/hyperlink" Target="https://barttorvik.com/team.php?team=Villanova&amp;year=2022" TargetMode="External"/><Relationship Id="rId35" Type="http://schemas.openxmlformats.org/officeDocument/2006/relationships/hyperlink" Target="https://barttorvik.com/team.php?team=Texas+Tech&amp;year=2022" TargetMode="External"/><Relationship Id="rId56" Type="http://schemas.openxmlformats.org/officeDocument/2006/relationships/hyperlink" Target="https://barttorvik.com/team.php?team=USC&amp;year=2022" TargetMode="External"/><Relationship Id="rId77" Type="http://schemas.openxmlformats.org/officeDocument/2006/relationships/hyperlink" Target="https://barttorvik.com/team.php?team=Memphis&amp;year=2022" TargetMode="External"/><Relationship Id="rId100" Type="http://schemas.openxmlformats.org/officeDocument/2006/relationships/hyperlink" Target="https://barttorvik.com/team.php?team=Wyoming&amp;year=2022" TargetMode="External"/><Relationship Id="rId282" Type="http://schemas.openxmlformats.org/officeDocument/2006/relationships/hyperlink" Target="https://barttorvik.com/team.php?team=High+Point&amp;year=2022" TargetMode="External"/><Relationship Id="rId317" Type="http://schemas.openxmlformats.org/officeDocument/2006/relationships/hyperlink" Target="https://barttorvik.com/team.php?team=Saint+Peter%27s&amp;year=2022" TargetMode="External"/><Relationship Id="rId338" Type="http://schemas.openxmlformats.org/officeDocument/2006/relationships/hyperlink" Target="https://barttorvik.com/team.php?team=Presbyterian&amp;year=2022" TargetMode="External"/><Relationship Id="rId359" Type="http://schemas.openxmlformats.org/officeDocument/2006/relationships/hyperlink" Target="https://barttorvik.com/team.php?team=Detroit&amp;year=2022" TargetMode="External"/><Relationship Id="rId8" Type="http://schemas.openxmlformats.org/officeDocument/2006/relationships/hyperlink" Target="https://barttorvik.com/team.php?team=Baylor&amp;year=2022" TargetMode="External"/><Relationship Id="rId98" Type="http://schemas.openxmlformats.org/officeDocument/2006/relationships/hyperlink" Target="https://barttorvik.com/team.php?team=Missouri+St.&amp;year=2022" TargetMode="External"/><Relationship Id="rId121" Type="http://schemas.openxmlformats.org/officeDocument/2006/relationships/hyperlink" Target="https://barttorvik.com/team.php?team=Louisville&amp;year=2022" TargetMode="External"/><Relationship Id="rId142" Type="http://schemas.openxmlformats.org/officeDocument/2006/relationships/hyperlink" Target="https://barttorvik.com/team.php?team=Louisiana+Tech&amp;year=2022" TargetMode="External"/><Relationship Id="rId163" Type="http://schemas.openxmlformats.org/officeDocument/2006/relationships/hyperlink" Target="https://barttorvik.com/team.php?team=Miami+FL&amp;year=2022" TargetMode="External"/><Relationship Id="rId184" Type="http://schemas.openxmlformats.org/officeDocument/2006/relationships/hyperlink" Target="https://barttorvik.com/team.php?team=UNLV&amp;year=2022" TargetMode="External"/><Relationship Id="rId219" Type="http://schemas.openxmlformats.org/officeDocument/2006/relationships/hyperlink" Target="https://barttorvik.com/team.php?team=Georgia+Southern&amp;year=2022" TargetMode="External"/><Relationship Id="rId370" Type="http://schemas.openxmlformats.org/officeDocument/2006/relationships/hyperlink" Target="https://barttorvik.com/team.php?team=Tennessee+St.&amp;year=2022" TargetMode="External"/><Relationship Id="rId391" Type="http://schemas.openxmlformats.org/officeDocument/2006/relationships/hyperlink" Target="https://barttorvik.com/team.php?team=Prairie+View+A%26M&amp;year=2022" TargetMode="External"/><Relationship Id="rId405" Type="http://schemas.openxmlformats.org/officeDocument/2006/relationships/hyperlink" Target="https://barttorvik.com/team.php?team=UTSA&amp;year=2022" TargetMode="External"/><Relationship Id="rId426" Type="http://schemas.openxmlformats.org/officeDocument/2006/relationships/hyperlink" Target="https://barttorvik.com/team.php?team=Fairleigh+Dickinson&amp;year=2022" TargetMode="External"/><Relationship Id="rId230" Type="http://schemas.openxmlformats.org/officeDocument/2006/relationships/hyperlink" Target="https://barttorvik.com/team.php?team=VMI&amp;year=2022" TargetMode="External"/><Relationship Id="rId251" Type="http://schemas.openxmlformats.org/officeDocument/2006/relationships/hyperlink" Target="https://barttorvik.com/team.php?team=Kent+St.&amp;year=2022" TargetMode="External"/><Relationship Id="rId25" Type="http://schemas.openxmlformats.org/officeDocument/2006/relationships/hyperlink" Target="https://barttorvik.com/team.php?team=LSU&amp;year=2022" TargetMode="External"/><Relationship Id="rId46" Type="http://schemas.openxmlformats.org/officeDocument/2006/relationships/hyperlink" Target="https://barttorvik.com/team.php?team=Michigan+St.&amp;year=2022" TargetMode="External"/><Relationship Id="rId67" Type="http://schemas.openxmlformats.org/officeDocument/2006/relationships/hyperlink" Target="https://barttorvik.com/team.php?team=Providence&amp;year=2022" TargetMode="External"/><Relationship Id="rId272" Type="http://schemas.openxmlformats.org/officeDocument/2006/relationships/hyperlink" Target="https://barttorvik.com/team.php?team=St.+Thomas&amp;year=2022" TargetMode="External"/><Relationship Id="rId293" Type="http://schemas.openxmlformats.org/officeDocument/2006/relationships/hyperlink" Target="https://barttorvik.com/team.php?team=UMBC&amp;year=2022" TargetMode="External"/><Relationship Id="rId307" Type="http://schemas.openxmlformats.org/officeDocument/2006/relationships/hyperlink" Target="https://barttorvik.com/team.php?team=Manhattan&amp;year=2022" TargetMode="External"/><Relationship Id="rId328" Type="http://schemas.openxmlformats.org/officeDocument/2006/relationships/hyperlink" Target="https://barttorvik.com/team.php?team=Austin+Peay&amp;year=2022" TargetMode="External"/><Relationship Id="rId349" Type="http://schemas.openxmlformats.org/officeDocument/2006/relationships/hyperlink" Target="https://barttorvik.com/team.php?team=Air+Force&amp;year=2022" TargetMode="External"/><Relationship Id="rId88" Type="http://schemas.openxmlformats.org/officeDocument/2006/relationships/hyperlink" Target="https://barttorvik.com/team.php?team=Utah&amp;year=2022" TargetMode="External"/><Relationship Id="rId111" Type="http://schemas.openxmlformats.org/officeDocument/2006/relationships/hyperlink" Target="https://barttorvik.com/team.php?team=TCU&amp;year=2022" TargetMode="External"/><Relationship Id="rId132" Type="http://schemas.openxmlformats.org/officeDocument/2006/relationships/hyperlink" Target="https://barttorvik.com/team.php?team=Creighton&amp;year=2022" TargetMode="External"/><Relationship Id="rId153" Type="http://schemas.openxmlformats.org/officeDocument/2006/relationships/hyperlink" Target="https://barttorvik.com/team.php?team=South+Alabama&amp;year=2022" TargetMode="External"/><Relationship Id="rId174" Type="http://schemas.openxmlformats.org/officeDocument/2006/relationships/hyperlink" Target="https://barttorvik.com/team.php?team=Middle+Tennessee&amp;year=2022" TargetMode="External"/><Relationship Id="rId195" Type="http://schemas.openxmlformats.org/officeDocument/2006/relationships/hyperlink" Target="https://barttorvik.com/team.php?team=Saint+Joseph%27s&amp;year=2022" TargetMode="External"/><Relationship Id="rId209" Type="http://schemas.openxmlformats.org/officeDocument/2006/relationships/hyperlink" Target="https://barttorvik.com/team.php?team=New+Hampshire&amp;year=2022" TargetMode="External"/><Relationship Id="rId360" Type="http://schemas.openxmlformats.org/officeDocument/2006/relationships/hyperlink" Target="https://barttorvik.com/team.php?team=McNeese+St.&amp;year=2022" TargetMode="External"/><Relationship Id="rId381" Type="http://schemas.openxmlformats.org/officeDocument/2006/relationships/hyperlink" Target="https://barttorvik.com/team.php?team=Quinnipiac&amp;year=2022" TargetMode="External"/><Relationship Id="rId416" Type="http://schemas.openxmlformats.org/officeDocument/2006/relationships/hyperlink" Target="https://barttorvik.com/team.php?team=Lehigh&amp;year=2022" TargetMode="External"/><Relationship Id="rId220" Type="http://schemas.openxmlformats.org/officeDocument/2006/relationships/hyperlink" Target="https://barttorvik.com/team.php?team=Miami+OH&amp;year=2022" TargetMode="External"/><Relationship Id="rId241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437" Type="http://schemas.openxmlformats.org/officeDocument/2006/relationships/hyperlink" Target="https://barttorvik.com/team.php?team=Maine&amp;year=2022" TargetMode="External"/><Relationship Id="rId15" Type="http://schemas.openxmlformats.org/officeDocument/2006/relationships/hyperlink" Target="https://barttorvik.com/team.php?team=Auburn&amp;year=2022" TargetMode="External"/><Relationship Id="rId36" Type="http://schemas.openxmlformats.org/officeDocument/2006/relationships/hyperlink" Target="https://barttorvik.com/team.php?team=Indiana&amp;year=2022" TargetMode="External"/><Relationship Id="rId57" Type="http://schemas.openxmlformats.org/officeDocument/2006/relationships/hyperlink" Target="https://barttorvik.com/team.php?team=Connecticut&amp;year=2022" TargetMode="External"/><Relationship Id="rId262" Type="http://schemas.openxmlformats.org/officeDocument/2006/relationships/hyperlink" Target="https://barttorvik.com/team.php?team=Stony+Brook&amp;year=2022" TargetMode="External"/><Relationship Id="rId283" Type="http://schemas.openxmlformats.org/officeDocument/2006/relationships/hyperlink" Target="https://barttorvik.com/team.php?team=Georgia&amp;year=2022" TargetMode="External"/><Relationship Id="rId318" Type="http://schemas.openxmlformats.org/officeDocument/2006/relationships/hyperlink" Target="https://barttorvik.com/team.php?team=Saint+Peter%27s&amp;year=2022" TargetMode="External"/><Relationship Id="rId339" Type="http://schemas.openxmlformats.org/officeDocument/2006/relationships/hyperlink" Target="https://barttorvik.com/team.php?team=Tennessee+Martin&amp;year=2022" TargetMode="External"/><Relationship Id="rId78" Type="http://schemas.openxmlformats.org/officeDocument/2006/relationships/hyperlink" Target="https://barttorvik.com/team.php?team=Florida+St.&amp;year=2022" TargetMode="External"/><Relationship Id="rId99" Type="http://schemas.openxmlformats.org/officeDocument/2006/relationships/hyperlink" Target="https://barttorvik.com/team.php?team=Wyoming&amp;year=2022" TargetMode="External"/><Relationship Id="rId101" Type="http://schemas.openxmlformats.org/officeDocument/2006/relationships/hyperlink" Target="https://barttorvik.com/team.php?team=Wichita+St.&amp;year=2022" TargetMode="External"/><Relationship Id="rId122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143" Type="http://schemas.openxmlformats.org/officeDocument/2006/relationships/hyperlink" Target="https://barttorvik.com/team.php?team=Utah+Valley&amp;year=2022" TargetMode="External"/><Relationship Id="rId164" Type="http://schemas.openxmlformats.org/officeDocument/2006/relationships/hyperlink" Target="https://barttorvik.com/team.php?team=UC+Riverside&amp;year=2022" TargetMode="External"/><Relationship Id="rId185" Type="http://schemas.openxmlformats.org/officeDocument/2006/relationships/hyperlink" Target="https://barttorvik.com/team.php?team=Jacksonville+St.&amp;year=2022" TargetMode="External"/><Relationship Id="rId350" Type="http://schemas.openxmlformats.org/officeDocument/2006/relationships/hyperlink" Target="https://barttorvik.com/team.php?team=South+Dakota&amp;year=2022" TargetMode="External"/><Relationship Id="rId371" Type="http://schemas.openxmlformats.org/officeDocument/2006/relationships/hyperlink" Target="https://barttorvik.com/team.php?team=Army&amp;year=2022" TargetMode="External"/><Relationship Id="rId406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9" Type="http://schemas.openxmlformats.org/officeDocument/2006/relationships/hyperlink" Target="https://barttorvik.com/team.php?team=Purdue&amp;year=2022" TargetMode="External"/><Relationship Id="rId210" Type="http://schemas.openxmlformats.org/officeDocument/2006/relationships/hyperlink" Target="https://barttorvik.com/team.php?team=Oral+Roberts&amp;year=2022" TargetMode="External"/><Relationship Id="rId392" Type="http://schemas.openxmlformats.org/officeDocument/2006/relationships/hyperlink" Target="https://barttorvik.com/team.php?team=Lafayette&amp;year=2022" TargetMode="External"/><Relationship Id="rId427" Type="http://schemas.openxmlformats.org/officeDocument/2006/relationships/hyperlink" Target="https://barttorvik.com/team.php?team=American&amp;year=2022" TargetMode="External"/><Relationship Id="rId26" Type="http://schemas.openxmlformats.org/officeDocument/2006/relationships/hyperlink" Target="https://barttorvik.com/team.php?team=UCLA&amp;year=2022" TargetMode="External"/><Relationship Id="rId231" Type="http://schemas.openxmlformats.org/officeDocument/2006/relationships/hyperlink" Target="https://barttorvik.com/team.php?team=Morehead+St.&amp;year=2022" TargetMode="External"/><Relationship Id="rId252" Type="http://schemas.openxmlformats.org/officeDocument/2006/relationships/hyperlink" Target="https://barttorvik.com/team.php?team=Southern+Utah&amp;year=2022" TargetMode="External"/><Relationship Id="rId273" Type="http://schemas.openxmlformats.org/officeDocument/2006/relationships/hyperlink" Target="https://barttorvik.com/team.php?team=UC+Santa+Barbara&amp;year=2022" TargetMode="External"/><Relationship Id="rId294" Type="http://schemas.openxmlformats.org/officeDocument/2006/relationships/hyperlink" Target="https://barttorvik.com/team.php?team=UMass+Lowell&amp;year=2022" TargetMode="External"/><Relationship Id="rId308" Type="http://schemas.openxmlformats.org/officeDocument/2006/relationships/hyperlink" Target="https://barttorvik.com/team.php?team=Southern&amp;year=2022" TargetMode="External"/><Relationship Id="rId329" Type="http://schemas.openxmlformats.org/officeDocument/2006/relationships/hyperlink" Target="https://barttorvik.com/team.php?team=Norfolk+St.&amp;year=2022" TargetMode="External"/><Relationship Id="rId47" Type="http://schemas.openxmlformats.org/officeDocument/2006/relationships/hyperlink" Target="https://barttorvik.com/team.php?team=Michigan+St.&amp;year=2022" TargetMode="External"/><Relationship Id="rId68" Type="http://schemas.openxmlformats.org/officeDocument/2006/relationships/hyperlink" Target="https://barttorvik.com/team.php?team=Saint+Mary%27s&amp;year=2022" TargetMode="External"/><Relationship Id="rId89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112" Type="http://schemas.openxmlformats.org/officeDocument/2006/relationships/hyperlink" Target="https://barttorvik.com/team.php?team=Syracuse&amp;year=2022" TargetMode="External"/><Relationship Id="rId133" Type="http://schemas.openxmlformats.org/officeDocument/2006/relationships/hyperlink" Target="https://barttorvik.com/team.php?team=Creighton&amp;year=2022" TargetMode="External"/><Relationship Id="rId154" Type="http://schemas.openxmlformats.org/officeDocument/2006/relationships/hyperlink" Target="https://barttorvik.com/team.php?team=Buffalo&amp;year=2022" TargetMode="External"/><Relationship Id="rId175" Type="http://schemas.openxmlformats.org/officeDocument/2006/relationships/hyperlink" Target="https://barttorvik.com/team.php?team=UC+Irvine&amp;year=2022" TargetMode="External"/><Relationship Id="rId340" Type="http://schemas.openxmlformats.org/officeDocument/2006/relationships/hyperlink" Target="https://barttorvik.com/team.php?team=Long+Beach+St.&amp;year=2022" TargetMode="External"/><Relationship Id="rId361" Type="http://schemas.openxmlformats.org/officeDocument/2006/relationships/hyperlink" Target="https://barttorvik.com/team.php?team=Wright+St.&amp;year=2022" TargetMode="External"/><Relationship Id="rId196" Type="http://schemas.openxmlformats.org/officeDocument/2006/relationships/hyperlink" Target="https://barttorvik.com/team.php?team=James+Madison&amp;year=2022" TargetMode="External"/><Relationship Id="rId200" Type="http://schemas.openxmlformats.org/officeDocument/2006/relationships/hyperlink" Target="https://barttorvik.com/team.php?team=Georgia+Tech&amp;year=2022" TargetMode="External"/><Relationship Id="rId382" Type="http://schemas.openxmlformats.org/officeDocument/2006/relationships/hyperlink" Target="https://barttorvik.com/team.php?team=Alabama+St.&amp;year=2022" TargetMode="External"/><Relationship Id="rId417" Type="http://schemas.openxmlformats.org/officeDocument/2006/relationships/hyperlink" Target="https://barttorvik.com/team.php?team=Alabama+A%26M&amp;year=2022" TargetMode="External"/><Relationship Id="rId438" Type="http://schemas.openxmlformats.org/officeDocument/2006/relationships/hyperlink" Target="https://barttorvik.com/team.php?team=IUPUI&amp;year=2022" TargetMode="External"/><Relationship Id="rId16" Type="http://schemas.openxmlformats.org/officeDocument/2006/relationships/hyperlink" Target="https://barttorvik.com/team.php?team=Auburn&amp;year=2022" TargetMode="External"/><Relationship Id="rId221" Type="http://schemas.openxmlformats.org/officeDocument/2006/relationships/hyperlink" Target="https://barttorvik.com/team.php?team=Northeastern&amp;year=2022" TargetMode="External"/><Relationship Id="rId242" Type="http://schemas.openxmlformats.org/officeDocument/2006/relationships/hyperlink" Target="https://barttorvik.com/team.php?team=Boston+University&amp;year=2022" TargetMode="External"/><Relationship Id="rId263" Type="http://schemas.openxmlformats.org/officeDocument/2006/relationships/hyperlink" Target="https://barttorvik.com/team.php?team=Valparaiso&amp;year=2022" TargetMode="External"/><Relationship Id="rId284" Type="http://schemas.openxmlformats.org/officeDocument/2006/relationships/hyperlink" Target="https://barttorvik.com/team.php?team=Illinois+St.&amp;year=2022" TargetMode="External"/><Relationship Id="rId319" Type="http://schemas.openxmlformats.org/officeDocument/2006/relationships/hyperlink" Target="https://barttorvik.com/team.php?team=Marist&amp;year=2022" TargetMode="External"/><Relationship Id="rId37" Type="http://schemas.openxmlformats.org/officeDocument/2006/relationships/hyperlink" Target="https://barttorvik.com/team.php?team=Indiana&amp;year=2022" TargetMode="External"/><Relationship Id="rId58" Type="http://schemas.openxmlformats.org/officeDocument/2006/relationships/hyperlink" Target="https://barttorvik.com/team.php?team=Connecticut&amp;year=2022" TargetMode="External"/><Relationship Id="rId79" Type="http://schemas.openxmlformats.org/officeDocument/2006/relationships/hyperlink" Target="https://barttorvik.com/team.php?team=Minnesota&amp;year=2022" TargetMode="External"/><Relationship Id="rId102" Type="http://schemas.openxmlformats.org/officeDocument/2006/relationships/hyperlink" Target="https://barttorvik.com/team.php?team=Boise+St.&amp;year=2022" TargetMode="External"/><Relationship Id="rId123" Type="http://schemas.openxmlformats.org/officeDocument/2006/relationships/hyperlink" Target="https://barttorvik.com/team.php?team=Monmouth&amp;year=2022" TargetMode="External"/><Relationship Id="rId144" Type="http://schemas.openxmlformats.org/officeDocument/2006/relationships/hyperlink" Target="https://barttorvik.com/team.php?team=Maryland&amp;year=2022" TargetMode="External"/><Relationship Id="rId330" Type="http://schemas.openxmlformats.org/officeDocument/2006/relationships/hyperlink" Target="https://barttorvik.com/team.php?team=Norfolk+St.&amp;year=2022" TargetMode="External"/><Relationship Id="rId90" Type="http://schemas.openxmlformats.org/officeDocument/2006/relationships/hyperlink" Target="https://barttorvik.com/team.php?team=Clemson&amp;year=2022" TargetMode="External"/><Relationship Id="rId165" Type="http://schemas.openxmlformats.org/officeDocument/2006/relationships/hyperlink" Target="https://barttorvik.com/team.php?team=College+of+Charleston&amp;year=2022" TargetMode="External"/><Relationship Id="rId186" Type="http://schemas.openxmlformats.org/officeDocument/2006/relationships/hyperlink" Target="https://barttorvik.com/team.php?team=Jacksonville+St.&amp;year=2022" TargetMode="External"/><Relationship Id="rId351" Type="http://schemas.openxmlformats.org/officeDocument/2006/relationships/hyperlink" Target="https://barttorvik.com/team.php?team=North+Carolina+A%26T&amp;year=2022" TargetMode="External"/><Relationship Id="rId372" Type="http://schemas.openxmlformats.org/officeDocument/2006/relationships/hyperlink" Target="https://barttorvik.com/team.php?team=Coppin+St.&amp;year=2022" TargetMode="External"/><Relationship Id="rId393" Type="http://schemas.openxmlformats.org/officeDocument/2006/relationships/hyperlink" Target="https://barttorvik.com/team.php?team=Robert+Morris&amp;year=2022" TargetMode="External"/><Relationship Id="rId407" Type="http://schemas.openxmlformats.org/officeDocument/2006/relationships/hyperlink" Target="https://barttorvik.com/team.php?team=Arkansas+Pine+Bluff&amp;year=2022" TargetMode="External"/><Relationship Id="rId428" Type="http://schemas.openxmlformats.org/officeDocument/2006/relationships/hyperlink" Target="https://barttorvik.com/team.php?team=Morgan+St.&amp;year=2022" TargetMode="External"/><Relationship Id="rId211" Type="http://schemas.openxmlformats.org/officeDocument/2006/relationships/hyperlink" Target="https://barttorvik.com/team.php?team=Southern+Illinois&amp;year=2022" TargetMode="External"/><Relationship Id="rId232" Type="http://schemas.openxmlformats.org/officeDocument/2006/relationships/hyperlink" Target="https://barttorvik.com/team.php?team=Jacksonville&amp;year=2022" TargetMode="External"/><Relationship Id="rId253" Type="http://schemas.openxmlformats.org/officeDocument/2006/relationships/hyperlink" Target="https://barttorvik.com/team.php?team=Colgate&amp;year=2022" TargetMode="External"/><Relationship Id="rId274" Type="http://schemas.openxmlformats.org/officeDocument/2006/relationships/hyperlink" Target="https://barttorvik.com/team.php?team=Samford&amp;year=2022" TargetMode="External"/><Relationship Id="rId295" Type="http://schemas.openxmlformats.org/officeDocument/2006/relationships/hyperlink" Target="https://barttorvik.com/team.php?team=North+Alabama&amp;year=2022" TargetMode="External"/><Relationship Id="rId309" Type="http://schemas.openxmlformats.org/officeDocument/2006/relationships/hyperlink" Target="https://barttorvik.com/team.php?team=FIU&amp;year=2022" TargetMode="External"/><Relationship Id="rId27" Type="http://schemas.openxmlformats.org/officeDocument/2006/relationships/hyperlink" Target="https://barttorvik.com/team.php?team=UCLA&amp;year=2022" TargetMode="External"/><Relationship Id="rId48" Type="http://schemas.openxmlformats.org/officeDocument/2006/relationships/hyperlink" Target="https://barttorvik.com/team.php?team=Michigan&amp;year=2022" TargetMode="External"/><Relationship Id="rId69" Type="http://schemas.openxmlformats.org/officeDocument/2006/relationships/hyperlink" Target="https://barttorvik.com/team.php?team=Saint+Mary%27s&amp;year=2022" TargetMode="External"/><Relationship Id="rId113" Type="http://schemas.openxmlformats.org/officeDocument/2006/relationships/hyperlink" Target="https://barttorvik.com/team.php?team=Texas+A%26M&amp;year=2022" TargetMode="External"/><Relationship Id="rId134" Type="http://schemas.openxmlformats.org/officeDocument/2006/relationships/hyperlink" Target="https://barttorvik.com/team.php?team=Abilene+Christian&amp;year=2022" TargetMode="External"/><Relationship Id="rId320" Type="http://schemas.openxmlformats.org/officeDocument/2006/relationships/hyperlink" Target="https://barttorvik.com/team.php?team=UC+San+Diego&amp;year=2022" TargetMode="External"/><Relationship Id="rId80" Type="http://schemas.openxmlformats.org/officeDocument/2006/relationships/hyperlink" Target="https://barttorvik.com/team.php?team=Davidson&amp;year=2022" TargetMode="External"/><Relationship Id="rId155" Type="http://schemas.openxmlformats.org/officeDocument/2006/relationships/hyperlink" Target="https://barttorvik.com/team.php?team=Oakland&amp;year=2022" TargetMode="External"/><Relationship Id="rId176" Type="http://schemas.openxmlformats.org/officeDocument/2006/relationships/hyperlink" Target="https://barttorvik.com/team.php?team=Stephen+F.+Austin&amp;year=2022" TargetMode="External"/><Relationship Id="rId197" Type="http://schemas.openxmlformats.org/officeDocument/2006/relationships/hyperlink" Target="https://barttorvik.com/team.php?team=Delaware&amp;year=2022" TargetMode="External"/><Relationship Id="rId341" Type="http://schemas.openxmlformats.org/officeDocument/2006/relationships/hyperlink" Target="https://barttorvik.com/team.php?team=George+Washington&amp;year=2022" TargetMode="External"/><Relationship Id="rId362" Type="http://schemas.openxmlformats.org/officeDocument/2006/relationships/hyperlink" Target="https://barttorvik.com/team.php?team=Wright+St.&amp;year=2022" TargetMode="External"/><Relationship Id="rId383" Type="http://schemas.openxmlformats.org/officeDocument/2006/relationships/hyperlink" Target="https://barttorvik.com/team.php?team=Albany&amp;year=2022" TargetMode="External"/><Relationship Id="rId418" Type="http://schemas.openxmlformats.org/officeDocument/2006/relationships/hyperlink" Target="https://barttorvik.com/team.php?team=North+Dakota&amp;year=2022" TargetMode="External"/><Relationship Id="rId439" Type="http://schemas.openxmlformats.org/officeDocument/2006/relationships/hyperlink" Target="https://barttorvik.com/team.php?team=Delaware+St.&amp;year=2022" TargetMode="External"/><Relationship Id="rId201" Type="http://schemas.openxmlformats.org/officeDocument/2006/relationships/hyperlink" Target="https://barttorvik.com/team.php?team=Appalachian+St.&amp;year=2022" TargetMode="External"/><Relationship Id="rId222" Type="http://schemas.openxmlformats.org/officeDocument/2006/relationships/hyperlink" Target="https://barttorvik.com/team.php?team=Northern+Colorado&amp;year=2022" TargetMode="External"/><Relationship Id="rId243" Type="http://schemas.openxmlformats.org/officeDocument/2006/relationships/hyperlink" Target="https://barttorvik.com/team.php?team=Nicholls+St.&amp;year=2022" TargetMode="External"/><Relationship Id="rId264" Type="http://schemas.openxmlformats.org/officeDocument/2006/relationships/hyperlink" Target="https://barttorvik.com/team.php?team=Florida+Atlantic&amp;year=2022" TargetMode="External"/><Relationship Id="rId285" Type="http://schemas.openxmlformats.org/officeDocument/2006/relationships/hyperlink" Target="https://barttorvik.com/team.php?team=Marshall&amp;year=2022" TargetMode="External"/><Relationship Id="rId17" Type="http://schemas.openxmlformats.org/officeDocument/2006/relationships/hyperlink" Target="https://barttorvik.com/team.php?team=Duke&amp;year=2022" TargetMode="External"/><Relationship Id="rId38" Type="http://schemas.openxmlformats.org/officeDocument/2006/relationships/hyperlink" Target="https://barttorvik.com/team.php?team=Iowa+St.&amp;year=2022" TargetMode="External"/><Relationship Id="rId59" Type="http://schemas.openxmlformats.org/officeDocument/2006/relationships/hyperlink" Target="https://barttorvik.com/team.php?team=San+Francisco&amp;year=2022" TargetMode="External"/><Relationship Id="rId103" Type="http://schemas.openxmlformats.org/officeDocument/2006/relationships/hyperlink" Target="https://barttorvik.com/team.php?team=Boise+St.&amp;year=2022" TargetMode="External"/><Relationship Id="rId124" Type="http://schemas.openxmlformats.org/officeDocument/2006/relationships/hyperlink" Target="https://barttorvik.com/team.php?team=Vanderbilt&amp;year=2022" TargetMode="External"/><Relationship Id="rId310" Type="http://schemas.openxmlformats.org/officeDocument/2006/relationships/hyperlink" Target="https://barttorvik.com/team.php?team=UT+Rio+Grande+Valley&amp;year=2022" TargetMode="External"/><Relationship Id="rId70" Type="http://schemas.openxmlformats.org/officeDocument/2006/relationships/hyperlink" Target="https://barttorvik.com/team.php?team=Washington+St.&amp;year=2022" TargetMode="External"/><Relationship Id="rId91" Type="http://schemas.openxmlformats.org/officeDocument/2006/relationships/hyperlink" Target="https://barttorvik.com/team.php?team=North+Carolina&amp;year=2022" TargetMode="External"/><Relationship Id="rId145" Type="http://schemas.openxmlformats.org/officeDocument/2006/relationships/hyperlink" Target="https://barttorvik.com/team.php?team=Ohio&amp;year=2022" TargetMode="External"/><Relationship Id="rId166" Type="http://schemas.openxmlformats.org/officeDocument/2006/relationships/hyperlink" Target="https://barttorvik.com/team.php?team=South+Carolina&amp;year=2022" TargetMode="External"/><Relationship Id="rId187" Type="http://schemas.openxmlformats.org/officeDocument/2006/relationships/hyperlink" Target="https://barttorvik.com/team.php?team=Gardner+Webb&amp;year=2022" TargetMode="External"/><Relationship Id="rId331" Type="http://schemas.openxmlformats.org/officeDocument/2006/relationships/hyperlink" Target="https://barttorvik.com/team.php?team=Evansville&amp;year=2022" TargetMode="External"/><Relationship Id="rId352" Type="http://schemas.openxmlformats.org/officeDocument/2006/relationships/hyperlink" Target="https://barttorvik.com/team.php?team=Western+Carolina&amp;year=2022" TargetMode="External"/><Relationship Id="rId373" Type="http://schemas.openxmlformats.org/officeDocument/2006/relationships/hyperlink" Target="https://barttorvik.com/team.php?team=Fort+Wayne&amp;year=2022" TargetMode="External"/><Relationship Id="rId394" Type="http://schemas.openxmlformats.org/officeDocument/2006/relationships/hyperlink" Target="https://barttorvik.com/team.php?team=Southeast+Missouri+St.&amp;year=2022" TargetMode="External"/><Relationship Id="rId408" Type="http://schemas.openxmlformats.org/officeDocument/2006/relationships/hyperlink" Target="https://barttorvik.com/team.php?team=Milwaukee&amp;year=2022" TargetMode="External"/><Relationship Id="rId429" Type="http://schemas.openxmlformats.org/officeDocument/2006/relationships/hyperlink" Target="https://barttorvik.com/team.php?team=Incarnate+Word&amp;year=2022" TargetMode="External"/><Relationship Id="rId1" Type="http://schemas.openxmlformats.org/officeDocument/2006/relationships/hyperlink" Target="https://barttorvik.com/team.php?team=Houston&amp;year=2022" TargetMode="External"/><Relationship Id="rId212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233" Type="http://schemas.openxmlformats.org/officeDocument/2006/relationships/hyperlink" Target="https://barttorvik.com/team.php?team=Bradley&amp;year=2022" TargetMode="External"/><Relationship Id="rId254" Type="http://schemas.openxmlformats.org/officeDocument/2006/relationships/hyperlink" Target="https://barttorvik.com/team.php?team=Colgate&amp;year=2022" TargetMode="External"/><Relationship Id="rId440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28" Type="http://schemas.openxmlformats.org/officeDocument/2006/relationships/hyperlink" Target="https://barttorvik.com/team.php?team=Virginia+Tech&amp;year=2022" TargetMode="External"/><Relationship Id="rId49" Type="http://schemas.openxmlformats.org/officeDocument/2006/relationships/hyperlink" Target="https://barttorvik.com/team.php?team=Michigan&amp;year=2022" TargetMode="External"/><Relationship Id="rId114" Type="http://schemas.openxmlformats.org/officeDocument/2006/relationships/hyperlink" Target="https://barttorvik.com/team.php?team=Towson&amp;year=2022" TargetMode="External"/><Relationship Id="rId275" Type="http://schemas.openxmlformats.org/officeDocument/2006/relationships/hyperlink" Target="https://barttorvik.com/team.php?team=Louisiana+Monroe&amp;year=2022" TargetMode="External"/><Relationship Id="rId296" Type="http://schemas.openxmlformats.org/officeDocument/2006/relationships/hyperlink" Target="https://barttorvik.com/team.php?team=UMKC&amp;year=2022" TargetMode="External"/><Relationship Id="rId300" Type="http://schemas.openxmlformats.org/officeDocument/2006/relationships/hyperlink" Target="https://barttorvik.com/team.php?team=Kennesaw+St.&amp;year=2022" TargetMode="External"/><Relationship Id="rId60" Type="http://schemas.openxmlformats.org/officeDocument/2006/relationships/hyperlink" Target="https://barttorvik.com/team.php?team=San+Francisco&amp;year=2022" TargetMode="External"/><Relationship Id="rId81" Type="http://schemas.openxmlformats.org/officeDocument/2006/relationships/hyperlink" Target="https://barttorvik.com/team.php?team=Davidson&amp;year=2022" TargetMode="External"/><Relationship Id="rId135" Type="http://schemas.openxmlformats.org/officeDocument/2006/relationships/hyperlink" Target="https://barttorvik.com/team.php?team=Rhode+Island&amp;year=2022" TargetMode="External"/><Relationship Id="rId156" Type="http://schemas.openxmlformats.org/officeDocument/2006/relationships/hyperlink" Target="https://barttorvik.com/team.php?team=Dayton&amp;year=2022" TargetMode="External"/><Relationship Id="rId177" Type="http://schemas.openxmlformats.org/officeDocument/2006/relationships/hyperlink" Target="https://barttorvik.com/team.php?team=Longwood&amp;year=2022" TargetMode="External"/><Relationship Id="rId198" Type="http://schemas.openxmlformats.org/officeDocument/2006/relationships/hyperlink" Target="https://barttorvik.com/team.php?team=Delaware&amp;year=2022" TargetMode="External"/><Relationship Id="rId321" Type="http://schemas.openxmlformats.org/officeDocument/2006/relationships/hyperlink" Target="https://barttorvik.com/team.php?team=South+Florida&amp;year=2022" TargetMode="External"/><Relationship Id="rId342" Type="http://schemas.openxmlformats.org/officeDocument/2006/relationships/hyperlink" Target="https://barttorvik.com/team.php?team=Montana&amp;year=2022" TargetMode="External"/><Relationship Id="rId363" Type="http://schemas.openxmlformats.org/officeDocument/2006/relationships/hyperlink" Target="https://barttorvik.com/team.php?team=Alcorn+St.&amp;year=2022" TargetMode="External"/><Relationship Id="rId384" Type="http://schemas.openxmlformats.org/officeDocument/2006/relationships/hyperlink" Target="https://barttorvik.com/team.php?team=Florida+A%26M&amp;year=2022" TargetMode="External"/><Relationship Id="rId419" Type="http://schemas.openxmlformats.org/officeDocument/2006/relationships/hyperlink" Target="https://barttorvik.com/team.php?team=Central+Connecticut&amp;year=2022" TargetMode="External"/><Relationship Id="rId202" Type="http://schemas.openxmlformats.org/officeDocument/2006/relationships/hyperlink" Target="https://barttorvik.com/team.php?team=Northern+Iowa&amp;year=2022" TargetMode="External"/><Relationship Id="rId223" Type="http://schemas.openxmlformats.org/officeDocument/2006/relationships/hyperlink" Target="https://barttorvik.com/team.php?team=Rutgers&amp;year=2022" TargetMode="External"/><Relationship Id="rId244" Type="http://schemas.openxmlformats.org/officeDocument/2006/relationships/hyperlink" Target="https://barttorvik.com/team.php?team=Tulane&amp;year=2022" TargetMode="External"/><Relationship Id="rId430" Type="http://schemas.openxmlformats.org/officeDocument/2006/relationships/hyperlink" Target="https://barttorvik.com/team.php?team=Central+Michigan&amp;year=2022" TargetMode="External"/><Relationship Id="rId18" Type="http://schemas.openxmlformats.org/officeDocument/2006/relationships/hyperlink" Target="https://barttorvik.com/team.php?team=Duke&amp;year=2022" TargetMode="External"/><Relationship Id="rId39" Type="http://schemas.openxmlformats.org/officeDocument/2006/relationships/hyperlink" Target="https://barttorvik.com/team.php?team=Iowa+St.&amp;year=2022" TargetMode="External"/><Relationship Id="rId265" Type="http://schemas.openxmlformats.org/officeDocument/2006/relationships/hyperlink" Target="https://barttorvik.com/team.php?team=Butler&amp;year=2022" TargetMode="External"/><Relationship Id="rId286" Type="http://schemas.openxmlformats.org/officeDocument/2006/relationships/hyperlink" Target="https://barttorvik.com/team.php?team=Illinois+Chicago&amp;year=2022" TargetMode="External"/><Relationship Id="rId50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104" Type="http://schemas.openxmlformats.org/officeDocument/2006/relationships/hyperlink" Target="https://barttorvik.com/team.php?team=San+Diego+St.&amp;year=2022" TargetMode="External"/><Relationship Id="rId125" Type="http://schemas.openxmlformats.org/officeDocument/2006/relationships/hyperlink" Target="https://barttorvik.com/team.php?team=South+Dakota+St.&amp;year=2022" TargetMode="External"/><Relationship Id="rId146" Type="http://schemas.openxmlformats.org/officeDocument/2006/relationships/hyperlink" Target="https://barttorvik.com/team.php?team=Toledo&amp;year=2022" TargetMode="External"/><Relationship Id="rId167" Type="http://schemas.openxmlformats.org/officeDocument/2006/relationships/hyperlink" Target="https://barttorvik.com/team.php?team=Vermont&amp;year=2022" TargetMode="External"/><Relationship Id="rId188" Type="http://schemas.openxmlformats.org/officeDocument/2006/relationships/hyperlink" Target="https://barttorvik.com/team.php?team=Brown&amp;year=2022" TargetMode="External"/><Relationship Id="rId311" Type="http://schemas.openxmlformats.org/officeDocument/2006/relationships/hyperlink" Target="https://barttorvik.com/team.php?team=Portland&amp;year=2022" TargetMode="External"/><Relationship Id="rId332" Type="http://schemas.openxmlformats.org/officeDocument/2006/relationships/hyperlink" Target="https://barttorvik.com/team.php?team=Lipscomb&amp;year=2022" TargetMode="External"/><Relationship Id="rId353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374" Type="http://schemas.openxmlformats.org/officeDocument/2006/relationships/hyperlink" Target="https://barttorvik.com/team.php?team=Sacramento+St.&amp;year=2022" TargetMode="External"/><Relationship Id="rId395" Type="http://schemas.openxmlformats.org/officeDocument/2006/relationships/hyperlink" Target="https://barttorvik.com/team.php?team=Sacred+Heart&amp;year=2022" TargetMode="External"/><Relationship Id="rId409" Type="http://schemas.openxmlformats.org/officeDocument/2006/relationships/hyperlink" Target="https://barttorvik.com/team.php?team=Northern+Illinois&amp;year=2022" TargetMode="External"/><Relationship Id="rId71" Type="http://schemas.openxmlformats.org/officeDocument/2006/relationships/hyperlink" Target="https://barttorvik.com/team.php?team=Utah+St.&amp;year=2022" TargetMode="External"/><Relationship Id="rId92" Type="http://schemas.openxmlformats.org/officeDocument/2006/relationships/hyperlink" Target="https://barttorvik.com/team.php?team=North+Carolina&amp;year=2022" TargetMode="External"/><Relationship Id="rId213" Type="http://schemas.openxmlformats.org/officeDocument/2006/relationships/hyperlink" Target="https://barttorvik.com/team.php?team=Georgetown&amp;year=2022" TargetMode="External"/><Relationship Id="rId234" Type="http://schemas.openxmlformats.org/officeDocument/2006/relationships/hyperlink" Target="https://barttorvik.com/team.php?team=Temple&amp;year=2022" TargetMode="External"/><Relationship Id="rId420" Type="http://schemas.openxmlformats.org/officeDocument/2006/relationships/hyperlink" Target="https://barttorvik.com/team.php?team=Northwestern+St.&amp;year=2022" TargetMode="External"/><Relationship Id="rId2" Type="http://schemas.openxmlformats.org/officeDocument/2006/relationships/hyperlink" Target="https://barttorvik.com/team.php?team=Houston&amp;year=2022" TargetMode="External"/><Relationship Id="rId29" Type="http://schemas.openxmlformats.org/officeDocument/2006/relationships/hyperlink" Target="https://barttorvik.com/team.php?team=Virginia+Tech&amp;year=2022" TargetMode="External"/><Relationship Id="rId255" Type="http://schemas.openxmlformats.org/officeDocument/2006/relationships/hyperlink" Target="https://barttorvik.com/team.php?team=Florida+Gulf+Coast&amp;year=2022" TargetMode="External"/><Relationship Id="rId276" Type="http://schemas.openxmlformats.org/officeDocument/2006/relationships/hyperlink" Target="https://barttorvik.com/team.php?team=San+Diego&amp;year=2022" TargetMode="External"/><Relationship Id="rId297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40" Type="http://schemas.openxmlformats.org/officeDocument/2006/relationships/hyperlink" Target="https://barttorvik.com/team.php?team=Iowa&amp;year=2022" TargetMode="External"/><Relationship Id="rId115" Type="http://schemas.openxmlformats.org/officeDocument/2006/relationships/hyperlink" Target="https://barttorvik.com/team.php?team=Hofstra&amp;year=2022" TargetMode="External"/><Relationship Id="rId136" Type="http://schemas.openxmlformats.org/officeDocument/2006/relationships/hyperlink" Target="https://barttorvik.com/team.php?team=Richmond&amp;year=2022" TargetMode="External"/><Relationship Id="rId157" Type="http://schemas.openxmlformats.org/officeDocument/2006/relationships/hyperlink" Target="https://barttorvik.com/team.php?team=Drake&amp;year=2022" TargetMode="External"/><Relationship Id="rId178" Type="http://schemas.openxmlformats.org/officeDocument/2006/relationships/hyperlink" Target="https://barttorvik.com/team.php?team=Longwood&amp;year=2022" TargetMode="External"/><Relationship Id="rId301" Type="http://schemas.openxmlformats.org/officeDocument/2006/relationships/hyperlink" Target="https://barttorvik.com/team.php?team=Tennessee+Tech&amp;year=2022" TargetMode="External"/><Relationship Id="rId322" Type="http://schemas.openxmlformats.org/officeDocument/2006/relationships/hyperlink" Target="https://barttorvik.com/team.php?team=Old+Dominion&amp;year=2022" TargetMode="External"/><Relationship Id="rId343" Type="http://schemas.openxmlformats.org/officeDocument/2006/relationships/hyperlink" Target="https://barttorvik.com/team.php?team=Ball+St.&amp;year=2022" TargetMode="External"/><Relationship Id="rId364" Type="http://schemas.openxmlformats.org/officeDocument/2006/relationships/hyperlink" Target="https://barttorvik.com/team.php?team=UT+Arlington&amp;year=2022" TargetMode="External"/><Relationship Id="rId61" Type="http://schemas.openxmlformats.org/officeDocument/2006/relationships/hyperlink" Target="https://barttorvik.com/team.php?team=Oklahoma&amp;year=2022" TargetMode="External"/><Relationship Id="rId82" Type="http://schemas.openxmlformats.org/officeDocument/2006/relationships/hyperlink" Target="https://barttorvik.com/team.php?team=Mississippi+St.&amp;year=2022" TargetMode="External"/><Relationship Id="rId199" Type="http://schemas.openxmlformats.org/officeDocument/2006/relationships/hyperlink" Target="https://barttorvik.com/team.php?team=East+Carolina&amp;year=2022" TargetMode="External"/><Relationship Id="rId203" Type="http://schemas.openxmlformats.org/officeDocument/2006/relationships/hyperlink" Target="https://barttorvik.com/team.php?team=New+Mexico&amp;year=2022" TargetMode="External"/><Relationship Id="rId385" Type="http://schemas.openxmlformats.org/officeDocument/2006/relationships/hyperlink" Target="https://barttorvik.com/team.php?team=UNC+Wilmington&amp;year=2022" TargetMode="External"/><Relationship Id="rId19" Type="http://schemas.openxmlformats.org/officeDocument/2006/relationships/hyperlink" Target="https://barttorvik.com/team.php?team=Xavier&amp;year=2022" TargetMode="External"/><Relationship Id="rId224" Type="http://schemas.openxmlformats.org/officeDocument/2006/relationships/hyperlink" Target="https://barttorvik.com/team.php?team=Rutgers&amp;year=2022" TargetMode="External"/><Relationship Id="rId245" Type="http://schemas.openxmlformats.org/officeDocument/2006/relationships/hyperlink" Target="https://barttorvik.com/team.php?team=Tulsa&amp;year=2022" TargetMode="External"/><Relationship Id="rId266" Type="http://schemas.openxmlformats.org/officeDocument/2006/relationships/hyperlink" Target="https://barttorvik.com/team.php?team=Cal+Baptist&amp;year=2022" TargetMode="External"/><Relationship Id="rId287" Type="http://schemas.openxmlformats.org/officeDocument/2006/relationships/hyperlink" Target="https://barttorvik.com/team.php?team=Pepperdine&amp;year=2022" TargetMode="External"/><Relationship Id="rId410" Type="http://schemas.openxmlformats.org/officeDocument/2006/relationships/hyperlink" Target="https://barttorvik.com/team.php?team=Central+Arkansas&amp;year=2022" TargetMode="External"/><Relationship Id="rId431" Type="http://schemas.openxmlformats.org/officeDocument/2006/relationships/hyperlink" Target="https://barttorvik.com/team.php?team=Holy+Cross&amp;year=2022" TargetMode="External"/><Relationship Id="rId30" Type="http://schemas.openxmlformats.org/officeDocument/2006/relationships/hyperlink" Target="https://barttorvik.com/team.php?team=Texas&amp;year=2022" TargetMode="External"/><Relationship Id="rId105" Type="http://schemas.openxmlformats.org/officeDocument/2006/relationships/hyperlink" Target="https://barttorvik.com/team.php?team=San+Diego+St.&amp;year=2022" TargetMode="External"/><Relationship Id="rId126" Type="http://schemas.openxmlformats.org/officeDocument/2006/relationships/hyperlink" Target="https://barttorvik.com/team.php?team=South+Dakota+St.&amp;year=2022" TargetMode="External"/><Relationship Id="rId147" Type="http://schemas.openxmlformats.org/officeDocument/2006/relationships/hyperlink" Target="https://barttorvik.com/team.php?team=Navy&amp;year=2022" TargetMode="External"/><Relationship Id="rId168" Type="http://schemas.openxmlformats.org/officeDocument/2006/relationships/hyperlink" Target="https://barttorvik.com/team.php?team=Vermont&amp;year=2022" TargetMode="External"/><Relationship Id="rId312" Type="http://schemas.openxmlformats.org/officeDocument/2006/relationships/hyperlink" Target="https://barttorvik.com/team.php?team=Bowling+Green&amp;year=2022" TargetMode="External"/><Relationship Id="rId333" Type="http://schemas.openxmlformats.org/officeDocument/2006/relationships/hyperlink" Target="https://barttorvik.com/team.php?team=Maryland+Eastern+Shore&amp;year=2022" TargetMode="External"/><Relationship Id="rId354" Type="http://schemas.openxmlformats.org/officeDocument/2006/relationships/hyperlink" Target="https://barttorvik.com/team.php?team=St.+Francis+PA&amp;year=2022" TargetMode="External"/><Relationship Id="rId51" Type="http://schemas.openxmlformats.org/officeDocument/2006/relationships/hyperlink" Target="https://barttorvik.com/team.php?team=Illinois&amp;year=2022" TargetMode="External"/><Relationship Id="rId72" Type="http://schemas.openxmlformats.org/officeDocument/2006/relationships/hyperlink" Target="https://barttorvik.com/team.php?team=Murray+St.&amp;year=2022" TargetMode="External"/><Relationship Id="rId93" Type="http://schemas.openxmlformats.org/officeDocument/2006/relationships/hyperlink" Target="https://barttorvik.com/team.php?team=Saint+Louis&amp;year=2022" TargetMode="External"/><Relationship Id="rId189" Type="http://schemas.openxmlformats.org/officeDocument/2006/relationships/hyperlink" Target="https://barttorvik.com/team.php?team=North+Carolina+St.&amp;year=2022" TargetMode="External"/><Relationship Id="rId375" Type="http://schemas.openxmlformats.org/officeDocument/2006/relationships/hyperlink" Target="https://barttorvik.com/team.php?team=Cal+St.+Northridge&amp;year=2022" TargetMode="External"/><Relationship Id="rId396" Type="http://schemas.openxmlformats.org/officeDocument/2006/relationships/hyperlink" Target="https://barttorvik.com/team.php?team=Siena&amp;year=2022" TargetMode="External"/><Relationship Id="rId3" Type="http://schemas.openxmlformats.org/officeDocument/2006/relationships/hyperlink" Target="https://barttorvik.com/team.php?team=Gonzaga&amp;year=2022" TargetMode="External"/><Relationship Id="rId214" Type="http://schemas.openxmlformats.org/officeDocument/2006/relationships/hyperlink" Target="https://barttorvik.com/team.php?team=Charlotte&amp;year=2022" TargetMode="External"/><Relationship Id="rId235" Type="http://schemas.openxmlformats.org/officeDocument/2006/relationships/hyperlink" Target="https://barttorvik.com/team.php?team=Cleveland+St.&amp;year=2022" TargetMode="External"/><Relationship Id="rId256" Type="http://schemas.openxmlformats.org/officeDocument/2006/relationships/hyperlink" Target="https://barttorvik.com/team.php?team=Winthrop&amp;year=2022" TargetMode="External"/><Relationship Id="rId277" Type="http://schemas.openxmlformats.org/officeDocument/2006/relationships/hyperlink" Target="https://barttorvik.com/team.php?team=Pittsburgh&amp;year=2022" TargetMode="External"/><Relationship Id="rId298" Type="http://schemas.openxmlformats.org/officeDocument/2006/relationships/hyperlink" Target="https://barttorvik.com/team.php?team=Georgia+St.&amp;year=2022" TargetMode="External"/><Relationship Id="rId400" Type="http://schemas.openxmlformats.org/officeDocument/2006/relationships/hyperlink" Target="https://barttorvik.com/team.php?team=Idaho&amp;year=2022" TargetMode="External"/><Relationship Id="rId421" Type="http://schemas.openxmlformats.org/officeDocument/2006/relationships/hyperlink" Target="https://barttorvik.com/team.php?team=Idaho+St.&amp;year=2022" TargetMode="External"/><Relationship Id="rId116" Type="http://schemas.openxmlformats.org/officeDocument/2006/relationships/hyperlink" Target="https://barttorvik.com/team.php?team=Oregon&amp;year=2022" TargetMode="External"/><Relationship Id="rId137" Type="http://schemas.openxmlformats.org/officeDocument/2006/relationships/hyperlink" Target="https://barttorvik.com/team.php?team=Richmond&amp;year=2022" TargetMode="External"/><Relationship Id="rId158" Type="http://schemas.openxmlformats.org/officeDocument/2006/relationships/hyperlink" Target="https://barttorvik.com/team.php?team=New+Mexico+St.&amp;year=2022" TargetMode="External"/><Relationship Id="rId302" Type="http://schemas.openxmlformats.org/officeDocument/2006/relationships/hyperlink" Target="https://barttorvik.com/team.php?team=Bellarmine&amp;year=2022" TargetMode="External"/><Relationship Id="rId323" Type="http://schemas.openxmlformats.org/officeDocument/2006/relationships/hyperlink" Target="https://barttorvik.com/team.php?team=Loyola+MD&amp;year=2022" TargetMode="External"/><Relationship Id="rId344" Type="http://schemas.openxmlformats.org/officeDocument/2006/relationships/hyperlink" Target="https://barttorvik.com/team.php?team=Pacific&amp;year=2022" TargetMode="External"/><Relationship Id="rId20" Type="http://schemas.openxmlformats.org/officeDocument/2006/relationships/hyperlink" Target="https://barttorvik.com/team.php?team=Tennessee&amp;year=2022" TargetMode="External"/><Relationship Id="rId41" Type="http://schemas.openxmlformats.org/officeDocument/2006/relationships/hyperlink" Target="https://barttorvik.com/team.php?team=Iowa&amp;year=2022" TargetMode="External"/><Relationship Id="rId62" Type="http://schemas.openxmlformats.org/officeDocument/2006/relationships/hyperlink" Target="https://barttorvik.com/team.php?team=Wisconsin&amp;year=2022" TargetMode="External"/><Relationship Id="rId83" Type="http://schemas.openxmlformats.org/officeDocument/2006/relationships/hyperlink" Target="https://barttorvik.com/team.php?team=Belmont&amp;year=2022" TargetMode="External"/><Relationship Id="rId179" Type="http://schemas.openxmlformats.org/officeDocument/2006/relationships/hyperlink" Target="https://barttorvik.com/team.php?team=Nevada&amp;year=2022" TargetMode="External"/><Relationship Id="rId365" Type="http://schemas.openxmlformats.org/officeDocument/2006/relationships/hyperlink" Target="https://barttorvik.com/team.php?team=La+Salle&amp;year=2022" TargetMode="External"/><Relationship Id="rId386" Type="http://schemas.openxmlformats.org/officeDocument/2006/relationships/hyperlink" Target="https://barttorvik.com/team.php?team=Canisius&amp;year=2022" TargetMode="External"/><Relationship Id="rId190" Type="http://schemas.openxmlformats.org/officeDocument/2006/relationships/hyperlink" Target="https://barttorvik.com/team.php?team=St.+Bonaventure&amp;year=2022" TargetMode="External"/><Relationship Id="rId204" Type="http://schemas.openxmlformats.org/officeDocument/2006/relationships/hyperlink" Target="https://barttorvik.com/team.php?team=Princeton&amp;year=2022" TargetMode="External"/><Relationship Id="rId225" Type="http://schemas.openxmlformats.org/officeDocument/2006/relationships/hyperlink" Target="https://barttorvik.com/team.php?team=Mercer&amp;year=2022" TargetMode="External"/><Relationship Id="rId246" Type="http://schemas.openxmlformats.org/officeDocument/2006/relationships/hyperlink" Target="https://barttorvik.com/team.php?team=Eastern+Kentucky&amp;year=2022" TargetMode="External"/><Relationship Id="rId267" Type="http://schemas.openxmlformats.org/officeDocument/2006/relationships/hyperlink" Target="https://barttorvik.com/team.php?team=Cal+St.+Fullerton&amp;year=2022" TargetMode="External"/><Relationship Id="rId288" Type="http://schemas.openxmlformats.org/officeDocument/2006/relationships/hyperlink" Target="https://barttorvik.com/team.php?team=UNC+Greensboro&amp;year=2022" TargetMode="External"/><Relationship Id="rId411" Type="http://schemas.openxmlformats.org/officeDocument/2006/relationships/hyperlink" Target="https://barttorvik.com/team.php?team=Hampton&amp;year=2022" TargetMode="External"/><Relationship Id="rId432" Type="http://schemas.openxmlformats.org/officeDocument/2006/relationships/hyperlink" Target="https://barttorvik.com/team.php?team=Houston+Christian&amp;year=2022" TargetMode="External"/><Relationship Id="rId106" Type="http://schemas.openxmlformats.org/officeDocument/2006/relationships/hyperlink" Target="https://barttorvik.com/team.php?team=West+Virginia&amp;year=2022" TargetMode="External"/><Relationship Id="rId127" Type="http://schemas.openxmlformats.org/officeDocument/2006/relationships/hyperlink" Target="https://barttorvik.com/team.php?team=Mississippi&amp;year=2022" TargetMode="External"/><Relationship Id="rId313" Type="http://schemas.openxmlformats.org/officeDocument/2006/relationships/hyperlink" Target="https://barttorvik.com/team.php?team=Jackson+St.&amp;year=2022" TargetMode="External"/><Relationship Id="rId10" Type="http://schemas.openxmlformats.org/officeDocument/2006/relationships/hyperlink" Target="https://barttorvik.com/team.php?team=Purdue&amp;year=2022" TargetMode="External"/><Relationship Id="rId31" Type="http://schemas.openxmlformats.org/officeDocument/2006/relationships/hyperlink" Target="https://barttorvik.com/team.php?team=Texas&amp;year=2022" TargetMode="External"/><Relationship Id="rId52" Type="http://schemas.openxmlformats.org/officeDocument/2006/relationships/hyperlink" Target="https://barttorvik.com/team.php?team=Illinois&amp;year=2022" TargetMode="External"/><Relationship Id="rId73" Type="http://schemas.openxmlformats.org/officeDocument/2006/relationships/hyperlink" Target="https://barttorvik.com/team.php?team=Murray+St.&amp;year=2022" TargetMode="External"/><Relationship Id="rId94" Type="http://schemas.openxmlformats.org/officeDocument/2006/relationships/hyperlink" Target="https://barttorvik.com/team.php?team=Wagner&amp;year=2022" TargetMode="External"/><Relationship Id="rId148" Type="http://schemas.openxmlformats.org/officeDocument/2006/relationships/hyperlink" Target="https://barttorvik.com/team.php?team=Penn+St.&amp;year=2022" TargetMode="External"/><Relationship Id="rId169" Type="http://schemas.openxmlformats.org/officeDocument/2006/relationships/hyperlink" Target="https://barttorvik.com/team.php?team=Furman&amp;year=2022" TargetMode="External"/><Relationship Id="rId334" Type="http://schemas.openxmlformats.org/officeDocument/2006/relationships/hyperlink" Target="https://barttorvik.com/team.php?team=Southeastern+Louisiana&amp;year=2022" TargetMode="External"/><Relationship Id="rId355" Type="http://schemas.openxmlformats.org/officeDocument/2006/relationships/hyperlink" Target="https://barttorvik.com/team.php?team=Cal+Poly&amp;year=2022" TargetMode="External"/><Relationship Id="rId376" Type="http://schemas.openxmlformats.org/officeDocument/2006/relationships/hyperlink" Target="https://barttorvik.com/team.php?team=Radford&amp;year=2022" TargetMode="External"/><Relationship Id="rId397" Type="http://schemas.openxmlformats.org/officeDocument/2006/relationships/hyperlink" Target="https://barttorvik.com/team.php?team=Denver&amp;year=2022" TargetMode="External"/><Relationship Id="rId4" Type="http://schemas.openxmlformats.org/officeDocument/2006/relationships/hyperlink" Target="https://barttorvik.com/team.php?team=Gonzaga&amp;year=2022" TargetMode="External"/><Relationship Id="rId180" Type="http://schemas.openxmlformats.org/officeDocument/2006/relationships/hyperlink" Target="https://barttorvik.com/team.php?team=Coastal+Carolina&amp;year=2022" TargetMode="External"/><Relationship Id="rId215" Type="http://schemas.openxmlformats.org/officeDocument/2006/relationships/hyperlink" Target="https://barttorvik.com/team.php?team=Western+Kentucky&amp;year=2022" TargetMode="External"/><Relationship Id="rId236" Type="http://schemas.openxmlformats.org/officeDocument/2006/relationships/hyperlink" Target="https://barttorvik.com/team.php?team=Texas+Southern&amp;year=2022" TargetMode="External"/><Relationship Id="rId257" Type="http://schemas.openxmlformats.org/officeDocument/2006/relationships/hyperlink" Target="https://barttorvik.com/team.php?team=Arkansas+St.&amp;year=2022" TargetMode="External"/><Relationship Id="rId278" Type="http://schemas.openxmlformats.org/officeDocument/2006/relationships/hyperlink" Target="https://barttorvik.com/team.php?team=Yale&amp;year=2022" TargetMode="External"/><Relationship Id="rId401" Type="http://schemas.openxmlformats.org/officeDocument/2006/relationships/hyperlink" Target="https://barttorvik.com/team.php?team=Western+Michigan&amp;year=2022" TargetMode="External"/><Relationship Id="rId422" Type="http://schemas.openxmlformats.org/officeDocument/2006/relationships/hyperlink" Target="https://barttorvik.com/team.php?team=Lamar&amp;year=2022" TargetMode="External"/><Relationship Id="rId303" Type="http://schemas.openxmlformats.org/officeDocument/2006/relationships/hyperlink" Target="https://barttorvik.com/team.php?team=SIU+Edwardsville&amp;year=2022" TargetMode="External"/><Relationship Id="rId42" Type="http://schemas.openxmlformats.org/officeDocument/2006/relationships/hyperlink" Target="https://barttorvik.com/team.php?team=Loyola+Chicago&amp;year=2022" TargetMode="External"/><Relationship Id="rId84" Type="http://schemas.openxmlformats.org/officeDocument/2006/relationships/hyperlink" Target="https://barttorvik.com/team.php?team=Ohio+St.&amp;year=2022" TargetMode="External"/><Relationship Id="rId138" Type="http://schemas.openxmlformats.org/officeDocument/2006/relationships/hyperlink" Target="https://barttorvik.com/team.php?team=St.+John%27s&amp;year=2022" TargetMode="External"/><Relationship Id="rId345" Type="http://schemas.openxmlformats.org/officeDocument/2006/relationships/hyperlink" Target="https://barttorvik.com/team.php?team=New+Orleans&amp;year=2022" TargetMode="External"/><Relationship Id="rId387" Type="http://schemas.openxmlformats.org/officeDocument/2006/relationships/hyperlink" Target="https://barttorvik.com/team.php?team=Elon&amp;year=2022" TargetMode="External"/><Relationship Id="rId191" Type="http://schemas.openxmlformats.org/officeDocument/2006/relationships/hyperlink" Target="https://barttorvik.com/team.php?team=Texas+St.&amp;year=2022" TargetMode="External"/><Relationship Id="rId205" Type="http://schemas.openxmlformats.org/officeDocument/2006/relationships/hyperlink" Target="https://barttorvik.com/team.php?team=Campbell&amp;year=2022" TargetMode="External"/><Relationship Id="rId247" Type="http://schemas.openxmlformats.org/officeDocument/2006/relationships/hyperlink" Target="https://barttorvik.com/team.php?team=Rice&amp;year=2022" TargetMode="External"/><Relationship Id="rId412" Type="http://schemas.openxmlformats.org/officeDocument/2006/relationships/hyperlink" Target="https://barttorvik.com/team.php?team=Grambling+St.&amp;year=2022" TargetMode="External"/><Relationship Id="rId107" Type="http://schemas.openxmlformats.org/officeDocument/2006/relationships/hyperlink" Target="https://barttorvik.com/team.php?team=UCF&amp;year=2022" TargetMode="External"/><Relationship Id="rId289" Type="http://schemas.openxmlformats.org/officeDocument/2006/relationships/hyperlink" Target="https://barttorvik.com/team.php?team=Texas+A%26M+Corpus+Chris&amp;year=2022" TargetMode="External"/><Relationship Id="rId11" Type="http://schemas.openxmlformats.org/officeDocument/2006/relationships/hyperlink" Target="https://barttorvik.com/team.php?team=Kentucky&amp;year=2022" TargetMode="External"/><Relationship Id="rId53" Type="http://schemas.openxmlformats.org/officeDocument/2006/relationships/hyperlink" Target="https://barttorvik.com/team.php?team=North+Texas&amp;year=2022" TargetMode="External"/><Relationship Id="rId149" Type="http://schemas.openxmlformats.org/officeDocument/2006/relationships/hyperlink" Target="https://barttorvik.com/team.php?team=Grand+Canyon&amp;year=2022" TargetMode="External"/><Relationship Id="rId314" Type="http://schemas.openxmlformats.org/officeDocument/2006/relationships/hyperlink" Target="https://barttorvik.com/team.php?team=Louisiana+Lafayette&amp;year=2022" TargetMode="External"/><Relationship Id="rId356" Type="http://schemas.openxmlformats.org/officeDocument/2006/relationships/hyperlink" Target="https://barttorvik.com/team.php?team=Bucknell&amp;year=2022" TargetMode="External"/><Relationship Id="rId398" Type="http://schemas.openxmlformats.org/officeDocument/2006/relationships/hyperlink" Target="https://barttorvik.com/team.php?team=Southern+Miss&amp;year=2022" TargetMode="External"/><Relationship Id="rId95" Type="http://schemas.openxmlformats.org/officeDocument/2006/relationships/hyperlink" Target="https://barttorvik.com/team.php?team=Arkansas&amp;year=2022" TargetMode="External"/><Relationship Id="rId160" Type="http://schemas.openxmlformats.org/officeDocument/2006/relationships/hyperlink" Target="https://barttorvik.com/team.php?team=DePaul&amp;year=2022" TargetMode="External"/><Relationship Id="rId216" Type="http://schemas.openxmlformats.org/officeDocument/2006/relationships/hyperlink" Target="https://barttorvik.com/team.php?team=Colorado&amp;year=2022" TargetMode="External"/><Relationship Id="rId423" Type="http://schemas.openxmlformats.org/officeDocument/2006/relationships/hyperlink" Target="https://barttorvik.com/team.php?team=Charleston+Southern&amp;year=2022" TargetMode="External"/><Relationship Id="rId258" Type="http://schemas.openxmlformats.org/officeDocument/2006/relationships/hyperlink" Target="https://barttorvik.com/team.php?team=Fairfield&amp;year=2022" TargetMode="External"/><Relationship Id="rId22" Type="http://schemas.openxmlformats.org/officeDocument/2006/relationships/hyperlink" Target="https://barttorvik.com/team.php?team=Kansas&amp;year=2022" TargetMode="External"/><Relationship Id="rId64" Type="http://schemas.openxmlformats.org/officeDocument/2006/relationships/hyperlink" Target="https://barttorvik.com/team.php?team=BYU&amp;year=2022" TargetMode="External"/><Relationship Id="rId118" Type="http://schemas.openxmlformats.org/officeDocument/2006/relationships/hyperlink" Target="https://barttorvik.com/team.php?team=Chattanooga&amp;year=2022" TargetMode="External"/><Relationship Id="rId325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367" Type="http://schemas.openxmlformats.org/officeDocument/2006/relationships/hyperlink" Target="https://barttorvik.com/team.php?team=Rider&amp;year=2022" TargetMode="External"/><Relationship Id="rId171" Type="http://schemas.openxmlformats.org/officeDocument/2006/relationships/hyperlink" Target="https://barttorvik.com/team.php?team=Marquette&amp;year=2022" TargetMode="External"/><Relationship Id="rId227" Type="http://schemas.openxmlformats.org/officeDocument/2006/relationships/hyperlink" Target="https://barttorvik.com/team.php?team=Akron&amp;year=2022" TargetMode="External"/><Relationship Id="rId269" Type="http://schemas.openxmlformats.org/officeDocument/2006/relationships/hyperlink" Target="https://barttorvik.com/trank.php?&amp;begin=20211101&amp;end=20220307&amp;conlimit=All&amp;year=2022&amp;top=0&amp;venue=All&amp;type=N&amp;mingames=0&amp;quad=5&amp;rpi=" TargetMode="External"/><Relationship Id="rId434" Type="http://schemas.openxmlformats.org/officeDocument/2006/relationships/hyperlink" Target="https://barttorvik.com/team.php?team=William+%26+Mary&amp;year=2022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Virginia&amp;year=2022" TargetMode="External"/><Relationship Id="rId671" Type="http://schemas.openxmlformats.org/officeDocument/2006/relationships/hyperlink" Target="https://barttorvik.com/team.php?team=Hawaii&amp;year=2022" TargetMode="External"/><Relationship Id="rId769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21" Type="http://schemas.openxmlformats.org/officeDocument/2006/relationships/hyperlink" Target="https://barttorvik.com/team.php?team=Arizona&amp;year=2022" TargetMode="External"/><Relationship Id="rId324" Type="http://schemas.openxmlformats.org/officeDocument/2006/relationships/hyperlink" Target="https://barttorvik.com/team.php?team=Pepperdine&amp;year=2022" TargetMode="External"/><Relationship Id="rId531" Type="http://schemas.openxmlformats.org/officeDocument/2006/relationships/hyperlink" Target="https://barttorvik.com/team.php?team=Memphis&amp;year=2022" TargetMode="External"/><Relationship Id="rId629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170" Type="http://schemas.openxmlformats.org/officeDocument/2006/relationships/hyperlink" Target="https://barttorvik.com/team.php?team=Rhode+Island&amp;year=2022" TargetMode="External"/><Relationship Id="rId836" Type="http://schemas.openxmlformats.org/officeDocument/2006/relationships/hyperlink" Target="https://barttorvik.com/team.php?team=UTSA&amp;year=2022" TargetMode="External"/><Relationship Id="rId268" Type="http://schemas.openxmlformats.org/officeDocument/2006/relationships/hyperlink" Target="https://barttorvik.com/team.php?team=South+Dakota&amp;year=2022" TargetMode="External"/><Relationship Id="rId475" Type="http://schemas.openxmlformats.org/officeDocument/2006/relationships/hyperlink" Target="https://barttorvik.com/team.php?team=Illinois&amp;year=2022" TargetMode="External"/><Relationship Id="rId682" Type="http://schemas.openxmlformats.org/officeDocument/2006/relationships/hyperlink" Target="https://barttorvik.com/team.php?team=Georgetown&amp;year=2022" TargetMode="External"/><Relationship Id="rId32" Type="http://schemas.openxmlformats.org/officeDocument/2006/relationships/hyperlink" Target="https://barttorvik.com/team.php?team=Illinois&amp;year=2022" TargetMode="External"/><Relationship Id="rId128" Type="http://schemas.openxmlformats.org/officeDocument/2006/relationships/hyperlink" Target="https://barttorvik.com/team.php?team=Fresno+St.&amp;year=2022" TargetMode="External"/><Relationship Id="rId335" Type="http://schemas.openxmlformats.org/officeDocument/2006/relationships/hyperlink" Target="https://barttorvik.com/team.php?team=Prairie+View+A%26M&amp;year=2022" TargetMode="External"/><Relationship Id="rId542" Type="http://schemas.openxmlformats.org/officeDocument/2006/relationships/hyperlink" Target="https://barttorvik.com/team.php?team=Providence&amp;year=2022" TargetMode="External"/><Relationship Id="rId181" Type="http://schemas.openxmlformats.org/officeDocument/2006/relationships/hyperlink" Target="https://barttorvik.com/team.php?team=Texas+St.&amp;year=2022" TargetMode="External"/><Relationship Id="rId402" Type="http://schemas.openxmlformats.org/officeDocument/2006/relationships/hyperlink" Target="https://barttorvik.com/team.php?team=Lafayette&amp;year=2022" TargetMode="External"/><Relationship Id="rId847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279" Type="http://schemas.openxmlformats.org/officeDocument/2006/relationships/hyperlink" Target="https://barttorvik.com/team.php?team=Long+Beach+St.&amp;year=2022" TargetMode="External"/><Relationship Id="rId486" Type="http://schemas.openxmlformats.org/officeDocument/2006/relationships/hyperlink" Target="https://barttorvik.com/team.php?team=Indiana&amp;year=2022" TargetMode="External"/><Relationship Id="rId693" Type="http://schemas.openxmlformats.org/officeDocument/2006/relationships/hyperlink" Target="https://barttorvik.com/team.php?team=Cornell&amp;year=2022" TargetMode="External"/><Relationship Id="rId707" Type="http://schemas.openxmlformats.org/officeDocument/2006/relationships/hyperlink" Target="https://barttorvik.com/team.php?team=Samford&amp;year=2022" TargetMode="External"/><Relationship Id="rId43" Type="http://schemas.openxmlformats.org/officeDocument/2006/relationships/hyperlink" Target="https://barttorvik.com/team.php?team=Arkansas&amp;year=2022" TargetMode="External"/><Relationship Id="rId139" Type="http://schemas.openxmlformats.org/officeDocument/2006/relationships/hyperlink" Target="https://barttorvik.com/team.php?team=Bradley&amp;year=2022" TargetMode="External"/><Relationship Id="rId346" Type="http://schemas.openxmlformats.org/officeDocument/2006/relationships/hyperlink" Target="https://barttorvik.com/team.php?team=Tennessee+Tech&amp;year=2022" TargetMode="External"/><Relationship Id="rId553" Type="http://schemas.openxmlformats.org/officeDocument/2006/relationships/hyperlink" Target="https://barttorvik.com/team.php?team=Murray+St.&amp;year=2022" TargetMode="External"/><Relationship Id="rId760" Type="http://schemas.openxmlformats.org/officeDocument/2006/relationships/hyperlink" Target="https://barttorvik.com/team.php?team=Louisiana+Monroe&amp;year=2022" TargetMode="External"/><Relationship Id="rId192" Type="http://schemas.openxmlformats.org/officeDocument/2006/relationships/hyperlink" Target="https://barttorvik.com/team.php?team=Missouri&amp;year=2022" TargetMode="External"/><Relationship Id="rId206" Type="http://schemas.openxmlformats.org/officeDocument/2006/relationships/hyperlink" Target="https://barttorvik.com/team.php?team=Princeton&amp;year=2022" TargetMode="External"/><Relationship Id="rId413" Type="http://schemas.openxmlformats.org/officeDocument/2006/relationships/hyperlink" Target="https://barttorvik.com/team.php?team=Stetson&amp;year=2022" TargetMode="External"/><Relationship Id="rId858" Type="http://schemas.openxmlformats.org/officeDocument/2006/relationships/hyperlink" Target="https://barttorvik.com/team.php?team=Houston+Christian&amp;year=2022" TargetMode="External"/><Relationship Id="rId497" Type="http://schemas.openxmlformats.org/officeDocument/2006/relationships/hyperlink" Target="https://barttorvik.com/team.php?team=Alabama&amp;year=2022" TargetMode="External"/><Relationship Id="rId620" Type="http://schemas.openxmlformats.org/officeDocument/2006/relationships/hyperlink" Target="https://barttorvik.com/team.php?team=Middle+Tennessee&amp;year=2022" TargetMode="External"/><Relationship Id="rId718" Type="http://schemas.openxmlformats.org/officeDocument/2006/relationships/hyperlink" Target="https://barttorvik.com/team.php?team=Fordham&amp;year=2022" TargetMode="External"/><Relationship Id="rId357" Type="http://schemas.openxmlformats.org/officeDocument/2006/relationships/hyperlink" Target="https://barttorvik.com/team.php?team=Lipscomb&amp;year=2022" TargetMode="External"/><Relationship Id="rId54" Type="http://schemas.openxmlformats.org/officeDocument/2006/relationships/hyperlink" Target="https://barttorvik.com/team.php?team=North+Carolina&amp;year=2022" TargetMode="External"/><Relationship Id="rId217" Type="http://schemas.openxmlformats.org/officeDocument/2006/relationships/hyperlink" Target="https://barttorvik.com/team.php?team=Nebraska&amp;year=2022" TargetMode="External"/><Relationship Id="rId564" Type="http://schemas.openxmlformats.org/officeDocument/2006/relationships/hyperlink" Target="https://barttorvik.com/team.php?team=UAB&amp;year=2022" TargetMode="External"/><Relationship Id="rId771" Type="http://schemas.openxmlformats.org/officeDocument/2006/relationships/hyperlink" Target="https://barttorvik.com/team.php?team=Southeast+Missouri+St.&amp;year=2022" TargetMode="External"/><Relationship Id="rId869" Type="http://schemas.openxmlformats.org/officeDocument/2006/relationships/hyperlink" Target="https://barttorvik.com/team.php?team=Maine&amp;year=2022" TargetMode="External"/><Relationship Id="rId424" Type="http://schemas.openxmlformats.org/officeDocument/2006/relationships/hyperlink" Target="https://barttorvik.com/team.php?team=Central+Michigan&amp;year=2022" TargetMode="External"/><Relationship Id="rId631" Type="http://schemas.openxmlformats.org/officeDocument/2006/relationships/hyperlink" Target="https://barttorvik.com/team.php?team=Stanford&amp;year=2022" TargetMode="External"/><Relationship Id="rId729" Type="http://schemas.openxmlformats.org/officeDocument/2006/relationships/hyperlink" Target="https://barttorvik.com/team.php?team=Rider&amp;year=2022" TargetMode="External"/><Relationship Id="rId270" Type="http://schemas.openxmlformats.org/officeDocument/2006/relationships/hyperlink" Target="https://barttorvik.com/team.php?team=Monmouth&amp;year=2022" TargetMode="External"/><Relationship Id="rId65" Type="http://schemas.openxmlformats.org/officeDocument/2006/relationships/hyperlink" Target="https://barttorvik.com/team.php?team=Michigan+St.&amp;year=2022" TargetMode="External"/><Relationship Id="rId130" Type="http://schemas.openxmlformats.org/officeDocument/2006/relationships/hyperlink" Target="https://barttorvik.com/team.php?team=UNLV&amp;year=2022" TargetMode="External"/><Relationship Id="rId368" Type="http://schemas.openxmlformats.org/officeDocument/2006/relationships/hyperlink" Target="https://barttorvik.com/team.php?team=American&amp;year=2022" TargetMode="External"/><Relationship Id="rId575" Type="http://schemas.openxmlformats.org/officeDocument/2006/relationships/hyperlink" Target="https://barttorvik.com/team.php?team=Tulane&amp;year=2022" TargetMode="External"/><Relationship Id="rId782" Type="http://schemas.openxmlformats.org/officeDocument/2006/relationships/hyperlink" Target="https://barttorvik.com/team.php?team=Manhattan&amp;year=2022" TargetMode="External"/><Relationship Id="rId228" Type="http://schemas.openxmlformats.org/officeDocument/2006/relationships/hyperlink" Target="https://barttorvik.com/team.php?team=Cleveland+St.&amp;year=2022" TargetMode="External"/><Relationship Id="rId435" Type="http://schemas.openxmlformats.org/officeDocument/2006/relationships/hyperlink" Target="https://barttorvik.com/team.php?team=Maine&amp;year=2022" TargetMode="External"/><Relationship Id="rId642" Type="http://schemas.openxmlformats.org/officeDocument/2006/relationships/hyperlink" Target="https://barttorvik.com/team.php?team=Abilene+Christian&amp;year=2022" TargetMode="External"/><Relationship Id="rId281" Type="http://schemas.openxmlformats.org/officeDocument/2006/relationships/hyperlink" Target="https://barttorvik.com/team.php?team=Troy&amp;year=2022" TargetMode="External"/><Relationship Id="rId502" Type="http://schemas.openxmlformats.org/officeDocument/2006/relationships/hyperlink" Target="https://barttorvik.com/team.php?team=Michigan&amp;year=2022" TargetMode="External"/><Relationship Id="rId76" Type="http://schemas.openxmlformats.org/officeDocument/2006/relationships/hyperlink" Target="https://barttorvik.com/team.php?team=UAB&amp;year=2022" TargetMode="External"/><Relationship Id="rId141" Type="http://schemas.openxmlformats.org/officeDocument/2006/relationships/hyperlink" Target="https://barttorvik.com/team.php?team=Arizona+St.&amp;year=2022" TargetMode="External"/><Relationship Id="rId379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586" Type="http://schemas.openxmlformats.org/officeDocument/2006/relationships/hyperlink" Target="https://barttorvik.com/team.php?team=South+Dakota+St.&amp;year=2022" TargetMode="External"/><Relationship Id="rId793" Type="http://schemas.openxmlformats.org/officeDocument/2006/relationships/hyperlink" Target="https://barttorvik.com/team.php?team=Austin+Peay&amp;year=2022" TargetMode="External"/><Relationship Id="rId807" Type="http://schemas.openxmlformats.org/officeDocument/2006/relationships/hyperlink" Target="https://barttorvik.com/team.php?team=Eastern+Kentucky&amp;year=2022" TargetMode="External"/><Relationship Id="rId7" Type="http://schemas.openxmlformats.org/officeDocument/2006/relationships/hyperlink" Target="https://barttorvik.com/team.php?team=Texas+Tech&amp;year=2022" TargetMode="External"/><Relationship Id="rId239" Type="http://schemas.openxmlformats.org/officeDocument/2006/relationships/hyperlink" Target="https://barttorvik.com/team.php?team=East+Tennessee+St.&amp;year=2022" TargetMode="External"/><Relationship Id="rId446" Type="http://schemas.openxmlformats.org/officeDocument/2006/relationships/hyperlink" Target="https://barttorvik.com/team.php?team=Kansas&amp;year=2022" TargetMode="External"/><Relationship Id="rId653" Type="http://schemas.openxmlformats.org/officeDocument/2006/relationships/hyperlink" Target="https://barttorvik.com/team.php?team=North+Dakota+St.&amp;year=2022" TargetMode="External"/><Relationship Id="rId250" Type="http://schemas.openxmlformats.org/officeDocument/2006/relationships/hyperlink" Target="https://barttorvik.com/team.php?team=UTEP&amp;year=2022" TargetMode="External"/><Relationship Id="rId292" Type="http://schemas.openxmlformats.org/officeDocument/2006/relationships/hyperlink" Target="https://barttorvik.com/team.php?team=Ball+St.&amp;year=2022" TargetMode="External"/><Relationship Id="rId306" Type="http://schemas.openxmlformats.org/officeDocument/2006/relationships/hyperlink" Target="https://barttorvik.com/team.php?team=Campbell&amp;year=2022" TargetMode="External"/><Relationship Id="rId488" Type="http://schemas.openxmlformats.org/officeDocument/2006/relationships/hyperlink" Target="https://barttorvik.com/team.php?team=Texas&amp;year=2022" TargetMode="External"/><Relationship Id="rId695" Type="http://schemas.openxmlformats.org/officeDocument/2006/relationships/hyperlink" Target="https://barttorvik.com/team.php?team=Tarleton+St.&amp;year=2022" TargetMode="External"/><Relationship Id="rId709" Type="http://schemas.openxmlformats.org/officeDocument/2006/relationships/hyperlink" Target="https://barttorvik.com/team.php?team=Valparaiso&amp;year=2022" TargetMode="External"/><Relationship Id="rId860" Type="http://schemas.openxmlformats.org/officeDocument/2006/relationships/hyperlink" Target="https://barttorvik.com/team.php?team=Hampton&amp;year=2022" TargetMode="External"/><Relationship Id="rId45" Type="http://schemas.openxmlformats.org/officeDocument/2006/relationships/hyperlink" Target="https://barttorvik.com/team.php?team=San+Diego+St.&amp;year=2022" TargetMode="External"/><Relationship Id="rId87" Type="http://schemas.openxmlformats.org/officeDocument/2006/relationships/hyperlink" Target="https://barttorvik.com/team.php?team=Seton+Hall&amp;year=2022" TargetMode="External"/><Relationship Id="rId110" Type="http://schemas.openxmlformats.org/officeDocument/2006/relationships/hyperlink" Target="https://barttorvik.com/team.php?team=Grand+Canyon&amp;year=2022" TargetMode="External"/><Relationship Id="rId348" Type="http://schemas.openxmlformats.org/officeDocument/2006/relationships/hyperlink" Target="https://barttorvik.com/team.php?team=Canisius&amp;year=2022" TargetMode="External"/><Relationship Id="rId513" Type="http://schemas.openxmlformats.org/officeDocument/2006/relationships/hyperlink" Target="https://barttorvik.com/team.php?team=Santa+Clara&amp;year=2022" TargetMode="External"/><Relationship Id="rId555" Type="http://schemas.openxmlformats.org/officeDocument/2006/relationships/hyperlink" Target="https://barttorvik.com/team.php?team=Marquette&amp;year=2022" TargetMode="External"/><Relationship Id="rId597" Type="http://schemas.openxmlformats.org/officeDocument/2006/relationships/hyperlink" Target="https://barttorvik.com/team.php?team=Jacksonville+St.&amp;year=2022" TargetMode="External"/><Relationship Id="rId720" Type="http://schemas.openxmlformats.org/officeDocument/2006/relationships/hyperlink" Target="https://barttorvik.com/team.php?team=Texas+A%26M+Corpus+Chris&amp;year=2022" TargetMode="External"/><Relationship Id="rId762" Type="http://schemas.openxmlformats.org/officeDocument/2006/relationships/hyperlink" Target="https://barttorvik.com/team.php?team=Marist&amp;year=2022" TargetMode="External"/><Relationship Id="rId818" Type="http://schemas.openxmlformats.org/officeDocument/2006/relationships/hyperlink" Target="https://barttorvik.com/team.php?team=Northern+Illinois&amp;year=2022" TargetMode="External"/><Relationship Id="rId152" Type="http://schemas.openxmlformats.org/officeDocument/2006/relationships/hyperlink" Target="https://barttorvik.com/team.php?team=South+Carolina&amp;year=2022" TargetMode="External"/><Relationship Id="rId194" Type="http://schemas.openxmlformats.org/officeDocument/2006/relationships/hyperlink" Target="https://barttorvik.com/team.php?team=Colgate&amp;year=2022" TargetMode="External"/><Relationship Id="rId208" Type="http://schemas.openxmlformats.org/officeDocument/2006/relationships/hyperlink" Target="https://barttorvik.com/team.php?team=Arkansas+St.&amp;year=2022" TargetMode="External"/><Relationship Id="rId415" Type="http://schemas.openxmlformats.org/officeDocument/2006/relationships/hyperlink" Target="https://barttorvik.com/team.php?team=Western+Michigan&amp;year=2022" TargetMode="External"/><Relationship Id="rId457" Type="http://schemas.openxmlformats.org/officeDocument/2006/relationships/hyperlink" Target="https://barttorvik.com/team.php?team=Iowa&amp;year=2022" TargetMode="External"/><Relationship Id="rId622" Type="http://schemas.openxmlformats.org/officeDocument/2006/relationships/hyperlink" Target="https://barttorvik.com/team.php?team=Oregon&amp;year=2022" TargetMode="External"/><Relationship Id="rId261" Type="http://schemas.openxmlformats.org/officeDocument/2006/relationships/hyperlink" Target="https://barttorvik.com/team.php?team=Cal+Baptist&amp;year=2022" TargetMode="External"/><Relationship Id="rId499" Type="http://schemas.openxmlformats.org/officeDocument/2006/relationships/hyperlink" Target="https://barttorvik.com/team.php?team=TCU&amp;year=2022" TargetMode="External"/><Relationship Id="rId664" Type="http://schemas.openxmlformats.org/officeDocument/2006/relationships/hyperlink" Target="https://barttorvik.com/team.php?team=California&amp;year=2022" TargetMode="External"/><Relationship Id="rId871" Type="http://schemas.openxmlformats.org/officeDocument/2006/relationships/hyperlink" Target="https://barttorvik.com/team.php?team=Lamar&amp;year=2022" TargetMode="External"/><Relationship Id="rId14" Type="http://schemas.openxmlformats.org/officeDocument/2006/relationships/hyperlink" Target="https://barttorvik.com/team.php?team=Villanova&amp;year=2022" TargetMode="External"/><Relationship Id="rId56" Type="http://schemas.openxmlformats.org/officeDocument/2006/relationships/hyperlink" Target="https://barttorvik.com/team.php?team=Michigan&amp;year=2022" TargetMode="External"/><Relationship Id="rId317" Type="http://schemas.openxmlformats.org/officeDocument/2006/relationships/hyperlink" Target="https://barttorvik.com/team.php?team=Utah+Tech&amp;year=2022" TargetMode="External"/><Relationship Id="rId359" Type="http://schemas.openxmlformats.org/officeDocument/2006/relationships/hyperlink" Target="https://barttorvik.com/team.php?team=Eastern+Michigan&amp;year=2022" TargetMode="External"/><Relationship Id="rId524" Type="http://schemas.openxmlformats.org/officeDocument/2006/relationships/hyperlink" Target="https://barttorvik.com/team.php?team=Davidson&amp;year=2022" TargetMode="External"/><Relationship Id="rId566" Type="http://schemas.openxmlformats.org/officeDocument/2006/relationships/hyperlink" Target="https://barttorvik.com/team.php?team=Hofstra&amp;year=2022" TargetMode="External"/><Relationship Id="rId731" Type="http://schemas.openxmlformats.org/officeDocument/2006/relationships/hyperlink" Target="https://barttorvik.com/team.php?team=South+Alabama&amp;year=2022" TargetMode="External"/><Relationship Id="rId773" Type="http://schemas.openxmlformats.org/officeDocument/2006/relationships/hyperlink" Target="https://barttorvik.com/team.php?team=Northeastern&amp;year=2022" TargetMode="External"/><Relationship Id="rId98" Type="http://schemas.openxmlformats.org/officeDocument/2006/relationships/hyperlink" Target="https://barttorvik.com/team.php?team=Wyoming&amp;year=2022" TargetMode="External"/><Relationship Id="rId121" Type="http://schemas.openxmlformats.org/officeDocument/2006/relationships/hyperlink" Target="https://barttorvik.com/team.php?team=BYU&amp;year=2022" TargetMode="External"/><Relationship Id="rId163" Type="http://schemas.openxmlformats.org/officeDocument/2006/relationships/hyperlink" Target="https://barttorvik.com/team.php?team=Colorado&amp;year=2022" TargetMode="External"/><Relationship Id="rId219" Type="http://schemas.openxmlformats.org/officeDocument/2006/relationships/hyperlink" Target="https://barttorvik.com/team.php?team=UC+Riverside&amp;year=2022" TargetMode="External"/><Relationship Id="rId370" Type="http://schemas.openxmlformats.org/officeDocument/2006/relationships/hyperlink" Target="https://barttorvik.com/team.php?team=The+Citadel&amp;year=2022" TargetMode="External"/><Relationship Id="rId426" Type="http://schemas.openxmlformats.org/officeDocument/2006/relationships/hyperlink" Target="https://barttorvik.com/team.php?team=Northern+Arizona&amp;year=2022" TargetMode="External"/><Relationship Id="rId633" Type="http://schemas.openxmlformats.org/officeDocument/2006/relationships/hyperlink" Target="https://barttorvik.com/team.php?team=Louisville&amp;year=2022" TargetMode="External"/><Relationship Id="rId829" Type="http://schemas.openxmlformats.org/officeDocument/2006/relationships/hyperlink" Target="https://barttorvik.com/team.php?team=Coppin+St.&amp;year=2022" TargetMode="External"/><Relationship Id="rId230" Type="http://schemas.openxmlformats.org/officeDocument/2006/relationships/hyperlink" Target="https://barttorvik.com/team.php?team=Hofstra&amp;year=2022" TargetMode="External"/><Relationship Id="rId468" Type="http://schemas.openxmlformats.org/officeDocument/2006/relationships/hyperlink" Target="https://barttorvik.com/team.php?team=Virginia+Tech&amp;year=2022" TargetMode="External"/><Relationship Id="rId675" Type="http://schemas.openxmlformats.org/officeDocument/2006/relationships/hyperlink" Target="https://barttorvik.com/team.php?team=Southern+Illinois&amp;year=2022" TargetMode="External"/><Relationship Id="rId840" Type="http://schemas.openxmlformats.org/officeDocument/2006/relationships/hyperlink" Target="https://barttorvik.com/team.php?team=Utah+Tech&amp;year=2022" TargetMode="External"/><Relationship Id="rId25" Type="http://schemas.openxmlformats.org/officeDocument/2006/relationships/hyperlink" Target="https://barttorvik.com/team.php?team=Kentucky&amp;year=2022" TargetMode="External"/><Relationship Id="rId67" Type="http://schemas.openxmlformats.org/officeDocument/2006/relationships/hyperlink" Target="https://barttorvik.com/team.php?team=North+Texas&amp;year=2022" TargetMode="External"/><Relationship Id="rId272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328" Type="http://schemas.openxmlformats.org/officeDocument/2006/relationships/hyperlink" Target="https://barttorvik.com/team.php?team=Radford&amp;year=2022" TargetMode="External"/><Relationship Id="rId535" Type="http://schemas.openxmlformats.org/officeDocument/2006/relationships/hyperlink" Target="https://barttorvik.com/team.php?team=Seton+Hall&amp;year=2022" TargetMode="External"/><Relationship Id="rId577" Type="http://schemas.openxmlformats.org/officeDocument/2006/relationships/hyperlink" Target="https://barttorvik.com/team.php?team=Nevada&amp;year=2022" TargetMode="External"/><Relationship Id="rId700" Type="http://schemas.openxmlformats.org/officeDocument/2006/relationships/hyperlink" Target="https://barttorvik.com/team.php?team=Southern+Utah&amp;year=2022" TargetMode="External"/><Relationship Id="rId742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132" Type="http://schemas.openxmlformats.org/officeDocument/2006/relationships/hyperlink" Target="https://barttorvik.com/team.php?team=New+Mexico+St.&amp;year=2022" TargetMode="External"/><Relationship Id="rId174" Type="http://schemas.openxmlformats.org/officeDocument/2006/relationships/hyperlink" Target="https://barttorvik.com/team.php?team=Louisville&amp;year=2022" TargetMode="External"/><Relationship Id="rId381" Type="http://schemas.openxmlformats.org/officeDocument/2006/relationships/hyperlink" Target="https://barttorvik.com/team.php?team=North+Alabama&amp;year=2022" TargetMode="External"/><Relationship Id="rId602" Type="http://schemas.openxmlformats.org/officeDocument/2006/relationships/hyperlink" Target="https://barttorvik.com/team.php?team=DePaul&amp;year=2022" TargetMode="External"/><Relationship Id="rId784" Type="http://schemas.openxmlformats.org/officeDocument/2006/relationships/hyperlink" Target="https://barttorvik.com/team.php?team=UT+Arlington&amp;year=2022" TargetMode="External"/><Relationship Id="rId241" Type="http://schemas.openxmlformats.org/officeDocument/2006/relationships/hyperlink" Target="https://barttorvik.com/team.php?team=Marist&amp;year=2022" TargetMode="External"/><Relationship Id="rId437" Type="http://schemas.openxmlformats.org/officeDocument/2006/relationships/hyperlink" Target="https://barttorvik.com/team.php?team=NJIT&amp;year=2022" TargetMode="External"/><Relationship Id="rId479" Type="http://schemas.openxmlformats.org/officeDocument/2006/relationships/hyperlink" Target="https://barttorvik.com/team.php?team=Boise+St.&amp;year=2022" TargetMode="External"/><Relationship Id="rId644" Type="http://schemas.openxmlformats.org/officeDocument/2006/relationships/hyperlink" Target="https://barttorvik.com/team.php?team=Georgia+Tech&amp;year=2022" TargetMode="External"/><Relationship Id="rId686" Type="http://schemas.openxmlformats.org/officeDocument/2006/relationships/hyperlink" Target="https://barttorvik.com/team.php?team=Cal+St.+Fullerton&amp;year=2022" TargetMode="External"/><Relationship Id="rId851" Type="http://schemas.openxmlformats.org/officeDocument/2006/relationships/hyperlink" Target="https://barttorvik.com/team.php?team=Sacred+Heart&amp;year=2022" TargetMode="External"/><Relationship Id="rId36" Type="http://schemas.openxmlformats.org/officeDocument/2006/relationships/hyperlink" Target="https://barttorvik.com/team.php?team=Saint+Mary%27s&amp;year=2022" TargetMode="External"/><Relationship Id="rId283" Type="http://schemas.openxmlformats.org/officeDocument/2006/relationships/hyperlink" Target="https://barttorvik.com/team.php?team=New+Orleans&amp;year=2022" TargetMode="External"/><Relationship Id="rId339" Type="http://schemas.openxmlformats.org/officeDocument/2006/relationships/hyperlink" Target="https://barttorvik.com/team.php?team=Georgia+Southern&amp;year=2022" TargetMode="External"/><Relationship Id="rId490" Type="http://schemas.openxmlformats.org/officeDocument/2006/relationships/hyperlink" Target="https://barttorvik.com/team.php?team=Texas+A%26M&amp;year=2022" TargetMode="External"/><Relationship Id="rId504" Type="http://schemas.openxmlformats.org/officeDocument/2006/relationships/hyperlink" Target="https://barttorvik.com/team.php?team=Miami+FL&amp;year=2022" TargetMode="External"/><Relationship Id="rId546" Type="http://schemas.openxmlformats.org/officeDocument/2006/relationships/hyperlink" Target="https://barttorvik.com/team.php?team=Xavier&amp;year=2022" TargetMode="External"/><Relationship Id="rId711" Type="http://schemas.openxmlformats.org/officeDocument/2006/relationships/hyperlink" Target="https://barttorvik.com/team.php?team=San+Diego&amp;year=2022" TargetMode="External"/><Relationship Id="rId753" Type="http://schemas.openxmlformats.org/officeDocument/2006/relationships/hyperlink" Target="https://barttorvik.com/team.php?team=USC+Upstate&amp;year=2022" TargetMode="External"/><Relationship Id="rId78" Type="http://schemas.openxmlformats.org/officeDocument/2006/relationships/hyperlink" Target="https://barttorvik.com/team.php?team=Iowa+St.&amp;year=2022" TargetMode="External"/><Relationship Id="rId101" Type="http://schemas.openxmlformats.org/officeDocument/2006/relationships/hyperlink" Target="https://barttorvik.com/team.php?team=Loyola+Chicago&amp;year=2022" TargetMode="External"/><Relationship Id="rId143" Type="http://schemas.openxmlformats.org/officeDocument/2006/relationships/hyperlink" Target="https://barttorvik.com/team.php?team=Drake&amp;year=2022" TargetMode="External"/><Relationship Id="rId185" Type="http://schemas.openxmlformats.org/officeDocument/2006/relationships/hyperlink" Target="https://barttorvik.com/team.php?team=Richmond&amp;year=2022" TargetMode="External"/><Relationship Id="rId350" Type="http://schemas.openxmlformats.org/officeDocument/2006/relationships/hyperlink" Target="https://barttorvik.com/team.php?team=Boston+University&amp;year=2022" TargetMode="External"/><Relationship Id="rId406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588" Type="http://schemas.openxmlformats.org/officeDocument/2006/relationships/hyperlink" Target="https://barttorvik.com/team.php?team=Delaware&amp;year=2022" TargetMode="External"/><Relationship Id="rId795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809" Type="http://schemas.openxmlformats.org/officeDocument/2006/relationships/hyperlink" Target="https://barttorvik.com/team.php?team=Alabama+St.&amp;year=2022" TargetMode="External"/><Relationship Id="rId9" Type="http://schemas.openxmlformats.org/officeDocument/2006/relationships/hyperlink" Target="https://barttorvik.com/team.php?team=Auburn&amp;year=2022" TargetMode="External"/><Relationship Id="rId210" Type="http://schemas.openxmlformats.org/officeDocument/2006/relationships/hyperlink" Target="https://barttorvik.com/team.php?team=Kent+St.&amp;year=2022" TargetMode="External"/><Relationship Id="rId392" Type="http://schemas.openxmlformats.org/officeDocument/2006/relationships/hyperlink" Target="https://barttorvik.com/team.php?team=Chicago+St.&amp;year=2022" TargetMode="External"/><Relationship Id="rId448" Type="http://schemas.openxmlformats.org/officeDocument/2006/relationships/hyperlink" Target="https://barttorvik.com/team.php?team=Arizona&amp;year=2022" TargetMode="External"/><Relationship Id="rId613" Type="http://schemas.openxmlformats.org/officeDocument/2006/relationships/hyperlink" Target="https://barttorvik.com/team.php?team=Western+Kentucky&amp;year=2022" TargetMode="External"/><Relationship Id="rId655" Type="http://schemas.openxmlformats.org/officeDocument/2006/relationships/hyperlink" Target="https://barttorvik.com/team.php?team=Yale&amp;year=2022" TargetMode="External"/><Relationship Id="rId697" Type="http://schemas.openxmlformats.org/officeDocument/2006/relationships/hyperlink" Target="https://barttorvik.com/team.php?team=Troy&amp;year=2022" TargetMode="External"/><Relationship Id="rId820" Type="http://schemas.openxmlformats.org/officeDocument/2006/relationships/hyperlink" Target="https://barttorvik.com/team.php?team=Tennessee+Martin&amp;year=2022" TargetMode="External"/><Relationship Id="rId862" Type="http://schemas.openxmlformats.org/officeDocument/2006/relationships/hyperlink" Target="https://barttorvik.com/team.php?team=Northwestern+St.&amp;year=2022" TargetMode="External"/><Relationship Id="rId252" Type="http://schemas.openxmlformats.org/officeDocument/2006/relationships/hyperlink" Target="https://barttorvik.com/team.php?team=Texas+Southern&amp;year=2022" TargetMode="External"/><Relationship Id="rId294" Type="http://schemas.openxmlformats.org/officeDocument/2006/relationships/hyperlink" Target="https://barttorvik.com/team.php?team=UC+San+Diego&amp;year=2022" TargetMode="External"/><Relationship Id="rId308" Type="http://schemas.openxmlformats.org/officeDocument/2006/relationships/hyperlink" Target="https://barttorvik.com/team.php?team=Southeast+Missouri+St.&amp;year=2022" TargetMode="External"/><Relationship Id="rId515" Type="http://schemas.openxmlformats.org/officeDocument/2006/relationships/hyperlink" Target="https://barttorvik.com/team.php?team=San+Diego+St.&amp;year=2022" TargetMode="External"/><Relationship Id="rId722" Type="http://schemas.openxmlformats.org/officeDocument/2006/relationships/hyperlink" Target="https://barttorvik.com/team.php?team=Northern+Kentucky&amp;year=2022" TargetMode="External"/><Relationship Id="rId47" Type="http://schemas.openxmlformats.org/officeDocument/2006/relationships/hyperlink" Target="https://barttorvik.com/team.php?team=Wake+Forest&amp;year=2022" TargetMode="External"/><Relationship Id="rId89" Type="http://schemas.openxmlformats.org/officeDocument/2006/relationships/hyperlink" Target="https://barttorvik.com/team.php?team=Marquette&amp;year=2022" TargetMode="External"/><Relationship Id="rId112" Type="http://schemas.openxmlformats.org/officeDocument/2006/relationships/hyperlink" Target="https://barttorvik.com/team.php?team=Northwestern&amp;year=2022" TargetMode="External"/><Relationship Id="rId154" Type="http://schemas.openxmlformats.org/officeDocument/2006/relationships/hyperlink" Target="https://barttorvik.com/team.php?team=USC&amp;year=2022" TargetMode="External"/><Relationship Id="rId361" Type="http://schemas.openxmlformats.org/officeDocument/2006/relationships/hyperlink" Target="https://barttorvik.com/team.php?team=Louisiana+Monroe&amp;year=2022" TargetMode="External"/><Relationship Id="rId557" Type="http://schemas.openxmlformats.org/officeDocument/2006/relationships/hyperlink" Target="https://barttorvik.com/team.php?team=Vermont&amp;year=2022" TargetMode="External"/><Relationship Id="rId599" Type="http://schemas.openxmlformats.org/officeDocument/2006/relationships/hyperlink" Target="https://barttorvik.com/team.php?team=Louisiana+Tech&amp;year=2022" TargetMode="External"/><Relationship Id="rId764" Type="http://schemas.openxmlformats.org/officeDocument/2006/relationships/hyperlink" Target="https://barttorvik.com/team.php?team=Stony+Brook&amp;year=2022" TargetMode="External"/><Relationship Id="rId196" Type="http://schemas.openxmlformats.org/officeDocument/2006/relationships/hyperlink" Target="https://barttorvik.com/team.php?team=Georgia+Tech&amp;year=2022" TargetMode="External"/><Relationship Id="rId417" Type="http://schemas.openxmlformats.org/officeDocument/2006/relationships/hyperlink" Target="https://barttorvik.com/team.php?team=Sacramento+St.&amp;year=2022" TargetMode="External"/><Relationship Id="rId459" Type="http://schemas.openxmlformats.org/officeDocument/2006/relationships/hyperlink" Target="https://barttorvik.com/team.php?team=Villanova&amp;year=2022" TargetMode="External"/><Relationship Id="rId624" Type="http://schemas.openxmlformats.org/officeDocument/2006/relationships/hyperlink" Target="https://barttorvik.com/team.php?team=Montana+St.&amp;year=2022" TargetMode="External"/><Relationship Id="rId666" Type="http://schemas.openxmlformats.org/officeDocument/2006/relationships/hyperlink" Target="https://barttorvik.com/team.php?team=Saint+Joseph%27s&amp;year=2022" TargetMode="External"/><Relationship Id="rId831" Type="http://schemas.openxmlformats.org/officeDocument/2006/relationships/hyperlink" Target="https://barttorvik.com/team.php?team=North+Carolina+Central&amp;year=2022" TargetMode="External"/><Relationship Id="rId873" Type="http://schemas.openxmlformats.org/officeDocument/2006/relationships/hyperlink" Target="https://barttorvik.com/team.php?team=Charleston+Southern&amp;year=2022" TargetMode="External"/><Relationship Id="rId16" Type="http://schemas.openxmlformats.org/officeDocument/2006/relationships/hyperlink" Target="https://barttorvik.com/team.php?team=UCLA&amp;year=2022" TargetMode="External"/><Relationship Id="rId221" Type="http://schemas.openxmlformats.org/officeDocument/2006/relationships/hyperlink" Target="https://barttorvik.com/team.php?team=Samford&amp;year=2022" TargetMode="External"/><Relationship Id="rId263" Type="http://schemas.openxmlformats.org/officeDocument/2006/relationships/hyperlink" Target="https://barttorvik.com/team.php?team=Delaware&amp;year=2022" TargetMode="External"/><Relationship Id="rId319" Type="http://schemas.openxmlformats.org/officeDocument/2006/relationships/hyperlink" Target="https://barttorvik.com/team.php?team=La+Salle&amp;year=2022" TargetMode="External"/><Relationship Id="rId470" Type="http://schemas.openxmlformats.org/officeDocument/2006/relationships/hyperlink" Target="https://barttorvik.com/team.php?team=San+Francisco&amp;year=2022" TargetMode="External"/><Relationship Id="rId526" Type="http://schemas.openxmlformats.org/officeDocument/2006/relationships/hyperlink" Target="https://barttorvik.com/team.php?team=Syracuse&amp;year=2022" TargetMode="External"/><Relationship Id="rId58" Type="http://schemas.openxmlformats.org/officeDocument/2006/relationships/hyperlink" Target="https://barttorvik.com/team.php?team=Connecticut&amp;year=2022" TargetMode="External"/><Relationship Id="rId123" Type="http://schemas.openxmlformats.org/officeDocument/2006/relationships/hyperlink" Target="https://barttorvik.com/team.php?team=Florida+St.&amp;year=2022" TargetMode="External"/><Relationship Id="rId330" Type="http://schemas.openxmlformats.org/officeDocument/2006/relationships/hyperlink" Target="https://barttorvik.com/team.php?team=Tennessee+St.&amp;year=2022" TargetMode="External"/><Relationship Id="rId568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733" Type="http://schemas.openxmlformats.org/officeDocument/2006/relationships/hyperlink" Target="https://barttorvik.com/team.php?team=Jacksonville&amp;year=2022" TargetMode="External"/><Relationship Id="rId775" Type="http://schemas.openxmlformats.org/officeDocument/2006/relationships/hyperlink" Target="https://barttorvik.com/team.php?team=Illinois+Chicago&amp;year=2022" TargetMode="External"/><Relationship Id="rId165" Type="http://schemas.openxmlformats.org/officeDocument/2006/relationships/hyperlink" Target="https://barttorvik.com/team.php?team=Southern+Illinois&amp;year=2022" TargetMode="External"/><Relationship Id="rId372" Type="http://schemas.openxmlformats.org/officeDocument/2006/relationships/hyperlink" Target="https://barttorvik.com/team.php?team=Idaho&amp;year=2022" TargetMode="External"/><Relationship Id="rId428" Type="http://schemas.openxmlformats.org/officeDocument/2006/relationships/hyperlink" Target="https://barttorvik.com/team.php?team=Arkansas+Pine+Bluff&amp;year=2022" TargetMode="External"/><Relationship Id="rId635" Type="http://schemas.openxmlformats.org/officeDocument/2006/relationships/hyperlink" Target="https://barttorvik.com/team.php?team=Gardner+Webb&amp;year=2022" TargetMode="External"/><Relationship Id="rId677" Type="http://schemas.openxmlformats.org/officeDocument/2006/relationships/hyperlink" Target="https://barttorvik.com/team.php?team=Boston+University&amp;year=2022" TargetMode="External"/><Relationship Id="rId800" Type="http://schemas.openxmlformats.org/officeDocument/2006/relationships/hyperlink" Target="https://barttorvik.com/team.php?team=Jackson+St.&amp;year=2022" TargetMode="External"/><Relationship Id="rId842" Type="http://schemas.openxmlformats.org/officeDocument/2006/relationships/hyperlink" Target="https://barttorvik.com/team.php?team=Little+Rock&amp;year=2022" TargetMode="External"/><Relationship Id="rId232" Type="http://schemas.openxmlformats.org/officeDocument/2006/relationships/hyperlink" Target="https://barttorvik.com/team.php?team=Georgia+St.&amp;year=2022" TargetMode="External"/><Relationship Id="rId274" Type="http://schemas.openxmlformats.org/officeDocument/2006/relationships/hyperlink" Target="https://barttorvik.com/team.php?team=Penn&amp;year=2022" TargetMode="External"/><Relationship Id="rId481" Type="http://schemas.openxmlformats.org/officeDocument/2006/relationships/hyperlink" Target="https://barttorvik.com/team.php?team=USC&amp;year=2022" TargetMode="External"/><Relationship Id="rId702" Type="http://schemas.openxmlformats.org/officeDocument/2006/relationships/hyperlink" Target="https://barttorvik.com/team.php?team=UNC+Wilmington&amp;year=2022" TargetMode="External"/><Relationship Id="rId27" Type="http://schemas.openxmlformats.org/officeDocument/2006/relationships/hyperlink" Target="https://barttorvik.com/team.php?team=LSU&amp;year=2022" TargetMode="External"/><Relationship Id="rId69" Type="http://schemas.openxmlformats.org/officeDocument/2006/relationships/hyperlink" Target="https://barttorvik.com/team.php?team=Notre+Dame&amp;year=2022" TargetMode="External"/><Relationship Id="rId134" Type="http://schemas.openxmlformats.org/officeDocument/2006/relationships/hyperlink" Target="https://barttorvik.com/team.php?team=Miami+FL&amp;year=2022" TargetMode="External"/><Relationship Id="rId537" Type="http://schemas.openxmlformats.org/officeDocument/2006/relationships/hyperlink" Target="https://barttorvik.com/team.php?team=Creighton&amp;year=2022" TargetMode="External"/><Relationship Id="rId579" Type="http://schemas.openxmlformats.org/officeDocument/2006/relationships/hyperlink" Target="https://barttorvik.com/team.php?team=Toledo&amp;year=2022" TargetMode="External"/><Relationship Id="rId744" Type="http://schemas.openxmlformats.org/officeDocument/2006/relationships/hyperlink" Target="https://barttorvik.com/team.php?team=Georgia+Southern&amp;year=2022" TargetMode="External"/><Relationship Id="rId786" Type="http://schemas.openxmlformats.org/officeDocument/2006/relationships/hyperlink" Target="https://barttorvik.com/team.php?team=Detroit&amp;year=2022" TargetMode="External"/><Relationship Id="rId80" Type="http://schemas.openxmlformats.org/officeDocument/2006/relationships/hyperlink" Target="https://barttorvik.com/team.php?team=Providence&amp;year=2022" TargetMode="External"/><Relationship Id="rId176" Type="http://schemas.openxmlformats.org/officeDocument/2006/relationships/hyperlink" Target="https://barttorvik.com/team.php?team=Liberty&amp;year=2022" TargetMode="External"/><Relationship Id="rId341" Type="http://schemas.openxmlformats.org/officeDocument/2006/relationships/hyperlink" Target="https://barttorvik.com/team.php?team=Pacific&amp;year=2022" TargetMode="External"/><Relationship Id="rId383" Type="http://schemas.openxmlformats.org/officeDocument/2006/relationships/hyperlink" Target="https://barttorvik.com/team.php?team=Bucknell&amp;year=2022" TargetMode="External"/><Relationship Id="rId439" Type="http://schemas.openxmlformats.org/officeDocument/2006/relationships/hyperlink" Target="https://barttorvik.com/team.php?team=IUPUI&amp;year=2022" TargetMode="External"/><Relationship Id="rId590" Type="http://schemas.openxmlformats.org/officeDocument/2006/relationships/hyperlink" Target="https://barttorvik.com/team.php?team=Northwestern&amp;year=2022" TargetMode="External"/><Relationship Id="rId604" Type="http://schemas.openxmlformats.org/officeDocument/2006/relationships/hyperlink" Target="https://barttorvik.com/team.php?team=Rutgers&amp;year=2022" TargetMode="External"/><Relationship Id="rId646" Type="http://schemas.openxmlformats.org/officeDocument/2006/relationships/hyperlink" Target="https://barttorvik.com/team.php?team=Boston+College&amp;year=2022" TargetMode="External"/><Relationship Id="rId811" Type="http://schemas.openxmlformats.org/officeDocument/2006/relationships/hyperlink" Target="https://barttorvik.com/team.php?team=NJIT&amp;year=2022" TargetMode="External"/><Relationship Id="rId201" Type="http://schemas.openxmlformats.org/officeDocument/2006/relationships/hyperlink" Target="https://barttorvik.com/team.php?team=Longwood&amp;year=2022" TargetMode="External"/><Relationship Id="rId243" Type="http://schemas.openxmlformats.org/officeDocument/2006/relationships/hyperlink" Target="https://barttorvik.com/team.php?team=Mercer&amp;year=2022" TargetMode="External"/><Relationship Id="rId285" Type="http://schemas.openxmlformats.org/officeDocument/2006/relationships/hyperlink" Target="https://barttorvik.com/team.php?team=Wright+St.&amp;year=2022" TargetMode="External"/><Relationship Id="rId450" Type="http://schemas.openxmlformats.org/officeDocument/2006/relationships/hyperlink" Target="https://barttorvik.com/team.php?team=Kentucky&amp;year=2022" TargetMode="External"/><Relationship Id="rId506" Type="http://schemas.openxmlformats.org/officeDocument/2006/relationships/hyperlink" Target="https://barttorvik.com/team.php?team=North+Carolina&amp;year=2022" TargetMode="External"/><Relationship Id="rId688" Type="http://schemas.openxmlformats.org/officeDocument/2006/relationships/hyperlink" Target="https://barttorvik.com/team.php?team=Florida+Atlantic&amp;year=2022" TargetMode="External"/><Relationship Id="rId853" Type="http://schemas.openxmlformats.org/officeDocument/2006/relationships/hyperlink" Target="https://barttorvik.com/team.php?team=Army&amp;year=2022" TargetMode="External"/><Relationship Id="rId38" Type="http://schemas.openxmlformats.org/officeDocument/2006/relationships/hyperlink" Target="https://barttorvik.com/team.php?team=Duke&amp;year=2022" TargetMode="External"/><Relationship Id="rId103" Type="http://schemas.openxmlformats.org/officeDocument/2006/relationships/hyperlink" Target="https://barttorvik.com/team.php?team=Colorado+St.&amp;year=2022" TargetMode="External"/><Relationship Id="rId310" Type="http://schemas.openxmlformats.org/officeDocument/2006/relationships/hyperlink" Target="https://barttorvik.com/team.php?team=Hampton&amp;year=2022" TargetMode="External"/><Relationship Id="rId492" Type="http://schemas.openxmlformats.org/officeDocument/2006/relationships/hyperlink" Target="https://barttorvik.com/team.php?team=Saint+Mary%27s&amp;year=2022" TargetMode="External"/><Relationship Id="rId548" Type="http://schemas.openxmlformats.org/officeDocument/2006/relationships/hyperlink" Target="https://barttorvik.com/team.php?team=North+Texas&amp;year=2022" TargetMode="External"/><Relationship Id="rId713" Type="http://schemas.openxmlformats.org/officeDocument/2006/relationships/hyperlink" Target="https://barttorvik.com/team.php?team=Wright+St.&amp;year=2022" TargetMode="External"/><Relationship Id="rId755" Type="http://schemas.openxmlformats.org/officeDocument/2006/relationships/hyperlink" Target="https://barttorvik.com/team.php?team=High+Point&amp;year=2022" TargetMode="External"/><Relationship Id="rId797" Type="http://schemas.openxmlformats.org/officeDocument/2006/relationships/hyperlink" Target="https://barttorvik.com/team.php?team=Tennessee+St.&amp;year=2022" TargetMode="External"/><Relationship Id="rId91" Type="http://schemas.openxmlformats.org/officeDocument/2006/relationships/hyperlink" Target="https://barttorvik.com/team.php?team=TCU&amp;year=2022" TargetMode="External"/><Relationship Id="rId145" Type="http://schemas.openxmlformats.org/officeDocument/2006/relationships/hyperlink" Target="https://barttorvik.com/team.php?team=Chattanooga&amp;year=2022" TargetMode="External"/><Relationship Id="rId187" Type="http://schemas.openxmlformats.org/officeDocument/2006/relationships/hyperlink" Target="https://barttorvik.com/team.php?team=Detroit&amp;year=2022" TargetMode="External"/><Relationship Id="rId352" Type="http://schemas.openxmlformats.org/officeDocument/2006/relationships/hyperlink" Target="https://barttorvik.com/team.php?team=Manhattan&amp;year=2022" TargetMode="External"/><Relationship Id="rId394" Type="http://schemas.openxmlformats.org/officeDocument/2006/relationships/hyperlink" Target="https://barttorvik.com/team.php?team=Northwestern+St.&amp;year=2022" TargetMode="External"/><Relationship Id="rId408" Type="http://schemas.openxmlformats.org/officeDocument/2006/relationships/hyperlink" Target="https://barttorvik.com/team.php?team=Coppin+St.&amp;year=2022" TargetMode="External"/><Relationship Id="rId615" Type="http://schemas.openxmlformats.org/officeDocument/2006/relationships/hyperlink" Target="https://barttorvik.com/team.php?team=Florida+St.&amp;year=2022" TargetMode="External"/><Relationship Id="rId822" Type="http://schemas.openxmlformats.org/officeDocument/2006/relationships/hyperlink" Target="https://barttorvik.com/team.php?team=Florida+A%26M&amp;year=2022" TargetMode="External"/><Relationship Id="rId212" Type="http://schemas.openxmlformats.org/officeDocument/2006/relationships/hyperlink" Target="https://barttorvik.com/team.php?team=Saint+Peter%27s&amp;year=2022" TargetMode="External"/><Relationship Id="rId254" Type="http://schemas.openxmlformats.org/officeDocument/2006/relationships/hyperlink" Target="https://barttorvik.com/team.php?team=Fort+Wayne&amp;year=2022" TargetMode="External"/><Relationship Id="rId657" Type="http://schemas.openxmlformats.org/officeDocument/2006/relationships/hyperlink" Target="https://barttorvik.com/team.php?team=Seattle&amp;year=2022" TargetMode="External"/><Relationship Id="rId699" Type="http://schemas.openxmlformats.org/officeDocument/2006/relationships/hyperlink" Target="https://barttorvik.com/team.php?team=New+Mexico&amp;year=2022" TargetMode="External"/><Relationship Id="rId864" Type="http://schemas.openxmlformats.org/officeDocument/2006/relationships/hyperlink" Target="https://barttorvik.com/team.php?team=Idaho&amp;year=2022" TargetMode="External"/><Relationship Id="rId49" Type="http://schemas.openxmlformats.org/officeDocument/2006/relationships/hyperlink" Target="https://barttorvik.com/team.php?team=Alabama&amp;year=2022" TargetMode="External"/><Relationship Id="rId114" Type="http://schemas.openxmlformats.org/officeDocument/2006/relationships/hyperlink" Target="https://barttorvik.com/team.php?team=Vermont&amp;year=2022" TargetMode="External"/><Relationship Id="rId296" Type="http://schemas.openxmlformats.org/officeDocument/2006/relationships/hyperlink" Target="https://barttorvik.com/team.php?team=High+Point&amp;year=2022" TargetMode="External"/><Relationship Id="rId461" Type="http://schemas.openxmlformats.org/officeDocument/2006/relationships/hyperlink" Target="https://barttorvik.com/team.php?team=Purdue&amp;year=2022" TargetMode="External"/><Relationship Id="rId517" Type="http://schemas.openxmlformats.org/officeDocument/2006/relationships/hyperlink" Target="https://barttorvik.com/team.php?team=Ohio+St.&amp;year=2022" TargetMode="External"/><Relationship Id="rId559" Type="http://schemas.openxmlformats.org/officeDocument/2006/relationships/hyperlink" Target="https://barttorvik.com/team.php?team=Richmond&amp;year=2022" TargetMode="External"/><Relationship Id="rId724" Type="http://schemas.openxmlformats.org/officeDocument/2006/relationships/hyperlink" Target="https://barttorvik.com/team.php?team=Quinnipiac&amp;year=2022" TargetMode="External"/><Relationship Id="rId766" Type="http://schemas.openxmlformats.org/officeDocument/2006/relationships/hyperlink" Target="https://barttorvik.com/team.php?team=Alcorn+St.&amp;year=2022" TargetMode="External"/><Relationship Id="rId60" Type="http://schemas.openxmlformats.org/officeDocument/2006/relationships/hyperlink" Target="https://barttorvik.com/team.php?team=Ohio+St.&amp;year=2022" TargetMode="External"/><Relationship Id="rId156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198" Type="http://schemas.openxmlformats.org/officeDocument/2006/relationships/hyperlink" Target="https://barttorvik.com/team.php?team=Stephen+F.+Austin&amp;year=2022" TargetMode="External"/><Relationship Id="rId321" Type="http://schemas.openxmlformats.org/officeDocument/2006/relationships/hyperlink" Target="https://barttorvik.com/team.php?team=Louisiana+Lafayette&amp;year=2022" TargetMode="External"/><Relationship Id="rId363" Type="http://schemas.openxmlformats.org/officeDocument/2006/relationships/hyperlink" Target="https://barttorvik.com/team.php?team=Austin+Peay&amp;year=2022" TargetMode="External"/><Relationship Id="rId419" Type="http://schemas.openxmlformats.org/officeDocument/2006/relationships/hyperlink" Target="https://barttorvik.com/team.php?team=Grambling+St.&amp;year=2022" TargetMode="External"/><Relationship Id="rId570" Type="http://schemas.openxmlformats.org/officeDocument/2006/relationships/hyperlink" Target="https://barttorvik.com/team.php?team=Wyoming&amp;year=2022" TargetMode="External"/><Relationship Id="rId626" Type="http://schemas.openxmlformats.org/officeDocument/2006/relationships/hyperlink" Target="https://barttorvik.com/team.php?team=Washington&amp;year=2022" TargetMode="External"/><Relationship Id="rId223" Type="http://schemas.openxmlformats.org/officeDocument/2006/relationships/hyperlink" Target="https://barttorvik.com/team.php?team=Niagara&amp;year=2022" TargetMode="External"/><Relationship Id="rId430" Type="http://schemas.openxmlformats.org/officeDocument/2006/relationships/hyperlink" Target="https://barttorvik.com/team.php?team=North+Dakota&amp;year=2022" TargetMode="External"/><Relationship Id="rId668" Type="http://schemas.openxmlformats.org/officeDocument/2006/relationships/hyperlink" Target="https://barttorvik.com/team.php?team=Texas+St.&amp;year=2022" TargetMode="External"/><Relationship Id="rId833" Type="http://schemas.openxmlformats.org/officeDocument/2006/relationships/hyperlink" Target="https://barttorvik.com/team.php?team=Eastern+Michigan&amp;year=2022" TargetMode="External"/><Relationship Id="rId875" Type="http://schemas.openxmlformats.org/officeDocument/2006/relationships/hyperlink" Target="https://barttorvik.com/team.php?team=Mississippi+Valley+St.&amp;year=2022" TargetMode="External"/><Relationship Id="rId18" Type="http://schemas.openxmlformats.org/officeDocument/2006/relationships/hyperlink" Target="https://barttorvik.com/team.php?team=Purdue&amp;year=2022" TargetMode="External"/><Relationship Id="rId265" Type="http://schemas.openxmlformats.org/officeDocument/2006/relationships/hyperlink" Target="https://barttorvik.com/team.php?team=Montana+St.&amp;year=2022" TargetMode="External"/><Relationship Id="rId472" Type="http://schemas.openxmlformats.org/officeDocument/2006/relationships/hyperlink" Target="https://barttorvik.com/team.php?team=Wisconsin&amp;year=2022" TargetMode="External"/><Relationship Id="rId528" Type="http://schemas.openxmlformats.org/officeDocument/2006/relationships/hyperlink" Target="https://barttorvik.com/team.php?team=Fresno+St.&amp;year=2022" TargetMode="External"/><Relationship Id="rId735" Type="http://schemas.openxmlformats.org/officeDocument/2006/relationships/hyperlink" Target="https://barttorvik.com/team.php?team=Fort+Wayne&amp;year=2022" TargetMode="External"/><Relationship Id="rId125" Type="http://schemas.openxmlformats.org/officeDocument/2006/relationships/hyperlink" Target="https://barttorvik.com/team.php?team=Iona&amp;year=2022" TargetMode="External"/><Relationship Id="rId167" Type="http://schemas.openxmlformats.org/officeDocument/2006/relationships/hyperlink" Target="https://barttorvik.com/team.php?team=Florida+Atlantic&amp;year=2022" TargetMode="External"/><Relationship Id="rId332" Type="http://schemas.openxmlformats.org/officeDocument/2006/relationships/hyperlink" Target="https://barttorvik.com/team.php?team=Kennesaw+St.&amp;year=2022" TargetMode="External"/><Relationship Id="rId374" Type="http://schemas.openxmlformats.org/officeDocument/2006/relationships/hyperlink" Target="https://barttorvik.com/team.php?team=Robert+Morris&amp;year=2022" TargetMode="External"/><Relationship Id="rId581" Type="http://schemas.openxmlformats.org/officeDocument/2006/relationships/hyperlink" Target="https://barttorvik.com/team.php?team=Akron&amp;year=2022" TargetMode="External"/><Relationship Id="rId777" Type="http://schemas.openxmlformats.org/officeDocument/2006/relationships/hyperlink" Target="https://barttorvik.com/team.php?team=UMBC&amp;year=2022" TargetMode="External"/><Relationship Id="rId71" Type="http://schemas.openxmlformats.org/officeDocument/2006/relationships/hyperlink" Target="https://barttorvik.com/team.php?team=South+Dakota+St.&amp;year=2022" TargetMode="External"/><Relationship Id="rId234" Type="http://schemas.openxmlformats.org/officeDocument/2006/relationships/hyperlink" Target="https://barttorvik.com/team.php?team=LIU+Brooklyn&amp;year=2022" TargetMode="External"/><Relationship Id="rId637" Type="http://schemas.openxmlformats.org/officeDocument/2006/relationships/hyperlink" Target="https://barttorvik.com/team.php?team=St.+Bonaventure&amp;year=2022" TargetMode="External"/><Relationship Id="rId679" Type="http://schemas.openxmlformats.org/officeDocument/2006/relationships/hyperlink" Target="https://barttorvik.com/team.php?team=Longwood&amp;year=2022" TargetMode="External"/><Relationship Id="rId802" Type="http://schemas.openxmlformats.org/officeDocument/2006/relationships/hyperlink" Target="https://barttorvik.com/team.php?team=Bowling+Green&amp;year=2022" TargetMode="External"/><Relationship Id="rId844" Type="http://schemas.openxmlformats.org/officeDocument/2006/relationships/hyperlink" Target="https://barttorvik.com/team.php?team=Robert+Morris&amp;year=2022" TargetMode="External"/><Relationship Id="rId2" Type="http://schemas.openxmlformats.org/officeDocument/2006/relationships/hyperlink" Target="https://barttorvik.com/team.php?team=Houston&amp;year=2022" TargetMode="External"/><Relationship Id="rId29" Type="http://schemas.openxmlformats.org/officeDocument/2006/relationships/hyperlink" Target="https://barttorvik.com/team.php?team=Memphis&amp;year=2022" TargetMode="External"/><Relationship Id="rId276" Type="http://schemas.openxmlformats.org/officeDocument/2006/relationships/hyperlink" Target="https://barttorvik.com/team.php?team=VMI&amp;year=2022" TargetMode="External"/><Relationship Id="rId441" Type="http://schemas.openxmlformats.org/officeDocument/2006/relationships/hyperlink" Target="https://barttorvik.com/trank.php?&amp;begin=20211101&amp;end=20220314&amp;conlimit=All&amp;year=2022&amp;top=0&amp;venue=A-N&amp;type=All&amp;mingames=0&amp;quad=5&amp;rpi=&amp;rev=0" TargetMode="External"/><Relationship Id="rId483" Type="http://schemas.openxmlformats.org/officeDocument/2006/relationships/hyperlink" Target="https://barttorvik.com/team.php?team=Connecticut&amp;year=2022" TargetMode="External"/><Relationship Id="rId539" Type="http://schemas.openxmlformats.org/officeDocument/2006/relationships/hyperlink" Target="https://barttorvik.com/team.php?team=Vanderbilt&amp;year=2022" TargetMode="External"/><Relationship Id="rId690" Type="http://schemas.openxmlformats.org/officeDocument/2006/relationships/hyperlink" Target="https://barttorvik.com/team.php?team=Winthrop&amp;year=2022" TargetMode="External"/><Relationship Id="rId704" Type="http://schemas.openxmlformats.org/officeDocument/2006/relationships/hyperlink" Target="https://barttorvik.com/team.php?team=Texas+Southern&amp;year=2022" TargetMode="External"/><Relationship Id="rId746" Type="http://schemas.openxmlformats.org/officeDocument/2006/relationships/hyperlink" Target="https://barttorvik.com/team.php?team=Lipscomb&amp;year=2022" TargetMode="External"/><Relationship Id="rId40" Type="http://schemas.openxmlformats.org/officeDocument/2006/relationships/hyperlink" Target="https://barttorvik.com/team.php?team=Murray+St.&amp;year=2022" TargetMode="External"/><Relationship Id="rId136" Type="http://schemas.openxmlformats.org/officeDocument/2006/relationships/hyperlink" Target="https://barttorvik.com/team.php?team=St.+Bonaventure&amp;year=2022" TargetMode="External"/><Relationship Id="rId178" Type="http://schemas.openxmlformats.org/officeDocument/2006/relationships/hyperlink" Target="https://barttorvik.com/team.php?team=Norfolk+St.&amp;year=2022" TargetMode="External"/><Relationship Id="rId301" Type="http://schemas.openxmlformats.org/officeDocument/2006/relationships/hyperlink" Target="https://barttorvik.com/team.php?team=Stony+Brook&amp;year=2022" TargetMode="External"/><Relationship Id="rId343" Type="http://schemas.openxmlformats.org/officeDocument/2006/relationships/hyperlink" Target="https://barttorvik.com/team.php?team=Central+Arkansas&amp;year=2022" TargetMode="External"/><Relationship Id="rId550" Type="http://schemas.openxmlformats.org/officeDocument/2006/relationships/hyperlink" Target="https://barttorvik.com/team.php?team=Towson&amp;year=2022" TargetMode="External"/><Relationship Id="rId788" Type="http://schemas.openxmlformats.org/officeDocument/2006/relationships/hyperlink" Target="https://barttorvik.com/team.php?team=Merrimack&amp;year=2022" TargetMode="External"/><Relationship Id="rId82" Type="http://schemas.openxmlformats.org/officeDocument/2006/relationships/hyperlink" Target="https://barttorvik.com/team.php?team=San+Francisco&amp;year=2022" TargetMode="External"/><Relationship Id="rId203" Type="http://schemas.openxmlformats.org/officeDocument/2006/relationships/hyperlink" Target="https://barttorvik.com/team.php?team=Bryant&amp;year=2022" TargetMode="External"/><Relationship Id="rId385" Type="http://schemas.openxmlformats.org/officeDocument/2006/relationships/hyperlink" Target="https://barttorvik.com/team.php?team=Northern+Illinois&amp;year=2022" TargetMode="External"/><Relationship Id="rId592" Type="http://schemas.openxmlformats.org/officeDocument/2006/relationships/hyperlink" Target="https://barttorvik.com/team.php?team=Drake&amp;year=2022" TargetMode="External"/><Relationship Id="rId606" Type="http://schemas.openxmlformats.org/officeDocument/2006/relationships/hyperlink" Target="https://barttorvik.com/team.php?team=College+of+Charleston&amp;year=2022" TargetMode="External"/><Relationship Id="rId648" Type="http://schemas.openxmlformats.org/officeDocument/2006/relationships/hyperlink" Target="https://barttorvik.com/team.php?team=Colgate&amp;year=2022" TargetMode="External"/><Relationship Id="rId813" Type="http://schemas.openxmlformats.org/officeDocument/2006/relationships/hyperlink" Target="https://barttorvik.com/team.php?team=Western+Michigan&amp;year=2022" TargetMode="External"/><Relationship Id="rId855" Type="http://schemas.openxmlformats.org/officeDocument/2006/relationships/hyperlink" Target="https://barttorvik.com/team.php?team=North+Dakota&amp;year=2022" TargetMode="External"/><Relationship Id="rId245" Type="http://schemas.openxmlformats.org/officeDocument/2006/relationships/hyperlink" Target="https://barttorvik.com/team.php?team=Montana&amp;year=2022" TargetMode="External"/><Relationship Id="rId287" Type="http://schemas.openxmlformats.org/officeDocument/2006/relationships/hyperlink" Target="https://barttorvik.com/team.php?team=Northeastern&amp;year=2022" TargetMode="External"/><Relationship Id="rId410" Type="http://schemas.openxmlformats.org/officeDocument/2006/relationships/hyperlink" Target="https://barttorvik.com/team.php?team=Lamar&amp;year=2022" TargetMode="External"/><Relationship Id="rId452" Type="http://schemas.openxmlformats.org/officeDocument/2006/relationships/hyperlink" Target="https://barttorvik.com/team.php?team=Houston&amp;year=2022" TargetMode="External"/><Relationship Id="rId494" Type="http://schemas.openxmlformats.org/officeDocument/2006/relationships/hyperlink" Target="https://barttorvik.com/team.php?team=Arkansas&amp;year=2022" TargetMode="External"/><Relationship Id="rId508" Type="http://schemas.openxmlformats.org/officeDocument/2006/relationships/hyperlink" Target="https://barttorvik.com/team.php?team=LSU&amp;year=2022" TargetMode="External"/><Relationship Id="rId715" Type="http://schemas.openxmlformats.org/officeDocument/2006/relationships/hyperlink" Target="https://barttorvik.com/team.php?team=UC+Davis&amp;year=2022" TargetMode="External"/><Relationship Id="rId105" Type="http://schemas.openxmlformats.org/officeDocument/2006/relationships/hyperlink" Target="https://barttorvik.com/team.php?team=UCF&amp;year=2022" TargetMode="External"/><Relationship Id="rId147" Type="http://schemas.openxmlformats.org/officeDocument/2006/relationships/hyperlink" Target="https://barttorvik.com/team.php?team=Louisiana+Tech&amp;year=2022" TargetMode="External"/><Relationship Id="rId312" Type="http://schemas.openxmlformats.org/officeDocument/2006/relationships/hyperlink" Target="https://barttorvik.com/team.php?team=SIU+Edwardsville&amp;year=2022" TargetMode="External"/><Relationship Id="rId354" Type="http://schemas.openxmlformats.org/officeDocument/2006/relationships/hyperlink" Target="https://barttorvik.com/team.php?team=Hartford&amp;year=2022" TargetMode="External"/><Relationship Id="rId757" Type="http://schemas.openxmlformats.org/officeDocument/2006/relationships/hyperlink" Target="https://barttorvik.com/team.php?team=San+Jose+St.&amp;year=2022" TargetMode="External"/><Relationship Id="rId799" Type="http://schemas.openxmlformats.org/officeDocument/2006/relationships/hyperlink" Target="https://barttorvik.com/team.php?team=Cal+St.+Bakersfield&amp;year=2022" TargetMode="External"/><Relationship Id="rId51" Type="http://schemas.openxmlformats.org/officeDocument/2006/relationships/hyperlink" Target="https://barttorvik.com/team.php?team=Mississippi+St.&amp;year=2022" TargetMode="External"/><Relationship Id="rId93" Type="http://schemas.openxmlformats.org/officeDocument/2006/relationships/hyperlink" Target="https://barttorvik.com/team.php?team=Utah+St.&amp;year=2022" TargetMode="External"/><Relationship Id="rId189" Type="http://schemas.openxmlformats.org/officeDocument/2006/relationships/hyperlink" Target="https://barttorvik.com/team.php?team=Butler&amp;year=2022" TargetMode="External"/><Relationship Id="rId396" Type="http://schemas.openxmlformats.org/officeDocument/2006/relationships/hyperlink" Target="https://barttorvik.com/team.php?team=UTSA&amp;year=2022" TargetMode="External"/><Relationship Id="rId561" Type="http://schemas.openxmlformats.org/officeDocument/2006/relationships/hyperlink" Target="https://barttorvik.com/team.php?team=Chattanooga&amp;year=2022" TargetMode="External"/><Relationship Id="rId617" Type="http://schemas.openxmlformats.org/officeDocument/2006/relationships/hyperlink" Target="https://barttorvik.com/team.php?team=Drexel&amp;year=2022" TargetMode="External"/><Relationship Id="rId659" Type="http://schemas.openxmlformats.org/officeDocument/2006/relationships/hyperlink" Target="https://barttorvik.com/team.php?team=Weber+St.&amp;year=2022" TargetMode="External"/><Relationship Id="rId824" Type="http://schemas.openxmlformats.org/officeDocument/2006/relationships/hyperlink" Target="https://barttorvik.com/team.php?team=Radford&amp;year=2022" TargetMode="External"/><Relationship Id="rId866" Type="http://schemas.openxmlformats.org/officeDocument/2006/relationships/hyperlink" Target="https://barttorvik.com/team.php?team=Holy+Cross&amp;year=2022" TargetMode="External"/><Relationship Id="rId214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256" Type="http://schemas.openxmlformats.org/officeDocument/2006/relationships/hyperlink" Target="https://barttorvik.com/team.php?team=Cal+St.+Fullerton&amp;year=2022" TargetMode="External"/><Relationship Id="rId298" Type="http://schemas.openxmlformats.org/officeDocument/2006/relationships/hyperlink" Target="https://barttorvik.com/team.php?team=UMBC&amp;year=2022" TargetMode="External"/><Relationship Id="rId421" Type="http://schemas.openxmlformats.org/officeDocument/2006/relationships/hyperlink" Target="https://barttorvik.com/team.php?team=Fairleigh+Dickinson&amp;year=2022" TargetMode="External"/><Relationship Id="rId463" Type="http://schemas.openxmlformats.org/officeDocument/2006/relationships/hyperlink" Target="https://barttorvik.com/team.php?team=Tennessee&amp;year=2022" TargetMode="External"/><Relationship Id="rId519" Type="http://schemas.openxmlformats.org/officeDocument/2006/relationships/hyperlink" Target="https://barttorvik.com/team.php?team=Michigan+St.&amp;year=2022" TargetMode="External"/><Relationship Id="rId670" Type="http://schemas.openxmlformats.org/officeDocument/2006/relationships/hyperlink" Target="https://barttorvik.com/team.php?team=UC+Riverside&amp;year=2022" TargetMode="External"/><Relationship Id="rId116" Type="http://schemas.openxmlformats.org/officeDocument/2006/relationships/hyperlink" Target="https://barttorvik.com/team.php?team=Tulane&amp;year=2022" TargetMode="External"/><Relationship Id="rId158" Type="http://schemas.openxmlformats.org/officeDocument/2006/relationships/hyperlink" Target="https://barttorvik.com/team.php?team=Maryland&amp;year=2022" TargetMode="External"/><Relationship Id="rId323" Type="http://schemas.openxmlformats.org/officeDocument/2006/relationships/hyperlink" Target="https://barttorvik.com/team.php?team=Loyola+MD&amp;year=2022" TargetMode="External"/><Relationship Id="rId530" Type="http://schemas.openxmlformats.org/officeDocument/2006/relationships/hyperlink" Target="https://barttorvik.com/team.php?team=Memphis&amp;year=2022" TargetMode="External"/><Relationship Id="rId726" Type="http://schemas.openxmlformats.org/officeDocument/2006/relationships/hyperlink" Target="https://barttorvik.com/team.php?team=Loyola+Marymount&amp;year=2022" TargetMode="External"/><Relationship Id="rId768" Type="http://schemas.openxmlformats.org/officeDocument/2006/relationships/hyperlink" Target="https://barttorvik.com/team.php?team=Southern&amp;year=2022" TargetMode="External"/><Relationship Id="rId20" Type="http://schemas.openxmlformats.org/officeDocument/2006/relationships/hyperlink" Target="https://barttorvik.com/team.php?team=Texas&amp;year=2022" TargetMode="External"/><Relationship Id="rId62" Type="http://schemas.openxmlformats.org/officeDocument/2006/relationships/hyperlink" Target="https://barttorvik.com/team.php?team=Virginia+Tech&amp;year=2022" TargetMode="External"/><Relationship Id="rId365" Type="http://schemas.openxmlformats.org/officeDocument/2006/relationships/hyperlink" Target="https://barttorvik.com/team.php?team=Denver&amp;year=2022" TargetMode="External"/><Relationship Id="rId572" Type="http://schemas.openxmlformats.org/officeDocument/2006/relationships/hyperlink" Target="https://barttorvik.com/team.php?team=Saint+Louis&amp;year=2022" TargetMode="External"/><Relationship Id="rId628" Type="http://schemas.openxmlformats.org/officeDocument/2006/relationships/hyperlink" Target="https://barttorvik.com/team.php?team=Grand+Canyon&amp;year=2022" TargetMode="External"/><Relationship Id="rId835" Type="http://schemas.openxmlformats.org/officeDocument/2006/relationships/hyperlink" Target="https://barttorvik.com/team.php?team=Cal+Poly&amp;year=2022" TargetMode="External"/><Relationship Id="rId225" Type="http://schemas.openxmlformats.org/officeDocument/2006/relationships/hyperlink" Target="https://barttorvik.com/team.php?team=Yale&amp;year=2022" TargetMode="External"/><Relationship Id="rId267" Type="http://schemas.openxmlformats.org/officeDocument/2006/relationships/hyperlink" Target="https://barttorvik.com/team.php?team=Pittsburgh&amp;year=2022" TargetMode="External"/><Relationship Id="rId432" Type="http://schemas.openxmlformats.org/officeDocument/2006/relationships/hyperlink" Target="https://barttorvik.com/team.php?team=Holy+Cross&amp;year=2022" TargetMode="External"/><Relationship Id="rId474" Type="http://schemas.openxmlformats.org/officeDocument/2006/relationships/hyperlink" Target="https://barttorvik.com/team.php?team=Illinois&amp;year=2022" TargetMode="External"/><Relationship Id="rId877" Type="http://schemas.openxmlformats.org/officeDocument/2006/relationships/hyperlink" Target="https://barttorvik.com/team.php?team=Incarnate+Word&amp;year=2022" TargetMode="External"/><Relationship Id="rId127" Type="http://schemas.openxmlformats.org/officeDocument/2006/relationships/hyperlink" Target="https://barttorvik.com/team.php?team=Dayton&amp;year=2022" TargetMode="External"/><Relationship Id="rId681" Type="http://schemas.openxmlformats.org/officeDocument/2006/relationships/hyperlink" Target="https://barttorvik.com/team.php?team=Oral+Roberts&amp;year=2022" TargetMode="External"/><Relationship Id="rId737" Type="http://schemas.openxmlformats.org/officeDocument/2006/relationships/hyperlink" Target="https://barttorvik.com/team.php?team=Penn&amp;year=2022" TargetMode="External"/><Relationship Id="rId779" Type="http://schemas.openxmlformats.org/officeDocument/2006/relationships/hyperlink" Target="https://barttorvik.com/team.php?team=Albany&amp;year=2022" TargetMode="External"/><Relationship Id="rId31" Type="http://schemas.openxmlformats.org/officeDocument/2006/relationships/hyperlink" Target="https://barttorvik.com/team.php?team=Illinois&amp;year=2022" TargetMode="External"/><Relationship Id="rId73" Type="http://schemas.openxmlformats.org/officeDocument/2006/relationships/hyperlink" Target="https://barttorvik.com/team.php?team=Saint+Louis&amp;year=2022" TargetMode="External"/><Relationship Id="rId169" Type="http://schemas.openxmlformats.org/officeDocument/2006/relationships/hyperlink" Target="https://barttorvik.com/team.php?team=George+Mason&amp;year=2022" TargetMode="External"/><Relationship Id="rId334" Type="http://schemas.openxmlformats.org/officeDocument/2006/relationships/hyperlink" Target="https://barttorvik.com/team.php?team=New+Hampshire&amp;year=2022" TargetMode="External"/><Relationship Id="rId376" Type="http://schemas.openxmlformats.org/officeDocument/2006/relationships/hyperlink" Target="https://barttorvik.com/team.php?team=USC+Upstate&amp;year=2022" TargetMode="External"/><Relationship Id="rId541" Type="http://schemas.openxmlformats.org/officeDocument/2006/relationships/hyperlink" Target="https://barttorvik.com/team.php?team=Providence&amp;year=2022" TargetMode="External"/><Relationship Id="rId583" Type="http://schemas.openxmlformats.org/officeDocument/2006/relationships/hyperlink" Target="https://barttorvik.com/team.php?team=New+Mexico+St.&amp;year=2022" TargetMode="External"/><Relationship Id="rId639" Type="http://schemas.openxmlformats.org/officeDocument/2006/relationships/hyperlink" Target="https://barttorvik.com/team.php?team=Butler&amp;year=2022" TargetMode="External"/><Relationship Id="rId790" Type="http://schemas.openxmlformats.org/officeDocument/2006/relationships/hyperlink" Target="https://barttorvik.com/team.php?team=Pepperdine&amp;year=2022" TargetMode="External"/><Relationship Id="rId804" Type="http://schemas.openxmlformats.org/officeDocument/2006/relationships/hyperlink" Target="https://barttorvik.com/team.php?team=FIU&amp;year=2022" TargetMode="External"/><Relationship Id="rId4" Type="http://schemas.openxmlformats.org/officeDocument/2006/relationships/hyperlink" Target="https://barttorvik.com/team.php?team=Baylor&amp;year=2022" TargetMode="External"/><Relationship Id="rId180" Type="http://schemas.openxmlformats.org/officeDocument/2006/relationships/hyperlink" Target="https://barttorvik.com/team.php?team=Wagner&amp;year=2022" TargetMode="External"/><Relationship Id="rId236" Type="http://schemas.openxmlformats.org/officeDocument/2006/relationships/hyperlink" Target="https://barttorvik.com/team.php?team=Oral+Roberts&amp;year=2022" TargetMode="External"/><Relationship Id="rId278" Type="http://schemas.openxmlformats.org/officeDocument/2006/relationships/hyperlink" Target="https://barttorvik.com/team.php?team=Jacksonville+St.&amp;year=2022" TargetMode="External"/><Relationship Id="rId401" Type="http://schemas.openxmlformats.org/officeDocument/2006/relationships/hyperlink" Target="https://barttorvik.com/team.php?team=Texas+A%26M+Corpus+Chris&amp;year=2022" TargetMode="External"/><Relationship Id="rId443" Type="http://schemas.openxmlformats.org/officeDocument/2006/relationships/hyperlink" Target="https://barttorvik.com/team.php?team=Gonzaga&amp;year=2022" TargetMode="External"/><Relationship Id="rId650" Type="http://schemas.openxmlformats.org/officeDocument/2006/relationships/hyperlink" Target="https://barttorvik.com/team.php?team=Georgia+St.&amp;year=2022" TargetMode="External"/><Relationship Id="rId846" Type="http://schemas.openxmlformats.org/officeDocument/2006/relationships/hyperlink" Target="https://barttorvik.com/team.php?team=Central+Arkansas&amp;year=2022" TargetMode="External"/><Relationship Id="rId303" Type="http://schemas.openxmlformats.org/officeDocument/2006/relationships/hyperlink" Target="https://barttorvik.com/team.php?team=Elon&amp;year=2022" TargetMode="External"/><Relationship Id="rId485" Type="http://schemas.openxmlformats.org/officeDocument/2006/relationships/hyperlink" Target="https://barttorvik.com/team.php?team=Loyola+Chicago&amp;year=2022" TargetMode="External"/><Relationship Id="rId692" Type="http://schemas.openxmlformats.org/officeDocument/2006/relationships/hyperlink" Target="https://barttorvik.com/team.php?team=Wagner&amp;year=2022" TargetMode="External"/><Relationship Id="rId706" Type="http://schemas.openxmlformats.org/officeDocument/2006/relationships/hyperlink" Target="https://barttorvik.com/team.php?team=Nicholls+St.&amp;year=2022" TargetMode="External"/><Relationship Id="rId748" Type="http://schemas.openxmlformats.org/officeDocument/2006/relationships/hyperlink" Target="https://barttorvik.com/team.php?team=UMass+Lowell&amp;year=2022" TargetMode="External"/><Relationship Id="rId42" Type="http://schemas.openxmlformats.org/officeDocument/2006/relationships/hyperlink" Target="https://barttorvik.com/team.php?team=Indiana&amp;year=2022" TargetMode="External"/><Relationship Id="rId84" Type="http://schemas.openxmlformats.org/officeDocument/2006/relationships/hyperlink" Target="https://barttorvik.com/team.php?team=Florida&amp;year=2022" TargetMode="External"/><Relationship Id="rId138" Type="http://schemas.openxmlformats.org/officeDocument/2006/relationships/hyperlink" Target="https://barttorvik.com/team.php?team=Clemson&amp;year=2022" TargetMode="External"/><Relationship Id="rId345" Type="http://schemas.openxmlformats.org/officeDocument/2006/relationships/hyperlink" Target="https://barttorvik.com/team.php?team=Northern+Colorado&amp;year=2022" TargetMode="External"/><Relationship Id="rId387" Type="http://schemas.openxmlformats.org/officeDocument/2006/relationships/hyperlink" Target="https://barttorvik.com/team.php?team=Merrimack&amp;year=2022" TargetMode="External"/><Relationship Id="rId510" Type="http://schemas.openxmlformats.org/officeDocument/2006/relationships/hyperlink" Target="https://barttorvik.com/team.php?team=VCU&amp;year=2022" TargetMode="External"/><Relationship Id="rId552" Type="http://schemas.openxmlformats.org/officeDocument/2006/relationships/hyperlink" Target="https://barttorvik.com/team.php?team=Murray+St.&amp;year=2022" TargetMode="External"/><Relationship Id="rId594" Type="http://schemas.openxmlformats.org/officeDocument/2006/relationships/hyperlink" Target="https://barttorvik.com/team.php?team=UNLV&amp;year=2022" TargetMode="External"/><Relationship Id="rId608" Type="http://schemas.openxmlformats.org/officeDocument/2006/relationships/hyperlink" Target="https://barttorvik.com/team.php?team=Northern+Iowa&amp;year=2022" TargetMode="External"/><Relationship Id="rId815" Type="http://schemas.openxmlformats.org/officeDocument/2006/relationships/hyperlink" Target="https://barttorvik.com/team.php?team=Pacific&amp;year=2022" TargetMode="External"/><Relationship Id="rId191" Type="http://schemas.openxmlformats.org/officeDocument/2006/relationships/hyperlink" Target="https://barttorvik.com/team.php?team=Ohio&amp;year=2022" TargetMode="External"/><Relationship Id="rId205" Type="http://schemas.openxmlformats.org/officeDocument/2006/relationships/hyperlink" Target="https://barttorvik.com/team.php?team=Wofford&amp;year=2022" TargetMode="External"/><Relationship Id="rId247" Type="http://schemas.openxmlformats.org/officeDocument/2006/relationships/hyperlink" Target="https://barttorvik.com/team.php?team=Winthrop&amp;year=2022" TargetMode="External"/><Relationship Id="rId412" Type="http://schemas.openxmlformats.org/officeDocument/2006/relationships/hyperlink" Target="https://barttorvik.com/team.php?team=UT+Rio+Grande+Valley&amp;year=2022" TargetMode="External"/><Relationship Id="rId857" Type="http://schemas.openxmlformats.org/officeDocument/2006/relationships/hyperlink" Target="https://barttorvik.com/team.php?team=Idaho+St.&amp;year=2022" TargetMode="External"/><Relationship Id="rId107" Type="http://schemas.openxmlformats.org/officeDocument/2006/relationships/hyperlink" Target="https://barttorvik.com/team.php?team=Rutgers&amp;year=2022" TargetMode="External"/><Relationship Id="rId289" Type="http://schemas.openxmlformats.org/officeDocument/2006/relationships/hyperlink" Target="https://barttorvik.com/team.php?team=Appalachian+St.&amp;year=2022" TargetMode="External"/><Relationship Id="rId454" Type="http://schemas.openxmlformats.org/officeDocument/2006/relationships/hyperlink" Target="https://barttorvik.com/team.php?team=Baylor&amp;year=2022" TargetMode="External"/><Relationship Id="rId496" Type="http://schemas.openxmlformats.org/officeDocument/2006/relationships/hyperlink" Target="https://barttorvik.com/team.php?team=Alabama&amp;year=2022" TargetMode="External"/><Relationship Id="rId661" Type="http://schemas.openxmlformats.org/officeDocument/2006/relationships/hyperlink" Target="https://barttorvik.com/team.php?team=Rhode+Island&amp;year=2022" TargetMode="External"/><Relationship Id="rId717" Type="http://schemas.openxmlformats.org/officeDocument/2006/relationships/hyperlink" Target="https://barttorvik.com/team.php?team=Massachusetts&amp;year=2022" TargetMode="External"/><Relationship Id="rId759" Type="http://schemas.openxmlformats.org/officeDocument/2006/relationships/hyperlink" Target="https://barttorvik.com/team.php?team=Dartmouth&amp;year=2022" TargetMode="External"/><Relationship Id="rId11" Type="http://schemas.openxmlformats.org/officeDocument/2006/relationships/hyperlink" Target="https://barttorvik.com/team.php?team=Tennessee&amp;year=2022" TargetMode="External"/><Relationship Id="rId53" Type="http://schemas.openxmlformats.org/officeDocument/2006/relationships/hyperlink" Target="https://barttorvik.com/team.php?team=North+Carolina&amp;year=2022" TargetMode="External"/><Relationship Id="rId149" Type="http://schemas.openxmlformats.org/officeDocument/2006/relationships/hyperlink" Target="https://barttorvik.com/team.php?team=Furman&amp;year=2022" TargetMode="External"/><Relationship Id="rId314" Type="http://schemas.openxmlformats.org/officeDocument/2006/relationships/hyperlink" Target="https://barttorvik.com/team.php?team=Akron&amp;year=2022" TargetMode="External"/><Relationship Id="rId356" Type="http://schemas.openxmlformats.org/officeDocument/2006/relationships/hyperlink" Target="https://barttorvik.com/team.php?team=Quinnipiac&amp;year=2022" TargetMode="External"/><Relationship Id="rId398" Type="http://schemas.openxmlformats.org/officeDocument/2006/relationships/hyperlink" Target="https://barttorvik.com/team.php?team=Bethune+Cookman&amp;year=2022" TargetMode="External"/><Relationship Id="rId521" Type="http://schemas.openxmlformats.org/officeDocument/2006/relationships/hyperlink" Target="https://barttorvik.com/team.php?team=Colorado+St.&amp;year=2022" TargetMode="External"/><Relationship Id="rId563" Type="http://schemas.openxmlformats.org/officeDocument/2006/relationships/hyperlink" Target="https://barttorvik.com/team.php?team=West+Virginia&amp;year=2022" TargetMode="External"/><Relationship Id="rId619" Type="http://schemas.openxmlformats.org/officeDocument/2006/relationships/hyperlink" Target="https://barttorvik.com/team.php?team=Saint+Peter%27s&amp;year=2022" TargetMode="External"/><Relationship Id="rId770" Type="http://schemas.openxmlformats.org/officeDocument/2006/relationships/hyperlink" Target="https://barttorvik.com/team.php?team=Presbyterian&amp;year=2022" TargetMode="External"/><Relationship Id="rId95" Type="http://schemas.openxmlformats.org/officeDocument/2006/relationships/hyperlink" Target="https://barttorvik.com/team.php?team=Wisconsin&amp;year=2022" TargetMode="External"/><Relationship Id="rId160" Type="http://schemas.openxmlformats.org/officeDocument/2006/relationships/hyperlink" Target="https://barttorvik.com/team.php?team=Missouri+St.&amp;year=2022" TargetMode="External"/><Relationship Id="rId216" Type="http://schemas.openxmlformats.org/officeDocument/2006/relationships/hyperlink" Target="https://barttorvik.com/team.php?team=Coastal+Carolina&amp;year=2022" TargetMode="External"/><Relationship Id="rId423" Type="http://schemas.openxmlformats.org/officeDocument/2006/relationships/hyperlink" Target="https://barttorvik.com/team.php?team=Alabama+St.&amp;year=2022" TargetMode="External"/><Relationship Id="rId826" Type="http://schemas.openxmlformats.org/officeDocument/2006/relationships/hyperlink" Target="https://barttorvik.com/team.php?team=Northern+Arizona&amp;year=2022" TargetMode="External"/><Relationship Id="rId868" Type="http://schemas.openxmlformats.org/officeDocument/2006/relationships/hyperlink" Target="https://barttorvik.com/team.php?team=Chicago+St.&amp;year=2022" TargetMode="External"/><Relationship Id="rId258" Type="http://schemas.openxmlformats.org/officeDocument/2006/relationships/hyperlink" Target="https://barttorvik.com/team.php?team=Drexel&amp;year=2022" TargetMode="External"/><Relationship Id="rId465" Type="http://schemas.openxmlformats.org/officeDocument/2006/relationships/hyperlink" Target="https://barttorvik.com/team.php?team=UCLA&amp;year=2022" TargetMode="External"/><Relationship Id="rId630" Type="http://schemas.openxmlformats.org/officeDocument/2006/relationships/hyperlink" Target="https://barttorvik.com/team.php?team=Utah+Valley&amp;year=2022" TargetMode="External"/><Relationship Id="rId672" Type="http://schemas.openxmlformats.org/officeDocument/2006/relationships/hyperlink" Target="https://barttorvik.com/team.php?team=Oakland&amp;year=2022" TargetMode="External"/><Relationship Id="rId728" Type="http://schemas.openxmlformats.org/officeDocument/2006/relationships/hyperlink" Target="https://barttorvik.com/team.php?team=James+Madison&amp;year=2022" TargetMode="External"/><Relationship Id="rId22" Type="http://schemas.openxmlformats.org/officeDocument/2006/relationships/hyperlink" Target="https://barttorvik.com/team.php?team=Arizona&amp;year=2022" TargetMode="External"/><Relationship Id="rId64" Type="http://schemas.openxmlformats.org/officeDocument/2006/relationships/hyperlink" Target="https://barttorvik.com/team.php?team=SMU&amp;year=2022" TargetMode="External"/><Relationship Id="rId118" Type="http://schemas.openxmlformats.org/officeDocument/2006/relationships/hyperlink" Target="https://barttorvik.com/team.php?team=UC+Irvine&amp;year=2022" TargetMode="External"/><Relationship Id="rId325" Type="http://schemas.openxmlformats.org/officeDocument/2006/relationships/hyperlink" Target="https://barttorvik.com/team.php?team=Morgan+St.&amp;year=2022" TargetMode="External"/><Relationship Id="rId367" Type="http://schemas.openxmlformats.org/officeDocument/2006/relationships/hyperlink" Target="https://barttorvik.com/team.php?team=San+Jose+St.&amp;year=2022" TargetMode="External"/><Relationship Id="rId532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574" Type="http://schemas.openxmlformats.org/officeDocument/2006/relationships/hyperlink" Target="https://barttorvik.com/team.php?team=North+Carolina+St.&amp;year=2022" TargetMode="External"/><Relationship Id="rId171" Type="http://schemas.openxmlformats.org/officeDocument/2006/relationships/hyperlink" Target="https://barttorvik.com/team.php?team=DePaul&amp;year=2022" TargetMode="External"/><Relationship Id="rId227" Type="http://schemas.openxmlformats.org/officeDocument/2006/relationships/hyperlink" Target="https://barttorvik.com/team.php?team=Cornell&amp;year=2022" TargetMode="External"/><Relationship Id="rId781" Type="http://schemas.openxmlformats.org/officeDocument/2006/relationships/hyperlink" Target="https://barttorvik.com/team.php?team=St.+Thomas&amp;year=2022" TargetMode="External"/><Relationship Id="rId837" Type="http://schemas.openxmlformats.org/officeDocument/2006/relationships/hyperlink" Target="https://barttorvik.com/team.php?team=Green+Bay&amp;year=2022" TargetMode="External"/><Relationship Id="rId879" Type="http://schemas.openxmlformats.org/officeDocument/2006/relationships/hyperlink" Target="https://barttorvik.com/team.php?team=IUPUI&amp;year=2022" TargetMode="External"/><Relationship Id="rId269" Type="http://schemas.openxmlformats.org/officeDocument/2006/relationships/hyperlink" Target="https://barttorvik.com/team.php?team=Nevada&amp;year=2022" TargetMode="External"/><Relationship Id="rId434" Type="http://schemas.openxmlformats.org/officeDocument/2006/relationships/hyperlink" Target="https://barttorvik.com/team.php?team=Delaware+St.&amp;year=2022" TargetMode="External"/><Relationship Id="rId476" Type="http://schemas.openxmlformats.org/officeDocument/2006/relationships/hyperlink" Target="https://barttorvik.com/team.php?team=Auburn&amp;year=2022" TargetMode="External"/><Relationship Id="rId641" Type="http://schemas.openxmlformats.org/officeDocument/2006/relationships/hyperlink" Target="https://barttorvik.com/team.php?team=Brown&amp;year=2022" TargetMode="External"/><Relationship Id="rId683" Type="http://schemas.openxmlformats.org/officeDocument/2006/relationships/hyperlink" Target="https://barttorvik.com/team.php?team=Coastal+Carolina&amp;year=2022" TargetMode="External"/><Relationship Id="rId739" Type="http://schemas.openxmlformats.org/officeDocument/2006/relationships/hyperlink" Target="https://barttorvik.com/team.php?team=Marshall&amp;year=2022" TargetMode="External"/><Relationship Id="rId33" Type="http://schemas.openxmlformats.org/officeDocument/2006/relationships/hyperlink" Target="https://barttorvik.com/team.php?team=Iowa&amp;year=2022" TargetMode="External"/><Relationship Id="rId129" Type="http://schemas.openxmlformats.org/officeDocument/2006/relationships/hyperlink" Target="https://barttorvik.com/team.php?team=VCU&amp;year=2022" TargetMode="External"/><Relationship Id="rId280" Type="http://schemas.openxmlformats.org/officeDocument/2006/relationships/hyperlink" Target="https://barttorvik.com/team.php?team=James+Madison&amp;year=2022" TargetMode="External"/><Relationship Id="rId336" Type="http://schemas.openxmlformats.org/officeDocument/2006/relationships/hyperlink" Target="https://barttorvik.com/team.php?team=North+Florida&amp;year=2022" TargetMode="External"/><Relationship Id="rId501" Type="http://schemas.openxmlformats.org/officeDocument/2006/relationships/hyperlink" Target="https://barttorvik.com/team.php?team=Michigan&amp;year=2022" TargetMode="External"/><Relationship Id="rId543" Type="http://schemas.openxmlformats.org/officeDocument/2006/relationships/hyperlink" Target="https://barttorvik.com/team.php?team=Clemson&amp;year=2022" TargetMode="External"/><Relationship Id="rId75" Type="http://schemas.openxmlformats.org/officeDocument/2006/relationships/hyperlink" Target="https://barttorvik.com/team.php?team=UAB&amp;year=2022" TargetMode="External"/><Relationship Id="rId140" Type="http://schemas.openxmlformats.org/officeDocument/2006/relationships/hyperlink" Target="https://barttorvik.com/team.php?team=Toledo&amp;year=2022" TargetMode="External"/><Relationship Id="rId182" Type="http://schemas.openxmlformats.org/officeDocument/2006/relationships/hyperlink" Target="https://barttorvik.com/team.php?team=Abilene+Christian&amp;year=2022" TargetMode="External"/><Relationship Id="rId378" Type="http://schemas.openxmlformats.org/officeDocument/2006/relationships/hyperlink" Target="https://barttorvik.com/team.php?team=Evansville&amp;year=2022" TargetMode="External"/><Relationship Id="rId403" Type="http://schemas.openxmlformats.org/officeDocument/2006/relationships/hyperlink" Target="https://barttorvik.com/team.php?team=Milwaukee&amp;year=2022" TargetMode="External"/><Relationship Id="rId585" Type="http://schemas.openxmlformats.org/officeDocument/2006/relationships/hyperlink" Target="https://barttorvik.com/team.php?team=Mississippi+St.&amp;year=2022" TargetMode="External"/><Relationship Id="rId750" Type="http://schemas.openxmlformats.org/officeDocument/2006/relationships/hyperlink" Target="https://barttorvik.com/team.php?team=Norfolk+St.&amp;year=2022" TargetMode="External"/><Relationship Id="rId792" Type="http://schemas.openxmlformats.org/officeDocument/2006/relationships/hyperlink" Target="https://barttorvik.com/team.php?team=St.+Francis+NY&amp;year=2022" TargetMode="External"/><Relationship Id="rId806" Type="http://schemas.openxmlformats.org/officeDocument/2006/relationships/hyperlink" Target="https://barttorvik.com/team.php?team=Mount+St.+Mary%27s&amp;year=2022" TargetMode="External"/><Relationship Id="rId848" Type="http://schemas.openxmlformats.org/officeDocument/2006/relationships/hyperlink" Target="https://barttorvik.com/team.php?team=Southern+Miss&amp;year=2022" TargetMode="External"/><Relationship Id="rId6" Type="http://schemas.openxmlformats.org/officeDocument/2006/relationships/hyperlink" Target="https://barttorvik.com/team.php?team=Gonzaga&amp;year=2022" TargetMode="External"/><Relationship Id="rId238" Type="http://schemas.openxmlformats.org/officeDocument/2006/relationships/hyperlink" Target="https://barttorvik.com/team.php?team=UNC+Greensboro&amp;year=2022" TargetMode="External"/><Relationship Id="rId445" Type="http://schemas.openxmlformats.org/officeDocument/2006/relationships/hyperlink" Target="https://barttorvik.com/team.php?team=Duke&amp;year=2022" TargetMode="External"/><Relationship Id="rId487" Type="http://schemas.openxmlformats.org/officeDocument/2006/relationships/hyperlink" Target="https://barttorvik.com/team.php?team=Indiana&amp;year=2022" TargetMode="External"/><Relationship Id="rId610" Type="http://schemas.openxmlformats.org/officeDocument/2006/relationships/hyperlink" Target="https://barttorvik.com/team.php?team=Minnesota&amp;year=2022" TargetMode="External"/><Relationship Id="rId652" Type="http://schemas.openxmlformats.org/officeDocument/2006/relationships/hyperlink" Target="https://barttorvik.com/team.php?team=UTEP&amp;year=2022" TargetMode="External"/><Relationship Id="rId694" Type="http://schemas.openxmlformats.org/officeDocument/2006/relationships/hyperlink" Target="https://barttorvik.com/team.php?team=Long+Beach+St.&amp;year=2022" TargetMode="External"/><Relationship Id="rId708" Type="http://schemas.openxmlformats.org/officeDocument/2006/relationships/hyperlink" Target="https://barttorvik.com/team.php?team=The+Citadel&amp;year=2022" TargetMode="External"/><Relationship Id="rId291" Type="http://schemas.openxmlformats.org/officeDocument/2006/relationships/hyperlink" Target="https://barttorvik.com/team.php?team=Bellarmine&amp;year=2022" TargetMode="External"/><Relationship Id="rId305" Type="http://schemas.openxmlformats.org/officeDocument/2006/relationships/hyperlink" Target="https://barttorvik.com/team.php?team=Mount+St.+Mary%27s&amp;year=2022" TargetMode="External"/><Relationship Id="rId347" Type="http://schemas.openxmlformats.org/officeDocument/2006/relationships/hyperlink" Target="https://barttorvik.com/team.php?team=Western+Carolina&amp;year=2022" TargetMode="External"/><Relationship Id="rId512" Type="http://schemas.openxmlformats.org/officeDocument/2006/relationships/hyperlink" Target="https://barttorvik.com/team.php?team=Iowa+St.&amp;year=2022" TargetMode="External"/><Relationship Id="rId44" Type="http://schemas.openxmlformats.org/officeDocument/2006/relationships/hyperlink" Target="https://barttorvik.com/team.php?team=Arkansas&amp;year=2022" TargetMode="External"/><Relationship Id="rId86" Type="http://schemas.openxmlformats.org/officeDocument/2006/relationships/hyperlink" Target="https://barttorvik.com/team.php?team=Seton+Hall&amp;year=2022" TargetMode="External"/><Relationship Id="rId151" Type="http://schemas.openxmlformats.org/officeDocument/2006/relationships/hyperlink" Target="https://barttorvik.com/team.php?team=Northern+Iowa&amp;year=2022" TargetMode="External"/><Relationship Id="rId389" Type="http://schemas.openxmlformats.org/officeDocument/2006/relationships/hyperlink" Target="https://barttorvik.com/team.php?team=Lehigh&amp;year=2022" TargetMode="External"/><Relationship Id="rId554" Type="http://schemas.openxmlformats.org/officeDocument/2006/relationships/hyperlink" Target="https://barttorvik.com/team.php?team=Marquette&amp;year=2022" TargetMode="External"/><Relationship Id="rId596" Type="http://schemas.openxmlformats.org/officeDocument/2006/relationships/hyperlink" Target="https://barttorvik.com/team.php?team=Jacksonville+St.&amp;year=2022" TargetMode="External"/><Relationship Id="rId761" Type="http://schemas.openxmlformats.org/officeDocument/2006/relationships/hyperlink" Target="https://barttorvik.com/team.php?team=Oregon+St.&amp;year=2022" TargetMode="External"/><Relationship Id="rId817" Type="http://schemas.openxmlformats.org/officeDocument/2006/relationships/hyperlink" Target="https://barttorvik.com/team.php?team=Old+Dominion&amp;year=2022" TargetMode="External"/><Relationship Id="rId859" Type="http://schemas.openxmlformats.org/officeDocument/2006/relationships/hyperlink" Target="https://barttorvik.com/team.php?team=William+%26+Mary&amp;year=2022" TargetMode="External"/><Relationship Id="rId193" Type="http://schemas.openxmlformats.org/officeDocument/2006/relationships/hyperlink" Target="https://barttorvik.com/team.php?team=Seattle&amp;year=2022" TargetMode="External"/><Relationship Id="rId207" Type="http://schemas.openxmlformats.org/officeDocument/2006/relationships/hyperlink" Target="https://barttorvik.com/team.php?team=Charlotte&amp;year=2022" TargetMode="External"/><Relationship Id="rId249" Type="http://schemas.openxmlformats.org/officeDocument/2006/relationships/hyperlink" Target="https://barttorvik.com/team.php?team=UNC+Wilmington&amp;year=2022" TargetMode="External"/><Relationship Id="rId414" Type="http://schemas.openxmlformats.org/officeDocument/2006/relationships/hyperlink" Target="https://barttorvik.com/team.php?team=Southern+Miss&amp;year=2022" TargetMode="External"/><Relationship Id="rId456" Type="http://schemas.openxmlformats.org/officeDocument/2006/relationships/hyperlink" Target="https://barttorvik.com/team.php?team=Iowa&amp;year=2022" TargetMode="External"/><Relationship Id="rId498" Type="http://schemas.openxmlformats.org/officeDocument/2006/relationships/hyperlink" Target="https://barttorvik.com/team.php?team=TCU&amp;year=2022" TargetMode="External"/><Relationship Id="rId621" Type="http://schemas.openxmlformats.org/officeDocument/2006/relationships/hyperlink" Target="https://barttorvik.com/team.php?team=Liberty&amp;year=2022" TargetMode="External"/><Relationship Id="rId663" Type="http://schemas.openxmlformats.org/officeDocument/2006/relationships/hyperlink" Target="https://barttorvik.com/team.php?team=East+Tennessee+St.&amp;year=2022" TargetMode="External"/><Relationship Id="rId870" Type="http://schemas.openxmlformats.org/officeDocument/2006/relationships/hyperlink" Target="https://barttorvik.com/team.php?team=Arkansas+Pine+Bluff&amp;year=2022" TargetMode="External"/><Relationship Id="rId13" Type="http://schemas.openxmlformats.org/officeDocument/2006/relationships/hyperlink" Target="https://barttorvik.com/team.php?team=Villanova&amp;year=2022" TargetMode="External"/><Relationship Id="rId109" Type="http://schemas.openxmlformats.org/officeDocument/2006/relationships/hyperlink" Target="https://barttorvik.com/team.php?team=Boise+St.&amp;year=2022" TargetMode="External"/><Relationship Id="rId260" Type="http://schemas.openxmlformats.org/officeDocument/2006/relationships/hyperlink" Target="https://barttorvik.com/team.php?team=Loyola+Marymount&amp;year=2022" TargetMode="External"/><Relationship Id="rId316" Type="http://schemas.openxmlformats.org/officeDocument/2006/relationships/hyperlink" Target="https://barttorvik.com/team.php?team=Youngstown+St.&amp;year=2022" TargetMode="External"/><Relationship Id="rId523" Type="http://schemas.openxmlformats.org/officeDocument/2006/relationships/hyperlink" Target="https://barttorvik.com/team.php?team=Davidson&amp;year=2022" TargetMode="External"/><Relationship Id="rId719" Type="http://schemas.openxmlformats.org/officeDocument/2006/relationships/hyperlink" Target="https://barttorvik.com/team.php?team=Indiana+St.&amp;year=2022" TargetMode="External"/><Relationship Id="rId55" Type="http://schemas.openxmlformats.org/officeDocument/2006/relationships/hyperlink" Target="https://barttorvik.com/team.php?team=Michigan&amp;year=2022" TargetMode="External"/><Relationship Id="rId97" Type="http://schemas.openxmlformats.org/officeDocument/2006/relationships/hyperlink" Target="https://barttorvik.com/team.php?team=Wyoming&amp;year=2022" TargetMode="External"/><Relationship Id="rId120" Type="http://schemas.openxmlformats.org/officeDocument/2006/relationships/hyperlink" Target="https://barttorvik.com/team.php?team=Creighton&amp;year=2022" TargetMode="External"/><Relationship Id="rId358" Type="http://schemas.openxmlformats.org/officeDocument/2006/relationships/hyperlink" Target="https://barttorvik.com/team.php?team=Navy&amp;year=2022" TargetMode="External"/><Relationship Id="rId565" Type="http://schemas.openxmlformats.org/officeDocument/2006/relationships/hyperlink" Target="https://barttorvik.com/team.php?team=UAB&amp;year=2022" TargetMode="External"/><Relationship Id="rId730" Type="http://schemas.openxmlformats.org/officeDocument/2006/relationships/hyperlink" Target="https://barttorvik.com/team.php?team=Western+Illinois&amp;year=2022" TargetMode="External"/><Relationship Id="rId772" Type="http://schemas.openxmlformats.org/officeDocument/2006/relationships/hyperlink" Target="https://barttorvik.com/team.php?team=Siena&amp;year=2022" TargetMode="External"/><Relationship Id="rId828" Type="http://schemas.openxmlformats.org/officeDocument/2006/relationships/hyperlink" Target="https://barttorvik.com/team.php?team=New+Orleans&amp;year=2022" TargetMode="External"/><Relationship Id="rId162" Type="http://schemas.openxmlformats.org/officeDocument/2006/relationships/hyperlink" Target="https://barttorvik.com/team.php?team=Towson&amp;year=2022" TargetMode="External"/><Relationship Id="rId218" Type="http://schemas.openxmlformats.org/officeDocument/2006/relationships/hyperlink" Target="https://barttorvik.com/team.php?team=North+Carolina+St.&amp;year=2022" TargetMode="External"/><Relationship Id="rId425" Type="http://schemas.openxmlformats.org/officeDocument/2006/relationships/hyperlink" Target="https://barttorvik.com/team.php?team=Green+Bay&amp;year=2022" TargetMode="External"/><Relationship Id="rId467" Type="http://schemas.openxmlformats.org/officeDocument/2006/relationships/hyperlink" Target="https://barttorvik.com/team.php?team=Texas+Tech&amp;year=2022" TargetMode="External"/><Relationship Id="rId632" Type="http://schemas.openxmlformats.org/officeDocument/2006/relationships/hyperlink" Target="https://barttorvik.com/team.php?team=Utah&amp;year=2022" TargetMode="External"/><Relationship Id="rId271" Type="http://schemas.openxmlformats.org/officeDocument/2006/relationships/hyperlink" Target="https://barttorvik.com/team.php?team=Northern+Kentucky&amp;year=2022" TargetMode="External"/><Relationship Id="rId674" Type="http://schemas.openxmlformats.org/officeDocument/2006/relationships/hyperlink" Target="https://barttorvik.com/team.php?team=Bellarmine&amp;year=2022" TargetMode="External"/><Relationship Id="rId24" Type="http://schemas.openxmlformats.org/officeDocument/2006/relationships/hyperlink" Target="https://barttorvik.com/team.php?team=Kansas&amp;year=2022" TargetMode="External"/><Relationship Id="rId66" Type="http://schemas.openxmlformats.org/officeDocument/2006/relationships/hyperlink" Target="https://barttorvik.com/team.php?team=Michigan+St.&amp;year=2022" TargetMode="External"/><Relationship Id="rId131" Type="http://schemas.openxmlformats.org/officeDocument/2006/relationships/hyperlink" Target="https://barttorvik.com/team.php?team=Penn+St.&amp;year=2022" TargetMode="External"/><Relationship Id="rId327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369" Type="http://schemas.openxmlformats.org/officeDocument/2006/relationships/hyperlink" Target="https://barttorvik.com/team.php?team=Alabama+A%26M&amp;year=2022" TargetMode="External"/><Relationship Id="rId534" Type="http://schemas.openxmlformats.org/officeDocument/2006/relationships/hyperlink" Target="https://barttorvik.com/team.php?team=Seton+Hall&amp;year=2022" TargetMode="External"/><Relationship Id="rId576" Type="http://schemas.openxmlformats.org/officeDocument/2006/relationships/hyperlink" Target="https://barttorvik.com/team.php?team=Cincinnati&amp;year=2022" TargetMode="External"/><Relationship Id="rId741" Type="http://schemas.openxmlformats.org/officeDocument/2006/relationships/hyperlink" Target="https://barttorvik.com/team.php?team=Bryant&amp;year=2022" TargetMode="External"/><Relationship Id="rId783" Type="http://schemas.openxmlformats.org/officeDocument/2006/relationships/hyperlink" Target="https://barttorvik.com/team.php?team=Youngstown+St.&amp;year=2022" TargetMode="External"/><Relationship Id="rId839" Type="http://schemas.openxmlformats.org/officeDocument/2006/relationships/hyperlink" Target="https://barttorvik.com/team.php?team=Loyola+MD&amp;year=2022" TargetMode="External"/><Relationship Id="rId173" Type="http://schemas.openxmlformats.org/officeDocument/2006/relationships/hyperlink" Target="https://barttorvik.com/team.php?team=Santa+Clara&amp;year=2022" TargetMode="External"/><Relationship Id="rId229" Type="http://schemas.openxmlformats.org/officeDocument/2006/relationships/hyperlink" Target="https://barttorvik.com/team.php?team=East+Carolina&amp;year=2022" TargetMode="External"/><Relationship Id="rId380" Type="http://schemas.openxmlformats.org/officeDocument/2006/relationships/hyperlink" Target="https://barttorvik.com/team.php?team=Southeastern+Louisiana&amp;year=2022" TargetMode="External"/><Relationship Id="rId436" Type="http://schemas.openxmlformats.org/officeDocument/2006/relationships/hyperlink" Target="https://barttorvik.com/team.php?team=Columbia&amp;year=2022" TargetMode="External"/><Relationship Id="rId601" Type="http://schemas.openxmlformats.org/officeDocument/2006/relationships/hyperlink" Target="https://barttorvik.com/team.php?team=Arizona+St.&amp;year=2022" TargetMode="External"/><Relationship Id="rId643" Type="http://schemas.openxmlformats.org/officeDocument/2006/relationships/hyperlink" Target="https://barttorvik.com/team.php?team=Kent+St.&amp;year=2022" TargetMode="External"/><Relationship Id="rId240" Type="http://schemas.openxmlformats.org/officeDocument/2006/relationships/hyperlink" Target="https://barttorvik.com/team.php?team=Georgetown&amp;year=2022" TargetMode="External"/><Relationship Id="rId478" Type="http://schemas.openxmlformats.org/officeDocument/2006/relationships/hyperlink" Target="https://barttorvik.com/team.php?team=Boise+St.&amp;year=2022" TargetMode="External"/><Relationship Id="rId685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850" Type="http://schemas.openxmlformats.org/officeDocument/2006/relationships/hyperlink" Target="https://barttorvik.com/team.php?team=Evansville&amp;year=2022" TargetMode="External"/><Relationship Id="rId35" Type="http://schemas.openxmlformats.org/officeDocument/2006/relationships/hyperlink" Target="https://barttorvik.com/team.php?team=Saint+Mary%27s&amp;year=2022" TargetMode="External"/><Relationship Id="rId77" Type="http://schemas.openxmlformats.org/officeDocument/2006/relationships/hyperlink" Target="https://barttorvik.com/team.php?team=Iowa+St.&amp;year=2022" TargetMode="External"/><Relationship Id="rId100" Type="http://schemas.openxmlformats.org/officeDocument/2006/relationships/hyperlink" Target="https://barttorvik.com/team.php?team=Davidson&amp;year=2022" TargetMode="External"/><Relationship Id="rId282" Type="http://schemas.openxmlformats.org/officeDocument/2006/relationships/hyperlink" Target="https://barttorvik.com/team.php?team=Eastern+Kentucky&amp;year=2022" TargetMode="External"/><Relationship Id="rId338" Type="http://schemas.openxmlformats.org/officeDocument/2006/relationships/hyperlink" Target="https://barttorvik.com/team.php?team=Harvard&amp;year=2022" TargetMode="External"/><Relationship Id="rId503" Type="http://schemas.openxmlformats.org/officeDocument/2006/relationships/hyperlink" Target="https://barttorvik.com/team.php?team=Dayton&amp;year=2022" TargetMode="External"/><Relationship Id="rId545" Type="http://schemas.openxmlformats.org/officeDocument/2006/relationships/hyperlink" Target="https://barttorvik.com/team.php?team=Notre+Dame&amp;year=2022" TargetMode="External"/><Relationship Id="rId587" Type="http://schemas.openxmlformats.org/officeDocument/2006/relationships/hyperlink" Target="https://barttorvik.com/team.php?team=South+Dakota+St.&amp;year=2022" TargetMode="External"/><Relationship Id="rId710" Type="http://schemas.openxmlformats.org/officeDocument/2006/relationships/hyperlink" Target="https://barttorvik.com/team.php?team=Duquesne&amp;year=2022" TargetMode="External"/><Relationship Id="rId752" Type="http://schemas.openxmlformats.org/officeDocument/2006/relationships/hyperlink" Target="https://barttorvik.com/team.php?team=Arkansas+St.&amp;year=2022" TargetMode="External"/><Relationship Id="rId808" Type="http://schemas.openxmlformats.org/officeDocument/2006/relationships/hyperlink" Target="https://barttorvik.com/team.php?team=North+Alabama&amp;year=2022" TargetMode="External"/><Relationship Id="rId8" Type="http://schemas.openxmlformats.org/officeDocument/2006/relationships/hyperlink" Target="https://barttorvik.com/team.php?team=Texas+Tech&amp;year=2022" TargetMode="External"/><Relationship Id="rId142" Type="http://schemas.openxmlformats.org/officeDocument/2006/relationships/hyperlink" Target="https://barttorvik.com/team.php?team=Vanderbilt&amp;year=2022" TargetMode="External"/><Relationship Id="rId184" Type="http://schemas.openxmlformats.org/officeDocument/2006/relationships/hyperlink" Target="https://barttorvik.com/team.php?team=Washington&amp;year=2022" TargetMode="External"/><Relationship Id="rId391" Type="http://schemas.openxmlformats.org/officeDocument/2006/relationships/hyperlink" Target="https://barttorvik.com/team.php?team=Sacred+Heart&amp;year=2022" TargetMode="External"/><Relationship Id="rId405" Type="http://schemas.openxmlformats.org/officeDocument/2006/relationships/hyperlink" Target="https://barttorvik.com/team.php?team=South+Carolina+St.&amp;year=2022" TargetMode="External"/><Relationship Id="rId447" Type="http://schemas.openxmlformats.org/officeDocument/2006/relationships/hyperlink" Target="https://barttorvik.com/team.php?team=Kansas&amp;year=2022" TargetMode="External"/><Relationship Id="rId612" Type="http://schemas.openxmlformats.org/officeDocument/2006/relationships/hyperlink" Target="https://barttorvik.com/team.php?team=Appalachian+St.&amp;year=2022" TargetMode="External"/><Relationship Id="rId794" Type="http://schemas.openxmlformats.org/officeDocument/2006/relationships/hyperlink" Target="https://barttorvik.com/team.php?team=Air+Force&amp;year=2022" TargetMode="External"/><Relationship Id="rId251" Type="http://schemas.openxmlformats.org/officeDocument/2006/relationships/hyperlink" Target="https://barttorvik.com/team.php?team=Texas+Southern&amp;year=2022" TargetMode="External"/><Relationship Id="rId489" Type="http://schemas.openxmlformats.org/officeDocument/2006/relationships/hyperlink" Target="https://barttorvik.com/team.php?team=Texas&amp;year=2022" TargetMode="External"/><Relationship Id="rId654" Type="http://schemas.openxmlformats.org/officeDocument/2006/relationships/hyperlink" Target="https://barttorvik.com/team.php?team=Yale&amp;year=2022" TargetMode="External"/><Relationship Id="rId696" Type="http://schemas.openxmlformats.org/officeDocument/2006/relationships/hyperlink" Target="https://barttorvik.com/team.php?team=Cleveland+St.&amp;year=2022" TargetMode="External"/><Relationship Id="rId861" Type="http://schemas.openxmlformats.org/officeDocument/2006/relationships/hyperlink" Target="https://barttorvik.com/team.php?team=Bethune+Cookman&amp;year=2022" TargetMode="External"/><Relationship Id="rId46" Type="http://schemas.openxmlformats.org/officeDocument/2006/relationships/hyperlink" Target="https://barttorvik.com/team.php?team=San+Diego+St.&amp;year=2022" TargetMode="External"/><Relationship Id="rId293" Type="http://schemas.openxmlformats.org/officeDocument/2006/relationships/hyperlink" Target="https://barttorvik.com/team.php?team=Army&amp;year=2022" TargetMode="External"/><Relationship Id="rId307" Type="http://schemas.openxmlformats.org/officeDocument/2006/relationships/hyperlink" Target="https://barttorvik.com/team.php?team=Valparaiso&amp;year=2022" TargetMode="External"/><Relationship Id="rId349" Type="http://schemas.openxmlformats.org/officeDocument/2006/relationships/hyperlink" Target="https://barttorvik.com/team.php?team=Eastern+Washington&amp;year=2022" TargetMode="External"/><Relationship Id="rId514" Type="http://schemas.openxmlformats.org/officeDocument/2006/relationships/hyperlink" Target="https://barttorvik.com/team.php?team=San+Diego+St.&amp;year=2022" TargetMode="External"/><Relationship Id="rId556" Type="http://schemas.openxmlformats.org/officeDocument/2006/relationships/hyperlink" Target="https://barttorvik.com/team.php?team=Virginia&amp;year=2022" TargetMode="External"/><Relationship Id="rId721" Type="http://schemas.openxmlformats.org/officeDocument/2006/relationships/hyperlink" Target="https://barttorvik.com/team.php?team=Texas+A%26M+Corpus+Chris&amp;year=2022" TargetMode="External"/><Relationship Id="rId763" Type="http://schemas.openxmlformats.org/officeDocument/2006/relationships/hyperlink" Target="https://barttorvik.com/team.php?team=Illinois+St.&amp;year=2022" TargetMode="External"/><Relationship Id="rId88" Type="http://schemas.openxmlformats.org/officeDocument/2006/relationships/hyperlink" Target="https://barttorvik.com/team.php?team=Marquette&amp;year=2022" TargetMode="External"/><Relationship Id="rId111" Type="http://schemas.openxmlformats.org/officeDocument/2006/relationships/hyperlink" Target="https://barttorvik.com/team.php?team=St.+John%27s&amp;year=2022" TargetMode="External"/><Relationship Id="rId153" Type="http://schemas.openxmlformats.org/officeDocument/2006/relationships/hyperlink" Target="https://barttorvik.com/team.php?team=Cincinnati&amp;year=2022" TargetMode="External"/><Relationship Id="rId195" Type="http://schemas.openxmlformats.org/officeDocument/2006/relationships/hyperlink" Target="https://barttorvik.com/team.php?team=Colgate&amp;year=2022" TargetMode="External"/><Relationship Id="rId209" Type="http://schemas.openxmlformats.org/officeDocument/2006/relationships/hyperlink" Target="https://barttorvik.com/team.php?team=UC+Santa+Barbara&amp;year=2022" TargetMode="External"/><Relationship Id="rId360" Type="http://schemas.openxmlformats.org/officeDocument/2006/relationships/hyperlink" Target="https://barttorvik.com/team.php?team=Cal+Poly&amp;year=2022" TargetMode="External"/><Relationship Id="rId416" Type="http://schemas.openxmlformats.org/officeDocument/2006/relationships/hyperlink" Target="https://barttorvik.com/team.php?team=Cal+St.+Northridge&amp;year=2022" TargetMode="External"/><Relationship Id="rId598" Type="http://schemas.openxmlformats.org/officeDocument/2006/relationships/hyperlink" Target="https://barttorvik.com/team.php?team=Wichita+St.&amp;year=2022" TargetMode="External"/><Relationship Id="rId819" Type="http://schemas.openxmlformats.org/officeDocument/2006/relationships/hyperlink" Target="https://barttorvik.com/team.php?team=Hartford&amp;year=2022" TargetMode="External"/><Relationship Id="rId220" Type="http://schemas.openxmlformats.org/officeDocument/2006/relationships/hyperlink" Target="https://barttorvik.com/team.php?team=College+of+Charleston&amp;year=2022" TargetMode="External"/><Relationship Id="rId458" Type="http://schemas.openxmlformats.org/officeDocument/2006/relationships/hyperlink" Target="https://barttorvik.com/team.php?team=Villanova&amp;year=2022" TargetMode="External"/><Relationship Id="rId623" Type="http://schemas.openxmlformats.org/officeDocument/2006/relationships/hyperlink" Target="https://barttorvik.com/team.php?team=Montana+St.&amp;year=2022" TargetMode="External"/><Relationship Id="rId665" Type="http://schemas.openxmlformats.org/officeDocument/2006/relationships/hyperlink" Target="https://barttorvik.com/team.php?team=Fairfield&amp;year=2022" TargetMode="External"/><Relationship Id="rId830" Type="http://schemas.openxmlformats.org/officeDocument/2006/relationships/hyperlink" Target="https://barttorvik.com/team.php?team=South+Carolina+St.&amp;year=2022" TargetMode="External"/><Relationship Id="rId872" Type="http://schemas.openxmlformats.org/officeDocument/2006/relationships/hyperlink" Target="https://barttorvik.com/team.php?team=American&amp;year=2022" TargetMode="External"/><Relationship Id="rId15" Type="http://schemas.openxmlformats.org/officeDocument/2006/relationships/hyperlink" Target="https://barttorvik.com/team.php?team=UCLA&amp;year=2022" TargetMode="External"/><Relationship Id="rId57" Type="http://schemas.openxmlformats.org/officeDocument/2006/relationships/hyperlink" Target="https://barttorvik.com/team.php?team=Connecticut&amp;year=2022" TargetMode="External"/><Relationship Id="rId262" Type="http://schemas.openxmlformats.org/officeDocument/2006/relationships/hyperlink" Target="https://barttorvik.com/team.php?team=Delaware&amp;year=2022" TargetMode="External"/><Relationship Id="rId318" Type="http://schemas.openxmlformats.org/officeDocument/2006/relationships/hyperlink" Target="https://barttorvik.com/team.php?team=Nicholls+St.&amp;year=2022" TargetMode="External"/><Relationship Id="rId525" Type="http://schemas.openxmlformats.org/officeDocument/2006/relationships/hyperlink" Target="https://barttorvik.com/team.php?team=Washington+St.&amp;year=2022" TargetMode="External"/><Relationship Id="rId567" Type="http://schemas.openxmlformats.org/officeDocument/2006/relationships/hyperlink" Target="https://barttorvik.com/team.php?team=Maryland&amp;year=2022" TargetMode="External"/><Relationship Id="rId732" Type="http://schemas.openxmlformats.org/officeDocument/2006/relationships/hyperlink" Target="https://barttorvik.com/team.php?team=Portland+St.&amp;year=2022" TargetMode="External"/><Relationship Id="rId99" Type="http://schemas.openxmlformats.org/officeDocument/2006/relationships/hyperlink" Target="https://barttorvik.com/team.php?team=Davidson&amp;year=2022" TargetMode="External"/><Relationship Id="rId122" Type="http://schemas.openxmlformats.org/officeDocument/2006/relationships/hyperlink" Target="https://barttorvik.com/team.php?team=Belmont&amp;year=2022" TargetMode="External"/><Relationship Id="rId164" Type="http://schemas.openxmlformats.org/officeDocument/2006/relationships/hyperlink" Target="https://barttorvik.com/team.php?team=Temple&amp;year=2022" TargetMode="External"/><Relationship Id="rId371" Type="http://schemas.openxmlformats.org/officeDocument/2006/relationships/hyperlink" Target="https://barttorvik.com/team.php?team=Illinois+Chicago&amp;year=2022" TargetMode="External"/><Relationship Id="rId774" Type="http://schemas.openxmlformats.org/officeDocument/2006/relationships/hyperlink" Target="https://barttorvik.com/team.php?team=Southeastern+Louisiana&amp;year=2022" TargetMode="External"/><Relationship Id="rId427" Type="http://schemas.openxmlformats.org/officeDocument/2006/relationships/hyperlink" Target="https://barttorvik.com/team.php?team=Houston+Christian&amp;year=2022" TargetMode="External"/><Relationship Id="rId469" Type="http://schemas.openxmlformats.org/officeDocument/2006/relationships/hyperlink" Target="https://barttorvik.com/team.php?team=Virginia+Tech&amp;year=2022" TargetMode="External"/><Relationship Id="rId634" Type="http://schemas.openxmlformats.org/officeDocument/2006/relationships/hyperlink" Target="https://barttorvik.com/team.php?team=Ohio&amp;year=2022" TargetMode="External"/><Relationship Id="rId676" Type="http://schemas.openxmlformats.org/officeDocument/2006/relationships/hyperlink" Target="https://barttorvik.com/team.php?team=Campbell&amp;year=2022" TargetMode="External"/><Relationship Id="rId841" Type="http://schemas.openxmlformats.org/officeDocument/2006/relationships/hyperlink" Target="https://barttorvik.com/team.php?team=Grambling+St.&amp;year=2022" TargetMode="External"/><Relationship Id="rId26" Type="http://schemas.openxmlformats.org/officeDocument/2006/relationships/hyperlink" Target="https://barttorvik.com/team.php?team=Kentucky&amp;year=2022" TargetMode="External"/><Relationship Id="rId231" Type="http://schemas.openxmlformats.org/officeDocument/2006/relationships/hyperlink" Target="https://barttorvik.com/team.php?team=Georgia+St.&amp;year=2022" TargetMode="External"/><Relationship Id="rId273" Type="http://schemas.openxmlformats.org/officeDocument/2006/relationships/hyperlink" Target="https://barttorvik.com/team.php?team=Tarleton+St.&amp;year=2022" TargetMode="External"/><Relationship Id="rId329" Type="http://schemas.openxmlformats.org/officeDocument/2006/relationships/hyperlink" Target="https://barttorvik.com/team.php?team=Bowling+Green&amp;year=2022" TargetMode="External"/><Relationship Id="rId480" Type="http://schemas.openxmlformats.org/officeDocument/2006/relationships/hyperlink" Target="https://barttorvik.com/team.php?team=USC&amp;year=2022" TargetMode="External"/><Relationship Id="rId536" Type="http://schemas.openxmlformats.org/officeDocument/2006/relationships/hyperlink" Target="https://barttorvik.com/team.php?team=Creighton&amp;year=2022" TargetMode="External"/><Relationship Id="rId701" Type="http://schemas.openxmlformats.org/officeDocument/2006/relationships/hyperlink" Target="https://barttorvik.com/team.php?team=UNC+Greensboro&amp;year=2022" TargetMode="External"/><Relationship Id="rId68" Type="http://schemas.openxmlformats.org/officeDocument/2006/relationships/hyperlink" Target="https://barttorvik.com/team.php?team=Notre+Dame&amp;year=2022" TargetMode="External"/><Relationship Id="rId133" Type="http://schemas.openxmlformats.org/officeDocument/2006/relationships/hyperlink" Target="https://barttorvik.com/team.php?team=New+Mexico+St.&amp;year=2022" TargetMode="External"/><Relationship Id="rId175" Type="http://schemas.openxmlformats.org/officeDocument/2006/relationships/hyperlink" Target="https://barttorvik.com/team.php?team=Stanford&amp;year=2022" TargetMode="External"/><Relationship Id="rId340" Type="http://schemas.openxmlformats.org/officeDocument/2006/relationships/hyperlink" Target="https://barttorvik.com/team.php?team=Alcorn+St.&amp;year=2022" TargetMode="External"/><Relationship Id="rId578" Type="http://schemas.openxmlformats.org/officeDocument/2006/relationships/hyperlink" Target="https://barttorvik.com/team.php?team=Belmont&amp;year=2022" TargetMode="External"/><Relationship Id="rId743" Type="http://schemas.openxmlformats.org/officeDocument/2006/relationships/hyperlink" Target="https://barttorvik.com/team.php?team=Florida+Gulf+Coast&amp;year=2022" TargetMode="External"/><Relationship Id="rId785" Type="http://schemas.openxmlformats.org/officeDocument/2006/relationships/hyperlink" Target="https://barttorvik.com/team.php?team=Elon&amp;year=2022" TargetMode="External"/><Relationship Id="rId200" Type="http://schemas.openxmlformats.org/officeDocument/2006/relationships/hyperlink" Target="https://barttorvik.com/team.php?team=Longwood&amp;year=2022" TargetMode="External"/><Relationship Id="rId382" Type="http://schemas.openxmlformats.org/officeDocument/2006/relationships/hyperlink" Target="https://barttorvik.com/team.php?team=Portland+St.&amp;year=2022" TargetMode="External"/><Relationship Id="rId438" Type="http://schemas.openxmlformats.org/officeDocument/2006/relationships/hyperlink" Target="https://barttorvik.com/team.php?team=Eastern+Illinois&amp;year=2022" TargetMode="External"/><Relationship Id="rId603" Type="http://schemas.openxmlformats.org/officeDocument/2006/relationships/hyperlink" Target="https://barttorvik.com/team.php?team=Wofford&amp;year=2022" TargetMode="External"/><Relationship Id="rId645" Type="http://schemas.openxmlformats.org/officeDocument/2006/relationships/hyperlink" Target="https://barttorvik.com/team.php?team=Louisiana+Lafayette&amp;year=2022" TargetMode="External"/><Relationship Id="rId687" Type="http://schemas.openxmlformats.org/officeDocument/2006/relationships/hyperlink" Target="https://barttorvik.com/team.php?team=Cal+St.+Fullerton&amp;year=2022" TargetMode="External"/><Relationship Id="rId810" Type="http://schemas.openxmlformats.org/officeDocument/2006/relationships/hyperlink" Target="https://barttorvik.com/team.php?team=Montana&amp;year=2022" TargetMode="External"/><Relationship Id="rId852" Type="http://schemas.openxmlformats.org/officeDocument/2006/relationships/hyperlink" Target="https://barttorvik.com/team.php?team=Bucknell&amp;year=2022" TargetMode="External"/><Relationship Id="rId242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284" Type="http://schemas.openxmlformats.org/officeDocument/2006/relationships/hyperlink" Target="https://barttorvik.com/team.php?team=Wright+St.&amp;year=2022" TargetMode="External"/><Relationship Id="rId491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505" Type="http://schemas.openxmlformats.org/officeDocument/2006/relationships/hyperlink" Target="https://barttorvik.com/team.php?team=Miami+FL&amp;year=2022" TargetMode="External"/><Relationship Id="rId712" Type="http://schemas.openxmlformats.org/officeDocument/2006/relationships/hyperlink" Target="https://barttorvik.com/team.php?team=Wright+St.&amp;year=2022" TargetMode="External"/><Relationship Id="rId37" Type="http://schemas.openxmlformats.org/officeDocument/2006/relationships/hyperlink" Target="https://barttorvik.com/team.php?team=Duke&amp;year=2022" TargetMode="External"/><Relationship Id="rId79" Type="http://schemas.openxmlformats.org/officeDocument/2006/relationships/hyperlink" Target="https://barttorvik.com/team.php?team=Providence&amp;year=2022" TargetMode="External"/><Relationship Id="rId102" Type="http://schemas.openxmlformats.org/officeDocument/2006/relationships/hyperlink" Target="https://barttorvik.com/team.php?team=Loyola+Chicago&amp;year=2022" TargetMode="External"/><Relationship Id="rId144" Type="http://schemas.openxmlformats.org/officeDocument/2006/relationships/hyperlink" Target="https://barttorvik.com/team.php?team=Chattanooga&amp;year=2022" TargetMode="External"/><Relationship Id="rId547" Type="http://schemas.openxmlformats.org/officeDocument/2006/relationships/hyperlink" Target="https://barttorvik.com/team.php?team=Kansas+St.&amp;year=2022" TargetMode="External"/><Relationship Id="rId589" Type="http://schemas.openxmlformats.org/officeDocument/2006/relationships/hyperlink" Target="https://barttorvik.com/team.php?team=Delaware&amp;year=2022" TargetMode="External"/><Relationship Id="rId754" Type="http://schemas.openxmlformats.org/officeDocument/2006/relationships/hyperlink" Target="https://barttorvik.com/team.php?team=Howard&amp;year=2022" TargetMode="External"/><Relationship Id="rId796" Type="http://schemas.openxmlformats.org/officeDocument/2006/relationships/hyperlink" Target="https://barttorvik.com/team.php?team=Binghamton&amp;year=2022" TargetMode="External"/><Relationship Id="rId90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186" Type="http://schemas.openxmlformats.org/officeDocument/2006/relationships/hyperlink" Target="https://barttorvik.com/team.php?team=Richmond&amp;year=2022" TargetMode="External"/><Relationship Id="rId351" Type="http://schemas.openxmlformats.org/officeDocument/2006/relationships/hyperlink" Target="https://barttorvik.com/team.php?team=Fairfield&amp;year=2022" TargetMode="External"/><Relationship Id="rId393" Type="http://schemas.openxmlformats.org/officeDocument/2006/relationships/hyperlink" Target="https://barttorvik.com/team.php?team=Maryland+Eastern+Shore&amp;year=2022" TargetMode="External"/><Relationship Id="rId407" Type="http://schemas.openxmlformats.org/officeDocument/2006/relationships/hyperlink" Target="https://barttorvik.com/team.php?team=William+%26+Mary&amp;year=2022" TargetMode="External"/><Relationship Id="rId449" Type="http://schemas.openxmlformats.org/officeDocument/2006/relationships/hyperlink" Target="https://barttorvik.com/team.php?team=Arizona&amp;year=2022" TargetMode="External"/><Relationship Id="rId614" Type="http://schemas.openxmlformats.org/officeDocument/2006/relationships/hyperlink" Target="https://barttorvik.com/team.php?team=Penn+St.&amp;year=2022" TargetMode="External"/><Relationship Id="rId656" Type="http://schemas.openxmlformats.org/officeDocument/2006/relationships/hyperlink" Target="https://barttorvik.com/team.php?team=VMI&amp;year=2022" TargetMode="External"/><Relationship Id="rId821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863" Type="http://schemas.openxmlformats.org/officeDocument/2006/relationships/hyperlink" Target="https://barttorvik.com/team.php?team=Alabama+A%26M&amp;year=2022" TargetMode="External"/><Relationship Id="rId211" Type="http://schemas.openxmlformats.org/officeDocument/2006/relationships/hyperlink" Target="https://barttorvik.com/team.php?team=Saint+Peter%27s&amp;year=2022" TargetMode="External"/><Relationship Id="rId253" Type="http://schemas.openxmlformats.org/officeDocument/2006/relationships/hyperlink" Target="https://barttorvik.com/team.php?team=Oregon+St.&amp;year=2022" TargetMode="External"/><Relationship Id="rId295" Type="http://schemas.openxmlformats.org/officeDocument/2006/relationships/hyperlink" Target="https://barttorvik.com/team.php?team=North+Dakota+St.&amp;year=2022" TargetMode="External"/><Relationship Id="rId309" Type="http://schemas.openxmlformats.org/officeDocument/2006/relationships/hyperlink" Target="https://barttorvik.com/team.php?team=South+Florida&amp;year=2022" TargetMode="External"/><Relationship Id="rId460" Type="http://schemas.openxmlformats.org/officeDocument/2006/relationships/hyperlink" Target="https://barttorvik.com/team.php?team=Purdue&amp;year=2022" TargetMode="External"/><Relationship Id="rId516" Type="http://schemas.openxmlformats.org/officeDocument/2006/relationships/hyperlink" Target="https://barttorvik.com/team.php?team=Ohio+St.&amp;year=2022" TargetMode="External"/><Relationship Id="rId698" Type="http://schemas.openxmlformats.org/officeDocument/2006/relationships/hyperlink" Target="https://barttorvik.com/team.php?team=Missouri&amp;year=2022" TargetMode="External"/><Relationship Id="rId48" Type="http://schemas.openxmlformats.org/officeDocument/2006/relationships/hyperlink" Target="https://barttorvik.com/team.php?team=Alabama&amp;year=2022" TargetMode="External"/><Relationship Id="rId113" Type="http://schemas.openxmlformats.org/officeDocument/2006/relationships/hyperlink" Target="https://barttorvik.com/team.php?team=Vermont&amp;year=2022" TargetMode="External"/><Relationship Id="rId320" Type="http://schemas.openxmlformats.org/officeDocument/2006/relationships/hyperlink" Target="https://barttorvik.com/team.php?team=Siena&amp;year=2022" TargetMode="External"/><Relationship Id="rId558" Type="http://schemas.openxmlformats.org/officeDocument/2006/relationships/hyperlink" Target="https://barttorvik.com/team.php?team=Vermont&amp;year=2022" TargetMode="External"/><Relationship Id="rId723" Type="http://schemas.openxmlformats.org/officeDocument/2006/relationships/hyperlink" Target="https://barttorvik.com/team.php?team=Kennesaw+St.&amp;year=2022" TargetMode="External"/><Relationship Id="rId765" Type="http://schemas.openxmlformats.org/officeDocument/2006/relationships/hyperlink" Target="https://barttorvik.com/team.php?team=South+Dakota&amp;year=2022" TargetMode="External"/><Relationship Id="rId155" Type="http://schemas.openxmlformats.org/officeDocument/2006/relationships/hyperlink" Target="https://barttorvik.com/team.php?team=USC&amp;year=2022" TargetMode="External"/><Relationship Id="rId197" Type="http://schemas.openxmlformats.org/officeDocument/2006/relationships/hyperlink" Target="https://barttorvik.com/team.php?team=Tulsa&amp;year=2022" TargetMode="External"/><Relationship Id="rId362" Type="http://schemas.openxmlformats.org/officeDocument/2006/relationships/hyperlink" Target="https://barttorvik.com/team.php?team=St.+Thomas&amp;year=2022" TargetMode="External"/><Relationship Id="rId418" Type="http://schemas.openxmlformats.org/officeDocument/2006/relationships/hyperlink" Target="https://barttorvik.com/team.php?team=Idaho+St.&amp;year=2022" TargetMode="External"/><Relationship Id="rId625" Type="http://schemas.openxmlformats.org/officeDocument/2006/relationships/hyperlink" Target="https://barttorvik.com/team.php?team=Bradley&amp;year=2022" TargetMode="External"/><Relationship Id="rId832" Type="http://schemas.openxmlformats.org/officeDocument/2006/relationships/hyperlink" Target="https://barttorvik.com/team.php?team=SIU+Edwardsville&amp;year=2022" TargetMode="External"/><Relationship Id="rId222" Type="http://schemas.openxmlformats.org/officeDocument/2006/relationships/hyperlink" Target="https://barttorvik.com/team.php?team=Fordham&amp;year=2022" TargetMode="External"/><Relationship Id="rId264" Type="http://schemas.openxmlformats.org/officeDocument/2006/relationships/hyperlink" Target="https://barttorvik.com/team.php?team=Hawaii&amp;year=2022" TargetMode="External"/><Relationship Id="rId471" Type="http://schemas.openxmlformats.org/officeDocument/2006/relationships/hyperlink" Target="https://barttorvik.com/team.php?team=San+Francisco&amp;year=2022" TargetMode="External"/><Relationship Id="rId667" Type="http://schemas.openxmlformats.org/officeDocument/2006/relationships/hyperlink" Target="https://barttorvik.com/team.php?team=Harvard&amp;year=2022" TargetMode="External"/><Relationship Id="rId874" Type="http://schemas.openxmlformats.org/officeDocument/2006/relationships/hyperlink" Target="https://barttorvik.com/team.php?team=Central+Connecticut&amp;year=2022" TargetMode="External"/><Relationship Id="rId17" Type="http://schemas.openxmlformats.org/officeDocument/2006/relationships/hyperlink" Target="https://barttorvik.com/team.php?team=Purdue&amp;year=2022" TargetMode="External"/><Relationship Id="rId59" Type="http://schemas.openxmlformats.org/officeDocument/2006/relationships/hyperlink" Target="https://barttorvik.com/team.php?team=Ohio+St.&amp;year=2022" TargetMode="External"/><Relationship Id="rId124" Type="http://schemas.openxmlformats.org/officeDocument/2006/relationships/hyperlink" Target="https://barttorvik.com/team.php?team=Wichita+St.&amp;year=2022" TargetMode="External"/><Relationship Id="rId527" Type="http://schemas.openxmlformats.org/officeDocument/2006/relationships/hyperlink" Target="https://barttorvik.com/team.php?team=Missouri+St.&amp;year=2022" TargetMode="External"/><Relationship Id="rId569" Type="http://schemas.openxmlformats.org/officeDocument/2006/relationships/hyperlink" Target="https://barttorvik.com/team.php?team=Wyoming&amp;year=2022" TargetMode="External"/><Relationship Id="rId734" Type="http://schemas.openxmlformats.org/officeDocument/2006/relationships/hyperlink" Target="https://barttorvik.com/team.php?team=New+Hampshire&amp;year=2022" TargetMode="External"/><Relationship Id="rId776" Type="http://schemas.openxmlformats.org/officeDocument/2006/relationships/hyperlink" Target="https://barttorvik.com/team.php?team=Cal+Baptist&amp;year=2022" TargetMode="External"/><Relationship Id="rId70" Type="http://schemas.openxmlformats.org/officeDocument/2006/relationships/hyperlink" Target="https://barttorvik.com/team.php?team=South+Dakota+St.&amp;year=2022" TargetMode="External"/><Relationship Id="rId166" Type="http://schemas.openxmlformats.org/officeDocument/2006/relationships/hyperlink" Target="https://barttorvik.com/team.php?team=Utah+Valley&amp;year=2022" TargetMode="External"/><Relationship Id="rId331" Type="http://schemas.openxmlformats.org/officeDocument/2006/relationships/hyperlink" Target="https://barttorvik.com/team.php?team=Marshall&amp;year=2022" TargetMode="External"/><Relationship Id="rId373" Type="http://schemas.openxmlformats.org/officeDocument/2006/relationships/hyperlink" Target="https://barttorvik.com/team.php?team=Cal+St.+Bakersfield&amp;year=2022" TargetMode="External"/><Relationship Id="rId429" Type="http://schemas.openxmlformats.org/officeDocument/2006/relationships/hyperlink" Target="https://barttorvik.com/team.php?team=St.+Francis+NY&amp;year=2022" TargetMode="External"/><Relationship Id="rId580" Type="http://schemas.openxmlformats.org/officeDocument/2006/relationships/hyperlink" Target="https://barttorvik.com/team.php?team=Akron&amp;year=2022" TargetMode="External"/><Relationship Id="rId636" Type="http://schemas.openxmlformats.org/officeDocument/2006/relationships/hyperlink" Target="https://barttorvik.com/team.php?team=UCF&amp;year=2022" TargetMode="External"/><Relationship Id="rId801" Type="http://schemas.openxmlformats.org/officeDocument/2006/relationships/hyperlink" Target="https://barttorvik.com/team.php?team=McNeese+St.&amp;year=2022" TargetMode="External"/><Relationship Id="rId1" Type="http://schemas.openxmlformats.org/officeDocument/2006/relationships/hyperlink" Target="https://barttorvik.com/team.php?team=Houston&amp;year=2022" TargetMode="External"/><Relationship Id="rId233" Type="http://schemas.openxmlformats.org/officeDocument/2006/relationships/hyperlink" Target="https://barttorvik.com/team.php?team=Oakland&amp;year=2022" TargetMode="External"/><Relationship Id="rId440" Type="http://schemas.openxmlformats.org/officeDocument/2006/relationships/hyperlink" Target="https://barttorvik.com/trank.php?sort=0&amp;begin=20211101&amp;end=20220314&amp;conlimit=All&amp;year=2022&amp;top=0&amp;venue=A-N&amp;type=All&amp;mingames=0&amp;quad=5&amp;rpi=" TargetMode="External"/><Relationship Id="rId678" Type="http://schemas.openxmlformats.org/officeDocument/2006/relationships/hyperlink" Target="https://barttorvik.com/team.php?team=Longwood&amp;year=2022" TargetMode="External"/><Relationship Id="rId843" Type="http://schemas.openxmlformats.org/officeDocument/2006/relationships/hyperlink" Target="https://barttorvik.com/team.php?team=St.+Francis+PA&amp;year=2022" TargetMode="External"/><Relationship Id="rId28" Type="http://schemas.openxmlformats.org/officeDocument/2006/relationships/hyperlink" Target="https://barttorvik.com/team.php?team=LSU&amp;year=2022" TargetMode="External"/><Relationship Id="rId275" Type="http://schemas.openxmlformats.org/officeDocument/2006/relationships/hyperlink" Target="https://barttorvik.com/team.php?team=Buffalo&amp;year=2022" TargetMode="External"/><Relationship Id="rId300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482" Type="http://schemas.openxmlformats.org/officeDocument/2006/relationships/hyperlink" Target="https://barttorvik.com/team.php?team=Connecticut&amp;year=2022" TargetMode="External"/><Relationship Id="rId538" Type="http://schemas.openxmlformats.org/officeDocument/2006/relationships/hyperlink" Target="https://barttorvik.com/team.php?team=Wake+Forest&amp;year=2022" TargetMode="External"/><Relationship Id="rId703" Type="http://schemas.openxmlformats.org/officeDocument/2006/relationships/hyperlink" Target="https://barttorvik.com/team.php?team=Tulsa&amp;year=2022" TargetMode="External"/><Relationship Id="rId745" Type="http://schemas.openxmlformats.org/officeDocument/2006/relationships/hyperlink" Target="https://barttorvik.com/team.php?team=La+Salle&amp;year=2022" TargetMode="External"/><Relationship Id="rId81" Type="http://schemas.openxmlformats.org/officeDocument/2006/relationships/hyperlink" Target="https://barttorvik.com/team.php?team=San+Francisco&amp;year=2022" TargetMode="External"/><Relationship Id="rId135" Type="http://schemas.openxmlformats.org/officeDocument/2006/relationships/hyperlink" Target="https://barttorvik.com/team.php?team=Miami+FL&amp;year=2022" TargetMode="External"/><Relationship Id="rId177" Type="http://schemas.openxmlformats.org/officeDocument/2006/relationships/hyperlink" Target="https://barttorvik.com/team.php?team=Norfolk+St.&amp;year=2022" TargetMode="External"/><Relationship Id="rId342" Type="http://schemas.openxmlformats.org/officeDocument/2006/relationships/hyperlink" Target="https://barttorvik.com/team.php?team=Rider&amp;year=2022" TargetMode="External"/><Relationship Id="rId384" Type="http://schemas.openxmlformats.org/officeDocument/2006/relationships/hyperlink" Target="https://barttorvik.com/team.php?team=UMass+Lowell&amp;year=2022" TargetMode="External"/><Relationship Id="rId591" Type="http://schemas.openxmlformats.org/officeDocument/2006/relationships/hyperlink" Target="https://barttorvik.com/team.php?team=Nebraska&amp;year=2022" TargetMode="External"/><Relationship Id="rId605" Type="http://schemas.openxmlformats.org/officeDocument/2006/relationships/hyperlink" Target="https://barttorvik.com/team.php?team=Rutgers&amp;year=2022" TargetMode="External"/><Relationship Id="rId787" Type="http://schemas.openxmlformats.org/officeDocument/2006/relationships/hyperlink" Target="https://barttorvik.com/team.php?team=North+Florida&amp;year=2022" TargetMode="External"/><Relationship Id="rId812" Type="http://schemas.openxmlformats.org/officeDocument/2006/relationships/hyperlink" Target="https://barttorvik.com/team.php?team=Canisius&amp;year=2022" TargetMode="External"/><Relationship Id="rId202" Type="http://schemas.openxmlformats.org/officeDocument/2006/relationships/hyperlink" Target="https://barttorvik.com/team.php?team=Saint+Joseph%27s&amp;year=2022" TargetMode="External"/><Relationship Id="rId244" Type="http://schemas.openxmlformats.org/officeDocument/2006/relationships/hyperlink" Target="https://barttorvik.com/team.php?team=Gardner+Webb&amp;year=2022" TargetMode="External"/><Relationship Id="rId647" Type="http://schemas.openxmlformats.org/officeDocument/2006/relationships/hyperlink" Target="https://barttorvik.com/team.php?team=Temple&amp;year=2022" TargetMode="External"/><Relationship Id="rId689" Type="http://schemas.openxmlformats.org/officeDocument/2006/relationships/hyperlink" Target="https://barttorvik.com/team.php?team=Pittsburgh&amp;year=2022" TargetMode="External"/><Relationship Id="rId854" Type="http://schemas.openxmlformats.org/officeDocument/2006/relationships/hyperlink" Target="https://barttorvik.com/team.php?team=Milwaukee&amp;year=2022" TargetMode="External"/><Relationship Id="rId39" Type="http://schemas.openxmlformats.org/officeDocument/2006/relationships/hyperlink" Target="https://barttorvik.com/team.php?team=Murray+St.&amp;year=2022" TargetMode="External"/><Relationship Id="rId286" Type="http://schemas.openxmlformats.org/officeDocument/2006/relationships/hyperlink" Target="https://barttorvik.com/team.php?team=George+Washington&amp;year=2022" TargetMode="External"/><Relationship Id="rId451" Type="http://schemas.openxmlformats.org/officeDocument/2006/relationships/hyperlink" Target="https://barttorvik.com/team.php?team=Kentucky&amp;year=2022" TargetMode="External"/><Relationship Id="rId493" Type="http://schemas.openxmlformats.org/officeDocument/2006/relationships/hyperlink" Target="https://barttorvik.com/team.php?team=Saint+Mary%27s&amp;year=2022" TargetMode="External"/><Relationship Id="rId507" Type="http://schemas.openxmlformats.org/officeDocument/2006/relationships/hyperlink" Target="https://barttorvik.com/team.php?team=North+Carolina&amp;year=2022" TargetMode="External"/><Relationship Id="rId549" Type="http://schemas.openxmlformats.org/officeDocument/2006/relationships/hyperlink" Target="https://barttorvik.com/team.php?team=BYU&amp;year=2022" TargetMode="External"/><Relationship Id="rId714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756" Type="http://schemas.openxmlformats.org/officeDocument/2006/relationships/hyperlink" Target="https://barttorvik.com/team.php?team=South+Florida&amp;year=2022" TargetMode="External"/><Relationship Id="rId50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104" Type="http://schemas.openxmlformats.org/officeDocument/2006/relationships/hyperlink" Target="https://barttorvik.com/team.php?team=Colorado+St.&amp;year=2022" TargetMode="External"/><Relationship Id="rId146" Type="http://schemas.openxmlformats.org/officeDocument/2006/relationships/hyperlink" Target="https://barttorvik.com/team.php?team=South+Alabama&amp;year=2022" TargetMode="External"/><Relationship Id="rId188" Type="http://schemas.openxmlformats.org/officeDocument/2006/relationships/hyperlink" Target="https://barttorvik.com/team.php?team=California&amp;year=2022" TargetMode="External"/><Relationship Id="rId311" Type="http://schemas.openxmlformats.org/officeDocument/2006/relationships/hyperlink" Target="https://barttorvik.com/team.php?team=UNC+Asheville&amp;year=2022" TargetMode="External"/><Relationship Id="rId353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395" Type="http://schemas.openxmlformats.org/officeDocument/2006/relationships/hyperlink" Target="https://barttorvik.com/team.php?team=Albany&amp;year=2022" TargetMode="External"/><Relationship Id="rId409" Type="http://schemas.openxmlformats.org/officeDocument/2006/relationships/hyperlink" Target="https://barttorvik.com/team.php?team=Binghamton&amp;year=2022" TargetMode="External"/><Relationship Id="rId560" Type="http://schemas.openxmlformats.org/officeDocument/2006/relationships/hyperlink" Target="https://barttorvik.com/team.php?team=Richmond&amp;year=2022" TargetMode="External"/><Relationship Id="rId798" Type="http://schemas.openxmlformats.org/officeDocument/2006/relationships/hyperlink" Target="https://barttorvik.com/team.php?team=Stetson&amp;year=2022" TargetMode="External"/><Relationship Id="rId92" Type="http://schemas.openxmlformats.org/officeDocument/2006/relationships/hyperlink" Target="https://barttorvik.com/team.php?team=TCU&amp;year=2022" TargetMode="External"/><Relationship Id="rId213" Type="http://schemas.openxmlformats.org/officeDocument/2006/relationships/hyperlink" Target="https://barttorvik.com/team.php?team=Western+Kentucky&amp;year=2022" TargetMode="External"/><Relationship Id="rId420" Type="http://schemas.openxmlformats.org/officeDocument/2006/relationships/hyperlink" Target="https://barttorvik.com/team.php?team=McNeese+St.&amp;year=2022" TargetMode="External"/><Relationship Id="rId616" Type="http://schemas.openxmlformats.org/officeDocument/2006/relationships/hyperlink" Target="https://barttorvik.com/team.php?team=Buffalo&amp;year=2022" TargetMode="External"/><Relationship Id="rId658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823" Type="http://schemas.openxmlformats.org/officeDocument/2006/relationships/hyperlink" Target="https://barttorvik.com/team.php?team=Lafayette&amp;year=2022" TargetMode="External"/><Relationship Id="rId865" Type="http://schemas.openxmlformats.org/officeDocument/2006/relationships/hyperlink" Target="https://barttorvik.com/team.php?team=Fairleigh+Dickinson&amp;year=2022" TargetMode="External"/><Relationship Id="rId255" Type="http://schemas.openxmlformats.org/officeDocument/2006/relationships/hyperlink" Target="https://barttorvik.com/team.php?team=Massachusetts&amp;year=2022" TargetMode="External"/><Relationship Id="rId297" Type="http://schemas.openxmlformats.org/officeDocument/2006/relationships/hyperlink" Target="https://barttorvik.com/team.php?team=Dartmouth&amp;year=2022" TargetMode="External"/><Relationship Id="rId462" Type="http://schemas.openxmlformats.org/officeDocument/2006/relationships/hyperlink" Target="https://barttorvik.com/team.php?team=Tennessee&amp;year=2022" TargetMode="External"/><Relationship Id="rId518" Type="http://schemas.openxmlformats.org/officeDocument/2006/relationships/hyperlink" Target="https://barttorvik.com/team.php?team=Michigan+St.&amp;year=2022" TargetMode="External"/><Relationship Id="rId725" Type="http://schemas.openxmlformats.org/officeDocument/2006/relationships/hyperlink" Target="https://barttorvik.com/team.php?team=UC+Irvine&amp;year=2022" TargetMode="External"/><Relationship Id="rId115" Type="http://schemas.openxmlformats.org/officeDocument/2006/relationships/hyperlink" Target="https://barttorvik.com/team.php?team=Kansas+St.&amp;year=2022" TargetMode="External"/><Relationship Id="rId157" Type="http://schemas.openxmlformats.org/officeDocument/2006/relationships/hyperlink" Target="https://barttorvik.com/team.php?team=Old+Dominion&amp;year=2022" TargetMode="External"/><Relationship Id="rId322" Type="http://schemas.openxmlformats.org/officeDocument/2006/relationships/hyperlink" Target="https://barttorvik.com/team.php?team=Western+Illinois&amp;year=2022" TargetMode="External"/><Relationship Id="rId364" Type="http://schemas.openxmlformats.org/officeDocument/2006/relationships/hyperlink" Target="https://barttorvik.com/team.php?team=Jackson+St.&amp;year=2022" TargetMode="External"/><Relationship Id="rId767" Type="http://schemas.openxmlformats.org/officeDocument/2006/relationships/hyperlink" Target="https://barttorvik.com/team.php?team=George+Washington&amp;year=2022" TargetMode="External"/><Relationship Id="rId61" Type="http://schemas.openxmlformats.org/officeDocument/2006/relationships/hyperlink" Target="https://barttorvik.com/team.php?team=Oregon&amp;year=2022" TargetMode="External"/><Relationship Id="rId199" Type="http://schemas.openxmlformats.org/officeDocument/2006/relationships/hyperlink" Target="https://barttorvik.com/team.php?team=Morehead+St.&amp;year=2022" TargetMode="External"/><Relationship Id="rId571" Type="http://schemas.openxmlformats.org/officeDocument/2006/relationships/hyperlink" Target="https://barttorvik.com/team.php?team=Colorado&amp;year=2022" TargetMode="External"/><Relationship Id="rId627" Type="http://schemas.openxmlformats.org/officeDocument/2006/relationships/hyperlink" Target="https://barttorvik.com/team.php?team=George+Mason&amp;year=2022" TargetMode="External"/><Relationship Id="rId669" Type="http://schemas.openxmlformats.org/officeDocument/2006/relationships/hyperlink" Target="https://barttorvik.com/team.php?team=Portland&amp;year=2022" TargetMode="External"/><Relationship Id="rId834" Type="http://schemas.openxmlformats.org/officeDocument/2006/relationships/hyperlink" Target="https://barttorvik.com/team.php?team=Denver&amp;year=2022" TargetMode="External"/><Relationship Id="rId876" Type="http://schemas.openxmlformats.org/officeDocument/2006/relationships/hyperlink" Target="https://barttorvik.com/team.php?team=Nebraska+Omaha&amp;year=2022" TargetMode="External"/><Relationship Id="rId19" Type="http://schemas.openxmlformats.org/officeDocument/2006/relationships/hyperlink" Target="https://barttorvik.com/team.php?team=Texas&amp;year=2022" TargetMode="External"/><Relationship Id="rId224" Type="http://schemas.openxmlformats.org/officeDocument/2006/relationships/hyperlink" Target="https://barttorvik.com/team.php?team=Yale&amp;year=2022" TargetMode="External"/><Relationship Id="rId266" Type="http://schemas.openxmlformats.org/officeDocument/2006/relationships/hyperlink" Target="https://barttorvik.com/team.php?team=Montana+St.&amp;year=2022" TargetMode="External"/><Relationship Id="rId431" Type="http://schemas.openxmlformats.org/officeDocument/2006/relationships/hyperlink" Target="https://barttorvik.com/team.php?team=Mississippi+Valley+St.&amp;year=2022" TargetMode="External"/><Relationship Id="rId473" Type="http://schemas.openxmlformats.org/officeDocument/2006/relationships/hyperlink" Target="https://barttorvik.com/team.php?team=Wisconsin&amp;year=2022" TargetMode="External"/><Relationship Id="rId529" Type="http://schemas.openxmlformats.org/officeDocument/2006/relationships/hyperlink" Target="https://barttorvik.com/team.php?team=Utah+St.&amp;year=2022" TargetMode="External"/><Relationship Id="rId680" Type="http://schemas.openxmlformats.org/officeDocument/2006/relationships/hyperlink" Target="https://barttorvik.com/team.php?team=Northern+Colorado&amp;year=2022" TargetMode="External"/><Relationship Id="rId736" Type="http://schemas.openxmlformats.org/officeDocument/2006/relationships/hyperlink" Target="https://barttorvik.com/team.php?team=Charlotte&amp;year=2022" TargetMode="External"/><Relationship Id="rId30" Type="http://schemas.openxmlformats.org/officeDocument/2006/relationships/hyperlink" Target="https://barttorvik.com/team.php?team=Memphis&amp;year=2022" TargetMode="External"/><Relationship Id="rId126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168" Type="http://schemas.openxmlformats.org/officeDocument/2006/relationships/hyperlink" Target="https://barttorvik.com/team.php?team=Minnesota&amp;year=2022" TargetMode="External"/><Relationship Id="rId333" Type="http://schemas.openxmlformats.org/officeDocument/2006/relationships/hyperlink" Target="https://barttorvik.com/team.php?team=UMKC&amp;year=2022" TargetMode="External"/><Relationship Id="rId540" Type="http://schemas.openxmlformats.org/officeDocument/2006/relationships/hyperlink" Target="https://barttorvik.com/team.php?team=Florida&amp;year=2022" TargetMode="External"/><Relationship Id="rId778" Type="http://schemas.openxmlformats.org/officeDocument/2006/relationships/hyperlink" Target="https://barttorvik.com/team.php?team=North+Carolina+A%26T&amp;year=2022" TargetMode="External"/><Relationship Id="rId72" Type="http://schemas.openxmlformats.org/officeDocument/2006/relationships/hyperlink" Target="https://barttorvik.com/team.php?team=Oklahoma+St.&amp;year=2022" TargetMode="External"/><Relationship Id="rId375" Type="http://schemas.openxmlformats.org/officeDocument/2006/relationships/hyperlink" Target="https://barttorvik.com/team.php?team=Brown&amp;year=2022" TargetMode="External"/><Relationship Id="rId582" Type="http://schemas.openxmlformats.org/officeDocument/2006/relationships/hyperlink" Target="https://barttorvik.com/team.php?team=Navy&amp;year=2022" TargetMode="External"/><Relationship Id="rId638" Type="http://schemas.openxmlformats.org/officeDocument/2006/relationships/hyperlink" Target="https://barttorvik.com/team.php?team=South+Carolina&amp;year=2022" TargetMode="External"/><Relationship Id="rId803" Type="http://schemas.openxmlformats.org/officeDocument/2006/relationships/hyperlink" Target="https://barttorvik.com/team.php?team=Sacramento+St.&amp;year=2022" TargetMode="External"/><Relationship Id="rId845" Type="http://schemas.openxmlformats.org/officeDocument/2006/relationships/hyperlink" Target="https://barttorvik.com/team.php?team=Western+Carolina&amp;year=2022" TargetMode="External"/><Relationship Id="rId3" Type="http://schemas.openxmlformats.org/officeDocument/2006/relationships/hyperlink" Target="https://barttorvik.com/team.php?team=Baylor&amp;year=2022" TargetMode="External"/><Relationship Id="rId235" Type="http://schemas.openxmlformats.org/officeDocument/2006/relationships/hyperlink" Target="https://barttorvik.com/team.php?team=Southern&amp;year=2022" TargetMode="External"/><Relationship Id="rId277" Type="http://schemas.openxmlformats.org/officeDocument/2006/relationships/hyperlink" Target="https://barttorvik.com/team.php?team=Jacksonville+St.&amp;year=2022" TargetMode="External"/><Relationship Id="rId400" Type="http://schemas.openxmlformats.org/officeDocument/2006/relationships/hyperlink" Target="https://barttorvik.com/team.php?team=Texas+A%26M+Corpus+Chris&amp;year=2022" TargetMode="External"/><Relationship Id="rId442" Type="http://schemas.openxmlformats.org/officeDocument/2006/relationships/hyperlink" Target="https://barttorvik.com/team.php?team=Gonzaga&amp;year=2022" TargetMode="External"/><Relationship Id="rId484" Type="http://schemas.openxmlformats.org/officeDocument/2006/relationships/hyperlink" Target="https://barttorvik.com/team.php?team=Loyola+Chicago&amp;year=2022" TargetMode="External"/><Relationship Id="rId705" Type="http://schemas.openxmlformats.org/officeDocument/2006/relationships/hyperlink" Target="https://barttorvik.com/team.php?team=Texas+Southern&amp;year=2022" TargetMode="External"/><Relationship Id="rId137" Type="http://schemas.openxmlformats.org/officeDocument/2006/relationships/hyperlink" Target="https://barttorvik.com/team.php?team=Texas+A%26M&amp;year=2022" TargetMode="External"/><Relationship Id="rId302" Type="http://schemas.openxmlformats.org/officeDocument/2006/relationships/hyperlink" Target="https://barttorvik.com/team.php?team=Air+Force&amp;year=2022" TargetMode="External"/><Relationship Id="rId344" Type="http://schemas.openxmlformats.org/officeDocument/2006/relationships/hyperlink" Target="https://barttorvik.com/team.php?team=Miami+OH&amp;year=2022" TargetMode="External"/><Relationship Id="rId691" Type="http://schemas.openxmlformats.org/officeDocument/2006/relationships/hyperlink" Target="https://barttorvik.com/team.php?team=UMKC&amp;year=2022" TargetMode="External"/><Relationship Id="rId747" Type="http://schemas.openxmlformats.org/officeDocument/2006/relationships/hyperlink" Target="https://barttorvik.com/team.php?team=Tennessee+Tech&amp;year=2022" TargetMode="External"/><Relationship Id="rId789" Type="http://schemas.openxmlformats.org/officeDocument/2006/relationships/hyperlink" Target="https://barttorvik.com/team.php?team=UT+Rio+Grande+Valley&amp;year=2022" TargetMode="External"/><Relationship Id="rId41" Type="http://schemas.openxmlformats.org/officeDocument/2006/relationships/hyperlink" Target="https://barttorvik.com/team.php?team=Indiana&amp;year=2022" TargetMode="External"/><Relationship Id="rId83" Type="http://schemas.openxmlformats.org/officeDocument/2006/relationships/hyperlink" Target="https://barttorvik.com/team.php?team=West+Virginia&amp;year=2022" TargetMode="External"/><Relationship Id="rId179" Type="http://schemas.openxmlformats.org/officeDocument/2006/relationships/hyperlink" Target="https://barttorvik.com/team.php?team=Utah&amp;year=2022" TargetMode="External"/><Relationship Id="rId386" Type="http://schemas.openxmlformats.org/officeDocument/2006/relationships/hyperlink" Target="https://barttorvik.com/team.php?team=North+Carolina+Central&amp;year=2022" TargetMode="External"/><Relationship Id="rId551" Type="http://schemas.openxmlformats.org/officeDocument/2006/relationships/hyperlink" Target="https://barttorvik.com/team.php?team=Furman&amp;year=2022" TargetMode="External"/><Relationship Id="rId593" Type="http://schemas.openxmlformats.org/officeDocument/2006/relationships/hyperlink" Target="https://barttorvik.com/team.php?team=Mississippi&amp;year=2022" TargetMode="External"/><Relationship Id="rId607" Type="http://schemas.openxmlformats.org/officeDocument/2006/relationships/hyperlink" Target="https://barttorvik.com/team.php?team=Princeton&amp;year=2022" TargetMode="External"/><Relationship Id="rId649" Type="http://schemas.openxmlformats.org/officeDocument/2006/relationships/hyperlink" Target="https://barttorvik.com/team.php?team=Colgate&amp;year=2022" TargetMode="External"/><Relationship Id="rId814" Type="http://schemas.openxmlformats.org/officeDocument/2006/relationships/hyperlink" Target="https://barttorvik.com/team.php?team=Prairie+View+A%26M&amp;year=2022" TargetMode="External"/><Relationship Id="rId856" Type="http://schemas.openxmlformats.org/officeDocument/2006/relationships/hyperlink" Target="https://barttorvik.com/team.php?team=Morgan+St.&amp;year=2022" TargetMode="External"/><Relationship Id="rId190" Type="http://schemas.openxmlformats.org/officeDocument/2006/relationships/hyperlink" Target="https://barttorvik.com/team.php?team=New+Mexico&amp;year=2022" TargetMode="External"/><Relationship Id="rId204" Type="http://schemas.openxmlformats.org/officeDocument/2006/relationships/hyperlink" Target="https://barttorvik.com/team.php?team=Bryant&amp;year=2022" TargetMode="External"/><Relationship Id="rId246" Type="http://schemas.openxmlformats.org/officeDocument/2006/relationships/hyperlink" Target="https://barttorvik.com/team.php?team=Georgia&amp;year=2022" TargetMode="External"/><Relationship Id="rId288" Type="http://schemas.openxmlformats.org/officeDocument/2006/relationships/hyperlink" Target="https://barttorvik.com/team.php?team=Southern+Utah&amp;year=2022" TargetMode="External"/><Relationship Id="rId411" Type="http://schemas.openxmlformats.org/officeDocument/2006/relationships/hyperlink" Target="https://barttorvik.com/team.php?team=St.+Francis+PA&amp;year=2022" TargetMode="External"/><Relationship Id="rId453" Type="http://schemas.openxmlformats.org/officeDocument/2006/relationships/hyperlink" Target="https://barttorvik.com/team.php?team=Houston&amp;year=2022" TargetMode="External"/><Relationship Id="rId509" Type="http://schemas.openxmlformats.org/officeDocument/2006/relationships/hyperlink" Target="https://barttorvik.com/team.php?team=LSU&amp;year=2022" TargetMode="External"/><Relationship Id="rId660" Type="http://schemas.openxmlformats.org/officeDocument/2006/relationships/hyperlink" Target="https://barttorvik.com/team.php?team=UC+Santa+Barbara&amp;year=2022" TargetMode="External"/><Relationship Id="rId106" Type="http://schemas.openxmlformats.org/officeDocument/2006/relationships/hyperlink" Target="https://barttorvik.com/team.php?team=Rutgers&amp;year=2022" TargetMode="External"/><Relationship Id="rId313" Type="http://schemas.openxmlformats.org/officeDocument/2006/relationships/hyperlink" Target="https://barttorvik.com/team.php?team=San+Diego&amp;year=2022" TargetMode="External"/><Relationship Id="rId495" Type="http://schemas.openxmlformats.org/officeDocument/2006/relationships/hyperlink" Target="https://barttorvik.com/team.php?team=Arkansas&amp;year=2022" TargetMode="External"/><Relationship Id="rId716" Type="http://schemas.openxmlformats.org/officeDocument/2006/relationships/hyperlink" Target="https://barttorvik.com/team.php?team=Georgia&amp;year=2022" TargetMode="External"/><Relationship Id="rId758" Type="http://schemas.openxmlformats.org/officeDocument/2006/relationships/hyperlink" Target="https://barttorvik.com/team.php?team=Niagara&amp;year=2022" TargetMode="External"/><Relationship Id="rId10" Type="http://schemas.openxmlformats.org/officeDocument/2006/relationships/hyperlink" Target="https://barttorvik.com/team.php?team=Auburn&amp;year=2022" TargetMode="External"/><Relationship Id="rId52" Type="http://schemas.openxmlformats.org/officeDocument/2006/relationships/hyperlink" Target="https://barttorvik.com/team.php?team=Oklahoma&amp;year=2022" TargetMode="External"/><Relationship Id="rId94" Type="http://schemas.openxmlformats.org/officeDocument/2006/relationships/hyperlink" Target="https://barttorvik.com/team.php?team=Syracuse&amp;year=2022" TargetMode="External"/><Relationship Id="rId148" Type="http://schemas.openxmlformats.org/officeDocument/2006/relationships/hyperlink" Target="https://barttorvik.com/team.php?team=Middle+Tennessee&amp;year=2022" TargetMode="External"/><Relationship Id="rId355" Type="http://schemas.openxmlformats.org/officeDocument/2006/relationships/hyperlink" Target="https://barttorvik.com/team.php?team=Tennessee+Martin&amp;year=2022" TargetMode="External"/><Relationship Id="rId397" Type="http://schemas.openxmlformats.org/officeDocument/2006/relationships/hyperlink" Target="https://barttorvik.com/team.php?team=Nebraska+Omaha&amp;year=2022" TargetMode="External"/><Relationship Id="rId520" Type="http://schemas.openxmlformats.org/officeDocument/2006/relationships/hyperlink" Target="https://barttorvik.com/team.php?team=Colorado+St.&amp;year=2022" TargetMode="External"/><Relationship Id="rId562" Type="http://schemas.openxmlformats.org/officeDocument/2006/relationships/hyperlink" Target="https://barttorvik.com/team.php?team=Chattanooga&amp;year=2022" TargetMode="External"/><Relationship Id="rId618" Type="http://schemas.openxmlformats.org/officeDocument/2006/relationships/hyperlink" Target="https://barttorvik.com/team.php?team=Saint+Peter%27s&amp;year=2022" TargetMode="External"/><Relationship Id="rId825" Type="http://schemas.openxmlformats.org/officeDocument/2006/relationships/hyperlink" Target="https://barttorvik.com/team.php?team=UC+San+Diego&amp;year=2022" TargetMode="External"/><Relationship Id="rId215" Type="http://schemas.openxmlformats.org/officeDocument/2006/relationships/hyperlink" Target="https://barttorvik.com/team.php?team=Illinois+St.&amp;year=2022" TargetMode="External"/><Relationship Id="rId257" Type="http://schemas.openxmlformats.org/officeDocument/2006/relationships/hyperlink" Target="https://barttorvik.com/team.php?team=Cal+St.+Fullerton&amp;year=2022" TargetMode="External"/><Relationship Id="rId422" Type="http://schemas.openxmlformats.org/officeDocument/2006/relationships/hyperlink" Target="https://barttorvik.com/team.php?team=Incarnate+Word&amp;year=2022" TargetMode="External"/><Relationship Id="rId464" Type="http://schemas.openxmlformats.org/officeDocument/2006/relationships/hyperlink" Target="https://barttorvik.com/team.php?team=UCLA&amp;year=2022" TargetMode="External"/><Relationship Id="rId867" Type="http://schemas.openxmlformats.org/officeDocument/2006/relationships/hyperlink" Target="https://barttorvik.com/team.php?team=Columbia&amp;year=2022" TargetMode="External"/><Relationship Id="rId299" Type="http://schemas.openxmlformats.org/officeDocument/2006/relationships/hyperlink" Target="https://barttorvik.com/team.php?team=UC+Davis&amp;year=2022" TargetMode="External"/><Relationship Id="rId727" Type="http://schemas.openxmlformats.org/officeDocument/2006/relationships/hyperlink" Target="https://barttorvik.com/team.php?team=Eastern+Washington&amp;year=2022" TargetMode="External"/><Relationship Id="rId63" Type="http://schemas.openxmlformats.org/officeDocument/2006/relationships/hyperlink" Target="https://barttorvik.com/team.php?team=Virginia+Tech&amp;year=2022" TargetMode="External"/><Relationship Id="rId159" Type="http://schemas.openxmlformats.org/officeDocument/2006/relationships/hyperlink" Target="https://barttorvik.com/team.php?team=Mississippi&amp;year=2022" TargetMode="External"/><Relationship Id="rId366" Type="http://schemas.openxmlformats.org/officeDocument/2006/relationships/hyperlink" Target="https://barttorvik.com/team.php?team=Presbyterian&amp;year=2022" TargetMode="External"/><Relationship Id="rId573" Type="http://schemas.openxmlformats.org/officeDocument/2006/relationships/hyperlink" Target="https://barttorvik.com/team.php?team=SMU&amp;year=2022" TargetMode="External"/><Relationship Id="rId780" Type="http://schemas.openxmlformats.org/officeDocument/2006/relationships/hyperlink" Target="https://barttorvik.com/team.php?team=Rice&amp;year=2022" TargetMode="External"/><Relationship Id="rId226" Type="http://schemas.openxmlformats.org/officeDocument/2006/relationships/hyperlink" Target="https://barttorvik.com/team.php?team=Florida+Gulf+Coast&amp;year=2022" TargetMode="External"/><Relationship Id="rId433" Type="http://schemas.openxmlformats.org/officeDocument/2006/relationships/hyperlink" Target="https://barttorvik.com/team.php?team=Central+Connecticut&amp;year=2022" TargetMode="External"/><Relationship Id="rId878" Type="http://schemas.openxmlformats.org/officeDocument/2006/relationships/hyperlink" Target="https://barttorvik.com/team.php?team=Eastern+Illinois&amp;year=2022" TargetMode="External"/><Relationship Id="rId640" Type="http://schemas.openxmlformats.org/officeDocument/2006/relationships/hyperlink" Target="https://barttorvik.com/team.php?team=Monmouth&amp;year=2022" TargetMode="External"/><Relationship Id="rId738" Type="http://schemas.openxmlformats.org/officeDocument/2006/relationships/hyperlink" Target="https://barttorvik.com/team.php?team=UNC+Asheville&amp;year=2022" TargetMode="External"/><Relationship Id="rId74" Type="http://schemas.openxmlformats.org/officeDocument/2006/relationships/hyperlink" Target="https://barttorvik.com/team.php?team=Xavier&amp;year=2022" TargetMode="External"/><Relationship Id="rId377" Type="http://schemas.openxmlformats.org/officeDocument/2006/relationships/hyperlink" Target="https://barttorvik.com/team.php?team=North+Carolina+A%26T&amp;year=2022" TargetMode="External"/><Relationship Id="rId500" Type="http://schemas.openxmlformats.org/officeDocument/2006/relationships/hyperlink" Target="https://barttorvik.com/team.php?team=Oklahoma&amp;year=2022" TargetMode="External"/><Relationship Id="rId584" Type="http://schemas.openxmlformats.org/officeDocument/2006/relationships/hyperlink" Target="https://barttorvik.com/team.php?team=New+Mexico+St.&amp;year=2022" TargetMode="External"/><Relationship Id="rId805" Type="http://schemas.openxmlformats.org/officeDocument/2006/relationships/hyperlink" Target="https://barttorvik.com/team.php?team=Lehigh&amp;year=2022" TargetMode="External"/><Relationship Id="rId5" Type="http://schemas.openxmlformats.org/officeDocument/2006/relationships/hyperlink" Target="https://barttorvik.com/team.php?team=Gonzaga&amp;year=2022" TargetMode="External"/><Relationship Id="rId237" Type="http://schemas.openxmlformats.org/officeDocument/2006/relationships/hyperlink" Target="https://barttorvik.com/team.php?team=UT+Arlington&amp;year=2022" TargetMode="External"/><Relationship Id="rId791" Type="http://schemas.openxmlformats.org/officeDocument/2006/relationships/hyperlink" Target="https://barttorvik.com/team.php?team=Ball+St.&amp;year=2022" TargetMode="External"/><Relationship Id="rId444" Type="http://schemas.openxmlformats.org/officeDocument/2006/relationships/hyperlink" Target="https://barttorvik.com/team.php?team=Duke&amp;year=2022" TargetMode="External"/><Relationship Id="rId651" Type="http://schemas.openxmlformats.org/officeDocument/2006/relationships/hyperlink" Target="https://barttorvik.com/team.php?team=Georgia+St.&amp;year=2022" TargetMode="External"/><Relationship Id="rId749" Type="http://schemas.openxmlformats.org/officeDocument/2006/relationships/hyperlink" Target="https://barttorvik.com/team.php?team=Miami+OH&amp;year=2022" TargetMode="External"/><Relationship Id="rId290" Type="http://schemas.openxmlformats.org/officeDocument/2006/relationships/hyperlink" Target="https://barttorvik.com/team.php?team=Portland&amp;year=2022" TargetMode="External"/><Relationship Id="rId304" Type="http://schemas.openxmlformats.org/officeDocument/2006/relationships/hyperlink" Target="https://barttorvik.com/team.php?team=Howard&amp;year=2022" TargetMode="External"/><Relationship Id="rId388" Type="http://schemas.openxmlformats.org/officeDocument/2006/relationships/hyperlink" Target="https://barttorvik.com/team.php?team=Florida+A%26M&amp;year=2022" TargetMode="External"/><Relationship Id="rId511" Type="http://schemas.openxmlformats.org/officeDocument/2006/relationships/hyperlink" Target="https://barttorvik.com/team.php?team=Iowa+St.&amp;year=2022" TargetMode="External"/><Relationship Id="rId609" Type="http://schemas.openxmlformats.org/officeDocument/2006/relationships/hyperlink" Target="https://barttorvik.com/team.php?team=Stephen+F.+Austin&amp;year=2022" TargetMode="External"/><Relationship Id="rId85" Type="http://schemas.openxmlformats.org/officeDocument/2006/relationships/hyperlink" Target="https://barttorvik.com/team.php?team=Washington+St.&amp;year=2022" TargetMode="External"/><Relationship Id="rId150" Type="http://schemas.openxmlformats.org/officeDocument/2006/relationships/hyperlink" Target="https://barttorvik.com/team.php?team=Sam+Houston+St.&amp;year=2022" TargetMode="External"/><Relationship Id="rId595" Type="http://schemas.openxmlformats.org/officeDocument/2006/relationships/hyperlink" Target="https://barttorvik.com/team.php?team=Iona&amp;year=2022" TargetMode="External"/><Relationship Id="rId816" Type="http://schemas.openxmlformats.org/officeDocument/2006/relationships/hyperlink" Target="https://barttorvik.com/team.php?team=LIU+Brooklyn&amp;year=2022" TargetMode="External"/><Relationship Id="rId248" Type="http://schemas.openxmlformats.org/officeDocument/2006/relationships/hyperlink" Target="https://barttorvik.com/team.php?team=Rice&amp;year=2022" TargetMode="External"/><Relationship Id="rId455" Type="http://schemas.openxmlformats.org/officeDocument/2006/relationships/hyperlink" Target="https://barttorvik.com/team.php?team=Baylor&amp;year=2022" TargetMode="External"/><Relationship Id="rId662" Type="http://schemas.openxmlformats.org/officeDocument/2006/relationships/hyperlink" Target="https://barttorvik.com/team.php?team=Mercer&amp;year=2022" TargetMode="External"/><Relationship Id="rId12" Type="http://schemas.openxmlformats.org/officeDocument/2006/relationships/hyperlink" Target="https://barttorvik.com/team.php?team=Tennessee&amp;year=2022" TargetMode="External"/><Relationship Id="rId108" Type="http://schemas.openxmlformats.org/officeDocument/2006/relationships/hyperlink" Target="https://barttorvik.com/team.php?team=Boise+St.&amp;year=2022" TargetMode="External"/><Relationship Id="rId315" Type="http://schemas.openxmlformats.org/officeDocument/2006/relationships/hyperlink" Target="https://barttorvik.com/team.php?team=Akron&amp;year=2022" TargetMode="External"/><Relationship Id="rId522" Type="http://schemas.openxmlformats.org/officeDocument/2006/relationships/hyperlink" Target="https://barttorvik.com/team.php?team=Oklahoma+St.&amp;year=2022" TargetMode="External"/><Relationship Id="rId96" Type="http://schemas.openxmlformats.org/officeDocument/2006/relationships/hyperlink" Target="https://barttorvik.com/team.php?team=Wisconsin&amp;year=2022" TargetMode="External"/><Relationship Id="rId161" Type="http://schemas.openxmlformats.org/officeDocument/2006/relationships/hyperlink" Target="https://barttorvik.com/team.php?team=Jacksonville&amp;year=2022" TargetMode="External"/><Relationship Id="rId399" Type="http://schemas.openxmlformats.org/officeDocument/2006/relationships/hyperlink" Target="https://barttorvik.com/team.php?team=Charleston+Southern&amp;year=2022" TargetMode="External"/><Relationship Id="rId827" Type="http://schemas.openxmlformats.org/officeDocument/2006/relationships/hyperlink" Target="https://barttorvik.com/team.php?team=Central+Michigan&amp;year=2022" TargetMode="External"/><Relationship Id="rId259" Type="http://schemas.openxmlformats.org/officeDocument/2006/relationships/hyperlink" Target="https://barttorvik.com/team.php?team=Indiana+St.&amp;year=2022" TargetMode="External"/><Relationship Id="rId466" Type="http://schemas.openxmlformats.org/officeDocument/2006/relationships/hyperlink" Target="https://barttorvik.com/team.php?team=Texas+Tech&amp;year=2022" TargetMode="External"/><Relationship Id="rId673" Type="http://schemas.openxmlformats.org/officeDocument/2006/relationships/hyperlink" Target="https://barttorvik.com/team.php?team=East+Carolina&amp;year=2022" TargetMode="External"/><Relationship Id="rId880" Type="http://schemas.openxmlformats.org/officeDocument/2006/relationships/hyperlink" Target="https://barttorvik.com/team.php?team=Delaware+St.&amp;year=2022" TargetMode="External"/><Relationship Id="rId23" Type="http://schemas.openxmlformats.org/officeDocument/2006/relationships/hyperlink" Target="https://barttorvik.com/team.php?team=Kansas&amp;year=2022" TargetMode="External"/><Relationship Id="rId119" Type="http://schemas.openxmlformats.org/officeDocument/2006/relationships/hyperlink" Target="https://barttorvik.com/team.php?team=Creighton&amp;year=2022" TargetMode="External"/><Relationship Id="rId326" Type="http://schemas.openxmlformats.org/officeDocument/2006/relationships/hyperlink" Target="https://barttorvik.com/team.php?team=Weber+St.&amp;year=2022" TargetMode="External"/><Relationship Id="rId533" Type="http://schemas.openxmlformats.org/officeDocument/2006/relationships/hyperlink" Target="https://barttorvik.com/team.php?team=St.+John%27s&amp;year=2022" TargetMode="External"/><Relationship Id="rId740" Type="http://schemas.openxmlformats.org/officeDocument/2006/relationships/hyperlink" Target="https://barttorvik.com/team.php?team=Bryant&amp;year=2022" TargetMode="External"/><Relationship Id="rId838" Type="http://schemas.openxmlformats.org/officeDocument/2006/relationships/hyperlink" Target="https://barttorvik.com/team.php?team=Maryland+Eastern+Shore&amp;year=2022" TargetMode="External"/><Relationship Id="rId172" Type="http://schemas.openxmlformats.org/officeDocument/2006/relationships/hyperlink" Target="https://barttorvik.com/team.php?team=Boston+College&amp;year=2022" TargetMode="External"/><Relationship Id="rId477" Type="http://schemas.openxmlformats.org/officeDocument/2006/relationships/hyperlink" Target="https://barttorvik.com/team.php?team=Auburn&amp;year=2022" TargetMode="External"/><Relationship Id="rId600" Type="http://schemas.openxmlformats.org/officeDocument/2006/relationships/hyperlink" Target="https://barttorvik.com/trank.php?&amp;begin=20211101&amp;end=20220314&amp;conlimit=All&amp;year=2022&amp;top=0&amp;venue=A-N&amp;type=All&amp;mingames=0&amp;quad=5&amp;rpi=" TargetMode="External"/><Relationship Id="rId684" Type="http://schemas.openxmlformats.org/officeDocument/2006/relationships/hyperlink" Target="https://barttorvik.com/team.php?team=Sam+Houston+St.&amp;year=2022" TargetMode="External"/><Relationship Id="rId337" Type="http://schemas.openxmlformats.org/officeDocument/2006/relationships/hyperlink" Target="https://barttorvik.com/team.php?team=FIU&amp;year=2022" TargetMode="External"/><Relationship Id="rId34" Type="http://schemas.openxmlformats.org/officeDocument/2006/relationships/hyperlink" Target="https://barttorvik.com/team.php?team=Iowa&amp;year=2022" TargetMode="External"/><Relationship Id="rId544" Type="http://schemas.openxmlformats.org/officeDocument/2006/relationships/hyperlink" Target="https://barttorvik.com/team.php?team=Notre+Dame&amp;year=2022" TargetMode="External"/><Relationship Id="rId751" Type="http://schemas.openxmlformats.org/officeDocument/2006/relationships/hyperlink" Target="https://barttorvik.com/team.php?team=Norfolk+St.&amp;year=2022" TargetMode="External"/><Relationship Id="rId849" Type="http://schemas.openxmlformats.org/officeDocument/2006/relationships/hyperlink" Target="https://barttorvik.com/team.php?team=Cal+St.+Northridge&amp;year=2022" TargetMode="External"/><Relationship Id="rId183" Type="http://schemas.openxmlformats.org/officeDocument/2006/relationships/hyperlink" Target="https://barttorvik.com/trank.php?&amp;begin=20211101&amp;end=20220314&amp;conlimit=All&amp;year=2022&amp;top=0&amp;venue=H&amp;type=All&amp;mingames=0&amp;quad=5&amp;rpi=" TargetMode="External"/><Relationship Id="rId390" Type="http://schemas.openxmlformats.org/officeDocument/2006/relationships/hyperlink" Target="https://barttorvik.com/team.php?team=Little+Rock&amp;year=2022" TargetMode="External"/><Relationship Id="rId404" Type="http://schemas.openxmlformats.org/officeDocument/2006/relationships/hyperlink" Target="https://barttorvik.com/team.php?team=Duquesne&amp;year=2022" TargetMode="External"/><Relationship Id="rId611" Type="http://schemas.openxmlformats.org/officeDocument/2006/relationships/hyperlink" Target="https://barttorvik.com/team.php?team=Morehead+St.&amp;year=2022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rttorvik.com/team.php?team=Towson&amp;year=2022" TargetMode="External"/><Relationship Id="rId299" Type="http://schemas.openxmlformats.org/officeDocument/2006/relationships/hyperlink" Target="https://barttorvik.com/team.php?team=Oakland&amp;year=2022" TargetMode="External"/><Relationship Id="rId21" Type="http://schemas.openxmlformats.org/officeDocument/2006/relationships/hyperlink" Target="https://barttorvik.com/team.php?team=Virginia+Tech&amp;year=2022" TargetMode="External"/><Relationship Id="rId63" Type="http://schemas.openxmlformats.org/officeDocument/2006/relationships/hyperlink" Target="https://barttorvik.com/team.php?team=LSU&amp;year=2022" TargetMode="External"/><Relationship Id="rId159" Type="http://schemas.openxmlformats.org/officeDocument/2006/relationships/hyperlink" Target="https://barttorvik.com/team.php?team=Michigan+St.&amp;year=2022" TargetMode="External"/><Relationship Id="rId324" Type="http://schemas.openxmlformats.org/officeDocument/2006/relationships/hyperlink" Target="https://barttorvik.com/team.php?team=Illinois+St.&amp;year=2022" TargetMode="External"/><Relationship Id="rId366" Type="http://schemas.openxmlformats.org/officeDocument/2006/relationships/hyperlink" Target="https://barttorvik.com/team.php?team=Northern+Arizona&amp;year=2022" TargetMode="External"/><Relationship Id="rId170" Type="http://schemas.openxmlformats.org/officeDocument/2006/relationships/hyperlink" Target="https://barttorvik.com/team.php?team=Grand+Canyon&amp;year=2022" TargetMode="External"/><Relationship Id="rId226" Type="http://schemas.openxmlformats.org/officeDocument/2006/relationships/hyperlink" Target="https://barttorvik.com/team.php?team=Seattle&amp;year=2022" TargetMode="External"/><Relationship Id="rId433" Type="http://schemas.openxmlformats.org/officeDocument/2006/relationships/hyperlink" Target="https://barttorvik.com/team.php?team=NJIT&amp;year=2022" TargetMode="External"/><Relationship Id="rId268" Type="http://schemas.openxmlformats.org/officeDocument/2006/relationships/hyperlink" Target="https://barttorvik.com/team.php?team=Valparaiso&amp;year=2022" TargetMode="External"/><Relationship Id="rId32" Type="http://schemas.openxmlformats.org/officeDocument/2006/relationships/hyperlink" Target="https://barttorvik.com/team.php?team=Notre+Dame&amp;year=2022" TargetMode="External"/><Relationship Id="rId74" Type="http://schemas.openxmlformats.org/officeDocument/2006/relationships/hyperlink" Target="https://barttorvik.com/team.php?team=Purdue&amp;year=2022" TargetMode="External"/><Relationship Id="rId128" Type="http://schemas.openxmlformats.org/officeDocument/2006/relationships/hyperlink" Target="https://barttorvik.com/team.php?team=DePaul&amp;year=2022" TargetMode="External"/><Relationship Id="rId335" Type="http://schemas.openxmlformats.org/officeDocument/2006/relationships/hyperlink" Target="https://barttorvik.com/team.php?team=Western+Illinois&amp;year=2022" TargetMode="External"/><Relationship Id="rId377" Type="http://schemas.openxmlformats.org/officeDocument/2006/relationships/hyperlink" Target="https://barttorvik.com/team.php?team=St.+Thomas&amp;year=2022" TargetMode="External"/><Relationship Id="rId5" Type="http://schemas.openxmlformats.org/officeDocument/2006/relationships/hyperlink" Target="https://barttorvik.com/team.php?team=Duke&amp;year=2022" TargetMode="External"/><Relationship Id="rId181" Type="http://schemas.openxmlformats.org/officeDocument/2006/relationships/hyperlink" Target="https://barttorvik.com/team.php?team=Murray+St.&amp;year=2022" TargetMode="External"/><Relationship Id="rId237" Type="http://schemas.openxmlformats.org/officeDocument/2006/relationships/hyperlink" Target="https://barttorvik.com/team.php?team=Texas+A%26M+Corpus+Chris&amp;year=2022" TargetMode="External"/><Relationship Id="rId402" Type="http://schemas.openxmlformats.org/officeDocument/2006/relationships/hyperlink" Target="https://barttorvik.com/team.php?team=Old+Dominion&amp;year=2022" TargetMode="External"/><Relationship Id="rId279" Type="http://schemas.openxmlformats.org/officeDocument/2006/relationships/hyperlink" Target="https://barttorvik.com/team.php?team=South+Dakota&amp;year=2022" TargetMode="External"/><Relationship Id="rId43" Type="http://schemas.openxmlformats.org/officeDocument/2006/relationships/hyperlink" Target="https://barttorvik.com/team.php?team=San+Diego+St.&amp;year=2022" TargetMode="External"/><Relationship Id="rId139" Type="http://schemas.openxmlformats.org/officeDocument/2006/relationships/hyperlink" Target="https://barttorvik.com/team.php?team=Princeton&amp;year=2022" TargetMode="External"/><Relationship Id="rId290" Type="http://schemas.openxmlformats.org/officeDocument/2006/relationships/hyperlink" Target="https://barttorvik.com/team.php?team=Stetson&amp;year=2022" TargetMode="External"/><Relationship Id="rId304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346" Type="http://schemas.openxmlformats.org/officeDocument/2006/relationships/hyperlink" Target="https://barttorvik.com/team.php?team=Idaho+St.&amp;year=2022" TargetMode="External"/><Relationship Id="rId388" Type="http://schemas.openxmlformats.org/officeDocument/2006/relationships/hyperlink" Target="https://barttorvik.com/team.php?team=UC+San+Diego&amp;year=2022" TargetMode="External"/><Relationship Id="rId85" Type="http://schemas.openxmlformats.org/officeDocument/2006/relationships/hyperlink" Target="https://barttorvik.com/team.php?team=Santa+Clara&amp;year=2022" TargetMode="External"/><Relationship Id="rId150" Type="http://schemas.openxmlformats.org/officeDocument/2006/relationships/hyperlink" Target="https://barttorvik.com/team.php?team=UNC+Greensboro&amp;year=2022" TargetMode="External"/><Relationship Id="rId192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206" Type="http://schemas.openxmlformats.org/officeDocument/2006/relationships/hyperlink" Target="https://barttorvik.com/team.php?team=Harvard&amp;year=2022" TargetMode="External"/><Relationship Id="rId413" Type="http://schemas.openxmlformats.org/officeDocument/2006/relationships/hyperlink" Target="https://barttorvik.com/team.php?team=Bucknell&amp;year=2022" TargetMode="External"/><Relationship Id="rId248" Type="http://schemas.openxmlformats.org/officeDocument/2006/relationships/hyperlink" Target="https://barttorvik.com/team.php?team=Cal+St.+Fullerton&amp;year=2022" TargetMode="External"/><Relationship Id="rId12" Type="http://schemas.openxmlformats.org/officeDocument/2006/relationships/hyperlink" Target="https://barttorvik.com/team.php?team=Iowa&amp;year=2022" TargetMode="External"/><Relationship Id="rId33" Type="http://schemas.openxmlformats.org/officeDocument/2006/relationships/hyperlink" Target="https://barttorvik.com/team.php?team=Notre+Dame&amp;year=2022" TargetMode="External"/><Relationship Id="rId108" Type="http://schemas.openxmlformats.org/officeDocument/2006/relationships/hyperlink" Target="https://barttorvik.com/team.php?team=Wake+Forest&amp;year=2022" TargetMode="External"/><Relationship Id="rId129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280" Type="http://schemas.openxmlformats.org/officeDocument/2006/relationships/hyperlink" Target="https://barttorvik.com/team.php?team=North+Dakota&amp;year=2022" TargetMode="External"/><Relationship Id="rId315" Type="http://schemas.openxmlformats.org/officeDocument/2006/relationships/hyperlink" Target="https://barttorvik.com/team.php?team=Florida+St.&amp;year=2022" TargetMode="External"/><Relationship Id="rId336" Type="http://schemas.openxmlformats.org/officeDocument/2006/relationships/hyperlink" Target="https://barttorvik.com/team.php?team=St.+Francis+NY&amp;year=2022" TargetMode="External"/><Relationship Id="rId357" Type="http://schemas.openxmlformats.org/officeDocument/2006/relationships/hyperlink" Target="https://barttorvik.com/team.php?team=Ohio&amp;year=2022" TargetMode="External"/><Relationship Id="rId54" Type="http://schemas.openxmlformats.org/officeDocument/2006/relationships/hyperlink" Target="https://barttorvik.com/team.php?team=Michigan&amp;year=2022" TargetMode="External"/><Relationship Id="rId75" Type="http://schemas.openxmlformats.org/officeDocument/2006/relationships/hyperlink" Target="https://barttorvik.com/team.php?team=Creighton&amp;year=2022" TargetMode="External"/><Relationship Id="rId96" Type="http://schemas.openxmlformats.org/officeDocument/2006/relationships/hyperlink" Target="https://barttorvik.com/team.php?team=VCU&amp;year=2022" TargetMode="External"/><Relationship Id="rId140" Type="http://schemas.openxmlformats.org/officeDocument/2006/relationships/hyperlink" Target="https://barttorvik.com/team.php?team=Morehead+St.&amp;year=2022" TargetMode="External"/><Relationship Id="rId161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182" Type="http://schemas.openxmlformats.org/officeDocument/2006/relationships/hyperlink" Target="https://barttorvik.com/team.php?team=Oregon&amp;year=2022" TargetMode="External"/><Relationship Id="rId217" Type="http://schemas.openxmlformats.org/officeDocument/2006/relationships/hyperlink" Target="https://barttorvik.com/team.php?team=Quinnipiac&amp;year=2022" TargetMode="External"/><Relationship Id="rId378" Type="http://schemas.openxmlformats.org/officeDocument/2006/relationships/hyperlink" Target="https://barttorvik.com/team.php?team=Little+Rock&amp;year=2022" TargetMode="External"/><Relationship Id="rId399" Type="http://schemas.openxmlformats.org/officeDocument/2006/relationships/hyperlink" Target="https://barttorvik.com/team.php?team=Southern+Miss&amp;year=2022" TargetMode="External"/><Relationship Id="rId403" Type="http://schemas.openxmlformats.org/officeDocument/2006/relationships/hyperlink" Target="https://barttorvik.com/team.php?team=Lehigh&amp;year=2022" TargetMode="External"/><Relationship Id="rId6" Type="http://schemas.openxmlformats.org/officeDocument/2006/relationships/hyperlink" Target="https://barttorvik.com/team.php?team=Duke&amp;year=2022" TargetMode="External"/><Relationship Id="rId238" Type="http://schemas.openxmlformats.org/officeDocument/2006/relationships/hyperlink" Target="https://barttorvik.com/team.php?team=Texas+A%26M+Corpus+Chris&amp;year=2022" TargetMode="External"/><Relationship Id="rId259" Type="http://schemas.openxmlformats.org/officeDocument/2006/relationships/hyperlink" Target="https://barttorvik.com/team.php?team=Tennessee+Tech&amp;year=2022" TargetMode="External"/><Relationship Id="rId424" Type="http://schemas.openxmlformats.org/officeDocument/2006/relationships/hyperlink" Target="https://barttorvik.com/team.php?team=Western+Carolina&amp;year=2022" TargetMode="External"/><Relationship Id="rId23" Type="http://schemas.openxmlformats.org/officeDocument/2006/relationships/hyperlink" Target="https://barttorvik.com/team.php?team=Texas+A%26M&amp;year=2022" TargetMode="External"/><Relationship Id="rId119" Type="http://schemas.openxmlformats.org/officeDocument/2006/relationships/hyperlink" Target="https://barttorvik.com/team.php?team=UAB&amp;year=2022" TargetMode="External"/><Relationship Id="rId270" Type="http://schemas.openxmlformats.org/officeDocument/2006/relationships/hyperlink" Target="https://barttorvik.com/team.php?team=Kennesaw+St.&amp;year=2022" TargetMode="External"/><Relationship Id="rId291" Type="http://schemas.openxmlformats.org/officeDocument/2006/relationships/hyperlink" Target="https://barttorvik.com/team.php?team=South+Florida&amp;year=2022" TargetMode="External"/><Relationship Id="rId305" Type="http://schemas.openxmlformats.org/officeDocument/2006/relationships/hyperlink" Target="https://barttorvik.com/team.php?team=Cleveland+St.&amp;year=2022" TargetMode="External"/><Relationship Id="rId326" Type="http://schemas.openxmlformats.org/officeDocument/2006/relationships/hyperlink" Target="https://barttorvik.com/team.php?team=Ball+St.&amp;year=2022" TargetMode="External"/><Relationship Id="rId347" Type="http://schemas.openxmlformats.org/officeDocument/2006/relationships/hyperlink" Target="https://barttorvik.com/team.php?team=Denver&amp;year=2022" TargetMode="External"/><Relationship Id="rId44" Type="http://schemas.openxmlformats.org/officeDocument/2006/relationships/hyperlink" Target="https://barttorvik.com/team.php?team=San+Diego+St.&amp;year=2022" TargetMode="External"/><Relationship Id="rId65" Type="http://schemas.openxmlformats.org/officeDocument/2006/relationships/hyperlink" Target="https://barttorvik.com/team.php?team=Connecticut&amp;year=2022" TargetMode="External"/><Relationship Id="rId86" Type="http://schemas.openxmlformats.org/officeDocument/2006/relationships/hyperlink" Target="https://barttorvik.com/team.php?team=Oklahoma&amp;year=2022" TargetMode="External"/><Relationship Id="rId130" Type="http://schemas.openxmlformats.org/officeDocument/2006/relationships/hyperlink" Target="https://barttorvik.com/team.php?team=Florida&amp;year=2022" TargetMode="External"/><Relationship Id="rId151" Type="http://schemas.openxmlformats.org/officeDocument/2006/relationships/hyperlink" Target="https://barttorvik.com/team.php?team=Northern+Kentucky&amp;year=2022" TargetMode="External"/><Relationship Id="rId368" Type="http://schemas.openxmlformats.org/officeDocument/2006/relationships/hyperlink" Target="https://barttorvik.com/team.php?team=Chicago+St.&amp;year=2022" TargetMode="External"/><Relationship Id="rId389" Type="http://schemas.openxmlformats.org/officeDocument/2006/relationships/hyperlink" Target="https://barttorvik.com/team.php?team=UMBC&amp;year=2022" TargetMode="External"/><Relationship Id="rId172" Type="http://schemas.openxmlformats.org/officeDocument/2006/relationships/hyperlink" Target="https://barttorvik.com/team.php?team=UC+Santa+Barbara&amp;year=2022" TargetMode="External"/><Relationship Id="rId193" Type="http://schemas.openxmlformats.org/officeDocument/2006/relationships/hyperlink" Target="https://barttorvik.com/team.php?team=Missouri&amp;year=2022" TargetMode="External"/><Relationship Id="rId207" Type="http://schemas.openxmlformats.org/officeDocument/2006/relationships/hyperlink" Target="https://barttorvik.com/team.php?team=Massachusetts&amp;year=2022" TargetMode="External"/><Relationship Id="rId228" Type="http://schemas.openxmlformats.org/officeDocument/2006/relationships/hyperlink" Target="https://barttorvik.com/team.php?team=Jacksonville&amp;year=2022" TargetMode="External"/><Relationship Id="rId249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414" Type="http://schemas.openxmlformats.org/officeDocument/2006/relationships/hyperlink" Target="https://barttorvik.com/team.php?team=Maine&amp;year=2022" TargetMode="External"/><Relationship Id="rId435" Type="http://schemas.openxmlformats.org/officeDocument/2006/relationships/hyperlink" Target="https://barttorvik.com/team.php?team=Loyola+MD&amp;year=2022" TargetMode="External"/><Relationship Id="rId13" Type="http://schemas.openxmlformats.org/officeDocument/2006/relationships/hyperlink" Target="https://barttorvik.com/team.php?team=Texas+Tech&amp;year=2022" TargetMode="External"/><Relationship Id="rId109" Type="http://schemas.openxmlformats.org/officeDocument/2006/relationships/hyperlink" Target="https://barttorvik.com/team.php?team=Tulane&amp;year=2022" TargetMode="External"/><Relationship Id="rId260" Type="http://schemas.openxmlformats.org/officeDocument/2006/relationships/hyperlink" Target="https://barttorvik.com/team.php?team=Bellarmine&amp;year=2022" TargetMode="External"/><Relationship Id="rId281" Type="http://schemas.openxmlformats.org/officeDocument/2006/relationships/hyperlink" Target="https://barttorvik.com/team.php?team=Charlotte&amp;year=2022" TargetMode="External"/><Relationship Id="rId316" Type="http://schemas.openxmlformats.org/officeDocument/2006/relationships/hyperlink" Target="https://barttorvik.com/team.php?team=Minnesota&amp;year=2022" TargetMode="External"/><Relationship Id="rId337" Type="http://schemas.openxmlformats.org/officeDocument/2006/relationships/hyperlink" Target="https://barttorvik.com/team.php?team=Pacific&amp;year=2022" TargetMode="External"/><Relationship Id="rId34" Type="http://schemas.openxmlformats.org/officeDocument/2006/relationships/hyperlink" Target="https://barttorvik.com/team.php?team=Kentucky&amp;year=2022" TargetMode="External"/><Relationship Id="rId55" Type="http://schemas.openxmlformats.org/officeDocument/2006/relationships/hyperlink" Target="https://barttorvik.com/team.php?team=Michigan&amp;year=2022" TargetMode="External"/><Relationship Id="rId76" Type="http://schemas.openxmlformats.org/officeDocument/2006/relationships/hyperlink" Target="https://barttorvik.com/team.php?team=Creighton&amp;year=2022" TargetMode="External"/><Relationship Id="rId97" Type="http://schemas.openxmlformats.org/officeDocument/2006/relationships/hyperlink" Target="https://barttorvik.com/team.php?team=Drake&amp;year=2022" TargetMode="External"/><Relationship Id="rId120" Type="http://schemas.openxmlformats.org/officeDocument/2006/relationships/hyperlink" Target="https://barttorvik.com/team.php?team=Boston+College&amp;year=2022" TargetMode="External"/><Relationship Id="rId141" Type="http://schemas.openxmlformats.org/officeDocument/2006/relationships/hyperlink" Target="https://barttorvik.com/team.php?team=Nevada&amp;year=2022" TargetMode="External"/><Relationship Id="rId358" Type="http://schemas.openxmlformats.org/officeDocument/2006/relationships/hyperlink" Target="https://barttorvik.com/team.php?team=Dartmouth&amp;year=2022" TargetMode="External"/><Relationship Id="rId379" Type="http://schemas.openxmlformats.org/officeDocument/2006/relationships/hyperlink" Target="https://barttorvik.com/team.php?team=Lafayette&amp;year=2022" TargetMode="External"/><Relationship Id="rId7" Type="http://schemas.openxmlformats.org/officeDocument/2006/relationships/hyperlink" Target="https://barttorvik.com/team.php?team=Kansas&amp;year=2022" TargetMode="External"/><Relationship Id="rId162" Type="http://schemas.openxmlformats.org/officeDocument/2006/relationships/hyperlink" Target="https://barttorvik.com/team.php?team=Clemson&amp;year=2022" TargetMode="External"/><Relationship Id="rId183" Type="http://schemas.openxmlformats.org/officeDocument/2006/relationships/hyperlink" Target="https://barttorvik.com/team.php?team=Longwood&amp;year=2022" TargetMode="External"/><Relationship Id="rId218" Type="http://schemas.openxmlformats.org/officeDocument/2006/relationships/hyperlink" Target="https://barttorvik.com/team.php?team=Louisville&amp;year=2022" TargetMode="External"/><Relationship Id="rId239" Type="http://schemas.openxmlformats.org/officeDocument/2006/relationships/hyperlink" Target="https://barttorvik.com/team.php?team=Florida+Atlantic&amp;year=2022" TargetMode="External"/><Relationship Id="rId390" Type="http://schemas.openxmlformats.org/officeDocument/2006/relationships/hyperlink" Target="https://barttorvik.com/team.php?team=Mississippi+Valley+St.&amp;year=2022" TargetMode="External"/><Relationship Id="rId404" Type="http://schemas.openxmlformats.org/officeDocument/2006/relationships/hyperlink" Target="https://barttorvik.com/team.php?team=Montana&amp;year=2022" TargetMode="External"/><Relationship Id="rId425" Type="http://schemas.openxmlformats.org/officeDocument/2006/relationships/hyperlink" Target="https://barttorvik.com/team.php?team=Delaware+St.&amp;year=2022" TargetMode="External"/><Relationship Id="rId250" Type="http://schemas.openxmlformats.org/officeDocument/2006/relationships/hyperlink" Target="https://barttorvik.com/team.php?team=James+Madison&amp;year=2022" TargetMode="External"/><Relationship Id="rId271" Type="http://schemas.openxmlformats.org/officeDocument/2006/relationships/hyperlink" Target="https://barttorvik.com/team.php?team=Monmouth&amp;year=2022" TargetMode="External"/><Relationship Id="rId292" Type="http://schemas.openxmlformats.org/officeDocument/2006/relationships/hyperlink" Target="https://barttorvik.com/team.php?team=Norfolk+St.&amp;year=2022" TargetMode="External"/><Relationship Id="rId306" Type="http://schemas.openxmlformats.org/officeDocument/2006/relationships/hyperlink" Target="https://barttorvik.com/team.php?team=Navy&amp;year=2022" TargetMode="External"/><Relationship Id="rId24" Type="http://schemas.openxmlformats.org/officeDocument/2006/relationships/hyperlink" Target="https://barttorvik.com/team.php?team=Colorado&amp;year=2022" TargetMode="External"/><Relationship Id="rId45" Type="http://schemas.openxmlformats.org/officeDocument/2006/relationships/hyperlink" Target="https://barttorvik.com/team.php?team=Arkansas&amp;year=2022" TargetMode="External"/><Relationship Id="rId66" Type="http://schemas.openxmlformats.org/officeDocument/2006/relationships/hyperlink" Target="https://barttorvik.com/team.php?team=Connecticut&amp;year=2022" TargetMode="External"/><Relationship Id="rId87" Type="http://schemas.openxmlformats.org/officeDocument/2006/relationships/hyperlink" Target="https://barttorvik.com/team.php?team=St.+John%27s&amp;year=2022" TargetMode="External"/><Relationship Id="rId110" Type="http://schemas.openxmlformats.org/officeDocument/2006/relationships/hyperlink" Target="https://barttorvik.com/team.php?team=USC&amp;year=2022" TargetMode="External"/><Relationship Id="rId131" Type="http://schemas.openxmlformats.org/officeDocument/2006/relationships/hyperlink" Target="https://barttorvik.com/team.php?team=Providence&amp;year=2022" TargetMode="External"/><Relationship Id="rId327" Type="http://schemas.openxmlformats.org/officeDocument/2006/relationships/hyperlink" Target="https://barttorvik.com/team.php?team=Northeastern&amp;year=2022" TargetMode="External"/><Relationship Id="rId348" Type="http://schemas.openxmlformats.org/officeDocument/2006/relationships/hyperlink" Target="https://barttorvik.com/team.php?team=Rhode+Island&amp;year=2022" TargetMode="External"/><Relationship Id="rId369" Type="http://schemas.openxmlformats.org/officeDocument/2006/relationships/hyperlink" Target="https://barttorvik.com/team.php?team=Cal+Poly&amp;year=2022" TargetMode="External"/><Relationship Id="rId152" Type="http://schemas.openxmlformats.org/officeDocument/2006/relationships/hyperlink" Target="https://barttorvik.com/team.php?team=North+Dakota+St.&amp;year=2022" TargetMode="External"/><Relationship Id="rId173" Type="http://schemas.openxmlformats.org/officeDocument/2006/relationships/hyperlink" Target="https://barttorvik.com/team.php?team=Abilene+Christian&amp;year=2022" TargetMode="External"/><Relationship Id="rId194" Type="http://schemas.openxmlformats.org/officeDocument/2006/relationships/hyperlink" Target="https://barttorvik.com/team.php?team=Fort+Wayne&amp;year=2022" TargetMode="External"/><Relationship Id="rId208" Type="http://schemas.openxmlformats.org/officeDocument/2006/relationships/hyperlink" Target="https://barttorvik.com/team.php?team=UMKC&amp;year=2022" TargetMode="External"/><Relationship Id="rId229" Type="http://schemas.openxmlformats.org/officeDocument/2006/relationships/hyperlink" Target="https://barttorvik.com/team.php?team=Tennessee+St.&amp;year=2022" TargetMode="External"/><Relationship Id="rId380" Type="http://schemas.openxmlformats.org/officeDocument/2006/relationships/hyperlink" Target="https://barttorvik.com/team.php?team=UTSA&amp;year=2022" TargetMode="External"/><Relationship Id="rId415" Type="http://schemas.openxmlformats.org/officeDocument/2006/relationships/hyperlink" Target="https://barttorvik.com/team.php?team=Bowling+Green&amp;year=2022" TargetMode="External"/><Relationship Id="rId436" Type="http://schemas.openxmlformats.org/officeDocument/2006/relationships/hyperlink" Target="https://barttorvik.com/team.php?team=Fairleigh+Dickinson&amp;year=2022" TargetMode="External"/><Relationship Id="rId240" Type="http://schemas.openxmlformats.org/officeDocument/2006/relationships/hyperlink" Target="https://barttorvik.com/team.php?team=California&amp;year=2022" TargetMode="External"/><Relationship Id="rId261" Type="http://schemas.openxmlformats.org/officeDocument/2006/relationships/hyperlink" Target="https://barttorvik.com/team.php?team=UC+Davis&amp;year=2022" TargetMode="External"/><Relationship Id="rId14" Type="http://schemas.openxmlformats.org/officeDocument/2006/relationships/hyperlink" Target="https://barttorvik.com/team.php?team=Texas+Tech&amp;year=2022" TargetMode="External"/><Relationship Id="rId35" Type="http://schemas.openxmlformats.org/officeDocument/2006/relationships/hyperlink" Target="https://barttorvik.com/team.php?team=Kentucky&amp;year=2022" TargetMode="External"/><Relationship Id="rId56" Type="http://schemas.openxmlformats.org/officeDocument/2006/relationships/hyperlink" Target="https://barttorvik.com/team.php?team=Boise+St.&amp;year=2022" TargetMode="External"/><Relationship Id="rId77" Type="http://schemas.openxmlformats.org/officeDocument/2006/relationships/hyperlink" Target="https://barttorvik.com/team.php?team=Auburn&amp;year=2022" TargetMode="External"/><Relationship Id="rId100" Type="http://schemas.openxmlformats.org/officeDocument/2006/relationships/hyperlink" Target="https://barttorvik.com/team.php?team=Dayton&amp;year=2022" TargetMode="External"/><Relationship Id="rId282" Type="http://schemas.openxmlformats.org/officeDocument/2006/relationships/hyperlink" Target="https://barttorvik.com/team.php?team=The+Citadel&amp;year=2022" TargetMode="External"/><Relationship Id="rId317" Type="http://schemas.openxmlformats.org/officeDocument/2006/relationships/hyperlink" Target="https://barttorvik.com/team.php?team=Cornell&amp;year=2022" TargetMode="External"/><Relationship Id="rId338" Type="http://schemas.openxmlformats.org/officeDocument/2006/relationships/hyperlink" Target="https://barttorvik.com/team.php?team=Lipscomb&amp;year=2022" TargetMode="External"/><Relationship Id="rId359" Type="http://schemas.openxmlformats.org/officeDocument/2006/relationships/hyperlink" Target="https://barttorvik.com/team.php?team=Detroit&amp;year=2022" TargetMode="External"/><Relationship Id="rId8" Type="http://schemas.openxmlformats.org/officeDocument/2006/relationships/hyperlink" Target="https://barttorvik.com/team.php?team=Kansas&amp;year=2022" TargetMode="External"/><Relationship Id="rId98" Type="http://schemas.openxmlformats.org/officeDocument/2006/relationships/hyperlink" Target="https://barttorvik.com/team.php?team=Georgia+St.&amp;year=2022" TargetMode="External"/><Relationship Id="rId121" Type="http://schemas.openxmlformats.org/officeDocument/2006/relationships/hyperlink" Target="https://barttorvik.com/team.php?team=West+Virginia&amp;year=2022" TargetMode="External"/><Relationship Id="rId142" Type="http://schemas.openxmlformats.org/officeDocument/2006/relationships/hyperlink" Target="https://barttorvik.com/team.php?team=Delaware&amp;year=2022" TargetMode="External"/><Relationship Id="rId163" Type="http://schemas.openxmlformats.org/officeDocument/2006/relationships/hyperlink" Target="https://barttorvik.com/team.php?team=Maryland&amp;year=2022" TargetMode="External"/><Relationship Id="rId184" Type="http://schemas.openxmlformats.org/officeDocument/2006/relationships/hyperlink" Target="https://barttorvik.com/team.php?team=Longwood&amp;year=2022" TargetMode="External"/><Relationship Id="rId219" Type="http://schemas.openxmlformats.org/officeDocument/2006/relationships/hyperlink" Target="https://barttorvik.com/team.php?team=Appalachian+St.&amp;year=2022" TargetMode="External"/><Relationship Id="rId370" Type="http://schemas.openxmlformats.org/officeDocument/2006/relationships/hyperlink" Target="https://barttorvik.com/team.php?team=McNeese+St.&amp;year=2022" TargetMode="External"/><Relationship Id="rId391" Type="http://schemas.openxmlformats.org/officeDocument/2006/relationships/hyperlink" Target="https://barttorvik.com/team.php?team=Utah+Tech&amp;year=2022" TargetMode="External"/><Relationship Id="rId405" Type="http://schemas.openxmlformats.org/officeDocument/2006/relationships/hyperlink" Target="https://barttorvik.com/team.php?team=Eastern+Kentucky&amp;year=2022" TargetMode="External"/><Relationship Id="rId426" Type="http://schemas.openxmlformats.org/officeDocument/2006/relationships/hyperlink" Target="https://barttorvik.com/team.php?team=North+Carolina+Central&amp;year=2022" TargetMode="External"/><Relationship Id="rId230" Type="http://schemas.openxmlformats.org/officeDocument/2006/relationships/hyperlink" Target="https://barttorvik.com/team.php?team=Elon&amp;year=2022" TargetMode="External"/><Relationship Id="rId251" Type="http://schemas.openxmlformats.org/officeDocument/2006/relationships/hyperlink" Target="https://barttorvik.com/team.php?team=Saint+Joseph%27s&amp;year=2022" TargetMode="External"/><Relationship Id="rId25" Type="http://schemas.openxmlformats.org/officeDocument/2006/relationships/hyperlink" Target="https://barttorvik.com/team.php?team=Syracuse&amp;year=2022" TargetMode="External"/><Relationship Id="rId46" Type="http://schemas.openxmlformats.org/officeDocument/2006/relationships/hyperlink" Target="https://barttorvik.com/team.php?team=Arkansas&amp;year=2022" TargetMode="External"/><Relationship Id="rId67" Type="http://schemas.openxmlformats.org/officeDocument/2006/relationships/hyperlink" Target="https://barttorvik.com/team.php?team=Vermont&amp;year=2022" TargetMode="External"/><Relationship Id="rId272" Type="http://schemas.openxmlformats.org/officeDocument/2006/relationships/hyperlink" Target="https://barttorvik.com/team.php?team=Campbell&amp;year=2022" TargetMode="External"/><Relationship Id="rId293" Type="http://schemas.openxmlformats.org/officeDocument/2006/relationships/hyperlink" Target="https://barttorvik.com/team.php?team=Norfolk+St.&amp;year=2022" TargetMode="External"/><Relationship Id="rId307" Type="http://schemas.openxmlformats.org/officeDocument/2006/relationships/hyperlink" Target="https://barttorvik.com/team.php?team=LIU+Brooklyn&amp;year=2022" TargetMode="External"/><Relationship Id="rId328" Type="http://schemas.openxmlformats.org/officeDocument/2006/relationships/hyperlink" Target="https://barttorvik.com/team.php?team=Loyola+Marymount&amp;year=2022" TargetMode="External"/><Relationship Id="rId349" Type="http://schemas.openxmlformats.org/officeDocument/2006/relationships/hyperlink" Target="https://barttorvik.com/team.php?team=Hartford&amp;year=2022" TargetMode="External"/><Relationship Id="rId88" Type="http://schemas.openxmlformats.org/officeDocument/2006/relationships/hyperlink" Target="https://barttorvik.com/team.php?team=Davidson&amp;year=2022" TargetMode="External"/><Relationship Id="rId111" Type="http://schemas.openxmlformats.org/officeDocument/2006/relationships/hyperlink" Target="https://barttorvik.com/team.php?team=USC&amp;year=2022" TargetMode="External"/><Relationship Id="rId132" Type="http://schemas.openxmlformats.org/officeDocument/2006/relationships/hyperlink" Target="https://barttorvik.com/team.php?team=Providence&amp;year=2022" TargetMode="External"/><Relationship Id="rId153" Type="http://schemas.openxmlformats.org/officeDocument/2006/relationships/hyperlink" Target="https://barttorvik.com/team.php?team=Saint+Louis&amp;year=2022" TargetMode="External"/><Relationship Id="rId174" Type="http://schemas.openxmlformats.org/officeDocument/2006/relationships/hyperlink" Target="https://barttorvik.com/team.php?team=Temple&amp;year=2022" TargetMode="External"/><Relationship Id="rId195" Type="http://schemas.openxmlformats.org/officeDocument/2006/relationships/hyperlink" Target="https://barttorvik.com/team.php?team=Sam+Houston+St.&amp;year=2022" TargetMode="External"/><Relationship Id="rId209" Type="http://schemas.openxmlformats.org/officeDocument/2006/relationships/hyperlink" Target="https://barttorvik.com/team.php?team=Rider&amp;year=2022" TargetMode="External"/><Relationship Id="rId360" Type="http://schemas.openxmlformats.org/officeDocument/2006/relationships/hyperlink" Target="https://barttorvik.com/team.php?team=Pepperdine&amp;year=2022" TargetMode="External"/><Relationship Id="rId381" Type="http://schemas.openxmlformats.org/officeDocument/2006/relationships/hyperlink" Target="https://barttorvik.com/team.php?team=Central+Connecticut&amp;year=2022" TargetMode="External"/><Relationship Id="rId416" Type="http://schemas.openxmlformats.org/officeDocument/2006/relationships/hyperlink" Target="https://barttorvik.com/team.php?team=Eastern+Michigan&amp;year=2022" TargetMode="External"/><Relationship Id="rId220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241" Type="http://schemas.openxmlformats.org/officeDocument/2006/relationships/hyperlink" Target="https://barttorvik.com/team.php?team=East+Carolina&amp;year=2022" TargetMode="External"/><Relationship Id="rId437" Type="http://schemas.openxmlformats.org/officeDocument/2006/relationships/hyperlink" Target="https://barttorvik.com/team.php?team=Tennessee+Martin&amp;year=2022" TargetMode="External"/><Relationship Id="rId15" Type="http://schemas.openxmlformats.org/officeDocument/2006/relationships/hyperlink" Target="https://barttorvik.com/team.php?team=North+Carolina&amp;year=2022" TargetMode="External"/><Relationship Id="rId36" Type="http://schemas.openxmlformats.org/officeDocument/2006/relationships/hyperlink" Target="https://barttorvik.com/team.php?team=UCLA&amp;year=2022" TargetMode="External"/><Relationship Id="rId57" Type="http://schemas.openxmlformats.org/officeDocument/2006/relationships/hyperlink" Target="https://barttorvik.com/team.php?team=Boise+St.&amp;year=2022" TargetMode="External"/><Relationship Id="rId262" Type="http://schemas.openxmlformats.org/officeDocument/2006/relationships/hyperlink" Target="https://barttorvik.com/team.php?team=Bryant&amp;year=2022" TargetMode="External"/><Relationship Id="rId283" Type="http://schemas.openxmlformats.org/officeDocument/2006/relationships/hyperlink" Target="https://barttorvik.com/team.php?team=UC+Irvine&amp;year=2022" TargetMode="External"/><Relationship Id="rId318" Type="http://schemas.openxmlformats.org/officeDocument/2006/relationships/hyperlink" Target="https://barttorvik.com/team.php?team=New+Mexico&amp;year=2022" TargetMode="External"/><Relationship Id="rId339" Type="http://schemas.openxmlformats.org/officeDocument/2006/relationships/hyperlink" Target="https://barttorvik.com/team.php?team=Prairie+View+A%26M&amp;year=2022" TargetMode="External"/><Relationship Id="rId78" Type="http://schemas.openxmlformats.org/officeDocument/2006/relationships/hyperlink" Target="https://barttorvik.com/team.php?team=Auburn&amp;year=2022" TargetMode="External"/><Relationship Id="rId99" Type="http://schemas.openxmlformats.org/officeDocument/2006/relationships/hyperlink" Target="https://barttorvik.com/team.php?team=Georgia+St.&amp;year=2022" TargetMode="External"/><Relationship Id="rId101" Type="http://schemas.openxmlformats.org/officeDocument/2006/relationships/hyperlink" Target="https://barttorvik.com/team.php?team=Colorado+St.&amp;year=2022" TargetMode="External"/><Relationship Id="rId122" Type="http://schemas.openxmlformats.org/officeDocument/2006/relationships/hyperlink" Target="https://barttorvik.com/team.php?team=Richmond&amp;year=2022" TargetMode="External"/><Relationship Id="rId143" Type="http://schemas.openxmlformats.org/officeDocument/2006/relationships/hyperlink" Target="https://barttorvik.com/team.php?team=Delaware&amp;year=2022" TargetMode="External"/><Relationship Id="rId164" Type="http://schemas.openxmlformats.org/officeDocument/2006/relationships/hyperlink" Target="https://barttorvik.com/team.php?team=Montana+St.&amp;year=2022" TargetMode="External"/><Relationship Id="rId185" Type="http://schemas.openxmlformats.org/officeDocument/2006/relationships/hyperlink" Target="https://barttorvik.com/team.php?team=Drexel&amp;year=2022" TargetMode="External"/><Relationship Id="rId350" Type="http://schemas.openxmlformats.org/officeDocument/2006/relationships/hyperlink" Target="https://barttorvik.com/team.php?team=Air+Force&amp;year=2022" TargetMode="External"/><Relationship Id="rId371" Type="http://schemas.openxmlformats.org/officeDocument/2006/relationships/hyperlink" Target="https://barttorvik.com/team.php?team=Morgan+St.&amp;year=2022" TargetMode="External"/><Relationship Id="rId406" Type="http://schemas.openxmlformats.org/officeDocument/2006/relationships/hyperlink" Target="https://barttorvik.com/team.php?team=Cal+St.+Northridge&amp;year=2022" TargetMode="External"/><Relationship Id="rId9" Type="http://schemas.openxmlformats.org/officeDocument/2006/relationships/hyperlink" Target="https://barttorvik.com/team.php?team=Tennessee&amp;year=2022" TargetMode="External"/><Relationship Id="rId210" Type="http://schemas.openxmlformats.org/officeDocument/2006/relationships/hyperlink" Target="https://barttorvik.com/team.php?team=Gardner+Webb&amp;year=2022" TargetMode="External"/><Relationship Id="rId392" Type="http://schemas.openxmlformats.org/officeDocument/2006/relationships/hyperlink" Target="https://barttorvik.com/team.php?team=Niagara&amp;year=2022" TargetMode="External"/><Relationship Id="rId427" Type="http://schemas.openxmlformats.org/officeDocument/2006/relationships/hyperlink" Target="https://barttorvik.com/team.php?team=SIU+Edwardsville&amp;year=2022" TargetMode="External"/><Relationship Id="rId26" Type="http://schemas.openxmlformats.org/officeDocument/2006/relationships/hyperlink" Target="https://barttorvik.com/team.php?team=San+Francisco&amp;year=2022" TargetMode="External"/><Relationship Id="rId231" Type="http://schemas.openxmlformats.org/officeDocument/2006/relationships/hyperlink" Target="https://barttorvik.com/team.php?team=Troy&amp;year=2022" TargetMode="External"/><Relationship Id="rId252" Type="http://schemas.openxmlformats.org/officeDocument/2006/relationships/hyperlink" Target="https://barttorvik.com/team.php?team=Long+Beach+St.&amp;year=2022" TargetMode="External"/><Relationship Id="rId273" Type="http://schemas.openxmlformats.org/officeDocument/2006/relationships/hyperlink" Target="https://barttorvik.com/team.php?team=Penn&amp;year=2022" TargetMode="External"/><Relationship Id="rId294" Type="http://schemas.openxmlformats.org/officeDocument/2006/relationships/hyperlink" Target="https://barttorvik.com/team.php?team=Fordham&amp;year=2022" TargetMode="External"/><Relationship Id="rId308" Type="http://schemas.openxmlformats.org/officeDocument/2006/relationships/hyperlink" Target="https://barttorvik.com/team.php?team=Georgia&amp;year=2022" TargetMode="External"/><Relationship Id="rId329" Type="http://schemas.openxmlformats.org/officeDocument/2006/relationships/hyperlink" Target="https://barttorvik.com/team.php?team=Alcorn+St.&amp;year=2022" TargetMode="External"/><Relationship Id="rId47" Type="http://schemas.openxmlformats.org/officeDocument/2006/relationships/hyperlink" Target="https://barttorvik.com/team.php?team=Baylor&amp;year=2022" TargetMode="External"/><Relationship Id="rId68" Type="http://schemas.openxmlformats.org/officeDocument/2006/relationships/hyperlink" Target="https://barttorvik.com/team.php?team=Vermont&amp;year=2022" TargetMode="External"/><Relationship Id="rId89" Type="http://schemas.openxmlformats.org/officeDocument/2006/relationships/hyperlink" Target="https://barttorvik.com/team.php?team=Davidson&amp;year=2022" TargetMode="External"/><Relationship Id="rId112" Type="http://schemas.openxmlformats.org/officeDocument/2006/relationships/hyperlink" Target="https://barttorvik.com/team.php?team=Rutgers&amp;year=2022" TargetMode="External"/><Relationship Id="rId133" Type="http://schemas.openxmlformats.org/officeDocument/2006/relationships/hyperlink" Target="https://barttorvik.com/team.php?team=Liberty&amp;year=2022" TargetMode="External"/><Relationship Id="rId154" Type="http://schemas.openxmlformats.org/officeDocument/2006/relationships/hyperlink" Target="https://barttorvik.com/team.php?team=BYU&amp;year=2022" TargetMode="External"/><Relationship Id="rId175" Type="http://schemas.openxmlformats.org/officeDocument/2006/relationships/hyperlink" Target="https://barttorvik.com/team.php?team=Yale&amp;year=2022" TargetMode="External"/><Relationship Id="rId340" Type="http://schemas.openxmlformats.org/officeDocument/2006/relationships/hyperlink" Target="https://barttorvik.com/team.php?team=Southeastern+Louisiana&amp;year=2022" TargetMode="External"/><Relationship Id="rId361" Type="http://schemas.openxmlformats.org/officeDocument/2006/relationships/hyperlink" Target="https://barttorvik.com/team.php?team=USC+Upstate&amp;year=2022" TargetMode="External"/><Relationship Id="rId196" Type="http://schemas.openxmlformats.org/officeDocument/2006/relationships/hyperlink" Target="https://barttorvik.com/team.php?team=Mercer&amp;year=2022" TargetMode="External"/><Relationship Id="rId200" Type="http://schemas.openxmlformats.org/officeDocument/2006/relationships/hyperlink" Target="https://barttorvik.com/team.php?team=UTEP&amp;year=2022" TargetMode="External"/><Relationship Id="rId382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417" Type="http://schemas.openxmlformats.org/officeDocument/2006/relationships/hyperlink" Target="https://barttorvik.com/team.php?team=Army&amp;year=2022" TargetMode="External"/><Relationship Id="rId438" Type="http://schemas.openxmlformats.org/officeDocument/2006/relationships/hyperlink" Target="https://barttorvik.com/team.php?team=Incarnate+Word&amp;year=2022" TargetMode="External"/><Relationship Id="rId16" Type="http://schemas.openxmlformats.org/officeDocument/2006/relationships/hyperlink" Target="https://barttorvik.com/team.php?team=North+Carolina&amp;year=2022" TargetMode="External"/><Relationship Id="rId221" Type="http://schemas.openxmlformats.org/officeDocument/2006/relationships/hyperlink" Target="https://barttorvik.com/team.php?team=Wofford&amp;year=2022" TargetMode="External"/><Relationship Id="rId242" Type="http://schemas.openxmlformats.org/officeDocument/2006/relationships/hyperlink" Target="https://barttorvik.com/team.php?team=Southern+Utah&amp;year=2022" TargetMode="External"/><Relationship Id="rId263" Type="http://schemas.openxmlformats.org/officeDocument/2006/relationships/hyperlink" Target="https://barttorvik.com/team.php?team=Bryant&amp;year=2022" TargetMode="External"/><Relationship Id="rId284" Type="http://schemas.openxmlformats.org/officeDocument/2006/relationships/hyperlink" Target="https://barttorvik.com/team.php?team=Nicholls+St.&amp;year=2022" TargetMode="External"/><Relationship Id="rId319" Type="http://schemas.openxmlformats.org/officeDocument/2006/relationships/hyperlink" Target="https://barttorvik.com/team.php?team=Fairfield&amp;year=2022" TargetMode="External"/><Relationship Id="rId37" Type="http://schemas.openxmlformats.org/officeDocument/2006/relationships/hyperlink" Target="https://barttorvik.com/team.php?team=UCLA&amp;year=2022" TargetMode="External"/><Relationship Id="rId58" Type="http://schemas.openxmlformats.org/officeDocument/2006/relationships/hyperlink" Target="https://barttorvik.com/team.php?team=Loyola+Chicago&amp;year=2022" TargetMode="External"/><Relationship Id="rId79" Type="http://schemas.openxmlformats.org/officeDocument/2006/relationships/hyperlink" Target="https://barttorvik.com/team.php?team=Oklahoma+St.&amp;year=2022" TargetMode="External"/><Relationship Id="rId102" Type="http://schemas.openxmlformats.org/officeDocument/2006/relationships/hyperlink" Target="https://barttorvik.com/team.php?team=Colorado+St.&amp;year=2022" TargetMode="External"/><Relationship Id="rId123" Type="http://schemas.openxmlformats.org/officeDocument/2006/relationships/hyperlink" Target="https://barttorvik.com/team.php?team=Richmond&amp;year=2022" TargetMode="External"/><Relationship Id="rId144" Type="http://schemas.openxmlformats.org/officeDocument/2006/relationships/hyperlink" Target="https://barttorvik.com/team.php?team=Kent+St.&amp;year=2022" TargetMode="External"/><Relationship Id="rId330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90" Type="http://schemas.openxmlformats.org/officeDocument/2006/relationships/hyperlink" Target="https://barttorvik.com/team.php?team=Virginia&amp;year=2022" TargetMode="External"/><Relationship Id="rId165" Type="http://schemas.openxmlformats.org/officeDocument/2006/relationships/hyperlink" Target="https://barttorvik.com/team.php?team=Montana+St.&amp;year=2022" TargetMode="External"/><Relationship Id="rId186" Type="http://schemas.openxmlformats.org/officeDocument/2006/relationships/hyperlink" Target="https://barttorvik.com/team.php?team=North+Carolina+St.&amp;year=2022" TargetMode="External"/><Relationship Id="rId351" Type="http://schemas.openxmlformats.org/officeDocument/2006/relationships/hyperlink" Target="https://barttorvik.com/team.php?team=Robert+Morris&amp;year=2022" TargetMode="External"/><Relationship Id="rId372" Type="http://schemas.openxmlformats.org/officeDocument/2006/relationships/hyperlink" Target="https://barttorvik.com/team.php?team=Marist&amp;year=2022" TargetMode="External"/><Relationship Id="rId393" Type="http://schemas.openxmlformats.org/officeDocument/2006/relationships/hyperlink" Target="https://barttorvik.com/team.php?team=FIU&amp;year=2022" TargetMode="External"/><Relationship Id="rId407" Type="http://schemas.openxmlformats.org/officeDocument/2006/relationships/hyperlink" Target="https://barttorvik.com/team.php?team=Stony+Brook&amp;year=2022" TargetMode="External"/><Relationship Id="rId428" Type="http://schemas.openxmlformats.org/officeDocument/2006/relationships/hyperlink" Target="https://barttorvik.com/team.php?team=Arkansas+Pine+Bluff&amp;year=2022" TargetMode="External"/><Relationship Id="rId211" Type="http://schemas.openxmlformats.org/officeDocument/2006/relationships/hyperlink" Target="https://barttorvik.com/team.php?team=Samford&amp;year=2022" TargetMode="External"/><Relationship Id="rId232" Type="http://schemas.openxmlformats.org/officeDocument/2006/relationships/hyperlink" Target="https://barttorvik.com/team.php?team=Belmont&amp;year=2022" TargetMode="External"/><Relationship Id="rId253" Type="http://schemas.openxmlformats.org/officeDocument/2006/relationships/hyperlink" Target="https://barttorvik.com/team.php?team=Pittsburgh&amp;year=2022" TargetMode="External"/><Relationship Id="rId274" Type="http://schemas.openxmlformats.org/officeDocument/2006/relationships/hyperlink" Target="https://barttorvik.com/team.php?team=High+Point&amp;year=2022" TargetMode="External"/><Relationship Id="rId295" Type="http://schemas.openxmlformats.org/officeDocument/2006/relationships/hyperlink" Target="https://barttorvik.com/team.php?team=UC+Riverside&amp;year=2022" TargetMode="External"/><Relationship Id="rId309" Type="http://schemas.openxmlformats.org/officeDocument/2006/relationships/hyperlink" Target="https://barttorvik.com/team.php?team=Radford&amp;year=2022" TargetMode="External"/><Relationship Id="rId27" Type="http://schemas.openxmlformats.org/officeDocument/2006/relationships/hyperlink" Target="https://barttorvik.com/team.php?team=San+Francisco&amp;year=2022" TargetMode="External"/><Relationship Id="rId48" Type="http://schemas.openxmlformats.org/officeDocument/2006/relationships/hyperlink" Target="https://barttorvik.com/team.php?team=Baylor&amp;year=2022" TargetMode="External"/><Relationship Id="rId69" Type="http://schemas.openxmlformats.org/officeDocument/2006/relationships/hyperlink" Target="https://barttorvik.com/team.php?team=Alabama&amp;year=2022" TargetMode="External"/><Relationship Id="rId113" Type="http://schemas.openxmlformats.org/officeDocument/2006/relationships/hyperlink" Target="https://barttorvik.com/team.php?team=Rutgers&amp;year=2022" TargetMode="External"/><Relationship Id="rId134" Type="http://schemas.openxmlformats.org/officeDocument/2006/relationships/hyperlink" Target="https://barttorvik.com/team.php?team=Washington+St.&amp;year=2022" TargetMode="External"/><Relationship Id="rId320" Type="http://schemas.openxmlformats.org/officeDocument/2006/relationships/hyperlink" Target="https://barttorvik.com/team.php?team=Jackson+St.&amp;year=2022" TargetMode="External"/><Relationship Id="rId80" Type="http://schemas.openxmlformats.org/officeDocument/2006/relationships/hyperlink" Target="https://barttorvik.com/team.php?team=Ohio+St.&amp;year=2022" TargetMode="External"/><Relationship Id="rId155" Type="http://schemas.openxmlformats.org/officeDocument/2006/relationships/hyperlink" Target="https://barttorvik.com/team.php?team=Mississippi+St.&amp;year=2022" TargetMode="External"/><Relationship Id="rId176" Type="http://schemas.openxmlformats.org/officeDocument/2006/relationships/hyperlink" Target="https://barttorvik.com/team.php?team=Yale&amp;year=2022" TargetMode="External"/><Relationship Id="rId197" Type="http://schemas.openxmlformats.org/officeDocument/2006/relationships/hyperlink" Target="https://barttorvik.com/team.php?team=Winthrop&amp;year=2022" TargetMode="External"/><Relationship Id="rId341" Type="http://schemas.openxmlformats.org/officeDocument/2006/relationships/hyperlink" Target="https://barttorvik.com/team.php?team=Oregon+St.&amp;year=2022" TargetMode="External"/><Relationship Id="rId362" Type="http://schemas.openxmlformats.org/officeDocument/2006/relationships/hyperlink" Target="https://barttorvik.com/team.php?team=Canisius&amp;year=2022" TargetMode="External"/><Relationship Id="rId383" Type="http://schemas.openxmlformats.org/officeDocument/2006/relationships/hyperlink" Target="https://barttorvik.com/team.php?team=New+Orleans&amp;year=2022" TargetMode="External"/><Relationship Id="rId418" Type="http://schemas.openxmlformats.org/officeDocument/2006/relationships/hyperlink" Target="https://barttorvik.com/team.php?team=Bethune+Cookman&amp;year=2022" TargetMode="External"/><Relationship Id="rId439" Type="http://schemas.openxmlformats.org/officeDocument/2006/relationships/hyperlink" Target="https://barttorvik.com/team.php?team=Idaho&amp;year=2022" TargetMode="External"/><Relationship Id="rId201" Type="http://schemas.openxmlformats.org/officeDocument/2006/relationships/hyperlink" Target="https://barttorvik.com/team.php?team=Louisiana+Tech&amp;year=2022" TargetMode="External"/><Relationship Id="rId222" Type="http://schemas.openxmlformats.org/officeDocument/2006/relationships/hyperlink" Target="https://barttorvik.com/team.php?team=Texas+Southern&amp;year=2022" TargetMode="External"/><Relationship Id="rId243" Type="http://schemas.openxmlformats.org/officeDocument/2006/relationships/hyperlink" Target="https://barttorvik.com/team.php?team=South+Carolina&amp;year=2022" TargetMode="External"/><Relationship Id="rId264" Type="http://schemas.openxmlformats.org/officeDocument/2006/relationships/hyperlink" Target="https://barttorvik.com/team.php?team=UCF&amp;year=2022" TargetMode="External"/><Relationship Id="rId285" Type="http://schemas.openxmlformats.org/officeDocument/2006/relationships/hyperlink" Target="https://barttorvik.com/team.php?team=Miami+OH&amp;year=2022" TargetMode="External"/><Relationship Id="rId17" Type="http://schemas.openxmlformats.org/officeDocument/2006/relationships/hyperlink" Target="https://barttorvik.com/team.php?team=Arizona&amp;year=2022" TargetMode="External"/><Relationship Id="rId38" Type="http://schemas.openxmlformats.org/officeDocument/2006/relationships/hyperlink" Target="https://barttorvik.com/team.php?team=Saint+Mary%27s&amp;year=2022" TargetMode="External"/><Relationship Id="rId59" Type="http://schemas.openxmlformats.org/officeDocument/2006/relationships/hyperlink" Target="https://barttorvik.com/team.php?team=Loyola+Chicago&amp;year=2022" TargetMode="External"/><Relationship Id="rId103" Type="http://schemas.openxmlformats.org/officeDocument/2006/relationships/hyperlink" Target="https://barttorvik.com/team.php?team=Fresno+St.&amp;year=2022" TargetMode="External"/><Relationship Id="rId124" Type="http://schemas.openxmlformats.org/officeDocument/2006/relationships/hyperlink" Target="https://barttorvik.com/team.php?team=Arizona+St.&amp;year=2022" TargetMode="External"/><Relationship Id="rId310" Type="http://schemas.openxmlformats.org/officeDocument/2006/relationships/hyperlink" Target="https://barttorvik.com/team.php?team=La+Salle&amp;year=2022" TargetMode="External"/><Relationship Id="rId70" Type="http://schemas.openxmlformats.org/officeDocument/2006/relationships/hyperlink" Target="https://barttorvik.com/team.php?team=Alabama&amp;year=2022" TargetMode="External"/><Relationship Id="rId91" Type="http://schemas.openxmlformats.org/officeDocument/2006/relationships/hyperlink" Target="https://barttorvik.com/team.php?team=Seton+Hall&amp;year=2022" TargetMode="External"/><Relationship Id="rId145" Type="http://schemas.openxmlformats.org/officeDocument/2006/relationships/hyperlink" Target="https://barttorvik.com/team.php?team=Mississippi&amp;year=2022" TargetMode="External"/><Relationship Id="rId166" Type="http://schemas.openxmlformats.org/officeDocument/2006/relationships/hyperlink" Target="https://barttorvik.com/team.php?team=Washington&amp;year=2022" TargetMode="External"/><Relationship Id="rId187" Type="http://schemas.openxmlformats.org/officeDocument/2006/relationships/hyperlink" Target="https://barttorvik.com/team.php?team=Xavier&amp;year=2022" TargetMode="External"/><Relationship Id="rId331" Type="http://schemas.openxmlformats.org/officeDocument/2006/relationships/hyperlink" Target="https://barttorvik.com/team.php?team=Mount+St.+Mary%27s&amp;year=2022" TargetMode="External"/><Relationship Id="rId352" Type="http://schemas.openxmlformats.org/officeDocument/2006/relationships/hyperlink" Target="https://barttorvik.com/team.php?team=Siena&amp;year=2022" TargetMode="External"/><Relationship Id="rId373" Type="http://schemas.openxmlformats.org/officeDocument/2006/relationships/hyperlink" Target="https://barttorvik.com/team.php?team=Rice&amp;year=2022" TargetMode="External"/><Relationship Id="rId394" Type="http://schemas.openxmlformats.org/officeDocument/2006/relationships/hyperlink" Target="https://barttorvik.com/team.php?team=Coppin+St.&amp;year=2022" TargetMode="External"/><Relationship Id="rId408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429" Type="http://schemas.openxmlformats.org/officeDocument/2006/relationships/hyperlink" Target="https://barttorvik.com/team.php?team=Maryland+Eastern+Shore&amp;year=2022" TargetMode="External"/><Relationship Id="rId1" Type="http://schemas.openxmlformats.org/officeDocument/2006/relationships/hyperlink" Target="https://barttorvik.com/trank.php?sort=0&amp;begin=20220131&amp;end=20220314&amp;conlimit=All&amp;year=2022&amp;top=0&amp;venue=A-N&amp;type=All&amp;mingames=0&amp;quad=5&amp;rpi=" TargetMode="External"/><Relationship Id="rId212" Type="http://schemas.openxmlformats.org/officeDocument/2006/relationships/hyperlink" Target="https://barttorvik.com/team.php?team=Louisiana+Lafayette&amp;year=2022" TargetMode="External"/><Relationship Id="rId233" Type="http://schemas.openxmlformats.org/officeDocument/2006/relationships/hyperlink" Target="https://barttorvik.com/team.php?team=Northwestern&amp;year=2022" TargetMode="External"/><Relationship Id="rId254" Type="http://schemas.openxmlformats.org/officeDocument/2006/relationships/hyperlink" Target="https://barttorvik.com/team.php?team=Wright+St.&amp;year=2022" TargetMode="External"/><Relationship Id="rId440" Type="http://schemas.openxmlformats.org/officeDocument/2006/relationships/hyperlink" Target="https://barttorvik.com/team.php?team=Lamar&amp;year=2022" TargetMode="External"/><Relationship Id="rId28" Type="http://schemas.openxmlformats.org/officeDocument/2006/relationships/hyperlink" Target="https://barttorvik.com/team.php?team=Villanova&amp;year=2022" TargetMode="External"/><Relationship Id="rId49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114" Type="http://schemas.openxmlformats.org/officeDocument/2006/relationships/hyperlink" Target="https://barttorvik.com/team.php?team=Chattanooga&amp;year=2022" TargetMode="External"/><Relationship Id="rId275" Type="http://schemas.openxmlformats.org/officeDocument/2006/relationships/hyperlink" Target="https://barttorvik.com/team.php?team=Hawaii&amp;year=2022" TargetMode="External"/><Relationship Id="rId296" Type="http://schemas.openxmlformats.org/officeDocument/2006/relationships/hyperlink" Target="https://barttorvik.com/team.php?team=Northern+Colorado&amp;year=2022" TargetMode="External"/><Relationship Id="rId300" Type="http://schemas.openxmlformats.org/officeDocument/2006/relationships/hyperlink" Target="https://barttorvik.com/team.php?team=Binghamton&amp;year=2022" TargetMode="External"/><Relationship Id="rId60" Type="http://schemas.openxmlformats.org/officeDocument/2006/relationships/hyperlink" Target="https://barttorvik.com/team.php?team=Wisconsin&amp;year=2022" TargetMode="External"/><Relationship Id="rId81" Type="http://schemas.openxmlformats.org/officeDocument/2006/relationships/hyperlink" Target="https://barttorvik.com/team.php?team=Ohio+St.&amp;year=2022" TargetMode="External"/><Relationship Id="rId135" Type="http://schemas.openxmlformats.org/officeDocument/2006/relationships/hyperlink" Target="https://barttorvik.com/team.php?team=Saint+Peter%27s&amp;year=2022" TargetMode="External"/><Relationship Id="rId156" Type="http://schemas.openxmlformats.org/officeDocument/2006/relationships/hyperlink" Target="https://barttorvik.com/team.php?team=Western+Kentucky&amp;year=2022" TargetMode="External"/><Relationship Id="rId177" Type="http://schemas.openxmlformats.org/officeDocument/2006/relationships/hyperlink" Target="https://barttorvik.com/team.php?team=Buffalo&amp;year=2022" TargetMode="External"/><Relationship Id="rId198" Type="http://schemas.openxmlformats.org/officeDocument/2006/relationships/hyperlink" Target="https://barttorvik.com/team.php?team=Texas+St.&amp;year=2022" TargetMode="External"/><Relationship Id="rId321" Type="http://schemas.openxmlformats.org/officeDocument/2006/relationships/hyperlink" Target="https://barttorvik.com/team.php?team=Presbyterian&amp;year=2022" TargetMode="External"/><Relationship Id="rId342" Type="http://schemas.openxmlformats.org/officeDocument/2006/relationships/hyperlink" Target="https://barttorvik.com/team.php?team=UT+Arlington&amp;year=2022" TargetMode="External"/><Relationship Id="rId363" Type="http://schemas.openxmlformats.org/officeDocument/2006/relationships/hyperlink" Target="https://barttorvik.com/team.php?team=Albany&amp;year=2022" TargetMode="External"/><Relationship Id="rId384" Type="http://schemas.openxmlformats.org/officeDocument/2006/relationships/hyperlink" Target="https://barttorvik.com/team.php?team=Youngstown+St.&amp;year=2022" TargetMode="External"/><Relationship Id="rId419" Type="http://schemas.openxmlformats.org/officeDocument/2006/relationships/hyperlink" Target="https://barttorvik.com/team.php?team=Charleston+Southern&amp;year=2022" TargetMode="External"/><Relationship Id="rId202" Type="http://schemas.openxmlformats.org/officeDocument/2006/relationships/hyperlink" Target="https://barttorvik.com/team.php?team=Portland&amp;year=2022" TargetMode="External"/><Relationship Id="rId223" Type="http://schemas.openxmlformats.org/officeDocument/2006/relationships/hyperlink" Target="https://barttorvik.com/team.php?team=Texas+Southern&amp;year=2022" TargetMode="External"/><Relationship Id="rId244" Type="http://schemas.openxmlformats.org/officeDocument/2006/relationships/hyperlink" Target="https://barttorvik.com/team.php?team=Utah+Valley&amp;year=2022" TargetMode="External"/><Relationship Id="rId430" Type="http://schemas.openxmlformats.org/officeDocument/2006/relationships/hyperlink" Target="https://barttorvik.com/team.php?team=William+%26+Mary&amp;year=2022" TargetMode="External"/><Relationship Id="rId18" Type="http://schemas.openxmlformats.org/officeDocument/2006/relationships/hyperlink" Target="https://barttorvik.com/team.php?team=Arizona&amp;year=2022" TargetMode="External"/><Relationship Id="rId39" Type="http://schemas.openxmlformats.org/officeDocument/2006/relationships/hyperlink" Target="https://barttorvik.com/team.php?team=Saint+Mary%27s&amp;year=2022" TargetMode="External"/><Relationship Id="rId265" Type="http://schemas.openxmlformats.org/officeDocument/2006/relationships/hyperlink" Target="https://barttorvik.com/team.php?team=Portland+St.&amp;year=2022" TargetMode="External"/><Relationship Id="rId286" Type="http://schemas.openxmlformats.org/officeDocument/2006/relationships/hyperlink" Target="https://barttorvik.com/team.php?team=Wichita+St.&amp;year=2022" TargetMode="External"/><Relationship Id="rId50" Type="http://schemas.openxmlformats.org/officeDocument/2006/relationships/hyperlink" Target="https://barttorvik.com/team.php?team=Miami+FL&amp;year=2022" TargetMode="External"/><Relationship Id="rId104" Type="http://schemas.openxmlformats.org/officeDocument/2006/relationships/hyperlink" Target="https://barttorvik.com/team.php?team=New+Mexico+St.&amp;year=2022" TargetMode="External"/><Relationship Id="rId125" Type="http://schemas.openxmlformats.org/officeDocument/2006/relationships/hyperlink" Target="https://barttorvik.com/team.php?team=Jacksonville+St.&amp;year=2022" TargetMode="External"/><Relationship Id="rId146" Type="http://schemas.openxmlformats.org/officeDocument/2006/relationships/hyperlink" Target="https://barttorvik.com/team.php?team=South+Dakota+St.&amp;year=2022" TargetMode="External"/><Relationship Id="rId167" Type="http://schemas.openxmlformats.org/officeDocument/2006/relationships/hyperlink" Target="https://barttorvik.com/team.php?team=College+of+Charleston&amp;year=2022" TargetMode="External"/><Relationship Id="rId188" Type="http://schemas.openxmlformats.org/officeDocument/2006/relationships/hyperlink" Target="https://barttorvik.com/team.php?team=UNC+Wilmington&amp;year=2022" TargetMode="External"/><Relationship Id="rId311" Type="http://schemas.openxmlformats.org/officeDocument/2006/relationships/hyperlink" Target="https://barttorvik.com/team.php?team=Brown&amp;year=2022" TargetMode="External"/><Relationship Id="rId332" Type="http://schemas.openxmlformats.org/officeDocument/2006/relationships/hyperlink" Target="https://barttorvik.com/team.php?team=Arkansas+St.&amp;year=2022" TargetMode="External"/><Relationship Id="rId353" Type="http://schemas.openxmlformats.org/officeDocument/2006/relationships/hyperlink" Target="https://barttorvik.com/team.php?team=Eastern+Washington&amp;year=2022" TargetMode="External"/><Relationship Id="rId374" Type="http://schemas.openxmlformats.org/officeDocument/2006/relationships/hyperlink" Target="https://barttorvik.com/team.php?team=Alabama+A%26M&amp;year=2022" TargetMode="External"/><Relationship Id="rId395" Type="http://schemas.openxmlformats.org/officeDocument/2006/relationships/hyperlink" Target="https://barttorvik.com/team.php?team=Sacred+Heart&amp;year=2022" TargetMode="External"/><Relationship Id="rId409" Type="http://schemas.openxmlformats.org/officeDocument/2006/relationships/hyperlink" Target="https://barttorvik.com/team.php?team=Alabama+St.&amp;year=2022" TargetMode="External"/><Relationship Id="rId71" Type="http://schemas.openxmlformats.org/officeDocument/2006/relationships/hyperlink" Target="https://barttorvik.com/team.php?team=Texas&amp;year=2022" TargetMode="External"/><Relationship Id="rId92" Type="http://schemas.openxmlformats.org/officeDocument/2006/relationships/hyperlink" Target="https://barttorvik.com/team.php?team=Seton+Hall&amp;year=2022" TargetMode="External"/><Relationship Id="rId213" Type="http://schemas.openxmlformats.org/officeDocument/2006/relationships/hyperlink" Target="https://barttorvik.com/team.php?team=Iona&amp;year=2022" TargetMode="External"/><Relationship Id="rId234" Type="http://schemas.openxmlformats.org/officeDocument/2006/relationships/hyperlink" Target="https://barttorvik.com/team.php?team=Northern+Iowa&amp;year=2022" TargetMode="External"/><Relationship Id="rId420" Type="http://schemas.openxmlformats.org/officeDocument/2006/relationships/hyperlink" Target="https://barttorvik.com/team.php?team=Hampton&amp;year=2022" TargetMode="External"/><Relationship Id="rId2" Type="http://schemas.openxmlformats.org/officeDocument/2006/relationships/hyperlink" Target="https://barttorvik.com/trank.php?&amp;begin=20220131&amp;end=20220314&amp;conlimit=All&amp;year=2022&amp;top=0&amp;venue=A-N&amp;type=All&amp;mingames=0&amp;quad=5&amp;rpi=&amp;rev=0" TargetMode="External"/><Relationship Id="rId29" Type="http://schemas.openxmlformats.org/officeDocument/2006/relationships/hyperlink" Target="https://barttorvik.com/team.php?team=Villanova&amp;year=2022" TargetMode="External"/><Relationship Id="rId255" Type="http://schemas.openxmlformats.org/officeDocument/2006/relationships/hyperlink" Target="https://barttorvik.com/team.php?team=Wright+St.&amp;year=2022" TargetMode="External"/><Relationship Id="rId276" Type="http://schemas.openxmlformats.org/officeDocument/2006/relationships/hyperlink" Target="https://barttorvik.com/team.php?team=San+Jose+St.&amp;year=2022" TargetMode="External"/><Relationship Id="rId297" Type="http://schemas.openxmlformats.org/officeDocument/2006/relationships/hyperlink" Target="https://barttorvik.com/team.php?team=Central+Arkansas&amp;year=2022" TargetMode="External"/><Relationship Id="rId441" Type="http://schemas.openxmlformats.org/officeDocument/2006/relationships/hyperlink" Target="https://barttorvik.com/team.php?team=Eastern+Illinois&amp;year=2022" TargetMode="External"/><Relationship Id="rId40" Type="http://schemas.openxmlformats.org/officeDocument/2006/relationships/hyperlink" Target="https://barttorvik.com/team.php?team=Illinois&amp;year=2022" TargetMode="External"/><Relationship Id="rId115" Type="http://schemas.openxmlformats.org/officeDocument/2006/relationships/hyperlink" Target="https://barttorvik.com/team.php?team=Chattanooga&amp;year=2022" TargetMode="External"/><Relationship Id="rId136" Type="http://schemas.openxmlformats.org/officeDocument/2006/relationships/hyperlink" Target="https://barttorvik.com/team.php?team=Saint+Peter%27s&amp;year=2022" TargetMode="External"/><Relationship Id="rId157" Type="http://schemas.openxmlformats.org/officeDocument/2006/relationships/hyperlink" Target="https://barttorvik.com/team.php?team=Butler&amp;year=2022" TargetMode="External"/><Relationship Id="rId178" Type="http://schemas.openxmlformats.org/officeDocument/2006/relationships/hyperlink" Target="https://barttorvik.com/team.php?team=Cincinnati&amp;year=2022" TargetMode="External"/><Relationship Id="rId301" Type="http://schemas.openxmlformats.org/officeDocument/2006/relationships/hyperlink" Target="https://barttorvik.com/team.php?team=Northern+Illinois&amp;year=2022" TargetMode="External"/><Relationship Id="rId322" Type="http://schemas.openxmlformats.org/officeDocument/2006/relationships/hyperlink" Target="https://barttorvik.com/team.php?team=Western+Michigan&amp;year=2022" TargetMode="External"/><Relationship Id="rId343" Type="http://schemas.openxmlformats.org/officeDocument/2006/relationships/hyperlink" Target="https://barttorvik.com/team.php?team=North+Carolina+A%26T&amp;year=2022" TargetMode="External"/><Relationship Id="rId364" Type="http://schemas.openxmlformats.org/officeDocument/2006/relationships/hyperlink" Target="https://barttorvik.com/team.php?team=Sacramento+St.&amp;year=2022" TargetMode="External"/><Relationship Id="rId61" Type="http://schemas.openxmlformats.org/officeDocument/2006/relationships/hyperlink" Target="https://barttorvik.com/team.php?team=Wisconsin&amp;year=2022" TargetMode="External"/><Relationship Id="rId82" Type="http://schemas.openxmlformats.org/officeDocument/2006/relationships/hyperlink" Target="https://barttorvik.com/team.php?team=Indiana&amp;year=2022" TargetMode="External"/><Relationship Id="rId199" Type="http://schemas.openxmlformats.org/officeDocument/2006/relationships/hyperlink" Target="https://barttorvik.com/team.php?team=Middle+Tennessee&amp;year=2022" TargetMode="External"/><Relationship Id="rId203" Type="http://schemas.openxmlformats.org/officeDocument/2006/relationships/hyperlink" Target="https://barttorvik.com/team.php?team=Iowa+St.&amp;year=2022" TargetMode="External"/><Relationship Id="rId385" Type="http://schemas.openxmlformats.org/officeDocument/2006/relationships/hyperlink" Target="https://barttorvik.com/team.php?team=Wagner&amp;year=2022" TargetMode="External"/><Relationship Id="rId19" Type="http://schemas.openxmlformats.org/officeDocument/2006/relationships/hyperlink" Target="https://barttorvik.com/team.php?team=Houston&amp;year=2022" TargetMode="External"/><Relationship Id="rId224" Type="http://schemas.openxmlformats.org/officeDocument/2006/relationships/hyperlink" Target="https://barttorvik.com/team.php?team=Georgetown&amp;year=2022" TargetMode="External"/><Relationship Id="rId245" Type="http://schemas.openxmlformats.org/officeDocument/2006/relationships/hyperlink" Target="https://barttorvik.com/team.php?team=Tulsa&amp;year=2022" TargetMode="External"/><Relationship Id="rId266" Type="http://schemas.openxmlformats.org/officeDocument/2006/relationships/hyperlink" Target="https://barttorvik.com/team.php?team=George+Washington&amp;year=2022" TargetMode="External"/><Relationship Id="rId287" Type="http://schemas.openxmlformats.org/officeDocument/2006/relationships/hyperlink" Target="https://barttorvik.com/team.php?team=North+Florida&amp;year=2022" TargetMode="External"/><Relationship Id="rId410" Type="http://schemas.openxmlformats.org/officeDocument/2006/relationships/hyperlink" Target="https://barttorvik.com/team.php?team=Austin+Peay&amp;year=2022" TargetMode="External"/><Relationship Id="rId431" Type="http://schemas.openxmlformats.org/officeDocument/2006/relationships/hyperlink" Target="https://barttorvik.com/team.php?team=American&amp;year=2022" TargetMode="External"/><Relationship Id="rId30" Type="http://schemas.openxmlformats.org/officeDocument/2006/relationships/hyperlink" Target="https://barttorvik.com/team.php?team=Memphis&amp;year=2022" TargetMode="External"/><Relationship Id="rId105" Type="http://schemas.openxmlformats.org/officeDocument/2006/relationships/hyperlink" Target="https://barttorvik.com/team.php?team=New+Mexico+St.&amp;year=2022" TargetMode="External"/><Relationship Id="rId126" Type="http://schemas.openxmlformats.org/officeDocument/2006/relationships/hyperlink" Target="https://barttorvik.com/team.php?team=Jacksonville+St.&amp;year=2022" TargetMode="External"/><Relationship Id="rId147" Type="http://schemas.openxmlformats.org/officeDocument/2006/relationships/hyperlink" Target="https://barttorvik.com/team.php?team=South+Dakota+St.&amp;year=2022" TargetMode="External"/><Relationship Id="rId168" Type="http://schemas.openxmlformats.org/officeDocument/2006/relationships/hyperlink" Target="https://barttorvik.com/team.php?team=Stephen+F.+Austin&amp;year=2022" TargetMode="External"/><Relationship Id="rId312" Type="http://schemas.openxmlformats.org/officeDocument/2006/relationships/hyperlink" Target="https://barttorvik.com/team.php?team=Central+Michigan&amp;year=2022" TargetMode="External"/><Relationship Id="rId333" Type="http://schemas.openxmlformats.org/officeDocument/2006/relationships/hyperlink" Target="https://barttorvik.com/team.php?team=Manhattan&amp;year=2022" TargetMode="External"/><Relationship Id="rId354" Type="http://schemas.openxmlformats.org/officeDocument/2006/relationships/hyperlink" Target="https://barttorvik.com/team.php?team=Grambling+St.&amp;year=2022" TargetMode="External"/><Relationship Id="rId51" Type="http://schemas.openxmlformats.org/officeDocument/2006/relationships/hyperlink" Target="https://barttorvik.com/team.php?team=Miami+FL&amp;year=2022" TargetMode="External"/><Relationship Id="rId72" Type="http://schemas.openxmlformats.org/officeDocument/2006/relationships/hyperlink" Target="https://barttorvik.com/team.php?team=Texas&amp;year=2022" TargetMode="External"/><Relationship Id="rId93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189" Type="http://schemas.openxmlformats.org/officeDocument/2006/relationships/hyperlink" Target="https://barttorvik.com/team.php?team=Colgate&amp;year=2022" TargetMode="External"/><Relationship Id="rId375" Type="http://schemas.openxmlformats.org/officeDocument/2006/relationships/hyperlink" Target="https://barttorvik.com/team.php?team=St.+Francis+PA&amp;year=2022" TargetMode="External"/><Relationship Id="rId396" Type="http://schemas.openxmlformats.org/officeDocument/2006/relationships/hyperlink" Target="https://barttorvik.com/team.php?team=Houston+Christian&amp;year=2022" TargetMode="External"/><Relationship Id="rId3" Type="http://schemas.openxmlformats.org/officeDocument/2006/relationships/hyperlink" Target="https://barttorvik.com/team.php?team=Gonzaga&amp;year=2022" TargetMode="External"/><Relationship Id="rId214" Type="http://schemas.openxmlformats.org/officeDocument/2006/relationships/hyperlink" Target="https://barttorvik.com/team.php?team=Marquette&amp;year=2022" TargetMode="External"/><Relationship Id="rId235" Type="http://schemas.openxmlformats.org/officeDocument/2006/relationships/hyperlink" Target="https://barttorvik.com/team.php?team=UNC+Asheville&amp;year=2022" TargetMode="External"/><Relationship Id="rId256" Type="http://schemas.openxmlformats.org/officeDocument/2006/relationships/hyperlink" Target="https://barttorvik.com/team.php?team=Southeast+Missouri+St.&amp;year=2022" TargetMode="External"/><Relationship Id="rId277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298" Type="http://schemas.openxmlformats.org/officeDocument/2006/relationships/hyperlink" Target="https://barttorvik.com/team.php?team=Louisiana+Monroe&amp;year=2022" TargetMode="External"/><Relationship Id="rId400" Type="http://schemas.openxmlformats.org/officeDocument/2006/relationships/hyperlink" Target="https://barttorvik.com/team.php?team=South+Carolina+St.&amp;year=2022" TargetMode="External"/><Relationship Id="rId421" Type="http://schemas.openxmlformats.org/officeDocument/2006/relationships/hyperlink" Target="https://barttorvik.com/team.php?team=Nebraska+Omaha&amp;year=2022" TargetMode="External"/><Relationship Id="rId442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116" Type="http://schemas.openxmlformats.org/officeDocument/2006/relationships/hyperlink" Target="https://barttorvik.com/team.php?team=Utah+St.&amp;year=2022" TargetMode="External"/><Relationship Id="rId137" Type="http://schemas.openxmlformats.org/officeDocument/2006/relationships/hyperlink" Target="https://barttorvik.com/team.php?team=Penn+St.&amp;year=2022" TargetMode="External"/><Relationship Id="rId158" Type="http://schemas.openxmlformats.org/officeDocument/2006/relationships/hyperlink" Target="https://barttorvik.com/team.php?team=Toledo&amp;year=2022" TargetMode="External"/><Relationship Id="rId302" Type="http://schemas.openxmlformats.org/officeDocument/2006/relationships/hyperlink" Target="https://barttorvik.com/team.php?team=UMass+Lowell&amp;year=2022" TargetMode="External"/><Relationship Id="rId323" Type="http://schemas.openxmlformats.org/officeDocument/2006/relationships/hyperlink" Target="https://barttorvik.com/team.php?team=Cal+Baptist&amp;year=2022" TargetMode="External"/><Relationship Id="rId344" Type="http://schemas.openxmlformats.org/officeDocument/2006/relationships/hyperlink" Target="https://barttorvik.com/team.php?team=Cal+St.+Bakersfield&amp;year=2022" TargetMode="External"/><Relationship Id="rId20" Type="http://schemas.openxmlformats.org/officeDocument/2006/relationships/hyperlink" Target="https://barttorvik.com/team.php?team=Houston&amp;year=2022" TargetMode="External"/><Relationship Id="rId41" Type="http://schemas.openxmlformats.org/officeDocument/2006/relationships/hyperlink" Target="https://barttorvik.com/team.php?team=Illinois&amp;year=2022" TargetMode="External"/><Relationship Id="rId62" Type="http://schemas.openxmlformats.org/officeDocument/2006/relationships/hyperlink" Target="https://barttorvik.com/team.php?team=LSU&amp;year=2022" TargetMode="External"/><Relationship Id="rId83" Type="http://schemas.openxmlformats.org/officeDocument/2006/relationships/hyperlink" Target="https://barttorvik.com/team.php?team=Indiana&amp;year=2022" TargetMode="External"/><Relationship Id="rId179" Type="http://schemas.openxmlformats.org/officeDocument/2006/relationships/hyperlink" Target="https://barttorvik.com/team.php?team=UNLV&amp;year=2022" TargetMode="External"/><Relationship Id="rId365" Type="http://schemas.openxmlformats.org/officeDocument/2006/relationships/hyperlink" Target="https://barttorvik.com/team.php?team=Holy+Cross&amp;year=2022" TargetMode="External"/><Relationship Id="rId386" Type="http://schemas.openxmlformats.org/officeDocument/2006/relationships/hyperlink" Target="https://barttorvik.com/team.php?team=Howard&amp;year=2022" TargetMode="External"/><Relationship Id="rId190" Type="http://schemas.openxmlformats.org/officeDocument/2006/relationships/hyperlink" Target="https://barttorvik.com/team.php?team=Colgate&amp;year=2022" TargetMode="External"/><Relationship Id="rId204" Type="http://schemas.openxmlformats.org/officeDocument/2006/relationships/hyperlink" Target="https://barttorvik.com/team.php?team=Iowa+St.&amp;year=2022" TargetMode="External"/><Relationship Id="rId225" Type="http://schemas.openxmlformats.org/officeDocument/2006/relationships/hyperlink" Target="https://barttorvik.com/team.php?team=Georgia+Tech&amp;year=2022" TargetMode="External"/><Relationship Id="rId246" Type="http://schemas.openxmlformats.org/officeDocument/2006/relationships/hyperlink" Target="https://barttorvik.com/team.php?team=Southern+Illinois&amp;year=2022" TargetMode="External"/><Relationship Id="rId267" Type="http://schemas.openxmlformats.org/officeDocument/2006/relationships/hyperlink" Target="https://barttorvik.com/team.php?team=Tarleton+St.&amp;year=2022" TargetMode="External"/><Relationship Id="rId288" Type="http://schemas.openxmlformats.org/officeDocument/2006/relationships/hyperlink" Target="https://barttorvik.com/team.php?team=Marshall&amp;year=2022" TargetMode="External"/><Relationship Id="rId411" Type="http://schemas.openxmlformats.org/officeDocument/2006/relationships/hyperlink" Target="https://barttorvik.com/team.php?team=Northwestern+St.&amp;year=2022" TargetMode="External"/><Relationship Id="rId432" Type="http://schemas.openxmlformats.org/officeDocument/2006/relationships/hyperlink" Target="https://barttorvik.com/team.php?team=IUPUI&amp;year=2022" TargetMode="External"/><Relationship Id="rId106" Type="http://schemas.openxmlformats.org/officeDocument/2006/relationships/hyperlink" Target="https://barttorvik.com/team.php?team=North+Texas&amp;year=2022" TargetMode="External"/><Relationship Id="rId127" Type="http://schemas.openxmlformats.org/officeDocument/2006/relationships/hyperlink" Target="https://barttorvik.com/team.php?team=Furman&amp;year=2022" TargetMode="External"/><Relationship Id="rId313" Type="http://schemas.openxmlformats.org/officeDocument/2006/relationships/hyperlink" Target="https://barttorvik.com/team.php?team=Merrimack&amp;year=2022" TargetMode="External"/><Relationship Id="rId10" Type="http://schemas.openxmlformats.org/officeDocument/2006/relationships/hyperlink" Target="https://barttorvik.com/team.php?team=Tennessee&amp;year=2022" TargetMode="External"/><Relationship Id="rId31" Type="http://schemas.openxmlformats.org/officeDocument/2006/relationships/hyperlink" Target="https://barttorvik.com/team.php?team=Memphis&amp;year=2022" TargetMode="External"/><Relationship Id="rId52" Type="http://schemas.openxmlformats.org/officeDocument/2006/relationships/hyperlink" Target="https://barttorvik.com/team.php?team=TCU&amp;year=2022" TargetMode="External"/><Relationship Id="rId73" Type="http://schemas.openxmlformats.org/officeDocument/2006/relationships/hyperlink" Target="https://barttorvik.com/team.php?team=Purdue&amp;year=2022" TargetMode="External"/><Relationship Id="rId94" Type="http://schemas.openxmlformats.org/officeDocument/2006/relationships/hyperlink" Target="https://barttorvik.com/team.php?team=Akron&amp;year=2022" TargetMode="External"/><Relationship Id="rId148" Type="http://schemas.openxmlformats.org/officeDocument/2006/relationships/hyperlink" Target="https://barttorvik.com/team.php?team=Wyoming&amp;year=2022" TargetMode="External"/><Relationship Id="rId169" Type="http://schemas.openxmlformats.org/officeDocument/2006/relationships/hyperlink" Target="https://barttorvik.com/team.php?team=Missouri+St.&amp;year=2022" TargetMode="External"/><Relationship Id="rId334" Type="http://schemas.openxmlformats.org/officeDocument/2006/relationships/hyperlink" Target="https://barttorvik.com/team.php?team=Boston+University&amp;year=2022" TargetMode="External"/><Relationship Id="rId355" Type="http://schemas.openxmlformats.org/officeDocument/2006/relationships/hyperlink" Target="https://barttorvik.com/team.php?team=Oral+Roberts&amp;year=2022" TargetMode="External"/><Relationship Id="rId376" Type="http://schemas.openxmlformats.org/officeDocument/2006/relationships/hyperlink" Target="https://barttorvik.com/team.php?team=Florida+A%26M&amp;year=2022" TargetMode="External"/><Relationship Id="rId397" Type="http://schemas.openxmlformats.org/officeDocument/2006/relationships/hyperlink" Target="https://barttorvik.com/team.php?team=South+Alabama&amp;year=2022" TargetMode="External"/><Relationship Id="rId4" Type="http://schemas.openxmlformats.org/officeDocument/2006/relationships/hyperlink" Target="https://barttorvik.com/team.php?team=Gonzaga&amp;year=2022" TargetMode="External"/><Relationship Id="rId180" Type="http://schemas.openxmlformats.org/officeDocument/2006/relationships/hyperlink" Target="https://barttorvik.com/team.php?team=Murray+St.&amp;year=2022" TargetMode="External"/><Relationship Id="rId215" Type="http://schemas.openxmlformats.org/officeDocument/2006/relationships/hyperlink" Target="https://barttorvik.com/team.php?team=Marquette&amp;year=2022" TargetMode="External"/><Relationship Id="rId236" Type="http://schemas.openxmlformats.org/officeDocument/2006/relationships/hyperlink" Target="https://barttorvik.com/team.php?team=New+Hampshire&amp;year=2022" TargetMode="External"/><Relationship Id="rId257" Type="http://schemas.openxmlformats.org/officeDocument/2006/relationships/hyperlink" Target="https://barttorvik.com/team.php?team=East+Tennessee+St.&amp;year=2022" TargetMode="External"/><Relationship Id="rId278" Type="http://schemas.openxmlformats.org/officeDocument/2006/relationships/hyperlink" Target="https://barttorvik.com/team.php?team=Weber+St.&amp;year=2022" TargetMode="External"/><Relationship Id="rId401" Type="http://schemas.openxmlformats.org/officeDocument/2006/relationships/hyperlink" Target="https://barttorvik.com/team.php?team=UT+Rio+Grande+Valley&amp;year=2022" TargetMode="External"/><Relationship Id="rId422" Type="http://schemas.openxmlformats.org/officeDocument/2006/relationships/hyperlink" Target="https://barttorvik.com/team.php?team=North+Alabama&amp;year=2022" TargetMode="External"/><Relationship Id="rId303" Type="http://schemas.openxmlformats.org/officeDocument/2006/relationships/hyperlink" Target="https://barttorvik.com/team.php?team=Indiana+St.&amp;year=2022" TargetMode="External"/><Relationship Id="rId42" Type="http://schemas.openxmlformats.org/officeDocument/2006/relationships/hyperlink" Target="https://barttorvik.com/team.php?team=Kansas+St.&amp;year=2022" TargetMode="External"/><Relationship Id="rId84" Type="http://schemas.openxmlformats.org/officeDocument/2006/relationships/hyperlink" Target="https://barttorvik.com/team.php?team=Nebraska&amp;year=2022" TargetMode="External"/><Relationship Id="rId138" Type="http://schemas.openxmlformats.org/officeDocument/2006/relationships/hyperlink" Target="https://barttorvik.com/team.php?team=SMU&amp;year=2022" TargetMode="External"/><Relationship Id="rId345" Type="http://schemas.openxmlformats.org/officeDocument/2006/relationships/hyperlink" Target="https://barttorvik.com/team.php?team=Southern&amp;year=2022" TargetMode="External"/><Relationship Id="rId387" Type="http://schemas.openxmlformats.org/officeDocument/2006/relationships/hyperlink" Target="https://barttorvik.com/team.php?team=Green+Bay&amp;year=2022" TargetMode="External"/><Relationship Id="rId191" Type="http://schemas.openxmlformats.org/officeDocument/2006/relationships/hyperlink" Target="https://barttorvik.com/team.php?team=Stanford&amp;year=2022" TargetMode="External"/><Relationship Id="rId205" Type="http://schemas.openxmlformats.org/officeDocument/2006/relationships/hyperlink" Target="https://barttorvik.com/team.php?team=VMI&amp;year=2022" TargetMode="External"/><Relationship Id="rId247" Type="http://schemas.openxmlformats.org/officeDocument/2006/relationships/hyperlink" Target="https://barttorvik.com/team.php?team=Cal+St.+Fullerton&amp;year=2022" TargetMode="External"/><Relationship Id="rId412" Type="http://schemas.openxmlformats.org/officeDocument/2006/relationships/hyperlink" Target="https://barttorvik.com/team.php?team=San+Diego&amp;year=2022" TargetMode="External"/><Relationship Id="rId107" Type="http://schemas.openxmlformats.org/officeDocument/2006/relationships/hyperlink" Target="https://barttorvik.com/team.php?team=Hofstra&amp;year=2022" TargetMode="External"/><Relationship Id="rId289" Type="http://schemas.openxmlformats.org/officeDocument/2006/relationships/hyperlink" Target="https://barttorvik.com/team.php?team=Florida+Gulf+Coast&amp;year=2022" TargetMode="External"/><Relationship Id="rId11" Type="http://schemas.openxmlformats.org/officeDocument/2006/relationships/hyperlink" Target="https://barttorvik.com/team.php?team=Iowa&amp;year=2022" TargetMode="External"/><Relationship Id="rId53" Type="http://schemas.openxmlformats.org/officeDocument/2006/relationships/hyperlink" Target="https://barttorvik.com/team.php?team=TCU&amp;year=2022" TargetMode="External"/><Relationship Id="rId149" Type="http://schemas.openxmlformats.org/officeDocument/2006/relationships/hyperlink" Target="https://barttorvik.com/team.php?team=Wyoming&amp;year=2022" TargetMode="External"/><Relationship Id="rId314" Type="http://schemas.openxmlformats.org/officeDocument/2006/relationships/hyperlink" Target="https://barttorvik.com/team.php?team=Illinois+Chicago&amp;year=2022" TargetMode="External"/><Relationship Id="rId356" Type="http://schemas.openxmlformats.org/officeDocument/2006/relationships/hyperlink" Target="https://barttorvik.com/trank.php?&amp;begin=20220131&amp;end=20220314&amp;conlimit=All&amp;year=2022&amp;top=0&amp;venue=A-N&amp;type=All&amp;mingames=0&amp;quad=5&amp;rpi=" TargetMode="External"/><Relationship Id="rId398" Type="http://schemas.openxmlformats.org/officeDocument/2006/relationships/hyperlink" Target="https://barttorvik.com/team.php?team=Milwaukee&amp;year=2022" TargetMode="External"/><Relationship Id="rId95" Type="http://schemas.openxmlformats.org/officeDocument/2006/relationships/hyperlink" Target="https://barttorvik.com/team.php?team=Akron&amp;year=2022" TargetMode="External"/><Relationship Id="rId160" Type="http://schemas.openxmlformats.org/officeDocument/2006/relationships/hyperlink" Target="https://barttorvik.com/team.php?team=Michigan+St.&amp;year=2022" TargetMode="External"/><Relationship Id="rId216" Type="http://schemas.openxmlformats.org/officeDocument/2006/relationships/hyperlink" Target="https://barttorvik.com/team.php?team=St.+Bonaventure&amp;year=2022" TargetMode="External"/><Relationship Id="rId423" Type="http://schemas.openxmlformats.org/officeDocument/2006/relationships/hyperlink" Target="https://barttorvik.com/team.php?team=Evansville&amp;year=2022" TargetMode="External"/><Relationship Id="rId258" Type="http://schemas.openxmlformats.org/officeDocument/2006/relationships/hyperlink" Target="https://barttorvik.com/team.php?team=Bradley&amp;year=2022" TargetMode="External"/><Relationship Id="rId22" Type="http://schemas.openxmlformats.org/officeDocument/2006/relationships/hyperlink" Target="https://barttorvik.com/team.php?team=Virginia+Tech&amp;year=2022" TargetMode="External"/><Relationship Id="rId64" Type="http://schemas.openxmlformats.org/officeDocument/2006/relationships/hyperlink" Target="https://barttorvik.com/team.php?team=Vanderbilt&amp;year=2022" TargetMode="External"/><Relationship Id="rId118" Type="http://schemas.openxmlformats.org/officeDocument/2006/relationships/hyperlink" Target="https://barttorvik.com/team.php?team=UAB&amp;year=2022" TargetMode="External"/><Relationship Id="rId325" Type="http://schemas.openxmlformats.org/officeDocument/2006/relationships/hyperlink" Target="https://barttorvik.com/team.php?team=Duquesne&amp;year=2022" TargetMode="External"/><Relationship Id="rId367" Type="http://schemas.openxmlformats.org/officeDocument/2006/relationships/hyperlink" Target="https://barttorvik.com/team.php?team=Georgia+Southern&amp;year=2022" TargetMode="External"/><Relationship Id="rId171" Type="http://schemas.openxmlformats.org/officeDocument/2006/relationships/hyperlink" Target="https://barttorvik.com/team.php?team=Utah&amp;year=2022" TargetMode="External"/><Relationship Id="rId227" Type="http://schemas.openxmlformats.org/officeDocument/2006/relationships/hyperlink" Target="https://barttorvik.com/team.php?team=George+Mason&amp;year=2022" TargetMode="External"/><Relationship Id="rId269" Type="http://schemas.openxmlformats.org/officeDocument/2006/relationships/hyperlink" Target="https://barttorvik.com/team.php?team=Coastal+Carolina&amp;year=2022" TargetMode="External"/><Relationship Id="rId434" Type="http://schemas.openxmlformats.org/officeDocument/2006/relationships/hyperlink" Target="https://barttorvik.com/team.php?team=Columbia&amp;year=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62527-61C8-4976-B79A-11F0B87E9EF4}">
  <dimension ref="A1:BJ388"/>
  <sheetViews>
    <sheetView tabSelected="1" workbookViewId="0">
      <selection activeCell="S25" sqref="S25"/>
    </sheetView>
  </sheetViews>
  <sheetFormatPr defaultRowHeight="15"/>
  <cols>
    <col min="4" max="4" width="13.5703125" customWidth="1"/>
    <col min="18" max="18" width="11.140625" customWidth="1"/>
    <col min="30" max="30" width="14.140625" customWidth="1"/>
    <col min="48" max="48" width="19.28515625" bestFit="1" customWidth="1"/>
    <col min="49" max="50" width="19.28515625" customWidth="1"/>
  </cols>
  <sheetData>
    <row r="1" spans="1:57">
      <c r="A1" s="4" t="s">
        <v>28</v>
      </c>
      <c r="B1" s="4" t="s">
        <v>25</v>
      </c>
      <c r="C1" s="4" t="s">
        <v>26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457</v>
      </c>
      <c r="T1" s="428" t="s">
        <v>458</v>
      </c>
      <c r="U1" s="4" t="s">
        <v>459</v>
      </c>
      <c r="V1" s="428" t="s">
        <v>460</v>
      </c>
      <c r="W1" s="428" t="s">
        <v>515</v>
      </c>
      <c r="X1" s="428" t="s">
        <v>517</v>
      </c>
      <c r="Y1" s="428" t="s">
        <v>516</v>
      </c>
      <c r="Z1" s="3" t="s">
        <v>15</v>
      </c>
      <c r="AA1" s="3" t="s">
        <v>456</v>
      </c>
      <c r="AB1" s="3" t="s">
        <v>16</v>
      </c>
      <c r="AC1" s="1" t="s">
        <v>17</v>
      </c>
      <c r="AD1" s="2" t="s">
        <v>18</v>
      </c>
      <c r="AE1" s="2" t="s">
        <v>443</v>
      </c>
      <c r="AF1" s="2" t="s">
        <v>444</v>
      </c>
      <c r="AG1" s="2" t="s">
        <v>447</v>
      </c>
      <c r="AH1" s="2" t="s">
        <v>448</v>
      </c>
      <c r="AI1" s="1" t="s">
        <v>19</v>
      </c>
      <c r="AJ1" s="1" t="s">
        <v>20</v>
      </c>
      <c r="AK1" s="2" t="s">
        <v>453</v>
      </c>
      <c r="AL1" s="1" t="s">
        <v>21</v>
      </c>
      <c r="AM1" s="2" t="s">
        <v>452</v>
      </c>
      <c r="AN1" s="1" t="s">
        <v>22</v>
      </c>
      <c r="AO1" s="2" t="s">
        <v>23</v>
      </c>
      <c r="AP1" s="1" t="s">
        <v>24</v>
      </c>
      <c r="AQ1" s="1" t="s">
        <v>29</v>
      </c>
      <c r="AR1" s="1" t="s">
        <v>30</v>
      </c>
      <c r="AS1" s="2" t="s">
        <v>23</v>
      </c>
      <c r="AT1" s="1" t="s">
        <v>30</v>
      </c>
      <c r="AU1" s="3" t="s">
        <v>451</v>
      </c>
      <c r="AV1" s="12" t="s">
        <v>31</v>
      </c>
      <c r="AW1" s="2" t="s">
        <v>454</v>
      </c>
      <c r="AX1" s="5" t="s">
        <v>34</v>
      </c>
      <c r="AY1" s="5" t="s">
        <v>518</v>
      </c>
      <c r="AZ1" s="5" t="s">
        <v>455</v>
      </c>
      <c r="BA1" s="5" t="s">
        <v>519</v>
      </c>
      <c r="BB1" s="5"/>
      <c r="BC1" s="6"/>
      <c r="BD1" s="7" t="s">
        <v>27</v>
      </c>
      <c r="BE1" s="8" t="s">
        <v>32</v>
      </c>
    </row>
    <row r="2" spans="1:57" ht="15.75" thickBot="1">
      <c r="B2">
        <v>1</v>
      </c>
      <c r="C2">
        <v>1</v>
      </c>
      <c r="D2" t="s">
        <v>137</v>
      </c>
      <c r="E2">
        <v>73.770300000000006</v>
      </c>
      <c r="F2">
        <v>6</v>
      </c>
      <c r="G2">
        <v>72.483099999999993</v>
      </c>
      <c r="H2">
        <v>4</v>
      </c>
      <c r="I2">
        <v>118.88500000000001</v>
      </c>
      <c r="J2">
        <v>2</v>
      </c>
      <c r="K2">
        <v>121.80500000000001</v>
      </c>
      <c r="L2">
        <v>1</v>
      </c>
      <c r="M2">
        <v>88.5732</v>
      </c>
      <c r="N2">
        <v>3</v>
      </c>
      <c r="O2">
        <v>88.835999999999999</v>
      </c>
      <c r="P2">
        <v>7</v>
      </c>
      <c r="Q2">
        <v>32.968800000000002</v>
      </c>
      <c r="R2">
        <v>1</v>
      </c>
      <c r="S2">
        <f t="shared" ref="S2:S65" si="0">(K2-O2)/E2</f>
        <v>0.44691427308822124</v>
      </c>
      <c r="T2">
        <f t="shared" ref="T2:T65" si="1">RANK(S2,S:S,0)</f>
        <v>1</v>
      </c>
      <c r="U2">
        <f t="shared" ref="U2:U65" si="2">(K2^2)*E2</f>
        <v>1094489.9594416576</v>
      </c>
      <c r="V2">
        <f t="shared" ref="V2:V65" si="3">RANK(U2,U:U,0)</f>
        <v>1</v>
      </c>
      <c r="W2">
        <f t="shared" ref="W2:W65" si="4">O2^1.6/E2</f>
        <v>17.777097039149364</v>
      </c>
      <c r="X2">
        <f t="shared" ref="X2:X65" si="5">RANK(W2,W:W,1)</f>
        <v>1</v>
      </c>
      <c r="Y2">
        <f t="shared" ref="Y2:Y65" si="6">AVERAGE(X2,T2)</f>
        <v>1</v>
      </c>
      <c r="Z2">
        <v>0.97860000000000003</v>
      </c>
      <c r="AA2">
        <v>1</v>
      </c>
      <c r="AB2">
        <v>0.96599999999999997</v>
      </c>
      <c r="AC2">
        <f t="shared" ref="AC2:AC65" si="7">(Z2+AB2)/2</f>
        <v>0.97229999999999994</v>
      </c>
      <c r="AD2">
        <v>1</v>
      </c>
      <c r="AE2">
        <v>0.97529999999999994</v>
      </c>
      <c r="AF2">
        <v>1</v>
      </c>
      <c r="AG2">
        <v>0.96970000000000001</v>
      </c>
      <c r="AH2">
        <v>2</v>
      </c>
      <c r="AI2">
        <f t="shared" ref="AI2:AI65" si="8">(T2+V2+(AD2)+AF2+AH2+Y2)/6</f>
        <v>1.1666666666666667</v>
      </c>
      <c r="AJ2">
        <f>IF(C2=1,(AI2/Z2),REF)</f>
        <v>1.1921793037672865</v>
      </c>
      <c r="AK2">
        <f t="shared" ref="AK2:AK65" si="9">RANK(AJ2,AJ:AJ,1)</f>
        <v>1</v>
      </c>
      <c r="AL2">
        <f>IF(B2=1,(AI2/AC2),REF)</f>
        <v>1.1999040076793859</v>
      </c>
      <c r="AM2">
        <f t="shared" ref="AM2:AM65" si="10">RANK(AL2,AL:AL,1)</f>
        <v>1</v>
      </c>
      <c r="AN2">
        <f t="shared" ref="AN2:AN65" si="11">MIN(AK2,AM2,AD2,AF2)</f>
        <v>1</v>
      </c>
      <c r="AO2" t="str">
        <f t="shared" ref="AO2:AO65" si="12">D2</f>
        <v>Gonzaga</v>
      </c>
      <c r="AP2">
        <f t="shared" ref="AP2:AP65" si="13">(Z2*(($BE$2)/((AJ2)))^(1/10))</f>
        <v>0.97860000000000003</v>
      </c>
      <c r="AQ2">
        <f t="shared" ref="AQ2:AQ65" si="14">(AC2*(($BD$2)/((AL2)))^(1/8))</f>
        <v>0.97229999999999994</v>
      </c>
      <c r="AR2">
        <f t="shared" ref="AR2:AR65" si="15">((AP2+AQ2)/2)^(1/2.5)</f>
        <v>0.99010671335038536</v>
      </c>
      <c r="AS2" t="str">
        <f t="shared" ref="AS2:AS65" si="16">AO2</f>
        <v>Gonzaga</v>
      </c>
      <c r="AT2">
        <f t="shared" ref="AT2:AT65" si="17">AR2</f>
        <v>0.99010671335038536</v>
      </c>
      <c r="AU2">
        <f t="shared" ref="AU2:AU65" si="18">RANK(AT2,AT:AT,0)</f>
        <v>1</v>
      </c>
      <c r="AV2">
        <f t="shared" ref="AV2:AV65" si="19">(AU2+AN2+AD2)/3</f>
        <v>1</v>
      </c>
      <c r="AW2">
        <f t="shared" ref="AW2:AW65" si="20">RANK(AV2,AV:AV,1)</f>
        <v>1</v>
      </c>
      <c r="AX2" s="418" t="str">
        <f t="shared" ref="AX2:AX65" si="21">AS2</f>
        <v>Gonzaga</v>
      </c>
      <c r="AY2" t="str">
        <f t="shared" ref="AY2:AY65" si="22">IF(OR(((RANK(Z2,Z:Z,0))&lt;17),(RANK(AB2,AB:AB,0)&lt;17)),"y","")</f>
        <v>y</v>
      </c>
      <c r="AZ2">
        <v>1</v>
      </c>
      <c r="BA2">
        <v>2</v>
      </c>
      <c r="BC2" s="9" t="s">
        <v>33</v>
      </c>
      <c r="BD2" s="10">
        <f>MIN(AL:AL)</f>
        <v>1.1999040076793859</v>
      </c>
      <c r="BE2" s="11">
        <f>MIN(AJ:AJ)</f>
        <v>1.1921793037672865</v>
      </c>
    </row>
    <row r="3" spans="1:57">
      <c r="B3">
        <v>1</v>
      </c>
      <c r="C3">
        <v>1</v>
      </c>
      <c r="D3" t="s">
        <v>45</v>
      </c>
      <c r="E3">
        <v>72.919200000000004</v>
      </c>
      <c r="F3">
        <v>13</v>
      </c>
      <c r="G3">
        <v>72.175200000000004</v>
      </c>
      <c r="H3">
        <v>8</v>
      </c>
      <c r="I3">
        <v>115.613</v>
      </c>
      <c r="J3">
        <v>6</v>
      </c>
      <c r="K3">
        <v>119.64</v>
      </c>
      <c r="L3">
        <v>5</v>
      </c>
      <c r="M3">
        <v>92.519499999999994</v>
      </c>
      <c r="N3">
        <v>14</v>
      </c>
      <c r="O3">
        <v>92.430999999999997</v>
      </c>
      <c r="P3">
        <v>20</v>
      </c>
      <c r="Q3">
        <v>27.2089</v>
      </c>
      <c r="R3">
        <v>2</v>
      </c>
      <c r="S3">
        <f t="shared" si="0"/>
        <v>0.37313903608377497</v>
      </c>
      <c r="T3">
        <f t="shared" si="1"/>
        <v>6</v>
      </c>
      <c r="U3">
        <f t="shared" si="2"/>
        <v>1043745.7114483201</v>
      </c>
      <c r="V3">
        <f t="shared" si="3"/>
        <v>2</v>
      </c>
      <c r="W3">
        <f t="shared" si="4"/>
        <v>19.16312565290276</v>
      </c>
      <c r="X3">
        <f t="shared" si="5"/>
        <v>9</v>
      </c>
      <c r="Y3">
        <f t="shared" si="6"/>
        <v>7.5</v>
      </c>
      <c r="Z3">
        <v>0.94340000000000002</v>
      </c>
      <c r="AA3">
        <v>4</v>
      </c>
      <c r="AB3">
        <v>0.94310000000000005</v>
      </c>
      <c r="AC3">
        <f t="shared" si="7"/>
        <v>0.94325000000000003</v>
      </c>
      <c r="AD3">
        <v>5</v>
      </c>
      <c r="AE3">
        <v>0.9395</v>
      </c>
      <c r="AF3">
        <v>8</v>
      </c>
      <c r="AG3">
        <v>0.96719999999999995</v>
      </c>
      <c r="AH3">
        <v>3</v>
      </c>
      <c r="AI3">
        <f t="shared" si="8"/>
        <v>5.25</v>
      </c>
      <c r="AJ3">
        <f>IF(C3=1,(AI3/Z3),REF)</f>
        <v>5.5649777400890397</v>
      </c>
      <c r="AK3">
        <f t="shared" si="9"/>
        <v>2</v>
      </c>
      <c r="AL3">
        <f>IF(B3=1,(AI3/AC3),REF)</f>
        <v>5.5658627087198518</v>
      </c>
      <c r="AM3">
        <f t="shared" si="10"/>
        <v>2</v>
      </c>
      <c r="AN3">
        <f t="shared" si="11"/>
        <v>2</v>
      </c>
      <c r="AO3" t="str">
        <f t="shared" si="12"/>
        <v>Arizona</v>
      </c>
      <c r="AP3">
        <f t="shared" si="13"/>
        <v>0.8086930049938208</v>
      </c>
      <c r="AQ3">
        <f t="shared" si="14"/>
        <v>0.77862539762572924</v>
      </c>
      <c r="AR3">
        <f t="shared" si="15"/>
        <v>0.91170350042745629</v>
      </c>
      <c r="AS3" t="str">
        <f t="shared" si="16"/>
        <v>Arizona</v>
      </c>
      <c r="AT3">
        <f t="shared" si="17"/>
        <v>0.91170350042745629</v>
      </c>
      <c r="AU3">
        <f t="shared" si="18"/>
        <v>2</v>
      </c>
      <c r="AV3">
        <f t="shared" si="19"/>
        <v>3</v>
      </c>
      <c r="AW3">
        <f t="shared" si="20"/>
        <v>3</v>
      </c>
      <c r="AX3" s="418" t="str">
        <f t="shared" si="21"/>
        <v>Arizona</v>
      </c>
      <c r="AY3" t="str">
        <f t="shared" si="22"/>
        <v>y</v>
      </c>
      <c r="AZ3">
        <v>2</v>
      </c>
      <c r="BA3">
        <v>2</v>
      </c>
    </row>
    <row r="4" spans="1:57">
      <c r="B4">
        <v>1</v>
      </c>
      <c r="C4">
        <v>1</v>
      </c>
      <c r="D4" t="s">
        <v>148</v>
      </c>
      <c r="E4">
        <v>65.465199999999996</v>
      </c>
      <c r="F4">
        <v>309</v>
      </c>
      <c r="G4">
        <v>63.837600000000002</v>
      </c>
      <c r="H4">
        <v>333</v>
      </c>
      <c r="I4">
        <v>114.57599999999999</v>
      </c>
      <c r="J4">
        <v>7</v>
      </c>
      <c r="K4">
        <v>117.348</v>
      </c>
      <c r="L4">
        <v>10</v>
      </c>
      <c r="M4">
        <v>88.961200000000005</v>
      </c>
      <c r="N4">
        <v>4</v>
      </c>
      <c r="O4">
        <v>90.850800000000007</v>
      </c>
      <c r="P4">
        <v>11</v>
      </c>
      <c r="Q4">
        <v>26.497599999999998</v>
      </c>
      <c r="R4">
        <v>4</v>
      </c>
      <c r="S4">
        <f t="shared" si="0"/>
        <v>0.40475244862919529</v>
      </c>
      <c r="T4">
        <f t="shared" si="1"/>
        <v>2</v>
      </c>
      <c r="U4">
        <f t="shared" si="2"/>
        <v>901492.01306398073</v>
      </c>
      <c r="V4">
        <f t="shared" si="3"/>
        <v>15</v>
      </c>
      <c r="W4">
        <f t="shared" si="4"/>
        <v>20.764214682925235</v>
      </c>
      <c r="X4">
        <f t="shared" si="5"/>
        <v>25</v>
      </c>
      <c r="Y4">
        <f t="shared" si="6"/>
        <v>13.5</v>
      </c>
      <c r="Z4">
        <v>0.93589999999999995</v>
      </c>
      <c r="AA4">
        <v>6</v>
      </c>
      <c r="AB4">
        <v>0.97770000000000001</v>
      </c>
      <c r="AC4">
        <f t="shared" si="7"/>
        <v>0.95679999999999998</v>
      </c>
      <c r="AD4">
        <v>2</v>
      </c>
      <c r="AE4">
        <v>0.93510000000000004</v>
      </c>
      <c r="AF4">
        <v>9</v>
      </c>
      <c r="AG4">
        <v>0.97589999999999999</v>
      </c>
      <c r="AH4">
        <v>1</v>
      </c>
      <c r="AI4">
        <f t="shared" si="8"/>
        <v>7.083333333333333</v>
      </c>
      <c r="AJ4">
        <f>IF(C4=1,(AI4/Z4),REF)</f>
        <v>7.5684724151440683</v>
      </c>
      <c r="AK4">
        <f t="shared" si="9"/>
        <v>3</v>
      </c>
      <c r="AL4">
        <f>IF(B4=1,(AI4/AC4),REF)</f>
        <v>7.4031493868450386</v>
      </c>
      <c r="AM4">
        <f t="shared" si="10"/>
        <v>3</v>
      </c>
      <c r="AN4">
        <f t="shared" si="11"/>
        <v>2</v>
      </c>
      <c r="AO4" t="str">
        <f t="shared" si="12"/>
        <v>Houston</v>
      </c>
      <c r="AP4">
        <f t="shared" si="13"/>
        <v>0.77796987776763094</v>
      </c>
      <c r="AQ4">
        <f t="shared" si="14"/>
        <v>0.76214466777087209</v>
      </c>
      <c r="AR4">
        <f t="shared" si="15"/>
        <v>0.90076024580278169</v>
      </c>
      <c r="AS4" t="str">
        <f t="shared" si="16"/>
        <v>Houston</v>
      </c>
      <c r="AT4">
        <f t="shared" si="17"/>
        <v>0.90076024580278169</v>
      </c>
      <c r="AU4">
        <f t="shared" si="18"/>
        <v>3</v>
      </c>
      <c r="AV4">
        <f t="shared" si="19"/>
        <v>2.3333333333333335</v>
      </c>
      <c r="AW4">
        <f t="shared" si="20"/>
        <v>2</v>
      </c>
      <c r="AX4" s="419" t="str">
        <f t="shared" si="21"/>
        <v>Houston</v>
      </c>
      <c r="AY4" t="str">
        <f t="shared" si="22"/>
        <v>y</v>
      </c>
      <c r="AZ4">
        <v>3</v>
      </c>
      <c r="BA4">
        <v>3</v>
      </c>
    </row>
    <row r="5" spans="1:57">
      <c r="B5">
        <v>1</v>
      </c>
      <c r="C5">
        <v>1</v>
      </c>
      <c r="D5" s="421" t="s">
        <v>167</v>
      </c>
      <c r="E5" s="421">
        <v>69.549400000000006</v>
      </c>
      <c r="F5" s="421">
        <v>92</v>
      </c>
      <c r="G5" s="421">
        <v>69.0976</v>
      </c>
      <c r="H5" s="421">
        <v>68</v>
      </c>
      <c r="I5" s="421">
        <v>111.605</v>
      </c>
      <c r="J5" s="421">
        <v>21</v>
      </c>
      <c r="K5" s="421">
        <v>119.389</v>
      </c>
      <c r="L5" s="421">
        <v>6</v>
      </c>
      <c r="M5" s="421">
        <v>97.191000000000003</v>
      </c>
      <c r="N5" s="421">
        <v>66</v>
      </c>
      <c r="O5" s="421">
        <v>93.896500000000003</v>
      </c>
      <c r="P5" s="421">
        <v>29</v>
      </c>
      <c r="Q5" s="421">
        <v>25.492000000000001</v>
      </c>
      <c r="R5" s="421">
        <v>6</v>
      </c>
      <c r="S5">
        <f t="shared" si="0"/>
        <v>0.36653802908436295</v>
      </c>
      <c r="T5">
        <f t="shared" si="1"/>
        <v>9</v>
      </c>
      <c r="U5">
        <f t="shared" si="2"/>
        <v>991338.60023555742</v>
      </c>
      <c r="V5">
        <f t="shared" si="3"/>
        <v>5</v>
      </c>
      <c r="W5">
        <f t="shared" si="4"/>
        <v>20.603720936577762</v>
      </c>
      <c r="X5">
        <f t="shared" si="5"/>
        <v>21</v>
      </c>
      <c r="Y5">
        <f t="shared" si="6"/>
        <v>15</v>
      </c>
      <c r="Z5" s="421">
        <v>0.95809999999999995</v>
      </c>
      <c r="AA5" s="421">
        <v>3</v>
      </c>
      <c r="AB5" s="421">
        <v>0.9425</v>
      </c>
      <c r="AC5" s="421">
        <f t="shared" si="7"/>
        <v>0.95029999999999992</v>
      </c>
      <c r="AD5" s="421">
        <v>3</v>
      </c>
      <c r="AE5">
        <v>0.96809999999999996</v>
      </c>
      <c r="AF5">
        <v>3</v>
      </c>
      <c r="AG5">
        <v>0.93910000000000005</v>
      </c>
      <c r="AH5">
        <v>12</v>
      </c>
      <c r="AI5">
        <f t="shared" si="8"/>
        <v>7.833333333333333</v>
      </c>
      <c r="AJ5" s="421">
        <f>IF(C5=1,(AI5/Z5),REF)</f>
        <v>8.1759036982917586</v>
      </c>
      <c r="AK5">
        <f t="shared" si="9"/>
        <v>4</v>
      </c>
      <c r="AL5" s="421">
        <f>IF(B5=1,(AI5/AC5),REF)</f>
        <v>8.2430109789890924</v>
      </c>
      <c r="AM5">
        <f t="shared" si="10"/>
        <v>4</v>
      </c>
      <c r="AN5">
        <f t="shared" si="11"/>
        <v>3</v>
      </c>
      <c r="AO5" s="421" t="str">
        <f t="shared" si="12"/>
        <v>Kansas</v>
      </c>
      <c r="AP5" s="421">
        <f t="shared" si="13"/>
        <v>0.79029897969222385</v>
      </c>
      <c r="AQ5" s="421">
        <f t="shared" si="14"/>
        <v>0.74686706314401918</v>
      </c>
      <c r="AR5">
        <f t="shared" si="15"/>
        <v>0.9000700579269254</v>
      </c>
      <c r="AS5" s="421" t="str">
        <f t="shared" si="16"/>
        <v>Kansas</v>
      </c>
      <c r="AT5">
        <f t="shared" si="17"/>
        <v>0.9000700579269254</v>
      </c>
      <c r="AU5">
        <f t="shared" si="18"/>
        <v>4</v>
      </c>
      <c r="AV5" s="421">
        <f t="shared" si="19"/>
        <v>3.3333333333333335</v>
      </c>
      <c r="AW5">
        <f t="shared" si="20"/>
        <v>4</v>
      </c>
      <c r="AX5" s="422" t="str">
        <f t="shared" si="21"/>
        <v>Kansas</v>
      </c>
      <c r="AY5" t="str">
        <f t="shared" si="22"/>
        <v>y</v>
      </c>
      <c r="AZ5">
        <v>4</v>
      </c>
      <c r="BA5">
        <v>6</v>
      </c>
    </row>
    <row r="6" spans="1:57">
      <c r="B6" s="417">
        <v>1</v>
      </c>
      <c r="C6" s="417">
        <v>1</v>
      </c>
      <c r="D6" s="417" t="s">
        <v>171</v>
      </c>
      <c r="E6" s="417">
        <v>69.327799999999996</v>
      </c>
      <c r="F6" s="417">
        <v>97</v>
      </c>
      <c r="G6" s="417">
        <v>67.327500000000001</v>
      </c>
      <c r="H6" s="417">
        <v>155</v>
      </c>
      <c r="I6" s="417">
        <v>114.407</v>
      </c>
      <c r="J6" s="417">
        <v>9</v>
      </c>
      <c r="K6" s="417">
        <v>120.191</v>
      </c>
      <c r="L6" s="417">
        <v>4</v>
      </c>
      <c r="M6" s="417">
        <v>95.412599999999998</v>
      </c>
      <c r="N6" s="417">
        <v>36</v>
      </c>
      <c r="O6" s="417">
        <v>93.5959</v>
      </c>
      <c r="P6" s="417">
        <v>27</v>
      </c>
      <c r="Q6" s="417">
        <v>26.594799999999999</v>
      </c>
      <c r="R6" s="417">
        <v>3</v>
      </c>
      <c r="S6">
        <f t="shared" si="0"/>
        <v>0.38361378840811339</v>
      </c>
      <c r="T6">
        <f t="shared" si="1"/>
        <v>4</v>
      </c>
      <c r="U6">
        <f t="shared" si="2"/>
        <v>1001500.8354994719</v>
      </c>
      <c r="V6">
        <f t="shared" si="3"/>
        <v>4</v>
      </c>
      <c r="W6">
        <f t="shared" si="4"/>
        <v>20.563806128029476</v>
      </c>
      <c r="X6">
        <f t="shared" si="5"/>
        <v>20</v>
      </c>
      <c r="Y6">
        <f t="shared" si="6"/>
        <v>12</v>
      </c>
      <c r="Z6" s="417">
        <v>0.94240000000000002</v>
      </c>
      <c r="AA6">
        <v>5</v>
      </c>
      <c r="AB6" s="417">
        <v>0.93610000000000004</v>
      </c>
      <c r="AC6" s="417">
        <f t="shared" si="7"/>
        <v>0.93925000000000003</v>
      </c>
      <c r="AD6" s="417">
        <v>6</v>
      </c>
      <c r="AE6">
        <v>0.89570000000000005</v>
      </c>
      <c r="AF6">
        <v>18</v>
      </c>
      <c r="AG6">
        <v>0.95630000000000004</v>
      </c>
      <c r="AH6">
        <v>6</v>
      </c>
      <c r="AI6">
        <f t="shared" si="8"/>
        <v>8.3333333333333339</v>
      </c>
      <c r="AJ6" s="417">
        <f>IF(C6=1,(AI6/Z6),REF)</f>
        <v>8.8426711941143186</v>
      </c>
      <c r="AK6">
        <f t="shared" si="9"/>
        <v>5</v>
      </c>
      <c r="AL6" s="417">
        <f>IF(B6=1,(AI6/AC6),REF)</f>
        <v>8.8723272114275584</v>
      </c>
      <c r="AM6">
        <f t="shared" si="10"/>
        <v>5</v>
      </c>
      <c r="AN6">
        <f t="shared" si="11"/>
        <v>5</v>
      </c>
      <c r="AO6" s="417" t="str">
        <f t="shared" si="12"/>
        <v>Kentucky</v>
      </c>
      <c r="AP6" s="417">
        <f t="shared" si="13"/>
        <v>0.77127825560427787</v>
      </c>
      <c r="AQ6" s="417">
        <f t="shared" si="14"/>
        <v>0.73142503800372005</v>
      </c>
      <c r="AR6">
        <f t="shared" si="15"/>
        <v>0.89194340164331709</v>
      </c>
      <c r="AS6" s="417" t="str">
        <f t="shared" si="16"/>
        <v>Kentucky</v>
      </c>
      <c r="AT6">
        <f t="shared" si="17"/>
        <v>0.89194340164331709</v>
      </c>
      <c r="AU6">
        <f t="shared" si="18"/>
        <v>5</v>
      </c>
      <c r="AV6" s="417">
        <f t="shared" si="19"/>
        <v>5.333333333333333</v>
      </c>
      <c r="AW6">
        <f t="shared" si="20"/>
        <v>6</v>
      </c>
      <c r="AX6" s="416" t="str">
        <f t="shared" si="21"/>
        <v>Kentucky</v>
      </c>
      <c r="AY6" t="str">
        <f t="shared" si="22"/>
        <v>y</v>
      </c>
      <c r="AZ6">
        <v>5</v>
      </c>
    </row>
    <row r="7" spans="1:57">
      <c r="B7">
        <v>1</v>
      </c>
      <c r="C7">
        <v>1</v>
      </c>
      <c r="D7" t="s">
        <v>54</v>
      </c>
      <c r="E7">
        <v>68.5501</v>
      </c>
      <c r="F7">
        <v>149</v>
      </c>
      <c r="G7">
        <v>67.208399999999997</v>
      </c>
      <c r="H7">
        <v>169</v>
      </c>
      <c r="I7">
        <v>111.13</v>
      </c>
      <c r="J7">
        <v>22</v>
      </c>
      <c r="K7">
        <v>117.874</v>
      </c>
      <c r="L7">
        <v>9</v>
      </c>
      <c r="M7">
        <v>92.702299999999994</v>
      </c>
      <c r="N7">
        <v>15</v>
      </c>
      <c r="O7">
        <v>91.553799999999995</v>
      </c>
      <c r="P7">
        <v>14</v>
      </c>
      <c r="Q7">
        <v>26.320399999999999</v>
      </c>
      <c r="R7">
        <v>5</v>
      </c>
      <c r="S7">
        <f t="shared" si="0"/>
        <v>0.38395567621345555</v>
      </c>
      <c r="T7">
        <f t="shared" si="1"/>
        <v>3</v>
      </c>
      <c r="U7">
        <f t="shared" si="2"/>
        <v>952454.27492778748</v>
      </c>
      <c r="V7">
        <f t="shared" si="3"/>
        <v>10</v>
      </c>
      <c r="W7">
        <f t="shared" si="4"/>
        <v>20.075857613929447</v>
      </c>
      <c r="X7">
        <f t="shared" si="5"/>
        <v>13</v>
      </c>
      <c r="Y7">
        <f t="shared" si="6"/>
        <v>8</v>
      </c>
      <c r="Z7">
        <v>0.93069999999999997</v>
      </c>
      <c r="AA7">
        <v>7</v>
      </c>
      <c r="AB7">
        <v>0.96789999999999998</v>
      </c>
      <c r="AC7">
        <f t="shared" si="7"/>
        <v>0.94930000000000003</v>
      </c>
      <c r="AD7">
        <v>4</v>
      </c>
      <c r="AE7">
        <v>0.88109999999999999</v>
      </c>
      <c r="AF7">
        <v>25</v>
      </c>
      <c r="AG7">
        <v>0.96589999999999998</v>
      </c>
      <c r="AH7">
        <v>4</v>
      </c>
      <c r="AI7">
        <f t="shared" si="8"/>
        <v>9</v>
      </c>
      <c r="AJ7">
        <f>IF(C7=1,(AI7/Z7),REF)</f>
        <v>9.6701407542709799</v>
      </c>
      <c r="AK7">
        <f t="shared" si="9"/>
        <v>6</v>
      </c>
      <c r="AL7">
        <f>IF(B7=1,(AI7/AC7),REF)</f>
        <v>9.4806699673443582</v>
      </c>
      <c r="AM7">
        <f t="shared" si="10"/>
        <v>6</v>
      </c>
      <c r="AN7">
        <f t="shared" si="11"/>
        <v>4</v>
      </c>
      <c r="AO7" t="str">
        <f t="shared" si="12"/>
        <v>Baylor</v>
      </c>
      <c r="AP7">
        <f t="shared" si="13"/>
        <v>0.75491941063757872</v>
      </c>
      <c r="AQ7">
        <f t="shared" si="14"/>
        <v>0.73314844080060126</v>
      </c>
      <c r="AR7">
        <f t="shared" si="15"/>
        <v>0.88845839513654712</v>
      </c>
      <c r="AS7" t="str">
        <f t="shared" si="16"/>
        <v>Baylor</v>
      </c>
      <c r="AT7">
        <f t="shared" si="17"/>
        <v>0.88845839513654712</v>
      </c>
      <c r="AU7">
        <f t="shared" si="18"/>
        <v>6</v>
      </c>
      <c r="AV7">
        <f t="shared" si="19"/>
        <v>4.666666666666667</v>
      </c>
      <c r="AW7">
        <f t="shared" si="20"/>
        <v>5</v>
      </c>
      <c r="AX7" s="423" t="str">
        <f t="shared" si="21"/>
        <v>Baylor</v>
      </c>
      <c r="AY7" t="str">
        <f t="shared" si="22"/>
        <v>y</v>
      </c>
      <c r="AZ7">
        <v>6</v>
      </c>
    </row>
    <row r="8" spans="1:57">
      <c r="B8">
        <v>1</v>
      </c>
      <c r="C8">
        <v>1</v>
      </c>
      <c r="D8" s="420" t="s">
        <v>108</v>
      </c>
      <c r="E8" s="420">
        <v>68.276499999999999</v>
      </c>
      <c r="F8" s="420">
        <v>168</v>
      </c>
      <c r="G8" s="420">
        <v>67.386600000000001</v>
      </c>
      <c r="H8" s="420">
        <v>150</v>
      </c>
      <c r="I8" s="420">
        <v>117.152</v>
      </c>
      <c r="J8" s="420">
        <v>5</v>
      </c>
      <c r="K8" s="420">
        <v>119.363</v>
      </c>
      <c r="L8" s="420">
        <v>7</v>
      </c>
      <c r="M8" s="420">
        <v>98.2346</v>
      </c>
      <c r="N8" s="420">
        <v>85</v>
      </c>
      <c r="O8" s="420">
        <v>95.650800000000004</v>
      </c>
      <c r="P8" s="420">
        <v>44</v>
      </c>
      <c r="Q8" s="420">
        <v>23.712399999999999</v>
      </c>
      <c r="R8" s="420">
        <v>12</v>
      </c>
      <c r="S8">
        <f t="shared" si="0"/>
        <v>0.34729665404641413</v>
      </c>
      <c r="T8">
        <f t="shared" si="1"/>
        <v>11</v>
      </c>
      <c r="U8">
        <f t="shared" si="2"/>
        <v>972771.19316712848</v>
      </c>
      <c r="V8">
        <f t="shared" si="3"/>
        <v>9</v>
      </c>
      <c r="W8">
        <f t="shared" si="4"/>
        <v>21.618747074728979</v>
      </c>
      <c r="X8">
        <f t="shared" si="5"/>
        <v>42</v>
      </c>
      <c r="Y8">
        <f t="shared" si="6"/>
        <v>26.5</v>
      </c>
      <c r="Z8" s="420">
        <v>0.96430000000000005</v>
      </c>
      <c r="AA8">
        <v>2</v>
      </c>
      <c r="AB8" s="420">
        <v>0.90839999999999999</v>
      </c>
      <c r="AC8" s="420">
        <f t="shared" si="7"/>
        <v>0.93635000000000002</v>
      </c>
      <c r="AD8" s="420">
        <v>8</v>
      </c>
      <c r="AE8">
        <v>0.97199999999999998</v>
      </c>
      <c r="AF8">
        <v>2</v>
      </c>
      <c r="AG8">
        <v>0.94410000000000005</v>
      </c>
      <c r="AH8">
        <v>9</v>
      </c>
      <c r="AI8">
        <f t="shared" si="8"/>
        <v>10.916666666666666</v>
      </c>
      <c r="AJ8" s="420">
        <f>IF(C8=1,(AI8/Z8),REF)</f>
        <v>11.320819938470047</v>
      </c>
      <c r="AK8">
        <f t="shared" si="9"/>
        <v>7</v>
      </c>
      <c r="AL8" s="420">
        <f>IF(B8=1,(AI8/AC8),REF)</f>
        <v>11.658745839340702</v>
      </c>
      <c r="AM8">
        <f t="shared" si="10"/>
        <v>7</v>
      </c>
      <c r="AN8">
        <f t="shared" si="11"/>
        <v>2</v>
      </c>
      <c r="AO8" s="420" t="str">
        <f t="shared" si="12"/>
        <v>Duke</v>
      </c>
      <c r="AP8" s="420">
        <f t="shared" si="13"/>
        <v>0.76994293154455196</v>
      </c>
      <c r="AQ8" s="420">
        <f t="shared" si="14"/>
        <v>0.70469314760039936</v>
      </c>
      <c r="AR8">
        <f t="shared" si="15"/>
        <v>0.88524186379736314</v>
      </c>
      <c r="AS8" s="420" t="str">
        <f t="shared" si="16"/>
        <v>Duke</v>
      </c>
      <c r="AT8">
        <f t="shared" si="17"/>
        <v>0.88524186379736314</v>
      </c>
      <c r="AU8">
        <f t="shared" si="18"/>
        <v>7</v>
      </c>
      <c r="AV8" s="420">
        <f t="shared" si="19"/>
        <v>5.666666666666667</v>
      </c>
      <c r="AW8">
        <f t="shared" si="20"/>
        <v>7</v>
      </c>
      <c r="AX8" s="420" t="str">
        <f t="shared" si="21"/>
        <v>Duke</v>
      </c>
      <c r="AY8" t="str">
        <f t="shared" si="22"/>
        <v>y</v>
      </c>
      <c r="AZ8">
        <v>7</v>
      </c>
      <c r="BA8">
        <v>4</v>
      </c>
    </row>
    <row r="9" spans="1:57">
      <c r="B9">
        <v>1</v>
      </c>
      <c r="C9">
        <v>1</v>
      </c>
      <c r="D9" t="s">
        <v>324</v>
      </c>
      <c r="E9">
        <v>68.680800000000005</v>
      </c>
      <c r="F9">
        <v>138</v>
      </c>
      <c r="G9">
        <v>67.166799999999995</v>
      </c>
      <c r="H9">
        <v>172</v>
      </c>
      <c r="I9">
        <v>105.997</v>
      </c>
      <c r="J9">
        <v>87</v>
      </c>
      <c r="K9">
        <v>111.43899999999999</v>
      </c>
      <c r="L9">
        <v>36</v>
      </c>
      <c r="M9">
        <v>90.463999999999999</v>
      </c>
      <c r="N9">
        <v>7</v>
      </c>
      <c r="O9">
        <v>86.198700000000002</v>
      </c>
      <c r="P9">
        <v>3</v>
      </c>
      <c r="Q9">
        <v>25.239899999999999</v>
      </c>
      <c r="R9">
        <v>7</v>
      </c>
      <c r="S9">
        <f t="shared" si="0"/>
        <v>0.36750154337165536</v>
      </c>
      <c r="T9">
        <f t="shared" si="1"/>
        <v>8</v>
      </c>
      <c r="U9">
        <f t="shared" si="2"/>
        <v>852922.8664388567</v>
      </c>
      <c r="V9">
        <f t="shared" si="3"/>
        <v>37</v>
      </c>
      <c r="W9">
        <f t="shared" si="4"/>
        <v>18.195575679072192</v>
      </c>
      <c r="X9">
        <f t="shared" si="5"/>
        <v>3</v>
      </c>
      <c r="Y9">
        <f t="shared" si="6"/>
        <v>5.5</v>
      </c>
      <c r="Z9">
        <v>0.91200000000000003</v>
      </c>
      <c r="AA9">
        <v>11</v>
      </c>
      <c r="AB9">
        <v>0.95920000000000005</v>
      </c>
      <c r="AC9">
        <f t="shared" si="7"/>
        <v>0.93559999999999999</v>
      </c>
      <c r="AD9">
        <v>10</v>
      </c>
      <c r="AE9">
        <v>0.9577</v>
      </c>
      <c r="AF9">
        <v>4</v>
      </c>
      <c r="AG9">
        <v>0.94210000000000005</v>
      </c>
      <c r="AH9">
        <v>11</v>
      </c>
      <c r="AI9">
        <f t="shared" si="8"/>
        <v>12.583333333333334</v>
      </c>
      <c r="AJ9">
        <f>IF(C9=1,(AI9/Z9),REF)</f>
        <v>13.797514619883041</v>
      </c>
      <c r="AK9">
        <f t="shared" si="9"/>
        <v>8</v>
      </c>
      <c r="AL9">
        <f>IF(B9=1,(AI9/AC9),REF)</f>
        <v>13.449479834687189</v>
      </c>
      <c r="AM9">
        <f t="shared" si="10"/>
        <v>8</v>
      </c>
      <c r="AN9">
        <f t="shared" si="11"/>
        <v>4</v>
      </c>
      <c r="AO9" t="str">
        <f t="shared" si="12"/>
        <v>Tennessee</v>
      </c>
      <c r="AP9">
        <f t="shared" si="13"/>
        <v>0.71391894999017291</v>
      </c>
      <c r="AQ9">
        <f t="shared" si="14"/>
        <v>0.69166426783261648</v>
      </c>
      <c r="AR9">
        <f t="shared" si="15"/>
        <v>0.86842162002261436</v>
      </c>
      <c r="AS9" t="str">
        <f t="shared" si="16"/>
        <v>Tennessee</v>
      </c>
      <c r="AT9">
        <f t="shared" si="17"/>
        <v>0.86842162002261436</v>
      </c>
      <c r="AU9">
        <f t="shared" si="18"/>
        <v>8</v>
      </c>
      <c r="AV9">
        <f t="shared" si="19"/>
        <v>7.333333333333333</v>
      </c>
      <c r="AW9">
        <f t="shared" si="20"/>
        <v>8</v>
      </c>
      <c r="AX9" s="423" t="str">
        <f t="shared" si="21"/>
        <v>Tennessee</v>
      </c>
      <c r="AY9" t="str">
        <f t="shared" si="22"/>
        <v>y</v>
      </c>
      <c r="AZ9">
        <v>8</v>
      </c>
    </row>
    <row r="10" spans="1:57">
      <c r="B10">
        <v>1</v>
      </c>
      <c r="C10">
        <v>1</v>
      </c>
      <c r="D10" t="s">
        <v>347</v>
      </c>
      <c r="E10">
        <v>67.183300000000003</v>
      </c>
      <c r="F10">
        <v>230</v>
      </c>
      <c r="G10">
        <v>65.544399999999996</v>
      </c>
      <c r="H10">
        <v>258</v>
      </c>
      <c r="I10">
        <v>111.821</v>
      </c>
      <c r="J10">
        <v>20</v>
      </c>
      <c r="K10">
        <v>116.07599999999999</v>
      </c>
      <c r="L10">
        <v>15</v>
      </c>
      <c r="M10">
        <v>94.615700000000004</v>
      </c>
      <c r="N10">
        <v>31</v>
      </c>
      <c r="O10">
        <v>91.228700000000003</v>
      </c>
      <c r="P10">
        <v>12</v>
      </c>
      <c r="Q10">
        <v>24.847200000000001</v>
      </c>
      <c r="R10">
        <v>8</v>
      </c>
      <c r="S10">
        <f t="shared" si="0"/>
        <v>0.36984339858268334</v>
      </c>
      <c r="T10">
        <f t="shared" si="1"/>
        <v>7</v>
      </c>
      <c r="U10">
        <f t="shared" si="2"/>
        <v>905203.44879634073</v>
      </c>
      <c r="V10">
        <f t="shared" si="3"/>
        <v>14</v>
      </c>
      <c r="W10">
        <f t="shared" si="4"/>
        <v>20.368030925500779</v>
      </c>
      <c r="X10">
        <f t="shared" si="5"/>
        <v>16</v>
      </c>
      <c r="Y10">
        <f t="shared" si="6"/>
        <v>11.5</v>
      </c>
      <c r="Z10">
        <v>0.91149999999999998</v>
      </c>
      <c r="AA10">
        <v>12</v>
      </c>
      <c r="AB10">
        <v>0.95240000000000002</v>
      </c>
      <c r="AC10">
        <f t="shared" si="7"/>
        <v>0.93195000000000006</v>
      </c>
      <c r="AD10">
        <v>11</v>
      </c>
      <c r="AE10">
        <v>0.89510000000000001</v>
      </c>
      <c r="AF10">
        <v>19</v>
      </c>
      <c r="AG10">
        <v>0.93359999999999999</v>
      </c>
      <c r="AH10">
        <v>14</v>
      </c>
      <c r="AI10">
        <f t="shared" si="8"/>
        <v>12.75</v>
      </c>
      <c r="AJ10">
        <f>IF(C10=1,(AI10/Z10),REF)</f>
        <v>13.987931980252332</v>
      </c>
      <c r="AK10">
        <f t="shared" si="9"/>
        <v>9</v>
      </c>
      <c r="AL10">
        <f>IF(B10=1,(AI10/AC10),REF)</f>
        <v>13.680991469499435</v>
      </c>
      <c r="AM10">
        <f t="shared" si="10"/>
        <v>9</v>
      </c>
      <c r="AN10">
        <f t="shared" si="11"/>
        <v>9</v>
      </c>
      <c r="AO10" t="str">
        <f t="shared" si="12"/>
        <v>UCLA</v>
      </c>
      <c r="AP10">
        <f t="shared" si="13"/>
        <v>0.71255022185115757</v>
      </c>
      <c r="AQ10">
        <f t="shared" si="14"/>
        <v>0.68749766763285369</v>
      </c>
      <c r="AR10">
        <f t="shared" si="15"/>
        <v>0.86705202771826506</v>
      </c>
      <c r="AS10" t="str">
        <f t="shared" si="16"/>
        <v>UCLA</v>
      </c>
      <c r="AT10">
        <f t="shared" si="17"/>
        <v>0.86705202771826506</v>
      </c>
      <c r="AU10">
        <f t="shared" si="18"/>
        <v>9</v>
      </c>
      <c r="AV10">
        <f t="shared" si="19"/>
        <v>9.6666666666666661</v>
      </c>
      <c r="AW10">
        <f t="shared" si="20"/>
        <v>10</v>
      </c>
      <c r="AX10" s="418" t="str">
        <f t="shared" si="21"/>
        <v>UCLA</v>
      </c>
      <c r="AY10" t="str">
        <f t="shared" si="22"/>
        <v>y</v>
      </c>
      <c r="AZ10">
        <v>9</v>
      </c>
      <c r="BA10">
        <v>2</v>
      </c>
    </row>
    <row r="11" spans="1:57">
      <c r="B11">
        <v>1</v>
      </c>
      <c r="C11" s="417">
        <v>1</v>
      </c>
      <c r="D11" s="417" t="s">
        <v>160</v>
      </c>
      <c r="E11" s="417">
        <v>70.345500000000001</v>
      </c>
      <c r="F11" s="417">
        <v>72</v>
      </c>
      <c r="G11" s="417">
        <v>69.596500000000006</v>
      </c>
      <c r="H11" s="417">
        <v>52</v>
      </c>
      <c r="I11" s="417">
        <v>118.16500000000001</v>
      </c>
      <c r="J11" s="417">
        <v>4</v>
      </c>
      <c r="K11" s="417">
        <v>121.548</v>
      </c>
      <c r="L11" s="417">
        <v>2</v>
      </c>
      <c r="M11" s="417">
        <v>101.01600000000001</v>
      </c>
      <c r="N11" s="417">
        <v>160</v>
      </c>
      <c r="O11" s="417">
        <v>98.020799999999994</v>
      </c>
      <c r="P11" s="417">
        <v>77</v>
      </c>
      <c r="Q11" s="417">
        <v>23.526900000000001</v>
      </c>
      <c r="R11" s="417">
        <v>13</v>
      </c>
      <c r="S11">
        <f t="shared" si="0"/>
        <v>0.33445209714907148</v>
      </c>
      <c r="T11">
        <f t="shared" si="1"/>
        <v>14</v>
      </c>
      <c r="U11">
        <f t="shared" si="2"/>
        <v>1039278.5293630321</v>
      </c>
      <c r="V11">
        <f t="shared" si="3"/>
        <v>3</v>
      </c>
      <c r="W11">
        <f t="shared" si="4"/>
        <v>21.820910472500593</v>
      </c>
      <c r="X11">
        <f t="shared" si="5"/>
        <v>49</v>
      </c>
      <c r="Y11">
        <f t="shared" si="6"/>
        <v>31.5</v>
      </c>
      <c r="Z11" s="417">
        <v>0.92259999999999998</v>
      </c>
      <c r="AA11">
        <v>8</v>
      </c>
      <c r="AB11" s="417">
        <v>0.91910000000000003</v>
      </c>
      <c r="AC11" s="417">
        <f t="shared" si="7"/>
        <v>0.92084999999999995</v>
      </c>
      <c r="AD11" s="417">
        <v>14</v>
      </c>
      <c r="AE11">
        <v>0.95479999999999998</v>
      </c>
      <c r="AF11">
        <v>5</v>
      </c>
      <c r="AG11">
        <v>0.91200000000000003</v>
      </c>
      <c r="AH11">
        <v>21</v>
      </c>
      <c r="AI11">
        <f t="shared" si="8"/>
        <v>14.75</v>
      </c>
      <c r="AJ11" s="417">
        <f>IF(C11=1,(AI11/Z11),REF)</f>
        <v>15.987426837199219</v>
      </c>
      <c r="AK11">
        <f t="shared" si="9"/>
        <v>10</v>
      </c>
      <c r="AL11" s="417">
        <f>IF(B11=1,(AI11/AC11),REF)</f>
        <v>16.017809632404845</v>
      </c>
      <c r="AM11">
        <f t="shared" si="10"/>
        <v>10</v>
      </c>
      <c r="AN11">
        <f t="shared" si="11"/>
        <v>5</v>
      </c>
      <c r="AO11" s="417" t="str">
        <f t="shared" si="12"/>
        <v>Iowa</v>
      </c>
      <c r="AP11" s="417">
        <f t="shared" si="13"/>
        <v>0.7116554032502499</v>
      </c>
      <c r="AQ11" s="417">
        <f t="shared" si="14"/>
        <v>0.66604997208589323</v>
      </c>
      <c r="AR11">
        <f t="shared" si="15"/>
        <v>0.86149059960800478</v>
      </c>
      <c r="AS11" s="417" t="str">
        <f t="shared" si="16"/>
        <v>Iowa</v>
      </c>
      <c r="AT11">
        <f t="shared" si="17"/>
        <v>0.86149059960800478</v>
      </c>
      <c r="AU11">
        <f t="shared" si="18"/>
        <v>10</v>
      </c>
      <c r="AV11" s="417">
        <f t="shared" si="19"/>
        <v>9.6666666666666661</v>
      </c>
      <c r="AW11">
        <f t="shared" si="20"/>
        <v>10</v>
      </c>
      <c r="AX11" s="416" t="str">
        <f t="shared" si="21"/>
        <v>Iowa</v>
      </c>
      <c r="AY11" t="str">
        <f t="shared" si="22"/>
        <v>y</v>
      </c>
      <c r="AZ11">
        <v>10</v>
      </c>
    </row>
    <row r="12" spans="1:57">
      <c r="B12">
        <v>1</v>
      </c>
      <c r="C12">
        <v>1</v>
      </c>
      <c r="D12" s="420" t="s">
        <v>368</v>
      </c>
      <c r="E12" s="420">
        <v>64.191500000000005</v>
      </c>
      <c r="F12" s="420">
        <v>342</v>
      </c>
      <c r="G12" s="420">
        <v>62.55</v>
      </c>
      <c r="H12" s="420">
        <v>345</v>
      </c>
      <c r="I12" s="420">
        <v>112.845</v>
      </c>
      <c r="J12" s="420">
        <v>15</v>
      </c>
      <c r="K12" s="420">
        <v>117.95</v>
      </c>
      <c r="L12" s="420">
        <v>8</v>
      </c>
      <c r="M12" s="420">
        <v>97.6798</v>
      </c>
      <c r="N12" s="420">
        <v>75</v>
      </c>
      <c r="O12" s="420">
        <v>93.839699999999993</v>
      </c>
      <c r="P12" s="420">
        <v>28</v>
      </c>
      <c r="Q12" s="420">
        <v>24.110700000000001</v>
      </c>
      <c r="R12" s="420">
        <v>11</v>
      </c>
      <c r="S12">
        <f t="shared" si="0"/>
        <v>0.37559957315220877</v>
      </c>
      <c r="T12">
        <f t="shared" si="1"/>
        <v>5</v>
      </c>
      <c r="U12">
        <f t="shared" si="2"/>
        <v>893045.14677875012</v>
      </c>
      <c r="V12">
        <f t="shared" si="3"/>
        <v>19</v>
      </c>
      <c r="W12">
        <f t="shared" si="4"/>
        <v>22.301858341155771</v>
      </c>
      <c r="X12">
        <f t="shared" si="5"/>
        <v>70</v>
      </c>
      <c r="Y12">
        <f t="shared" si="6"/>
        <v>37.5</v>
      </c>
      <c r="Z12" s="420">
        <v>0.91549999999999998</v>
      </c>
      <c r="AA12">
        <v>9</v>
      </c>
      <c r="AB12" s="420">
        <v>0.95640000000000003</v>
      </c>
      <c r="AC12" s="420">
        <f t="shared" si="7"/>
        <v>0.93595000000000006</v>
      </c>
      <c r="AD12" s="420">
        <v>9</v>
      </c>
      <c r="AE12">
        <v>0.90610000000000002</v>
      </c>
      <c r="AF12">
        <v>15</v>
      </c>
      <c r="AG12">
        <v>0.9536</v>
      </c>
      <c r="AH12">
        <v>7</v>
      </c>
      <c r="AI12">
        <f t="shared" si="8"/>
        <v>15.416666666666666</v>
      </c>
      <c r="AJ12" s="420">
        <f>IF(C12=1,(AI12/Z12),REF)</f>
        <v>16.839614054250866</v>
      </c>
      <c r="AK12">
        <f t="shared" si="9"/>
        <v>11</v>
      </c>
      <c r="AL12" s="420">
        <f>IF(B12=1,(AI12/AC12),REF)</f>
        <v>16.47167761810638</v>
      </c>
      <c r="AM12">
        <f t="shared" si="10"/>
        <v>11</v>
      </c>
      <c r="AN12">
        <f t="shared" si="11"/>
        <v>9</v>
      </c>
      <c r="AO12" s="420" t="str">
        <f t="shared" si="12"/>
        <v>Villanova</v>
      </c>
      <c r="AP12" s="420">
        <f t="shared" si="13"/>
        <v>0.70252097126314861</v>
      </c>
      <c r="AQ12" s="420">
        <f t="shared" si="14"/>
        <v>0.6746114877707281</v>
      </c>
      <c r="AR12">
        <f t="shared" si="15"/>
        <v>0.86134728200024224</v>
      </c>
      <c r="AS12" s="420" t="str">
        <f t="shared" si="16"/>
        <v>Villanova</v>
      </c>
      <c r="AT12">
        <f t="shared" si="17"/>
        <v>0.86134728200024224</v>
      </c>
      <c r="AU12">
        <f t="shared" si="18"/>
        <v>11</v>
      </c>
      <c r="AV12" s="420">
        <f t="shared" si="19"/>
        <v>9.6666666666666661</v>
      </c>
      <c r="AW12">
        <f t="shared" si="20"/>
        <v>10</v>
      </c>
      <c r="AX12" s="420" t="str">
        <f t="shared" si="21"/>
        <v>Villanova</v>
      </c>
      <c r="AY12" t="str">
        <f t="shared" si="22"/>
        <v>y</v>
      </c>
      <c r="AZ12">
        <v>11</v>
      </c>
      <c r="BA12">
        <v>4</v>
      </c>
    </row>
    <row r="13" spans="1:57">
      <c r="B13">
        <v>1</v>
      </c>
      <c r="C13">
        <v>1</v>
      </c>
      <c r="D13" t="s">
        <v>51</v>
      </c>
      <c r="E13">
        <v>71.397999999999996</v>
      </c>
      <c r="F13">
        <v>41</v>
      </c>
      <c r="G13">
        <v>70.020499999999998</v>
      </c>
      <c r="H13">
        <v>40</v>
      </c>
      <c r="I13">
        <v>108.34699999999999</v>
      </c>
      <c r="J13">
        <v>47</v>
      </c>
      <c r="K13">
        <v>113.602</v>
      </c>
      <c r="L13">
        <v>24</v>
      </c>
      <c r="M13">
        <v>92.127899999999997</v>
      </c>
      <c r="N13">
        <v>11</v>
      </c>
      <c r="O13">
        <v>89.149100000000004</v>
      </c>
      <c r="P13">
        <v>8</v>
      </c>
      <c r="Q13">
        <v>24.452999999999999</v>
      </c>
      <c r="R13">
        <v>10</v>
      </c>
      <c r="S13">
        <f t="shared" si="0"/>
        <v>0.3424871845149724</v>
      </c>
      <c r="T13">
        <f t="shared" si="1"/>
        <v>12</v>
      </c>
      <c r="U13">
        <f t="shared" si="2"/>
        <v>921420.77761679201</v>
      </c>
      <c r="V13">
        <f t="shared" si="3"/>
        <v>11</v>
      </c>
      <c r="W13">
        <f t="shared" si="4"/>
        <v>18.471454501453366</v>
      </c>
      <c r="X13">
        <f t="shared" si="5"/>
        <v>5</v>
      </c>
      <c r="Y13">
        <f t="shared" si="6"/>
        <v>8.5</v>
      </c>
      <c r="Z13">
        <v>0.89</v>
      </c>
      <c r="AA13">
        <v>18</v>
      </c>
      <c r="AB13">
        <v>0.96140000000000003</v>
      </c>
      <c r="AC13">
        <f t="shared" si="7"/>
        <v>0.92569999999999997</v>
      </c>
      <c r="AD13">
        <v>13</v>
      </c>
      <c r="AE13">
        <v>0.84609999999999996</v>
      </c>
      <c r="AF13">
        <v>40</v>
      </c>
      <c r="AG13">
        <v>0.94499999999999995</v>
      </c>
      <c r="AH13">
        <v>8</v>
      </c>
      <c r="AI13">
        <f t="shared" si="8"/>
        <v>15.416666666666666</v>
      </c>
      <c r="AJ13">
        <f>IF(C13=1,(AI13/Z13),REF)</f>
        <v>17.322097378277153</v>
      </c>
      <c r="AK13">
        <f t="shared" si="9"/>
        <v>12</v>
      </c>
      <c r="AL13">
        <f>IF(B13=1,(AI13/AC13),REF)</f>
        <v>16.65406359151633</v>
      </c>
      <c r="AM13">
        <f t="shared" si="10"/>
        <v>12</v>
      </c>
      <c r="AN13">
        <f t="shared" si="11"/>
        <v>12</v>
      </c>
      <c r="AO13" t="str">
        <f t="shared" si="12"/>
        <v>Auburn</v>
      </c>
      <c r="AP13">
        <f t="shared" si="13"/>
        <v>0.68102666536134904</v>
      </c>
      <c r="AQ13">
        <f t="shared" si="14"/>
        <v>0.66630573202297827</v>
      </c>
      <c r="AR13">
        <f t="shared" si="15"/>
        <v>0.85384276508896984</v>
      </c>
      <c r="AS13" t="str">
        <f t="shared" si="16"/>
        <v>Auburn</v>
      </c>
      <c r="AT13">
        <f t="shared" si="17"/>
        <v>0.85384276508896984</v>
      </c>
      <c r="AU13">
        <f t="shared" si="18"/>
        <v>12</v>
      </c>
      <c r="AV13">
        <f t="shared" si="19"/>
        <v>12.333333333333334</v>
      </c>
      <c r="AW13">
        <f t="shared" si="20"/>
        <v>13</v>
      </c>
      <c r="AX13" s="423" t="str">
        <f t="shared" si="21"/>
        <v>Auburn</v>
      </c>
      <c r="AY13" t="str">
        <f t="shared" si="22"/>
        <v>y</v>
      </c>
      <c r="AZ13">
        <v>12</v>
      </c>
    </row>
    <row r="14" spans="1:57">
      <c r="B14">
        <v>1</v>
      </c>
      <c r="C14">
        <v>1</v>
      </c>
      <c r="D14" t="s">
        <v>333</v>
      </c>
      <c r="E14">
        <v>67.471999999999994</v>
      </c>
      <c r="F14">
        <v>209</v>
      </c>
      <c r="G14">
        <v>66.454999999999998</v>
      </c>
      <c r="H14">
        <v>211</v>
      </c>
      <c r="I14">
        <v>104.973</v>
      </c>
      <c r="J14">
        <v>114</v>
      </c>
      <c r="K14">
        <v>109.70099999999999</v>
      </c>
      <c r="L14">
        <v>65</v>
      </c>
      <c r="M14">
        <v>88.355699999999999</v>
      </c>
      <c r="N14">
        <v>2</v>
      </c>
      <c r="O14">
        <v>85.0595</v>
      </c>
      <c r="P14">
        <v>1</v>
      </c>
      <c r="Q14">
        <v>24.640999999999998</v>
      </c>
      <c r="R14">
        <v>9</v>
      </c>
      <c r="S14">
        <f t="shared" si="0"/>
        <v>0.36521075409058568</v>
      </c>
      <c r="T14">
        <f t="shared" si="1"/>
        <v>10</v>
      </c>
      <c r="U14">
        <f t="shared" si="2"/>
        <v>811978.9239042718</v>
      </c>
      <c r="V14">
        <f t="shared" si="3"/>
        <v>65</v>
      </c>
      <c r="W14">
        <f t="shared" si="4"/>
        <v>18.131466718243992</v>
      </c>
      <c r="X14">
        <f t="shared" si="5"/>
        <v>2</v>
      </c>
      <c r="Y14">
        <f t="shared" si="6"/>
        <v>6</v>
      </c>
      <c r="Z14">
        <v>0.90959999999999996</v>
      </c>
      <c r="AA14">
        <v>13</v>
      </c>
      <c r="AB14">
        <v>0.96479999999999999</v>
      </c>
      <c r="AC14">
        <f t="shared" si="7"/>
        <v>0.93720000000000003</v>
      </c>
      <c r="AD14">
        <v>7</v>
      </c>
      <c r="AE14">
        <v>0.94510000000000005</v>
      </c>
      <c r="AF14">
        <v>6</v>
      </c>
      <c r="AG14">
        <v>0.9234</v>
      </c>
      <c r="AH14">
        <v>18</v>
      </c>
      <c r="AI14">
        <f t="shared" si="8"/>
        <v>18.666666666666668</v>
      </c>
      <c r="AJ14">
        <f>IF(C14=1,(AI14/Z14),REF)</f>
        <v>20.521841102316039</v>
      </c>
      <c r="AK14">
        <f t="shared" si="9"/>
        <v>13</v>
      </c>
      <c r="AL14">
        <f>IF(B14=1,(AI14/AC14),REF)</f>
        <v>19.917484706217103</v>
      </c>
      <c r="AM14">
        <f t="shared" si="10"/>
        <v>13</v>
      </c>
      <c r="AN14">
        <f t="shared" si="11"/>
        <v>6</v>
      </c>
      <c r="AO14" t="str">
        <f t="shared" si="12"/>
        <v>Texas Tech</v>
      </c>
      <c r="AP14">
        <f t="shared" si="13"/>
        <v>0.68432590029535167</v>
      </c>
      <c r="AQ14">
        <f t="shared" si="14"/>
        <v>0.65966171779759863</v>
      </c>
      <c r="AR14">
        <f t="shared" si="15"/>
        <v>0.85299426018103564</v>
      </c>
      <c r="AS14" t="str">
        <f t="shared" si="16"/>
        <v>Texas Tech</v>
      </c>
      <c r="AT14">
        <f t="shared" si="17"/>
        <v>0.85299426018103564</v>
      </c>
      <c r="AU14">
        <f t="shared" si="18"/>
        <v>13</v>
      </c>
      <c r="AV14">
        <f t="shared" si="19"/>
        <v>8.6666666666666661</v>
      </c>
      <c r="AW14">
        <f t="shared" si="20"/>
        <v>9</v>
      </c>
      <c r="AX14" s="418" t="str">
        <f t="shared" si="21"/>
        <v>Texas Tech</v>
      </c>
      <c r="AY14" t="str">
        <f t="shared" si="22"/>
        <v>y</v>
      </c>
      <c r="AZ14">
        <v>13</v>
      </c>
      <c r="BA14">
        <v>2</v>
      </c>
    </row>
    <row r="15" spans="1:57">
      <c r="B15">
        <v>1</v>
      </c>
      <c r="C15">
        <v>1</v>
      </c>
      <c r="D15" t="s">
        <v>271</v>
      </c>
      <c r="E15">
        <v>66.601699999999994</v>
      </c>
      <c r="F15">
        <v>263</v>
      </c>
      <c r="G15">
        <v>65.763999999999996</v>
      </c>
      <c r="H15">
        <v>248</v>
      </c>
      <c r="I15">
        <v>118.57599999999999</v>
      </c>
      <c r="J15">
        <v>3</v>
      </c>
      <c r="K15">
        <v>121.268</v>
      </c>
      <c r="L15">
        <v>3</v>
      </c>
      <c r="M15">
        <v>102.357</v>
      </c>
      <c r="N15">
        <v>196</v>
      </c>
      <c r="O15">
        <v>98.980400000000003</v>
      </c>
      <c r="P15">
        <v>100</v>
      </c>
      <c r="Q15">
        <v>22.287199999999999</v>
      </c>
      <c r="R15">
        <v>14</v>
      </c>
      <c r="S15">
        <f t="shared" si="0"/>
        <v>0.33464010678406109</v>
      </c>
      <c r="T15">
        <f t="shared" si="1"/>
        <v>13</v>
      </c>
      <c r="U15">
        <f t="shared" si="2"/>
        <v>979439.79315570078</v>
      </c>
      <c r="V15">
        <f t="shared" si="3"/>
        <v>7</v>
      </c>
      <c r="W15">
        <f t="shared" si="4"/>
        <v>23.409568719874098</v>
      </c>
      <c r="X15">
        <f t="shared" si="5"/>
        <v>120</v>
      </c>
      <c r="Y15">
        <f t="shared" si="6"/>
        <v>66.5</v>
      </c>
      <c r="Z15">
        <v>0.91410000000000002</v>
      </c>
      <c r="AA15">
        <v>10</v>
      </c>
      <c r="AB15">
        <v>0.94979999999999998</v>
      </c>
      <c r="AC15">
        <f t="shared" si="7"/>
        <v>0.93195000000000006</v>
      </c>
      <c r="AD15">
        <v>12</v>
      </c>
      <c r="AE15">
        <v>0.84840000000000004</v>
      </c>
      <c r="AF15">
        <v>38</v>
      </c>
      <c r="AG15">
        <v>0.96319999999999995</v>
      </c>
      <c r="AH15">
        <v>5</v>
      </c>
      <c r="AI15">
        <f t="shared" si="8"/>
        <v>23.583333333333332</v>
      </c>
      <c r="AJ15">
        <f>IF(C15=1,(AI15/Z15),REF)</f>
        <v>25.799511359078146</v>
      </c>
      <c r="AK15">
        <f t="shared" si="9"/>
        <v>15</v>
      </c>
      <c r="AL15">
        <f>IF(B15=1,(AI15/AC15),REF)</f>
        <v>25.305363306329021</v>
      </c>
      <c r="AM15">
        <f t="shared" si="10"/>
        <v>15</v>
      </c>
      <c r="AN15">
        <f t="shared" si="11"/>
        <v>12</v>
      </c>
      <c r="AO15" t="str">
        <f t="shared" si="12"/>
        <v>Purdue</v>
      </c>
      <c r="AP15">
        <f t="shared" si="13"/>
        <v>0.67215079820359513</v>
      </c>
      <c r="AQ15">
        <f t="shared" si="14"/>
        <v>0.63662597388727449</v>
      </c>
      <c r="AR15">
        <f t="shared" si="15"/>
        <v>0.84398403829761137</v>
      </c>
      <c r="AS15" t="str">
        <f t="shared" si="16"/>
        <v>Purdue</v>
      </c>
      <c r="AT15">
        <f t="shared" si="17"/>
        <v>0.84398403829761137</v>
      </c>
      <c r="AU15">
        <f t="shared" si="18"/>
        <v>14</v>
      </c>
      <c r="AV15">
        <f t="shared" si="19"/>
        <v>12.666666666666666</v>
      </c>
      <c r="AW15">
        <f t="shared" si="20"/>
        <v>14</v>
      </c>
      <c r="AX15" s="418" t="str">
        <f t="shared" si="21"/>
        <v>Purdue</v>
      </c>
      <c r="AY15" t="str">
        <f t="shared" si="22"/>
        <v>y</v>
      </c>
      <c r="AZ15">
        <v>14</v>
      </c>
      <c r="BA15">
        <v>2</v>
      </c>
    </row>
    <row r="16" spans="1:57">
      <c r="B16">
        <v>1</v>
      </c>
      <c r="C16">
        <v>1</v>
      </c>
      <c r="D16" t="s">
        <v>153</v>
      </c>
      <c r="E16">
        <v>68.193700000000007</v>
      </c>
      <c r="F16">
        <v>173</v>
      </c>
      <c r="G16">
        <v>67.075800000000001</v>
      </c>
      <c r="H16">
        <v>177</v>
      </c>
      <c r="I16">
        <v>110.345</v>
      </c>
      <c r="J16">
        <v>30</v>
      </c>
      <c r="K16">
        <v>113.72499999999999</v>
      </c>
      <c r="L16">
        <v>23</v>
      </c>
      <c r="M16">
        <v>98.269599999999997</v>
      </c>
      <c r="N16">
        <v>87</v>
      </c>
      <c r="O16">
        <v>94.138000000000005</v>
      </c>
      <c r="P16">
        <v>30</v>
      </c>
      <c r="Q16">
        <v>19.586600000000001</v>
      </c>
      <c r="R16">
        <v>17</v>
      </c>
      <c r="S16">
        <f t="shared" si="0"/>
        <v>0.28722594609179419</v>
      </c>
      <c r="T16">
        <f t="shared" si="1"/>
        <v>18</v>
      </c>
      <c r="U16">
        <f t="shared" si="2"/>
        <v>881974.73735856253</v>
      </c>
      <c r="V16">
        <f t="shared" si="3"/>
        <v>25</v>
      </c>
      <c r="W16">
        <f t="shared" si="4"/>
        <v>21.099865795370516</v>
      </c>
      <c r="X16">
        <f t="shared" si="5"/>
        <v>29</v>
      </c>
      <c r="Y16">
        <f t="shared" si="6"/>
        <v>23.5</v>
      </c>
      <c r="Z16">
        <v>0.89349999999999996</v>
      </c>
      <c r="AA16">
        <v>17</v>
      </c>
      <c r="AB16">
        <v>0.91979999999999995</v>
      </c>
      <c r="AC16">
        <f t="shared" si="7"/>
        <v>0.90664999999999996</v>
      </c>
      <c r="AD16">
        <v>16</v>
      </c>
      <c r="AE16">
        <v>0.89370000000000005</v>
      </c>
      <c r="AF16">
        <v>21</v>
      </c>
      <c r="AG16">
        <v>0.87990000000000002</v>
      </c>
      <c r="AH16">
        <v>26</v>
      </c>
      <c r="AI16">
        <f t="shared" si="8"/>
        <v>21.583333333333332</v>
      </c>
      <c r="AJ16">
        <f>IF(C16=1,(AI16/Z16),REF)</f>
        <v>24.155941055773177</v>
      </c>
      <c r="AK16">
        <f t="shared" si="9"/>
        <v>14</v>
      </c>
      <c r="AL16">
        <f>IF(B16=1,(AI16/AC16),REF)</f>
        <v>23.805584661482747</v>
      </c>
      <c r="AM16">
        <f t="shared" si="10"/>
        <v>14</v>
      </c>
      <c r="AN16">
        <f t="shared" si="11"/>
        <v>14</v>
      </c>
      <c r="AO16" t="str">
        <f t="shared" si="12"/>
        <v>Illinois</v>
      </c>
      <c r="AP16">
        <f t="shared" si="13"/>
        <v>0.66134232606546184</v>
      </c>
      <c r="AQ16">
        <f t="shared" si="14"/>
        <v>0.62409129125081741</v>
      </c>
      <c r="AR16">
        <f t="shared" si="15"/>
        <v>0.83793023856515858</v>
      </c>
      <c r="AS16" t="str">
        <f t="shared" si="16"/>
        <v>Illinois</v>
      </c>
      <c r="AT16">
        <f t="shared" si="17"/>
        <v>0.83793023856515858</v>
      </c>
      <c r="AU16">
        <f t="shared" si="18"/>
        <v>15</v>
      </c>
      <c r="AV16">
        <f t="shared" si="19"/>
        <v>15</v>
      </c>
      <c r="AW16">
        <f t="shared" si="20"/>
        <v>16</v>
      </c>
      <c r="AX16" t="str">
        <f t="shared" si="21"/>
        <v>Illinois</v>
      </c>
      <c r="AY16" t="str">
        <f t="shared" si="22"/>
        <v>y</v>
      </c>
      <c r="AZ16">
        <v>15</v>
      </c>
    </row>
    <row r="17" spans="2:62">
      <c r="B17">
        <v>1</v>
      </c>
      <c r="C17">
        <v>1</v>
      </c>
      <c r="D17" t="s">
        <v>291</v>
      </c>
      <c r="E17">
        <v>70.641000000000005</v>
      </c>
      <c r="F17">
        <v>59</v>
      </c>
      <c r="G17">
        <v>68.676699999999997</v>
      </c>
      <c r="H17">
        <v>89</v>
      </c>
      <c r="I17">
        <v>107.27200000000001</v>
      </c>
      <c r="J17">
        <v>61</v>
      </c>
      <c r="K17">
        <v>110.756</v>
      </c>
      <c r="L17">
        <v>45</v>
      </c>
      <c r="M17">
        <v>94.422600000000003</v>
      </c>
      <c r="N17">
        <v>29</v>
      </c>
      <c r="O17">
        <v>92.388599999999997</v>
      </c>
      <c r="P17">
        <v>19</v>
      </c>
      <c r="Q17">
        <v>18.367899999999999</v>
      </c>
      <c r="R17">
        <v>21</v>
      </c>
      <c r="S17">
        <f t="shared" si="0"/>
        <v>0.26001047550289497</v>
      </c>
      <c r="T17">
        <f t="shared" si="1"/>
        <v>24</v>
      </c>
      <c r="U17">
        <f t="shared" si="2"/>
        <v>866545.48499457596</v>
      </c>
      <c r="V17">
        <f t="shared" si="3"/>
        <v>32</v>
      </c>
      <c r="W17">
        <f t="shared" si="4"/>
        <v>19.7666275532935</v>
      </c>
      <c r="X17">
        <f t="shared" si="5"/>
        <v>11</v>
      </c>
      <c r="Y17">
        <f t="shared" si="6"/>
        <v>17.5</v>
      </c>
      <c r="Z17">
        <v>0.89990000000000003</v>
      </c>
      <c r="AA17">
        <v>15</v>
      </c>
      <c r="AB17">
        <v>0.85089999999999999</v>
      </c>
      <c r="AC17">
        <f t="shared" si="7"/>
        <v>0.87539999999999996</v>
      </c>
      <c r="AD17">
        <v>23</v>
      </c>
      <c r="AE17">
        <v>0.90629999999999999</v>
      </c>
      <c r="AF17">
        <v>13</v>
      </c>
      <c r="AG17">
        <v>0.86960000000000004</v>
      </c>
      <c r="AH17">
        <v>31</v>
      </c>
      <c r="AI17">
        <f t="shared" si="8"/>
        <v>23.416666666666668</v>
      </c>
      <c r="AJ17">
        <f>IF(C17=1,(AI17/Z17),REF)</f>
        <v>26.02140978627255</v>
      </c>
      <c r="AK17">
        <f t="shared" si="9"/>
        <v>16</v>
      </c>
      <c r="AL17">
        <f>IF(B17=1,(AI17/AC17),REF)</f>
        <v>26.749676338435766</v>
      </c>
      <c r="AM17">
        <f t="shared" si="10"/>
        <v>16</v>
      </c>
      <c r="AN17">
        <f t="shared" si="11"/>
        <v>13</v>
      </c>
      <c r="AO17" t="str">
        <f t="shared" si="12"/>
        <v>San Francisco</v>
      </c>
      <c r="AP17">
        <f t="shared" si="13"/>
        <v>0.66114288327670312</v>
      </c>
      <c r="AQ17">
        <f t="shared" si="14"/>
        <v>0.59386131937249897</v>
      </c>
      <c r="AR17">
        <f t="shared" si="15"/>
        <v>0.829938810081159</v>
      </c>
      <c r="AS17" t="str">
        <f t="shared" si="16"/>
        <v>San Francisco</v>
      </c>
      <c r="AT17">
        <f t="shared" si="17"/>
        <v>0.829938810081159</v>
      </c>
      <c r="AU17">
        <f t="shared" si="18"/>
        <v>16</v>
      </c>
      <c r="AV17">
        <f t="shared" si="19"/>
        <v>17.333333333333332</v>
      </c>
      <c r="AW17">
        <f t="shared" si="20"/>
        <v>18</v>
      </c>
      <c r="AX17" t="str">
        <f t="shared" si="21"/>
        <v>San Francisco</v>
      </c>
      <c r="AY17" t="str">
        <f t="shared" si="22"/>
        <v>y</v>
      </c>
      <c r="AZ17">
        <v>16</v>
      </c>
    </row>
    <row r="18" spans="2:62">
      <c r="B18">
        <v>1</v>
      </c>
      <c r="C18">
        <v>1</v>
      </c>
      <c r="D18" t="s">
        <v>370</v>
      </c>
      <c r="E18">
        <v>63.460599999999999</v>
      </c>
      <c r="F18">
        <v>346</v>
      </c>
      <c r="G18">
        <v>62.906700000000001</v>
      </c>
      <c r="H18">
        <v>344</v>
      </c>
      <c r="I18">
        <v>111.1</v>
      </c>
      <c r="J18">
        <v>23</v>
      </c>
      <c r="K18">
        <v>114.268</v>
      </c>
      <c r="L18">
        <v>18</v>
      </c>
      <c r="M18">
        <v>98.054100000000005</v>
      </c>
      <c r="N18">
        <v>82</v>
      </c>
      <c r="O18">
        <v>96.404499999999999</v>
      </c>
      <c r="P18">
        <v>54</v>
      </c>
      <c r="Q18">
        <v>17.863399999999999</v>
      </c>
      <c r="R18">
        <v>23</v>
      </c>
      <c r="S18">
        <f t="shared" si="0"/>
        <v>0.28148961717979348</v>
      </c>
      <c r="T18">
        <f t="shared" si="1"/>
        <v>19</v>
      </c>
      <c r="U18">
        <f t="shared" si="2"/>
        <v>828616.21209653444</v>
      </c>
      <c r="V18">
        <f t="shared" si="3"/>
        <v>48</v>
      </c>
      <c r="W18">
        <f t="shared" si="4"/>
        <v>23.553286591600713</v>
      </c>
      <c r="X18">
        <f t="shared" si="5"/>
        <v>132</v>
      </c>
      <c r="Y18">
        <f t="shared" si="6"/>
        <v>75.5</v>
      </c>
      <c r="Z18">
        <v>0.90849999999999997</v>
      </c>
      <c r="AA18">
        <v>14</v>
      </c>
      <c r="AB18">
        <v>0.87860000000000005</v>
      </c>
      <c r="AC18">
        <f t="shared" si="7"/>
        <v>0.89355000000000007</v>
      </c>
      <c r="AD18">
        <v>17</v>
      </c>
      <c r="AE18">
        <v>0.9335</v>
      </c>
      <c r="AF18">
        <v>10</v>
      </c>
      <c r="AG18">
        <v>0.93149999999999999</v>
      </c>
      <c r="AH18">
        <v>15</v>
      </c>
      <c r="AI18">
        <f t="shared" si="8"/>
        <v>30.75</v>
      </c>
      <c r="AJ18">
        <f>IF(C18=1,(AI18/Z18),REF)</f>
        <v>33.847000550357734</v>
      </c>
      <c r="AK18">
        <f t="shared" si="9"/>
        <v>21</v>
      </c>
      <c r="AL18">
        <f>IF(B18=1,(AI18/AC18),REF)</f>
        <v>34.413295282860496</v>
      </c>
      <c r="AM18">
        <f t="shared" si="10"/>
        <v>24</v>
      </c>
      <c r="AN18">
        <f t="shared" si="11"/>
        <v>10</v>
      </c>
      <c r="AO18" t="str">
        <f t="shared" si="12"/>
        <v>Virginia Tech</v>
      </c>
      <c r="AP18">
        <f t="shared" si="13"/>
        <v>0.65014027499542237</v>
      </c>
      <c r="AQ18">
        <f t="shared" si="14"/>
        <v>0.58738302228013406</v>
      </c>
      <c r="AR18">
        <f t="shared" si="15"/>
        <v>0.82529526832555</v>
      </c>
      <c r="AS18" t="str">
        <f t="shared" si="16"/>
        <v>Virginia Tech</v>
      </c>
      <c r="AT18">
        <f t="shared" si="17"/>
        <v>0.82529526832555</v>
      </c>
      <c r="AU18">
        <f t="shared" si="18"/>
        <v>17</v>
      </c>
      <c r="AV18">
        <f t="shared" si="19"/>
        <v>14.666666666666666</v>
      </c>
      <c r="AW18">
        <f t="shared" si="20"/>
        <v>15</v>
      </c>
      <c r="AX18" t="str">
        <f t="shared" si="21"/>
        <v>Virginia Tech</v>
      </c>
      <c r="AY18" t="str">
        <f t="shared" si="22"/>
        <v>y</v>
      </c>
      <c r="AZ18">
        <v>17</v>
      </c>
    </row>
    <row r="19" spans="2:62">
      <c r="B19">
        <v>1</v>
      </c>
      <c r="C19" s="417">
        <v>1</v>
      </c>
      <c r="D19" s="417" t="s">
        <v>94</v>
      </c>
      <c r="E19" s="417">
        <v>67.023099999999999</v>
      </c>
      <c r="F19" s="417">
        <v>242</v>
      </c>
      <c r="G19" s="417">
        <v>64.883700000000005</v>
      </c>
      <c r="H19" s="417">
        <v>291</v>
      </c>
      <c r="I19" s="417">
        <v>109.55500000000001</v>
      </c>
      <c r="J19" s="417">
        <v>34</v>
      </c>
      <c r="K19" s="417">
        <v>113.92400000000001</v>
      </c>
      <c r="L19" s="417">
        <v>21</v>
      </c>
      <c r="M19" s="417">
        <v>95.448300000000003</v>
      </c>
      <c r="N19" s="417">
        <v>37</v>
      </c>
      <c r="O19" s="417">
        <v>94.596299999999999</v>
      </c>
      <c r="P19" s="417">
        <v>35</v>
      </c>
      <c r="Q19" s="417">
        <v>19.328099999999999</v>
      </c>
      <c r="R19" s="417">
        <v>18</v>
      </c>
      <c r="S19">
        <f t="shared" si="0"/>
        <v>0.28837370995970057</v>
      </c>
      <c r="T19">
        <f t="shared" si="1"/>
        <v>17</v>
      </c>
      <c r="U19">
        <f t="shared" si="2"/>
        <v>869871.21844862576</v>
      </c>
      <c r="V19">
        <f t="shared" si="3"/>
        <v>29</v>
      </c>
      <c r="W19">
        <f t="shared" si="4"/>
        <v>21.63585830823839</v>
      </c>
      <c r="X19">
        <f t="shared" si="5"/>
        <v>43</v>
      </c>
      <c r="Y19">
        <f t="shared" si="6"/>
        <v>30</v>
      </c>
      <c r="Z19" s="417">
        <v>0.87470000000000003</v>
      </c>
      <c r="AA19">
        <v>21</v>
      </c>
      <c r="AB19" s="417">
        <v>0.88319999999999999</v>
      </c>
      <c r="AC19" s="417">
        <f t="shared" si="7"/>
        <v>0.87895000000000001</v>
      </c>
      <c r="AD19" s="417">
        <v>21</v>
      </c>
      <c r="AE19">
        <v>0.8579</v>
      </c>
      <c r="AF19">
        <v>34</v>
      </c>
      <c r="AG19">
        <v>0.872</v>
      </c>
      <c r="AH19">
        <v>30</v>
      </c>
      <c r="AI19">
        <f t="shared" si="8"/>
        <v>26.833333333333332</v>
      </c>
      <c r="AJ19" s="417">
        <f>IF(C19=1,(AI19/Z19),REF)</f>
        <v>30.677184558515297</v>
      </c>
      <c r="AK19">
        <f t="shared" si="9"/>
        <v>18</v>
      </c>
      <c r="AL19" s="417">
        <f>IF(B19=1,(AI19/AC19),REF)</f>
        <v>30.528850712023814</v>
      </c>
      <c r="AM19">
        <f t="shared" si="10"/>
        <v>19</v>
      </c>
      <c r="AN19">
        <f t="shared" si="11"/>
        <v>18</v>
      </c>
      <c r="AO19" s="417" t="str">
        <f t="shared" si="12"/>
        <v>Connecticut</v>
      </c>
      <c r="AP19" s="417">
        <f t="shared" si="13"/>
        <v>0.63213776184116499</v>
      </c>
      <c r="AQ19" s="417">
        <f t="shared" si="14"/>
        <v>0.58650089146015716</v>
      </c>
      <c r="AR19">
        <f t="shared" si="15"/>
        <v>0.82023440393275082</v>
      </c>
      <c r="AS19" s="417" t="str">
        <f t="shared" si="16"/>
        <v>Connecticut</v>
      </c>
      <c r="AT19">
        <f t="shared" si="17"/>
        <v>0.82023440393275082</v>
      </c>
      <c r="AU19">
        <f t="shared" si="18"/>
        <v>18</v>
      </c>
      <c r="AV19" s="417">
        <f t="shared" si="19"/>
        <v>19</v>
      </c>
      <c r="AW19">
        <f t="shared" si="20"/>
        <v>19</v>
      </c>
      <c r="AX19" s="416" t="str">
        <f t="shared" si="21"/>
        <v>Connecticut</v>
      </c>
      <c r="AY19" t="str">
        <f t="shared" si="22"/>
        <v/>
      </c>
      <c r="AZ19">
        <v>22</v>
      </c>
    </row>
    <row r="20" spans="2:62">
      <c r="B20">
        <v>1</v>
      </c>
      <c r="C20">
        <v>1</v>
      </c>
      <c r="D20" t="s">
        <v>328</v>
      </c>
      <c r="E20">
        <v>64.188000000000002</v>
      </c>
      <c r="F20">
        <v>343</v>
      </c>
      <c r="G20">
        <v>63.096899999999998</v>
      </c>
      <c r="H20">
        <v>341</v>
      </c>
      <c r="I20">
        <v>105.723</v>
      </c>
      <c r="J20">
        <v>94</v>
      </c>
      <c r="K20">
        <v>111.812</v>
      </c>
      <c r="L20">
        <v>32</v>
      </c>
      <c r="M20">
        <v>91.904799999999994</v>
      </c>
      <c r="N20">
        <v>8</v>
      </c>
      <c r="O20">
        <v>91.405900000000003</v>
      </c>
      <c r="P20">
        <v>13</v>
      </c>
      <c r="Q20">
        <v>20.406300000000002</v>
      </c>
      <c r="R20">
        <v>15</v>
      </c>
      <c r="S20">
        <f t="shared" si="0"/>
        <v>0.31791144762260848</v>
      </c>
      <c r="T20">
        <f t="shared" si="1"/>
        <v>15</v>
      </c>
      <c r="U20">
        <f t="shared" si="2"/>
        <v>802473.45560467197</v>
      </c>
      <c r="V20">
        <f t="shared" si="3"/>
        <v>78</v>
      </c>
      <c r="W20">
        <f t="shared" si="4"/>
        <v>21.384786695579955</v>
      </c>
      <c r="X20">
        <f t="shared" si="5"/>
        <v>35</v>
      </c>
      <c r="Y20">
        <f t="shared" si="6"/>
        <v>25</v>
      </c>
      <c r="Z20">
        <v>0.86660000000000004</v>
      </c>
      <c r="AA20">
        <v>24</v>
      </c>
      <c r="AB20">
        <v>0.94779999999999998</v>
      </c>
      <c r="AC20">
        <f t="shared" si="7"/>
        <v>0.90720000000000001</v>
      </c>
      <c r="AD20">
        <v>15</v>
      </c>
      <c r="AE20">
        <v>0.84899999999999998</v>
      </c>
      <c r="AF20">
        <v>37</v>
      </c>
      <c r="AG20">
        <v>0.92420000000000002</v>
      </c>
      <c r="AH20">
        <v>16</v>
      </c>
      <c r="AI20">
        <f t="shared" si="8"/>
        <v>31</v>
      </c>
      <c r="AJ20">
        <f>IF(C20=1,(AI20/Z20),REF)</f>
        <v>35.771982460189243</v>
      </c>
      <c r="AK20">
        <f t="shared" si="9"/>
        <v>24</v>
      </c>
      <c r="AL20">
        <f>IF(B20=1,(AI20/AC20),REF)</f>
        <v>34.171075837742507</v>
      </c>
      <c r="AM20">
        <f t="shared" si="10"/>
        <v>23</v>
      </c>
      <c r="AN20">
        <f t="shared" si="11"/>
        <v>15</v>
      </c>
      <c r="AO20" t="str">
        <f t="shared" si="12"/>
        <v>Texas</v>
      </c>
      <c r="AP20">
        <f t="shared" si="13"/>
        <v>0.61673492340712488</v>
      </c>
      <c r="AQ20">
        <f t="shared" si="14"/>
        <v>0.59688274326542756</v>
      </c>
      <c r="AR20">
        <f t="shared" si="15"/>
        <v>0.81888093046376531</v>
      </c>
      <c r="AS20" t="str">
        <f t="shared" si="16"/>
        <v>Texas</v>
      </c>
      <c r="AT20">
        <f t="shared" si="17"/>
        <v>0.81888093046376531</v>
      </c>
      <c r="AU20">
        <f t="shared" si="18"/>
        <v>19</v>
      </c>
      <c r="AV20">
        <f t="shared" si="19"/>
        <v>16.333333333333332</v>
      </c>
      <c r="AW20">
        <f t="shared" si="20"/>
        <v>17</v>
      </c>
      <c r="AX20" s="3" t="str">
        <f t="shared" si="21"/>
        <v>Texas</v>
      </c>
      <c r="AY20" t="str">
        <f t="shared" si="22"/>
        <v>y</v>
      </c>
      <c r="AZ20">
        <v>18</v>
      </c>
    </row>
    <row r="21" spans="2:62">
      <c r="B21">
        <v>1</v>
      </c>
      <c r="C21">
        <v>1</v>
      </c>
      <c r="D21" s="424" t="s">
        <v>38</v>
      </c>
      <c r="E21" s="424">
        <v>73.315700000000007</v>
      </c>
      <c r="F21" s="424">
        <v>10</v>
      </c>
      <c r="G21" s="424">
        <v>71.714399999999998</v>
      </c>
      <c r="H21" s="424">
        <v>12</v>
      </c>
      <c r="I21" s="424">
        <v>109.137</v>
      </c>
      <c r="J21" s="424">
        <v>37</v>
      </c>
      <c r="K21" s="424">
        <v>116.098</v>
      </c>
      <c r="L21" s="424">
        <v>14</v>
      </c>
      <c r="M21" s="424">
        <v>104.116</v>
      </c>
      <c r="N21" s="424">
        <v>238</v>
      </c>
      <c r="O21" s="424">
        <v>98.735799999999998</v>
      </c>
      <c r="P21" s="424">
        <v>94</v>
      </c>
      <c r="Q21" s="424">
        <v>17.362500000000001</v>
      </c>
      <c r="R21" s="424">
        <v>25</v>
      </c>
      <c r="S21">
        <f t="shared" si="0"/>
        <v>0.23681421578188575</v>
      </c>
      <c r="T21">
        <f t="shared" si="1"/>
        <v>30</v>
      </c>
      <c r="U21">
        <f t="shared" si="2"/>
        <v>988203.6690791829</v>
      </c>
      <c r="V21">
        <f t="shared" si="3"/>
        <v>6</v>
      </c>
      <c r="W21">
        <f t="shared" si="4"/>
        <v>21.181780024174394</v>
      </c>
      <c r="X21">
        <f t="shared" si="5"/>
        <v>32</v>
      </c>
      <c r="Y21">
        <f t="shared" si="6"/>
        <v>31</v>
      </c>
      <c r="Z21" s="424">
        <v>0.85419999999999996</v>
      </c>
      <c r="AA21">
        <v>28</v>
      </c>
      <c r="AB21" s="424">
        <v>0.88839999999999997</v>
      </c>
      <c r="AC21" s="424">
        <f t="shared" si="7"/>
        <v>0.87129999999999996</v>
      </c>
      <c r="AD21" s="424">
        <v>24</v>
      </c>
      <c r="AE21">
        <v>0.85409999999999997</v>
      </c>
      <c r="AF21">
        <v>36</v>
      </c>
      <c r="AG21">
        <v>0.92359999999999998</v>
      </c>
      <c r="AH21">
        <v>17</v>
      </c>
      <c r="AI21">
        <f t="shared" si="8"/>
        <v>24</v>
      </c>
      <c r="AJ21" s="424">
        <f>IF(C21=1,(AI21/Z21),REF)</f>
        <v>28.096464528213534</v>
      </c>
      <c r="AK21">
        <f t="shared" si="9"/>
        <v>17</v>
      </c>
      <c r="AL21" s="424">
        <f>IF(B21=1,(AI21/AC21),REF)</f>
        <v>27.545047629978196</v>
      </c>
      <c r="AM21">
        <f t="shared" si="10"/>
        <v>17</v>
      </c>
      <c r="AN21">
        <f t="shared" si="11"/>
        <v>17</v>
      </c>
      <c r="AO21" s="424" t="str">
        <f t="shared" si="12"/>
        <v>Alabama</v>
      </c>
      <c r="AP21" s="424">
        <f t="shared" si="13"/>
        <v>0.6227712530566738</v>
      </c>
      <c r="AQ21" s="424">
        <f t="shared" si="14"/>
        <v>0.58891902723903167</v>
      </c>
      <c r="AR21">
        <f t="shared" si="15"/>
        <v>0.81836048564965691</v>
      </c>
      <c r="AS21" s="424" t="str">
        <f t="shared" si="16"/>
        <v>Alabama</v>
      </c>
      <c r="AT21">
        <f t="shared" si="17"/>
        <v>0.81836048564965691</v>
      </c>
      <c r="AU21">
        <f t="shared" si="18"/>
        <v>20</v>
      </c>
      <c r="AV21" s="424">
        <f t="shared" si="19"/>
        <v>20.333333333333332</v>
      </c>
      <c r="AW21">
        <f t="shared" si="20"/>
        <v>23</v>
      </c>
      <c r="AX21" s="416" t="str">
        <f t="shared" si="21"/>
        <v>Alabama</v>
      </c>
      <c r="AY21" t="str">
        <f t="shared" si="22"/>
        <v/>
      </c>
      <c r="AZ21">
        <v>23</v>
      </c>
    </row>
    <row r="22" spans="2:62">
      <c r="B22">
        <v>1</v>
      </c>
      <c r="C22">
        <v>1</v>
      </c>
      <c r="D22" t="s">
        <v>189</v>
      </c>
      <c r="E22">
        <v>70.695599999999999</v>
      </c>
      <c r="F22">
        <v>55</v>
      </c>
      <c r="G22">
        <v>68.644599999999997</v>
      </c>
      <c r="H22">
        <v>92</v>
      </c>
      <c r="I22">
        <v>102.61</v>
      </c>
      <c r="J22">
        <v>163</v>
      </c>
      <c r="K22">
        <v>107.64</v>
      </c>
      <c r="L22">
        <v>89</v>
      </c>
      <c r="M22">
        <v>89.672700000000006</v>
      </c>
      <c r="N22">
        <v>5</v>
      </c>
      <c r="O22">
        <v>88.558099999999996</v>
      </c>
      <c r="P22">
        <v>5</v>
      </c>
      <c r="Q22">
        <v>19.081600000000002</v>
      </c>
      <c r="R22">
        <v>19</v>
      </c>
      <c r="S22">
        <f t="shared" si="0"/>
        <v>0.26991637386202261</v>
      </c>
      <c r="T22">
        <f t="shared" si="1"/>
        <v>21</v>
      </c>
      <c r="U22">
        <f t="shared" si="2"/>
        <v>819105.35069375997</v>
      </c>
      <c r="V22">
        <f t="shared" si="3"/>
        <v>59</v>
      </c>
      <c r="W22">
        <f t="shared" si="4"/>
        <v>18.45750010964305</v>
      </c>
      <c r="X22">
        <f t="shared" si="5"/>
        <v>4</v>
      </c>
      <c r="Y22">
        <f t="shared" si="6"/>
        <v>12.5</v>
      </c>
      <c r="Z22">
        <v>0.84419999999999995</v>
      </c>
      <c r="AA22">
        <v>35</v>
      </c>
      <c r="AB22">
        <v>0.92720000000000002</v>
      </c>
      <c r="AC22">
        <f t="shared" si="7"/>
        <v>0.88569999999999993</v>
      </c>
      <c r="AD22">
        <v>19</v>
      </c>
      <c r="AE22">
        <v>0.86240000000000006</v>
      </c>
      <c r="AF22">
        <v>32</v>
      </c>
      <c r="AG22">
        <v>0.93469999999999998</v>
      </c>
      <c r="AH22">
        <v>13</v>
      </c>
      <c r="AI22">
        <f t="shared" si="8"/>
        <v>26.083333333333332</v>
      </c>
      <c r="AJ22">
        <f>IF(C22=1,(AI22/Z22),REF)</f>
        <v>30.897101792624181</v>
      </c>
      <c r="AK22">
        <f t="shared" si="9"/>
        <v>19</v>
      </c>
      <c r="AL22">
        <f>IF(B22=1,(AI22/AC22),REF)</f>
        <v>29.449399721500885</v>
      </c>
      <c r="AM22">
        <f t="shared" si="10"/>
        <v>18</v>
      </c>
      <c r="AN22">
        <f t="shared" si="11"/>
        <v>18</v>
      </c>
      <c r="AO22" t="str">
        <f t="shared" si="12"/>
        <v>LSU</v>
      </c>
      <c r="AP22">
        <f t="shared" si="13"/>
        <v>0.60966004144432329</v>
      </c>
      <c r="AQ22">
        <f t="shared" si="14"/>
        <v>0.59367040816072902</v>
      </c>
      <c r="AR22">
        <f t="shared" si="15"/>
        <v>0.81609734373955689</v>
      </c>
      <c r="AS22" t="str">
        <f t="shared" si="16"/>
        <v>LSU</v>
      </c>
      <c r="AT22">
        <f t="shared" si="17"/>
        <v>0.81609734373955689</v>
      </c>
      <c r="AU22">
        <f t="shared" si="18"/>
        <v>21</v>
      </c>
      <c r="AV22">
        <f t="shared" si="19"/>
        <v>19.333333333333332</v>
      </c>
      <c r="AW22">
        <f t="shared" si="20"/>
        <v>20</v>
      </c>
      <c r="AX22" t="str">
        <f t="shared" si="21"/>
        <v>LSU</v>
      </c>
      <c r="AY22" t="str">
        <f t="shared" si="22"/>
        <v>y</v>
      </c>
      <c r="AZ22">
        <v>19</v>
      </c>
    </row>
    <row r="23" spans="2:62">
      <c r="B23">
        <v>1</v>
      </c>
      <c r="C23">
        <v>1</v>
      </c>
      <c r="D23" t="s">
        <v>47</v>
      </c>
      <c r="E23">
        <v>72.027299999999997</v>
      </c>
      <c r="F23">
        <v>28</v>
      </c>
      <c r="G23">
        <v>70.59</v>
      </c>
      <c r="H23">
        <v>28</v>
      </c>
      <c r="I23">
        <v>106.057</v>
      </c>
      <c r="J23">
        <v>83</v>
      </c>
      <c r="K23">
        <v>111.072</v>
      </c>
      <c r="L23">
        <v>40</v>
      </c>
      <c r="M23">
        <v>94.392799999999994</v>
      </c>
      <c r="N23">
        <v>28</v>
      </c>
      <c r="O23">
        <v>92.051100000000005</v>
      </c>
      <c r="P23">
        <v>17</v>
      </c>
      <c r="Q23">
        <v>19.0214</v>
      </c>
      <c r="R23">
        <v>20</v>
      </c>
      <c r="S23">
        <f t="shared" si="0"/>
        <v>0.26407903669858512</v>
      </c>
      <c r="T23">
        <f t="shared" si="1"/>
        <v>23</v>
      </c>
      <c r="U23">
        <f t="shared" si="2"/>
        <v>888600.02105272317</v>
      </c>
      <c r="V23">
        <f t="shared" si="3"/>
        <v>22</v>
      </c>
      <c r="W23">
        <f t="shared" si="4"/>
        <v>19.272996254902434</v>
      </c>
      <c r="X23">
        <f t="shared" si="5"/>
        <v>10</v>
      </c>
      <c r="Y23">
        <f t="shared" si="6"/>
        <v>16.5</v>
      </c>
      <c r="Z23">
        <v>0.85609999999999997</v>
      </c>
      <c r="AA23">
        <v>27</v>
      </c>
      <c r="AB23">
        <v>0.89659999999999995</v>
      </c>
      <c r="AC23">
        <f t="shared" si="7"/>
        <v>0.87634999999999996</v>
      </c>
      <c r="AD23">
        <v>22</v>
      </c>
      <c r="AE23">
        <v>0.88339999999999996</v>
      </c>
      <c r="AF23">
        <v>24</v>
      </c>
      <c r="AG23">
        <v>0.80789999999999995</v>
      </c>
      <c r="AH23">
        <v>55</v>
      </c>
      <c r="AI23">
        <f t="shared" si="8"/>
        <v>27.083333333333332</v>
      </c>
      <c r="AJ23">
        <f>IF(C23=1,(AI23/Z23),REF)</f>
        <v>31.635712338901218</v>
      </c>
      <c r="AK23">
        <f t="shared" si="9"/>
        <v>20</v>
      </c>
      <c r="AL23">
        <f>IF(B23=1,(AI23/AC23),REF)</f>
        <v>30.904699416138911</v>
      </c>
      <c r="AM23">
        <f t="shared" si="10"/>
        <v>20</v>
      </c>
      <c r="AN23">
        <f t="shared" si="11"/>
        <v>20</v>
      </c>
      <c r="AO23" t="str">
        <f t="shared" si="12"/>
        <v>Arkansas</v>
      </c>
      <c r="AP23">
        <f t="shared" si="13"/>
        <v>0.61679506902272785</v>
      </c>
      <c r="AQ23">
        <f t="shared" si="14"/>
        <v>0.58387225495933259</v>
      </c>
      <c r="AR23">
        <f t="shared" si="15"/>
        <v>0.81537441200033767</v>
      </c>
      <c r="AS23" t="str">
        <f t="shared" si="16"/>
        <v>Arkansas</v>
      </c>
      <c r="AT23">
        <f t="shared" si="17"/>
        <v>0.81537441200033767</v>
      </c>
      <c r="AU23">
        <f t="shared" si="18"/>
        <v>22</v>
      </c>
      <c r="AV23">
        <f t="shared" si="19"/>
        <v>21.333333333333332</v>
      </c>
      <c r="AW23">
        <f t="shared" si="20"/>
        <v>24</v>
      </c>
      <c r="AX23" s="419" t="str">
        <f t="shared" si="21"/>
        <v>Arkansas</v>
      </c>
      <c r="AY23" t="str">
        <f t="shared" si="22"/>
        <v/>
      </c>
      <c r="AZ23">
        <v>24</v>
      </c>
      <c r="BA23">
        <v>3</v>
      </c>
    </row>
    <row r="24" spans="2:62">
      <c r="B24">
        <v>1</v>
      </c>
      <c r="C24">
        <v>1</v>
      </c>
      <c r="D24" t="s">
        <v>285</v>
      </c>
      <c r="E24">
        <v>65.583500000000001</v>
      </c>
      <c r="F24">
        <v>304</v>
      </c>
      <c r="G24">
        <v>63.493000000000002</v>
      </c>
      <c r="H24">
        <v>338</v>
      </c>
      <c r="I24">
        <v>106.095</v>
      </c>
      <c r="J24">
        <v>82</v>
      </c>
      <c r="K24">
        <v>109.764</v>
      </c>
      <c r="L24">
        <v>64</v>
      </c>
      <c r="M24">
        <v>93.316400000000002</v>
      </c>
      <c r="N24">
        <v>22</v>
      </c>
      <c r="O24">
        <v>89.955399999999997</v>
      </c>
      <c r="P24">
        <v>9</v>
      </c>
      <c r="Q24">
        <v>19.808199999999999</v>
      </c>
      <c r="R24">
        <v>16</v>
      </c>
      <c r="S24">
        <f t="shared" si="0"/>
        <v>0.30203633535874114</v>
      </c>
      <c r="T24">
        <f t="shared" si="1"/>
        <v>16</v>
      </c>
      <c r="U24">
        <f t="shared" si="2"/>
        <v>790158.907418616</v>
      </c>
      <c r="V24">
        <f t="shared" si="3"/>
        <v>88</v>
      </c>
      <c r="W24">
        <f t="shared" si="4"/>
        <v>20.400884284540989</v>
      </c>
      <c r="X24">
        <f t="shared" si="5"/>
        <v>17</v>
      </c>
      <c r="Y24">
        <f t="shared" si="6"/>
        <v>16.5</v>
      </c>
      <c r="Z24">
        <v>0.86009999999999998</v>
      </c>
      <c r="AA24">
        <v>26</v>
      </c>
      <c r="AB24">
        <v>0.91220000000000001</v>
      </c>
      <c r="AC24">
        <f t="shared" si="7"/>
        <v>0.88614999999999999</v>
      </c>
      <c r="AD24">
        <v>18</v>
      </c>
      <c r="AE24">
        <v>0.89390000000000003</v>
      </c>
      <c r="AF24">
        <v>20</v>
      </c>
      <c r="AG24">
        <v>0.85219999999999996</v>
      </c>
      <c r="AH24">
        <v>37</v>
      </c>
      <c r="AI24">
        <f t="shared" si="8"/>
        <v>32.583333333333336</v>
      </c>
      <c r="AJ24">
        <f>IF(C24=1,(AI24/Z24),REF)</f>
        <v>37.883191876913543</v>
      </c>
      <c r="AK24">
        <f t="shared" si="9"/>
        <v>25</v>
      </c>
      <c r="AL24">
        <f>IF(B24=1,(AI24/AC24),REF)</f>
        <v>36.769546164118189</v>
      </c>
      <c r="AM24">
        <f t="shared" si="10"/>
        <v>25</v>
      </c>
      <c r="AN24">
        <f t="shared" si="11"/>
        <v>18</v>
      </c>
      <c r="AO24" t="str">
        <f t="shared" si="12"/>
        <v>Saint Mary's</v>
      </c>
      <c r="AP24">
        <f t="shared" si="13"/>
        <v>0.60860911040108323</v>
      </c>
      <c r="AQ24">
        <f t="shared" si="14"/>
        <v>0.57771616694601413</v>
      </c>
      <c r="AR24">
        <f t="shared" si="15"/>
        <v>0.81146448196949605</v>
      </c>
      <c r="AS24" t="str">
        <f t="shared" si="16"/>
        <v>Saint Mary's</v>
      </c>
      <c r="AT24">
        <f t="shared" si="17"/>
        <v>0.81146448196949605</v>
      </c>
      <c r="AU24">
        <f t="shared" si="18"/>
        <v>23</v>
      </c>
      <c r="AV24">
        <f t="shared" si="19"/>
        <v>19.666666666666668</v>
      </c>
      <c r="AW24">
        <f t="shared" si="20"/>
        <v>21</v>
      </c>
      <c r="AX24" t="str">
        <f t="shared" si="21"/>
        <v>Saint Mary's</v>
      </c>
      <c r="AY24" t="str">
        <f t="shared" si="22"/>
        <v/>
      </c>
      <c r="AZ24">
        <v>25</v>
      </c>
    </row>
    <row r="25" spans="2:62">
      <c r="B25">
        <v>1</v>
      </c>
      <c r="C25">
        <v>1</v>
      </c>
      <c r="D25" t="s">
        <v>385</v>
      </c>
      <c r="E25">
        <v>67.147599999999997</v>
      </c>
      <c r="F25">
        <v>232</v>
      </c>
      <c r="G25">
        <v>66.465999999999994</v>
      </c>
      <c r="H25">
        <v>208</v>
      </c>
      <c r="I25">
        <v>105.178</v>
      </c>
      <c r="J25">
        <v>108</v>
      </c>
      <c r="K25">
        <v>110.398</v>
      </c>
      <c r="L25">
        <v>49</v>
      </c>
      <c r="M25">
        <v>98.918999999999997</v>
      </c>
      <c r="N25">
        <v>103</v>
      </c>
      <c r="O25">
        <v>94.8142</v>
      </c>
      <c r="P25">
        <v>38</v>
      </c>
      <c r="Q25">
        <v>15.5839</v>
      </c>
      <c r="R25">
        <v>34</v>
      </c>
      <c r="S25">
        <f t="shared" si="0"/>
        <v>0.23208275500539108</v>
      </c>
      <c r="T25">
        <f t="shared" si="1"/>
        <v>31</v>
      </c>
      <c r="U25">
        <f t="shared" si="2"/>
        <v>818376.04030443029</v>
      </c>
      <c r="V25">
        <f t="shared" si="3"/>
        <v>60</v>
      </c>
      <c r="W25">
        <f t="shared" si="4"/>
        <v>21.675390049441475</v>
      </c>
      <c r="X25">
        <f t="shared" si="5"/>
        <v>46</v>
      </c>
      <c r="Y25">
        <f t="shared" si="6"/>
        <v>38.5</v>
      </c>
      <c r="Z25">
        <v>0.8982</v>
      </c>
      <c r="AA25">
        <v>16</v>
      </c>
      <c r="AB25">
        <v>0.82050000000000001</v>
      </c>
      <c r="AC25">
        <f t="shared" si="7"/>
        <v>0.85935000000000006</v>
      </c>
      <c r="AD25">
        <v>30</v>
      </c>
      <c r="AE25">
        <v>0.86329999999999996</v>
      </c>
      <c r="AF25">
        <v>31</v>
      </c>
      <c r="AG25">
        <v>0.86760000000000004</v>
      </c>
      <c r="AH25">
        <v>33</v>
      </c>
      <c r="AI25">
        <f t="shared" si="8"/>
        <v>37.25</v>
      </c>
      <c r="AJ25">
        <f>IF(C25=1,(AI25/Z25),REF)</f>
        <v>41.471832553996883</v>
      </c>
      <c r="AK25">
        <f t="shared" si="9"/>
        <v>28</v>
      </c>
      <c r="AL25">
        <f>IF(B25=1,(AI25/AC25),REF)</f>
        <v>43.34671554081573</v>
      </c>
      <c r="AM25">
        <f t="shared" si="10"/>
        <v>28</v>
      </c>
      <c r="AN25">
        <f t="shared" si="11"/>
        <v>28</v>
      </c>
      <c r="AO25" t="str">
        <f t="shared" si="12"/>
        <v>Wisconsin</v>
      </c>
      <c r="AP25">
        <f t="shared" si="13"/>
        <v>0.62984238927577618</v>
      </c>
      <c r="AQ25">
        <f t="shared" si="14"/>
        <v>0.54883761676808718</v>
      </c>
      <c r="AR25">
        <f t="shared" si="15"/>
        <v>0.80936863123571057</v>
      </c>
      <c r="AS25" t="str">
        <f t="shared" si="16"/>
        <v>Wisconsin</v>
      </c>
      <c r="AT25">
        <f t="shared" si="17"/>
        <v>0.80936863123571057</v>
      </c>
      <c r="AU25">
        <f t="shared" si="18"/>
        <v>24</v>
      </c>
      <c r="AV25">
        <f t="shared" si="19"/>
        <v>27.333333333333332</v>
      </c>
      <c r="AW25">
        <f t="shared" si="20"/>
        <v>29</v>
      </c>
      <c r="AX25" s="425" t="str">
        <f t="shared" si="21"/>
        <v>Wisconsin</v>
      </c>
      <c r="AY25" t="str">
        <f t="shared" si="22"/>
        <v>y</v>
      </c>
      <c r="AZ25">
        <v>20</v>
      </c>
    </row>
    <row r="26" spans="2:62">
      <c r="B26">
        <v>1</v>
      </c>
      <c r="C26">
        <v>1</v>
      </c>
      <c r="D26" s="421" t="s">
        <v>235</v>
      </c>
      <c r="E26" s="421">
        <v>70.218100000000007</v>
      </c>
      <c r="F26" s="421">
        <v>77</v>
      </c>
      <c r="G26" s="421">
        <v>70.149199999999993</v>
      </c>
      <c r="H26" s="421">
        <v>38</v>
      </c>
      <c r="I26" s="421">
        <v>109.416</v>
      </c>
      <c r="J26" s="421">
        <v>35</v>
      </c>
      <c r="K26" s="421">
        <v>113.057</v>
      </c>
      <c r="L26" s="421">
        <v>27</v>
      </c>
      <c r="M26" s="421">
        <v>100.974</v>
      </c>
      <c r="N26" s="421">
        <v>156</v>
      </c>
      <c r="O26" s="421">
        <v>97.010800000000003</v>
      </c>
      <c r="P26" s="421">
        <v>64</v>
      </c>
      <c r="Q26" s="421">
        <v>16.0459</v>
      </c>
      <c r="R26" s="421">
        <v>29</v>
      </c>
      <c r="S26">
        <f t="shared" si="0"/>
        <v>0.22851942732714212</v>
      </c>
      <c r="T26">
        <f t="shared" si="1"/>
        <v>33</v>
      </c>
      <c r="U26">
        <f t="shared" si="2"/>
        <v>897519.69660280703</v>
      </c>
      <c r="V26">
        <f t="shared" si="3"/>
        <v>17</v>
      </c>
      <c r="W26">
        <f t="shared" si="4"/>
        <v>21.501218059580079</v>
      </c>
      <c r="X26">
        <f t="shared" si="5"/>
        <v>38</v>
      </c>
      <c r="Y26">
        <f t="shared" si="6"/>
        <v>35.5</v>
      </c>
      <c r="Z26" s="421">
        <v>0.84660000000000002</v>
      </c>
      <c r="AA26">
        <v>34</v>
      </c>
      <c r="AB26" s="421">
        <v>0.88390000000000002</v>
      </c>
      <c r="AC26" s="421">
        <f t="shared" si="7"/>
        <v>0.86525000000000007</v>
      </c>
      <c r="AD26" s="421">
        <v>28</v>
      </c>
      <c r="AE26">
        <v>0.93959999999999999</v>
      </c>
      <c r="AF26">
        <v>7</v>
      </c>
      <c r="AG26">
        <v>0.81410000000000005</v>
      </c>
      <c r="AH26">
        <v>52</v>
      </c>
      <c r="AI26">
        <f t="shared" si="8"/>
        <v>28.75</v>
      </c>
      <c r="AJ26" s="421">
        <f>IF(C26=1,(AI26/Z26),REF)</f>
        <v>33.959366879281831</v>
      </c>
      <c r="AK26">
        <f t="shared" si="9"/>
        <v>22</v>
      </c>
      <c r="AL26" s="421">
        <f>IF(B26=1,(AI26/AC26),REF)</f>
        <v>33.227390927477607</v>
      </c>
      <c r="AM26">
        <f t="shared" si="10"/>
        <v>22</v>
      </c>
      <c r="AN26">
        <f t="shared" si="11"/>
        <v>7</v>
      </c>
      <c r="AO26" s="421" t="str">
        <f t="shared" si="12"/>
        <v>North Carolina</v>
      </c>
      <c r="AP26" s="421">
        <f t="shared" si="13"/>
        <v>0.60564266732208993</v>
      </c>
      <c r="AQ26" s="421">
        <f t="shared" si="14"/>
        <v>0.57127851456542622</v>
      </c>
      <c r="AR26">
        <f t="shared" si="15"/>
        <v>0.80888531944279218</v>
      </c>
      <c r="AS26" s="421" t="str">
        <f t="shared" si="16"/>
        <v>North Carolina</v>
      </c>
      <c r="AT26">
        <f t="shared" si="17"/>
        <v>0.80888531944279218</v>
      </c>
      <c r="AU26">
        <f t="shared" si="18"/>
        <v>25</v>
      </c>
      <c r="AV26" s="421">
        <f t="shared" si="19"/>
        <v>20</v>
      </c>
      <c r="AW26">
        <f t="shared" si="20"/>
        <v>22</v>
      </c>
      <c r="AX26" s="421" t="str">
        <f t="shared" si="21"/>
        <v>North Carolina</v>
      </c>
      <c r="AY26" t="str">
        <f t="shared" si="22"/>
        <v/>
      </c>
      <c r="AZ26">
        <v>26</v>
      </c>
      <c r="BA26">
        <v>5</v>
      </c>
    </row>
    <row r="27" spans="2:62">
      <c r="B27">
        <v>1</v>
      </c>
      <c r="C27">
        <v>1</v>
      </c>
      <c r="D27" s="3" t="s">
        <v>204</v>
      </c>
      <c r="E27" s="3">
        <v>67.508499999999998</v>
      </c>
      <c r="F27" s="3">
        <v>206</v>
      </c>
      <c r="G27" s="3">
        <v>66.284999999999997</v>
      </c>
      <c r="H27" s="3">
        <v>218</v>
      </c>
      <c r="I27" s="3">
        <v>108.005</v>
      </c>
      <c r="J27" s="3">
        <v>50</v>
      </c>
      <c r="K27" s="3">
        <v>114.20699999999999</v>
      </c>
      <c r="L27" s="3">
        <v>19</v>
      </c>
      <c r="M27" s="3">
        <v>103.654</v>
      </c>
      <c r="N27" s="3">
        <v>226</v>
      </c>
      <c r="O27" s="3">
        <v>98.558800000000005</v>
      </c>
      <c r="P27" s="3">
        <v>91</v>
      </c>
      <c r="Q27" s="3">
        <v>15.648099999999999</v>
      </c>
      <c r="R27" s="3">
        <v>33</v>
      </c>
      <c r="S27">
        <f t="shared" si="0"/>
        <v>0.23179599605975529</v>
      </c>
      <c r="T27">
        <f t="shared" si="1"/>
        <v>32</v>
      </c>
      <c r="U27">
        <f t="shared" si="2"/>
        <v>880529.48983771645</v>
      </c>
      <c r="V27">
        <f t="shared" si="3"/>
        <v>26</v>
      </c>
      <c r="W27">
        <f t="shared" si="4"/>
        <v>22.937928415190434</v>
      </c>
      <c r="X27">
        <f t="shared" si="5"/>
        <v>89</v>
      </c>
      <c r="Y27">
        <f t="shared" si="6"/>
        <v>60.5</v>
      </c>
      <c r="Z27" s="3">
        <v>0.85140000000000005</v>
      </c>
      <c r="AA27">
        <v>31</v>
      </c>
      <c r="AB27" s="3">
        <v>0.88339999999999996</v>
      </c>
      <c r="AC27" s="3">
        <f t="shared" si="7"/>
        <v>0.86739999999999995</v>
      </c>
      <c r="AD27" s="3">
        <v>27</v>
      </c>
      <c r="AE27">
        <v>0.87209999999999999</v>
      </c>
      <c r="AF27">
        <v>28</v>
      </c>
      <c r="AG27">
        <v>0.8821</v>
      </c>
      <c r="AH27">
        <v>25</v>
      </c>
      <c r="AI27">
        <f t="shared" si="8"/>
        <v>33.083333333333336</v>
      </c>
      <c r="AJ27" s="3">
        <f>IF(C27=1,(AI27/Z27),REF)</f>
        <v>38.857567927335367</v>
      </c>
      <c r="AK27">
        <f t="shared" si="9"/>
        <v>26</v>
      </c>
      <c r="AL27" s="3">
        <f>IF(B27=1,(AI27/AC27),REF)</f>
        <v>38.140803935131814</v>
      </c>
      <c r="AM27">
        <f t="shared" si="10"/>
        <v>26</v>
      </c>
      <c r="AN27">
        <f t="shared" si="11"/>
        <v>26</v>
      </c>
      <c r="AO27" s="3" t="str">
        <f t="shared" si="12"/>
        <v>Michigan</v>
      </c>
      <c r="AP27" s="3">
        <f t="shared" si="13"/>
        <v>0.60092495853980388</v>
      </c>
      <c r="AQ27" s="3">
        <f t="shared" si="14"/>
        <v>0.5629100473595976</v>
      </c>
      <c r="AR27">
        <f t="shared" si="15"/>
        <v>0.80527565184706795</v>
      </c>
      <c r="AS27" s="3" t="str">
        <f t="shared" si="16"/>
        <v>Michigan</v>
      </c>
      <c r="AT27">
        <f t="shared" si="17"/>
        <v>0.80527565184706795</v>
      </c>
      <c r="AU27">
        <f t="shared" si="18"/>
        <v>26</v>
      </c>
      <c r="AV27" s="3">
        <f t="shared" si="19"/>
        <v>26.333333333333332</v>
      </c>
      <c r="AW27">
        <f t="shared" si="20"/>
        <v>27</v>
      </c>
      <c r="AX27" s="3" t="str">
        <f t="shared" si="21"/>
        <v>Michigan</v>
      </c>
      <c r="AY27" t="str">
        <f t="shared" si="22"/>
        <v/>
      </c>
      <c r="AZ27">
        <v>27</v>
      </c>
      <c r="BA27">
        <v>2</v>
      </c>
    </row>
    <row r="28" spans="2:62">
      <c r="B28">
        <v>1</v>
      </c>
      <c r="C28">
        <v>1</v>
      </c>
      <c r="D28" t="s">
        <v>157</v>
      </c>
      <c r="E28">
        <v>67.876499999999993</v>
      </c>
      <c r="F28">
        <v>185</v>
      </c>
      <c r="G28">
        <v>66.960300000000004</v>
      </c>
      <c r="H28">
        <v>185</v>
      </c>
      <c r="I28">
        <v>103.985</v>
      </c>
      <c r="J28">
        <v>131</v>
      </c>
      <c r="K28">
        <v>107.55800000000001</v>
      </c>
      <c r="L28">
        <v>91</v>
      </c>
      <c r="M28">
        <v>95.881699999999995</v>
      </c>
      <c r="N28">
        <v>43</v>
      </c>
      <c r="O28">
        <v>92.621300000000005</v>
      </c>
      <c r="P28">
        <v>21</v>
      </c>
      <c r="Q28">
        <v>14.9367</v>
      </c>
      <c r="R28">
        <v>36</v>
      </c>
      <c r="S28">
        <f t="shared" si="0"/>
        <v>0.22005701531457875</v>
      </c>
      <c r="T28">
        <f t="shared" si="1"/>
        <v>38</v>
      </c>
      <c r="U28">
        <f t="shared" si="2"/>
        <v>785244.45141654601</v>
      </c>
      <c r="V28">
        <f t="shared" si="3"/>
        <v>94</v>
      </c>
      <c r="W28">
        <f t="shared" si="4"/>
        <v>20.654655489309267</v>
      </c>
      <c r="X28">
        <f t="shared" si="5"/>
        <v>22</v>
      </c>
      <c r="Y28">
        <f t="shared" si="6"/>
        <v>30</v>
      </c>
      <c r="Z28">
        <v>0.86729999999999996</v>
      </c>
      <c r="AA28">
        <v>23</v>
      </c>
      <c r="AB28">
        <v>0.89729999999999999</v>
      </c>
      <c r="AC28">
        <f t="shared" si="7"/>
        <v>0.88229999999999997</v>
      </c>
      <c r="AD28">
        <v>20</v>
      </c>
      <c r="AE28">
        <v>0.84130000000000005</v>
      </c>
      <c r="AF28">
        <v>43</v>
      </c>
      <c r="AG28">
        <v>0.92220000000000002</v>
      </c>
      <c r="AH28">
        <v>19</v>
      </c>
      <c r="AI28">
        <f t="shared" si="8"/>
        <v>40.666666666666664</v>
      </c>
      <c r="AJ28">
        <f>IF(C28=1,(AI28/Z28),REF)</f>
        <v>46.888812021983931</v>
      </c>
      <c r="AK28">
        <f t="shared" si="9"/>
        <v>29</v>
      </c>
      <c r="AL28">
        <f>IF(B28=1,(AI28/AC28),REF)</f>
        <v>46.091654388152179</v>
      </c>
      <c r="AM28">
        <f t="shared" si="10"/>
        <v>29</v>
      </c>
      <c r="AN28">
        <f t="shared" si="11"/>
        <v>20</v>
      </c>
      <c r="AO28" t="str">
        <f t="shared" si="12"/>
        <v>Indiana</v>
      </c>
      <c r="AP28">
        <f t="shared" si="13"/>
        <v>0.60075387565115068</v>
      </c>
      <c r="AQ28">
        <f t="shared" si="14"/>
        <v>0.55918666363342373</v>
      </c>
      <c r="AR28">
        <f t="shared" si="15"/>
        <v>0.80419671092667788</v>
      </c>
      <c r="AS28" t="str">
        <f t="shared" si="16"/>
        <v>Indiana</v>
      </c>
      <c r="AT28">
        <f t="shared" si="17"/>
        <v>0.80419671092667788</v>
      </c>
      <c r="AU28">
        <f t="shared" si="18"/>
        <v>27</v>
      </c>
      <c r="AV28">
        <f t="shared" si="19"/>
        <v>22.333333333333332</v>
      </c>
      <c r="AW28">
        <f t="shared" si="20"/>
        <v>25</v>
      </c>
      <c r="AX28" t="str">
        <f t="shared" si="21"/>
        <v>Indiana</v>
      </c>
      <c r="AY28" t="str">
        <f t="shared" si="22"/>
        <v/>
      </c>
      <c r="AZ28">
        <v>28</v>
      </c>
    </row>
    <row r="29" spans="2:62">
      <c r="B29">
        <v>1</v>
      </c>
      <c r="C29">
        <v>1</v>
      </c>
      <c r="D29" t="s">
        <v>199</v>
      </c>
      <c r="E29">
        <v>71.426199999999994</v>
      </c>
      <c r="F29">
        <v>40</v>
      </c>
      <c r="G29">
        <v>70.297600000000003</v>
      </c>
      <c r="H29">
        <v>34</v>
      </c>
      <c r="I29">
        <v>105.619</v>
      </c>
      <c r="J29">
        <v>97</v>
      </c>
      <c r="K29">
        <v>110.36799999999999</v>
      </c>
      <c r="L29">
        <v>50</v>
      </c>
      <c r="M29">
        <v>96.197000000000003</v>
      </c>
      <c r="N29">
        <v>46</v>
      </c>
      <c r="O29">
        <v>94.147900000000007</v>
      </c>
      <c r="P29">
        <v>31</v>
      </c>
      <c r="Q29">
        <v>16.219799999999999</v>
      </c>
      <c r="R29">
        <v>28</v>
      </c>
      <c r="S29">
        <f t="shared" si="0"/>
        <v>0.22708893935278637</v>
      </c>
      <c r="T29">
        <f t="shared" si="1"/>
        <v>35</v>
      </c>
      <c r="U29">
        <f t="shared" si="2"/>
        <v>870049.35797370865</v>
      </c>
      <c r="V29">
        <f t="shared" si="3"/>
        <v>28</v>
      </c>
      <c r="W29">
        <f t="shared" si="4"/>
        <v>20.148349436554973</v>
      </c>
      <c r="X29">
        <f t="shared" si="5"/>
        <v>15</v>
      </c>
      <c r="Y29">
        <f t="shared" si="6"/>
        <v>25</v>
      </c>
      <c r="Z29">
        <v>0.81220000000000003</v>
      </c>
      <c r="AA29">
        <v>50</v>
      </c>
      <c r="AB29">
        <v>0.92490000000000006</v>
      </c>
      <c r="AC29">
        <f t="shared" si="7"/>
        <v>0.86855000000000004</v>
      </c>
      <c r="AD29">
        <v>26</v>
      </c>
      <c r="AE29">
        <v>0.90069999999999995</v>
      </c>
      <c r="AF29">
        <v>16</v>
      </c>
      <c r="AG29">
        <v>0.83760000000000001</v>
      </c>
      <c r="AH29">
        <v>42</v>
      </c>
      <c r="AI29">
        <f t="shared" si="8"/>
        <v>28.666666666666668</v>
      </c>
      <c r="AJ29">
        <f>IF(C29=1,(AI29/Z29),REF)</f>
        <v>35.295083312812935</v>
      </c>
      <c r="AK29">
        <f t="shared" si="9"/>
        <v>23</v>
      </c>
      <c r="AL29">
        <f>IF(B29=1,(AI29/AC29),REF)</f>
        <v>33.005200237944464</v>
      </c>
      <c r="AM29">
        <f t="shared" si="10"/>
        <v>21</v>
      </c>
      <c r="AN29">
        <f t="shared" si="11"/>
        <v>16</v>
      </c>
      <c r="AO29" t="str">
        <f t="shared" si="12"/>
        <v>Memphis</v>
      </c>
      <c r="AP29">
        <f t="shared" si="13"/>
        <v>0.578796267538492</v>
      </c>
      <c r="AQ29">
        <f t="shared" si="14"/>
        <v>0.57393847722754843</v>
      </c>
      <c r="AR29">
        <f t="shared" si="15"/>
        <v>0.80219463868998586</v>
      </c>
      <c r="AS29" t="str">
        <f t="shared" si="16"/>
        <v>Memphis</v>
      </c>
      <c r="AT29">
        <f t="shared" si="17"/>
        <v>0.80219463868998586</v>
      </c>
      <c r="AU29">
        <f t="shared" si="18"/>
        <v>28</v>
      </c>
      <c r="AV29">
        <f t="shared" si="19"/>
        <v>23.333333333333332</v>
      </c>
      <c r="AW29">
        <f t="shared" si="20"/>
        <v>26</v>
      </c>
      <c r="AX29" t="str">
        <f t="shared" si="21"/>
        <v>Memphis</v>
      </c>
      <c r="AY29" t="str">
        <f t="shared" si="22"/>
        <v>y</v>
      </c>
      <c r="AZ29">
        <v>21</v>
      </c>
    </row>
    <row r="30" spans="2:62">
      <c r="B30">
        <v>1</v>
      </c>
      <c r="C30">
        <v>1</v>
      </c>
      <c r="D30" t="s">
        <v>186</v>
      </c>
      <c r="E30">
        <v>65.616900000000001</v>
      </c>
      <c r="F30">
        <v>302</v>
      </c>
      <c r="G30">
        <v>64.588899999999995</v>
      </c>
      <c r="H30">
        <v>308</v>
      </c>
      <c r="I30">
        <v>109.986</v>
      </c>
      <c r="J30">
        <v>33</v>
      </c>
      <c r="K30">
        <v>110.89100000000001</v>
      </c>
      <c r="L30">
        <v>42</v>
      </c>
      <c r="M30">
        <v>92.972200000000001</v>
      </c>
      <c r="N30">
        <v>20</v>
      </c>
      <c r="O30">
        <v>93.195999999999998</v>
      </c>
      <c r="P30">
        <v>22</v>
      </c>
      <c r="Q30">
        <v>17.694800000000001</v>
      </c>
      <c r="R30">
        <v>24</v>
      </c>
      <c r="S30">
        <f t="shared" si="0"/>
        <v>0.2696713803913322</v>
      </c>
      <c r="T30">
        <f t="shared" si="1"/>
        <v>22</v>
      </c>
      <c r="U30">
        <f t="shared" si="2"/>
        <v>806878.80674818903</v>
      </c>
      <c r="V30">
        <f t="shared" si="3"/>
        <v>73</v>
      </c>
      <c r="W30">
        <f t="shared" si="4"/>
        <v>21.578434193720287</v>
      </c>
      <c r="X30">
        <f t="shared" si="5"/>
        <v>39</v>
      </c>
      <c r="Y30">
        <f t="shared" si="6"/>
        <v>30.5</v>
      </c>
      <c r="Z30">
        <v>0.86960000000000004</v>
      </c>
      <c r="AA30">
        <v>22</v>
      </c>
      <c r="AB30">
        <v>0.8125</v>
      </c>
      <c r="AC30">
        <f t="shared" si="7"/>
        <v>0.84105000000000008</v>
      </c>
      <c r="AD30">
        <v>38</v>
      </c>
      <c r="AE30">
        <v>0.86419999999999997</v>
      </c>
      <c r="AF30">
        <v>30</v>
      </c>
      <c r="AG30">
        <v>0.90700000000000003</v>
      </c>
      <c r="AH30">
        <v>22</v>
      </c>
      <c r="AI30">
        <f t="shared" si="8"/>
        <v>35.916666666666664</v>
      </c>
      <c r="AJ30">
        <f>IF(C30=1,(AI30/Z30),REF)</f>
        <v>41.302514566084021</v>
      </c>
      <c r="AK30">
        <f t="shared" si="9"/>
        <v>27</v>
      </c>
      <c r="AL30">
        <f>IF(B30=1,(AI30/AC30),REF)</f>
        <v>42.704555813170039</v>
      </c>
      <c r="AM30">
        <f t="shared" si="10"/>
        <v>27</v>
      </c>
      <c r="AN30">
        <f t="shared" si="11"/>
        <v>27</v>
      </c>
      <c r="AO30" t="str">
        <f t="shared" si="12"/>
        <v>Loyola Chicago</v>
      </c>
      <c r="AP30">
        <f t="shared" si="13"/>
        <v>0.6100368074648933</v>
      </c>
      <c r="AQ30">
        <f t="shared" si="14"/>
        <v>0.53815310702832431</v>
      </c>
      <c r="AR30">
        <f t="shared" si="15"/>
        <v>0.80092802991767353</v>
      </c>
      <c r="AS30" t="str">
        <f t="shared" si="16"/>
        <v>Loyola Chicago</v>
      </c>
      <c r="AT30">
        <f t="shared" si="17"/>
        <v>0.80092802991767353</v>
      </c>
      <c r="AU30">
        <f t="shared" si="18"/>
        <v>29</v>
      </c>
      <c r="AV30">
        <f t="shared" si="19"/>
        <v>31.333333333333332</v>
      </c>
      <c r="AW30">
        <f t="shared" si="20"/>
        <v>31</v>
      </c>
      <c r="AX30" t="str">
        <f t="shared" si="21"/>
        <v>Loyola Chicago</v>
      </c>
      <c r="AY30" t="str">
        <f t="shared" si="22"/>
        <v/>
      </c>
      <c r="AZ30">
        <v>29</v>
      </c>
    </row>
    <row r="31" spans="2:62">
      <c r="B31">
        <v>1</v>
      </c>
      <c r="C31">
        <v>1</v>
      </c>
      <c r="D31" t="s">
        <v>254</v>
      </c>
      <c r="E31">
        <v>66.110699999999994</v>
      </c>
      <c r="F31">
        <v>278</v>
      </c>
      <c r="G31">
        <v>64.777500000000003</v>
      </c>
      <c r="H31">
        <v>296</v>
      </c>
      <c r="I31">
        <v>101.96</v>
      </c>
      <c r="J31">
        <v>177</v>
      </c>
      <c r="K31">
        <v>110.428</v>
      </c>
      <c r="L31">
        <v>48</v>
      </c>
      <c r="M31">
        <v>96.774299999999997</v>
      </c>
      <c r="N31">
        <v>57</v>
      </c>
      <c r="O31">
        <v>94.471800000000002</v>
      </c>
      <c r="P31">
        <v>33</v>
      </c>
      <c r="Q31">
        <v>15.9566</v>
      </c>
      <c r="R31">
        <v>30</v>
      </c>
      <c r="S31">
        <f t="shared" si="0"/>
        <v>0.24135578658220222</v>
      </c>
      <c r="T31">
        <f t="shared" si="1"/>
        <v>28</v>
      </c>
      <c r="U31">
        <f t="shared" si="2"/>
        <v>806176.56393446866</v>
      </c>
      <c r="V31">
        <f t="shared" si="3"/>
        <v>75</v>
      </c>
      <c r="W31">
        <f t="shared" si="4"/>
        <v>21.888285694655071</v>
      </c>
      <c r="X31">
        <f t="shared" si="5"/>
        <v>50</v>
      </c>
      <c r="Y31">
        <f t="shared" si="6"/>
        <v>39</v>
      </c>
      <c r="Z31">
        <v>0.8528</v>
      </c>
      <c r="AA31">
        <v>30</v>
      </c>
      <c r="AB31">
        <v>0.88560000000000005</v>
      </c>
      <c r="AC31">
        <f t="shared" si="7"/>
        <v>0.86919999999999997</v>
      </c>
      <c r="AD31">
        <v>25</v>
      </c>
      <c r="AE31">
        <v>0.83640000000000003</v>
      </c>
      <c r="AF31">
        <v>46</v>
      </c>
      <c r="AG31">
        <v>0.86929999999999996</v>
      </c>
      <c r="AH31">
        <v>32</v>
      </c>
      <c r="AI31">
        <f t="shared" si="8"/>
        <v>40.833333333333336</v>
      </c>
      <c r="AJ31">
        <f>IF(C31=1,(AI31/Z31),REF)</f>
        <v>47.881488430268924</v>
      </c>
      <c r="AK31">
        <f t="shared" si="9"/>
        <v>30</v>
      </c>
      <c r="AL31">
        <f>IF(B31=1,(AI31/AC31),REF)</f>
        <v>46.978064120263845</v>
      </c>
      <c r="AM31">
        <f t="shared" si="10"/>
        <v>30</v>
      </c>
      <c r="AN31">
        <f t="shared" si="11"/>
        <v>25</v>
      </c>
      <c r="AO31" t="str">
        <f t="shared" si="12"/>
        <v>Oklahoma</v>
      </c>
      <c r="AP31">
        <f t="shared" si="13"/>
        <v>0.58947390620727069</v>
      </c>
      <c r="AQ31">
        <f t="shared" si="14"/>
        <v>0.54957395286593569</v>
      </c>
      <c r="AR31">
        <f t="shared" si="15"/>
        <v>0.79837106857958873</v>
      </c>
      <c r="AS31" t="str">
        <f t="shared" si="16"/>
        <v>Oklahoma</v>
      </c>
      <c r="AT31">
        <f t="shared" si="17"/>
        <v>0.79837106857958873</v>
      </c>
      <c r="AU31">
        <f t="shared" si="18"/>
        <v>30</v>
      </c>
      <c r="AV31">
        <f t="shared" si="19"/>
        <v>26.666666666666668</v>
      </c>
      <c r="AW31">
        <f t="shared" si="20"/>
        <v>28</v>
      </c>
      <c r="AX31" t="str">
        <f t="shared" si="21"/>
        <v>Oklahoma</v>
      </c>
      <c r="AY31" t="str">
        <f t="shared" si="22"/>
        <v/>
      </c>
      <c r="AZ31">
        <v>30</v>
      </c>
      <c r="BE31" t="s">
        <v>37</v>
      </c>
      <c r="BF31">
        <f>VLOOKUP(BE31,$BI$31:$BJ$425,2,FALSE)</f>
        <v>0.66245551719462958</v>
      </c>
      <c r="BG31">
        <v>-0.95191176470591188</v>
      </c>
      <c r="BI31" t="s">
        <v>137</v>
      </c>
      <c r="BJ31">
        <v>0.99010672073664696</v>
      </c>
    </row>
    <row r="32" spans="2:62">
      <c r="B32">
        <v>1</v>
      </c>
      <c r="C32">
        <v>1</v>
      </c>
      <c r="D32" t="s">
        <v>59</v>
      </c>
      <c r="E32">
        <v>64.906999999999996</v>
      </c>
      <c r="F32">
        <v>332</v>
      </c>
      <c r="G32">
        <v>64.617099999999994</v>
      </c>
      <c r="H32">
        <v>305</v>
      </c>
      <c r="I32">
        <v>103.572</v>
      </c>
      <c r="J32">
        <v>142</v>
      </c>
      <c r="K32">
        <v>108.443</v>
      </c>
      <c r="L32">
        <v>76</v>
      </c>
      <c r="M32">
        <v>92.851900000000001</v>
      </c>
      <c r="N32">
        <v>16</v>
      </c>
      <c r="O32">
        <v>92.030600000000007</v>
      </c>
      <c r="P32">
        <v>16</v>
      </c>
      <c r="Q32">
        <v>16.411999999999999</v>
      </c>
      <c r="R32">
        <v>26</v>
      </c>
      <c r="S32">
        <f t="shared" si="0"/>
        <v>0.2528602461984068</v>
      </c>
      <c r="T32">
        <f t="shared" si="1"/>
        <v>25</v>
      </c>
      <c r="U32">
        <f t="shared" si="2"/>
        <v>763298.80694984284</v>
      </c>
      <c r="V32">
        <f t="shared" si="3"/>
        <v>120</v>
      </c>
      <c r="W32">
        <f t="shared" si="4"/>
        <v>21.379624292009133</v>
      </c>
      <c r="X32">
        <f t="shared" si="5"/>
        <v>34</v>
      </c>
      <c r="Y32">
        <f t="shared" si="6"/>
        <v>29.5</v>
      </c>
      <c r="Z32">
        <v>0.88190000000000002</v>
      </c>
      <c r="AA32">
        <v>19</v>
      </c>
      <c r="AB32">
        <v>0.8024</v>
      </c>
      <c r="AC32">
        <f t="shared" si="7"/>
        <v>0.84214999999999995</v>
      </c>
      <c r="AD32">
        <v>37</v>
      </c>
      <c r="AE32">
        <v>0.87070000000000003</v>
      </c>
      <c r="AF32">
        <v>29</v>
      </c>
      <c r="AG32">
        <v>0.80169999999999997</v>
      </c>
      <c r="AH32">
        <v>60</v>
      </c>
      <c r="AI32">
        <f t="shared" si="8"/>
        <v>50.083333333333336</v>
      </c>
      <c r="AJ32">
        <f>IF(C32=1,(AI32/Z32),REF)</f>
        <v>56.790263446346906</v>
      </c>
      <c r="AK32">
        <f t="shared" si="9"/>
        <v>35</v>
      </c>
      <c r="AL32">
        <f>IF(B32=1,(AI32/AC32),REF)</f>
        <v>59.470798947139272</v>
      </c>
      <c r="AM32">
        <f t="shared" si="10"/>
        <v>39</v>
      </c>
      <c r="AN32">
        <f t="shared" si="11"/>
        <v>29</v>
      </c>
      <c r="AO32" t="str">
        <f t="shared" si="12"/>
        <v>Boise St.</v>
      </c>
      <c r="AP32">
        <f t="shared" si="13"/>
        <v>0.59927493308889901</v>
      </c>
      <c r="AQ32">
        <f t="shared" si="14"/>
        <v>0.51700506087292286</v>
      </c>
      <c r="AR32">
        <f t="shared" si="15"/>
        <v>0.79194907936260139</v>
      </c>
      <c r="AS32" t="str">
        <f t="shared" si="16"/>
        <v>Boise St.</v>
      </c>
      <c r="AT32">
        <f t="shared" si="17"/>
        <v>0.79194907936260139</v>
      </c>
      <c r="AU32">
        <f t="shared" si="18"/>
        <v>31</v>
      </c>
      <c r="AV32">
        <f t="shared" si="19"/>
        <v>32.333333333333336</v>
      </c>
      <c r="AW32">
        <f t="shared" si="20"/>
        <v>34</v>
      </c>
      <c r="AX32" t="str">
        <f t="shared" si="21"/>
        <v>Boise St.</v>
      </c>
      <c r="AY32" t="str">
        <f t="shared" si="22"/>
        <v/>
      </c>
      <c r="AZ32">
        <v>31</v>
      </c>
      <c r="BE32" t="s">
        <v>38</v>
      </c>
      <c r="BF32">
        <f t="shared" ref="BF32:BF95" si="23">VLOOKUP(BE32,$BI$31:$BJ$425,2,FALSE)</f>
        <v>0.77831627725539843</v>
      </c>
      <c r="BG32">
        <v>-0.27191176470590506</v>
      </c>
      <c r="BI32" t="s">
        <v>148</v>
      </c>
      <c r="BJ32">
        <v>0.93471570518302571</v>
      </c>
    </row>
    <row r="33" spans="2:62">
      <c r="B33">
        <v>1</v>
      </c>
      <c r="C33">
        <v>1</v>
      </c>
      <c r="D33" t="s">
        <v>253</v>
      </c>
      <c r="E33">
        <v>65.377899999999997</v>
      </c>
      <c r="F33">
        <v>314</v>
      </c>
      <c r="G33">
        <v>64.972700000000003</v>
      </c>
      <c r="H33">
        <v>287</v>
      </c>
      <c r="I33">
        <v>112.068</v>
      </c>
      <c r="J33">
        <v>18</v>
      </c>
      <c r="K33">
        <v>116.627</v>
      </c>
      <c r="L33">
        <v>13</v>
      </c>
      <c r="M33">
        <v>103.964</v>
      </c>
      <c r="N33">
        <v>235</v>
      </c>
      <c r="O33">
        <v>100.804</v>
      </c>
      <c r="P33">
        <v>131</v>
      </c>
      <c r="Q33">
        <v>15.8224</v>
      </c>
      <c r="R33">
        <v>32</v>
      </c>
      <c r="S33">
        <f t="shared" si="0"/>
        <v>0.24202368078509701</v>
      </c>
      <c r="T33">
        <f t="shared" si="1"/>
        <v>27</v>
      </c>
      <c r="U33">
        <f t="shared" si="2"/>
        <v>889260.85519404896</v>
      </c>
      <c r="V33">
        <f t="shared" si="3"/>
        <v>20</v>
      </c>
      <c r="W33">
        <f t="shared" si="4"/>
        <v>24.554633629028778</v>
      </c>
      <c r="X33">
        <f t="shared" si="5"/>
        <v>181</v>
      </c>
      <c r="Y33">
        <f t="shared" si="6"/>
        <v>104</v>
      </c>
      <c r="Z33">
        <v>0.83</v>
      </c>
      <c r="AA33">
        <v>40</v>
      </c>
      <c r="AB33">
        <v>0.88049999999999995</v>
      </c>
      <c r="AC33">
        <f t="shared" si="7"/>
        <v>0.85524999999999995</v>
      </c>
      <c r="AD33">
        <v>31</v>
      </c>
      <c r="AE33">
        <v>0.84219999999999995</v>
      </c>
      <c r="AF33">
        <v>42</v>
      </c>
      <c r="AG33">
        <v>0.82650000000000001</v>
      </c>
      <c r="AH33">
        <v>48</v>
      </c>
      <c r="AI33">
        <f t="shared" si="8"/>
        <v>45.333333333333336</v>
      </c>
      <c r="AJ33">
        <f>IF(C33=1,(AI33/Z33),REF)</f>
        <v>54.618473895582333</v>
      </c>
      <c r="AK33">
        <f t="shared" si="9"/>
        <v>33</v>
      </c>
      <c r="AL33">
        <f>IF(B33=1,(AI33/AC33),REF)</f>
        <v>53.005943681184846</v>
      </c>
      <c r="AM33">
        <f t="shared" si="10"/>
        <v>32</v>
      </c>
      <c r="AN33">
        <f t="shared" si="11"/>
        <v>31</v>
      </c>
      <c r="AO33" t="str">
        <f t="shared" si="12"/>
        <v>Ohio St.</v>
      </c>
      <c r="AP33">
        <f t="shared" si="13"/>
        <v>0.56621098924596225</v>
      </c>
      <c r="AQ33">
        <f t="shared" si="14"/>
        <v>0.53265477484284496</v>
      </c>
      <c r="AR33">
        <f t="shared" si="15"/>
        <v>0.78698392022024211</v>
      </c>
      <c r="AS33" t="str">
        <f t="shared" si="16"/>
        <v>Ohio St.</v>
      </c>
      <c r="AT33">
        <f t="shared" si="17"/>
        <v>0.78698392022024211</v>
      </c>
      <c r="AU33">
        <f t="shared" si="18"/>
        <v>32</v>
      </c>
      <c r="AV33">
        <f t="shared" si="19"/>
        <v>31.333333333333332</v>
      </c>
      <c r="AW33">
        <f t="shared" si="20"/>
        <v>31</v>
      </c>
      <c r="AX33" t="str">
        <f t="shared" si="21"/>
        <v>Ohio St.</v>
      </c>
      <c r="AY33" t="str">
        <f t="shared" si="22"/>
        <v/>
      </c>
      <c r="AZ33">
        <v>32</v>
      </c>
      <c r="BE33" t="s">
        <v>45</v>
      </c>
      <c r="BF33">
        <f t="shared" si="23"/>
        <v>0.91324995864185721</v>
      </c>
      <c r="BG33">
        <v>2.0480882352940881</v>
      </c>
      <c r="BI33" t="s">
        <v>45</v>
      </c>
      <c r="BJ33">
        <v>0.91324995864185721</v>
      </c>
    </row>
    <row r="34" spans="2:62">
      <c r="B34">
        <v>1</v>
      </c>
      <c r="C34">
        <v>1</v>
      </c>
      <c r="D34" t="s">
        <v>322</v>
      </c>
      <c r="E34">
        <v>67.112200000000001</v>
      </c>
      <c r="F34">
        <v>237</v>
      </c>
      <c r="G34">
        <v>65.834000000000003</v>
      </c>
      <c r="H34">
        <v>244</v>
      </c>
      <c r="I34">
        <v>101.09399999999999</v>
      </c>
      <c r="J34">
        <v>199</v>
      </c>
      <c r="K34">
        <v>108.261</v>
      </c>
      <c r="L34">
        <v>80</v>
      </c>
      <c r="M34">
        <v>96.648499999999999</v>
      </c>
      <c r="N34">
        <v>54</v>
      </c>
      <c r="O34">
        <v>93.352500000000006</v>
      </c>
      <c r="P34">
        <v>24</v>
      </c>
      <c r="Q34">
        <v>14.909000000000001</v>
      </c>
      <c r="R34">
        <v>38</v>
      </c>
      <c r="S34">
        <f t="shared" si="0"/>
        <v>0.22214291887317045</v>
      </c>
      <c r="T34">
        <f t="shared" si="1"/>
        <v>37</v>
      </c>
      <c r="U34">
        <f t="shared" si="2"/>
        <v>786584.78993737616</v>
      </c>
      <c r="V34">
        <f t="shared" si="3"/>
        <v>93</v>
      </c>
      <c r="W34">
        <f t="shared" si="4"/>
        <v>21.154367709626055</v>
      </c>
      <c r="X34">
        <f t="shared" si="5"/>
        <v>31</v>
      </c>
      <c r="Y34">
        <f t="shared" si="6"/>
        <v>34</v>
      </c>
      <c r="Z34">
        <v>0.85370000000000001</v>
      </c>
      <c r="AA34">
        <v>29</v>
      </c>
      <c r="AB34">
        <v>0.82669999999999999</v>
      </c>
      <c r="AC34">
        <f t="shared" si="7"/>
        <v>0.84020000000000006</v>
      </c>
      <c r="AD34">
        <v>39</v>
      </c>
      <c r="AE34">
        <v>0.87280000000000002</v>
      </c>
      <c r="AF34">
        <v>27</v>
      </c>
      <c r="AG34">
        <v>0.78810000000000002</v>
      </c>
      <c r="AH34">
        <v>66</v>
      </c>
      <c r="AI34">
        <f t="shared" si="8"/>
        <v>49.333333333333336</v>
      </c>
      <c r="AJ34">
        <f>IF(C34=1,(AI34/Z34),REF)</f>
        <v>57.787669360821525</v>
      </c>
      <c r="AK34">
        <f t="shared" si="9"/>
        <v>38</v>
      </c>
      <c r="AL34">
        <f>IF(B34=1,(AI34/AC34),REF)</f>
        <v>58.716178687614061</v>
      </c>
      <c r="AM34">
        <f t="shared" si="10"/>
        <v>37</v>
      </c>
      <c r="AN34">
        <f t="shared" si="11"/>
        <v>27</v>
      </c>
      <c r="AO34" t="str">
        <f t="shared" si="12"/>
        <v>TCU</v>
      </c>
      <c r="AP34">
        <f t="shared" si="13"/>
        <v>0.57910314207411173</v>
      </c>
      <c r="AQ34">
        <f t="shared" si="14"/>
        <v>0.51663195781531857</v>
      </c>
      <c r="AR34">
        <f t="shared" si="15"/>
        <v>0.78608630689472481</v>
      </c>
      <c r="AS34" t="str">
        <f t="shared" si="16"/>
        <v>TCU</v>
      </c>
      <c r="AT34">
        <f t="shared" si="17"/>
        <v>0.78608630689472481</v>
      </c>
      <c r="AU34">
        <f t="shared" si="18"/>
        <v>33</v>
      </c>
      <c r="AV34">
        <f t="shared" si="19"/>
        <v>33</v>
      </c>
      <c r="AW34">
        <f t="shared" si="20"/>
        <v>35</v>
      </c>
      <c r="AX34" t="str">
        <f t="shared" si="21"/>
        <v>TCU</v>
      </c>
      <c r="AY34" t="str">
        <f t="shared" si="22"/>
        <v/>
      </c>
      <c r="AZ34">
        <v>33</v>
      </c>
      <c r="BE34" t="s">
        <v>47</v>
      </c>
      <c r="BF34">
        <f t="shared" si="23"/>
        <v>0.81170937409876209</v>
      </c>
      <c r="BG34">
        <v>-0.63191176470590449</v>
      </c>
      <c r="BI34" t="s">
        <v>167</v>
      </c>
      <c r="BJ34">
        <v>0.9057674149016175</v>
      </c>
    </row>
    <row r="35" spans="2:62">
      <c r="B35">
        <v>1</v>
      </c>
      <c r="C35">
        <v>1</v>
      </c>
      <c r="D35" t="s">
        <v>329</v>
      </c>
      <c r="E35">
        <v>68.590199999999996</v>
      </c>
      <c r="F35">
        <v>144</v>
      </c>
      <c r="G35">
        <v>66.633799999999994</v>
      </c>
      <c r="H35">
        <v>200</v>
      </c>
      <c r="I35">
        <v>103.502</v>
      </c>
      <c r="J35">
        <v>144</v>
      </c>
      <c r="K35">
        <v>109.07899999999999</v>
      </c>
      <c r="L35">
        <v>70</v>
      </c>
      <c r="M35">
        <v>96.808499999999995</v>
      </c>
      <c r="N35">
        <v>58</v>
      </c>
      <c r="O35">
        <v>94.720100000000002</v>
      </c>
      <c r="P35">
        <v>37</v>
      </c>
      <c r="Q35">
        <v>14.358700000000001</v>
      </c>
      <c r="R35">
        <v>43</v>
      </c>
      <c r="S35">
        <f t="shared" si="0"/>
        <v>0.20934331726689806</v>
      </c>
      <c r="T35">
        <f t="shared" si="1"/>
        <v>47</v>
      </c>
      <c r="U35">
        <f t="shared" si="2"/>
        <v>816101.85469583806</v>
      </c>
      <c r="V35">
        <f t="shared" si="3"/>
        <v>62</v>
      </c>
      <c r="W35">
        <f t="shared" si="4"/>
        <v>21.185824357075997</v>
      </c>
      <c r="X35">
        <f t="shared" si="5"/>
        <v>33</v>
      </c>
      <c r="Y35">
        <f t="shared" si="6"/>
        <v>40</v>
      </c>
      <c r="Z35">
        <v>0.86480000000000001</v>
      </c>
      <c r="AA35">
        <v>25</v>
      </c>
      <c r="AB35">
        <v>0.76319999999999999</v>
      </c>
      <c r="AC35">
        <f t="shared" si="7"/>
        <v>0.81400000000000006</v>
      </c>
      <c r="AD35">
        <v>51</v>
      </c>
      <c r="AE35">
        <v>0.91249999999999998</v>
      </c>
      <c r="AF35">
        <v>11</v>
      </c>
      <c r="AG35">
        <v>0.78310000000000002</v>
      </c>
      <c r="AH35">
        <v>68</v>
      </c>
      <c r="AI35">
        <f t="shared" si="8"/>
        <v>46.5</v>
      </c>
      <c r="AJ35">
        <f>IF(C35=1,(AI35/Z35),REF)</f>
        <v>53.769657724329321</v>
      </c>
      <c r="AK35">
        <f t="shared" si="9"/>
        <v>31</v>
      </c>
      <c r="AL35">
        <f>IF(B35=1,(AI35/AC35),REF)</f>
        <v>57.125307125307124</v>
      </c>
      <c r="AM35">
        <f t="shared" si="10"/>
        <v>35</v>
      </c>
      <c r="AN35">
        <f t="shared" si="11"/>
        <v>11</v>
      </c>
      <c r="AO35" t="str">
        <f t="shared" si="12"/>
        <v>Texas A&amp;M</v>
      </c>
      <c r="AP35">
        <f t="shared" si="13"/>
        <v>0.59087567518260675</v>
      </c>
      <c r="AQ35">
        <f t="shared" si="14"/>
        <v>0.50224329707152926</v>
      </c>
      <c r="AR35">
        <f t="shared" si="15"/>
        <v>0.78533503882146427</v>
      </c>
      <c r="AS35" t="str">
        <f t="shared" si="16"/>
        <v>Texas A&amp;M</v>
      </c>
      <c r="AT35">
        <f t="shared" si="17"/>
        <v>0.78533503882146427</v>
      </c>
      <c r="AU35">
        <f t="shared" si="18"/>
        <v>34</v>
      </c>
      <c r="AV35">
        <f t="shared" si="19"/>
        <v>32</v>
      </c>
      <c r="AW35">
        <f t="shared" si="20"/>
        <v>33</v>
      </c>
      <c r="AX35" t="str">
        <f t="shared" si="21"/>
        <v>Texas A&amp;M</v>
      </c>
      <c r="AY35" t="str">
        <f t="shared" si="22"/>
        <v/>
      </c>
      <c r="AZ35">
        <v>34</v>
      </c>
      <c r="BE35" t="s">
        <v>51</v>
      </c>
      <c r="BF35">
        <f t="shared" si="23"/>
        <v>0.84575026426352307</v>
      </c>
      <c r="BG35">
        <v>0.14808823529409665</v>
      </c>
      <c r="BI35" t="s">
        <v>108</v>
      </c>
      <c r="BJ35">
        <v>0.89587920891938522</v>
      </c>
    </row>
    <row r="36" spans="2:62">
      <c r="B36">
        <v>1</v>
      </c>
      <c r="C36">
        <v>1</v>
      </c>
      <c r="D36" t="s">
        <v>205</v>
      </c>
      <c r="E36">
        <v>68.051100000000005</v>
      </c>
      <c r="F36">
        <v>176</v>
      </c>
      <c r="G36">
        <v>67.506699999999995</v>
      </c>
      <c r="H36">
        <v>141</v>
      </c>
      <c r="I36">
        <v>105.92700000000001</v>
      </c>
      <c r="J36">
        <v>89</v>
      </c>
      <c r="K36">
        <v>111.27500000000001</v>
      </c>
      <c r="L36">
        <v>38</v>
      </c>
      <c r="M36">
        <v>100.988</v>
      </c>
      <c r="N36">
        <v>158</v>
      </c>
      <c r="O36">
        <v>96.403199999999998</v>
      </c>
      <c r="P36">
        <v>53</v>
      </c>
      <c r="Q36">
        <v>14.871700000000001</v>
      </c>
      <c r="R36">
        <v>40</v>
      </c>
      <c r="S36">
        <f t="shared" si="0"/>
        <v>0.21853871575918693</v>
      </c>
      <c r="T36">
        <f t="shared" si="1"/>
        <v>39</v>
      </c>
      <c r="U36">
        <f t="shared" si="2"/>
        <v>842617.26911943755</v>
      </c>
      <c r="V36">
        <f t="shared" si="3"/>
        <v>41</v>
      </c>
      <c r="W36">
        <f t="shared" si="4"/>
        <v>21.96398661887125</v>
      </c>
      <c r="X36">
        <f t="shared" si="5"/>
        <v>53</v>
      </c>
      <c r="Y36">
        <f t="shared" si="6"/>
        <v>46</v>
      </c>
      <c r="Z36">
        <v>0.82620000000000005</v>
      </c>
      <c r="AA36">
        <v>41</v>
      </c>
      <c r="AB36">
        <v>0.87490000000000001</v>
      </c>
      <c r="AC36">
        <f t="shared" si="7"/>
        <v>0.85055000000000003</v>
      </c>
      <c r="AD36">
        <v>32</v>
      </c>
      <c r="AE36">
        <v>0.6895</v>
      </c>
      <c r="AF36">
        <v>101</v>
      </c>
      <c r="AG36">
        <v>0.88900000000000001</v>
      </c>
      <c r="AH36">
        <v>24</v>
      </c>
      <c r="AI36">
        <f t="shared" si="8"/>
        <v>47.166666666666664</v>
      </c>
      <c r="AJ36">
        <f>IF(C36=1,(AI36/Z36),REF)</f>
        <v>57.088679093036383</v>
      </c>
      <c r="AK36">
        <f t="shared" si="9"/>
        <v>36</v>
      </c>
      <c r="AL36">
        <f>IF(B36=1,(AI36/AC36),REF)</f>
        <v>55.454313875335565</v>
      </c>
      <c r="AM36">
        <f t="shared" si="10"/>
        <v>34</v>
      </c>
      <c r="AN36">
        <f t="shared" si="11"/>
        <v>32</v>
      </c>
      <c r="AO36" t="str">
        <f t="shared" si="12"/>
        <v>Michigan St.</v>
      </c>
      <c r="AP36">
        <f t="shared" si="13"/>
        <v>0.56113111215049993</v>
      </c>
      <c r="AQ36">
        <f t="shared" si="14"/>
        <v>0.5267459982047451</v>
      </c>
      <c r="AR36">
        <f t="shared" si="15"/>
        <v>0.78382649116169401</v>
      </c>
      <c r="AS36" t="str">
        <f t="shared" si="16"/>
        <v>Michigan St.</v>
      </c>
      <c r="AT36">
        <f t="shared" si="17"/>
        <v>0.78382649116169401</v>
      </c>
      <c r="AU36">
        <f t="shared" si="18"/>
        <v>35</v>
      </c>
      <c r="AV36">
        <f t="shared" si="19"/>
        <v>33</v>
      </c>
      <c r="AW36">
        <f t="shared" si="20"/>
        <v>35</v>
      </c>
      <c r="AX36" t="str">
        <f t="shared" si="21"/>
        <v>Michigan St.</v>
      </c>
      <c r="AY36" t="str">
        <f t="shared" si="22"/>
        <v/>
      </c>
      <c r="AZ36">
        <v>35</v>
      </c>
      <c r="BE36" t="s">
        <v>54</v>
      </c>
      <c r="BF36">
        <f t="shared" si="23"/>
        <v>0.89532201168960612</v>
      </c>
      <c r="BG36">
        <v>0.21808823529408983</v>
      </c>
      <c r="BI36" t="s">
        <v>54</v>
      </c>
      <c r="BJ36">
        <v>0.89532201168960612</v>
      </c>
    </row>
    <row r="37" spans="2:62">
      <c r="B37">
        <v>1</v>
      </c>
      <c r="C37">
        <v>1</v>
      </c>
      <c r="D37" t="s">
        <v>355</v>
      </c>
      <c r="E37">
        <v>67.447100000000006</v>
      </c>
      <c r="F37">
        <v>214</v>
      </c>
      <c r="G37">
        <v>66.022000000000006</v>
      </c>
      <c r="H37">
        <v>237</v>
      </c>
      <c r="I37">
        <v>106.56399999999999</v>
      </c>
      <c r="J37">
        <v>73</v>
      </c>
      <c r="K37">
        <v>110.473</v>
      </c>
      <c r="L37">
        <v>47</v>
      </c>
      <c r="M37">
        <v>96.962500000000006</v>
      </c>
      <c r="N37">
        <v>63</v>
      </c>
      <c r="O37">
        <v>96.023200000000003</v>
      </c>
      <c r="P37">
        <v>49</v>
      </c>
      <c r="Q37">
        <v>14.449400000000001</v>
      </c>
      <c r="R37">
        <v>42</v>
      </c>
      <c r="S37">
        <f t="shared" si="0"/>
        <v>0.2142390110175233</v>
      </c>
      <c r="T37">
        <f t="shared" si="1"/>
        <v>42</v>
      </c>
      <c r="U37">
        <f t="shared" si="2"/>
        <v>823143.54509823606</v>
      </c>
      <c r="V37">
        <f t="shared" si="3"/>
        <v>54</v>
      </c>
      <c r="W37">
        <f t="shared" si="4"/>
        <v>22.021079184530567</v>
      </c>
      <c r="X37">
        <f t="shared" si="5"/>
        <v>54</v>
      </c>
      <c r="Y37">
        <f t="shared" si="6"/>
        <v>48</v>
      </c>
      <c r="Z37">
        <v>0.87749999999999995</v>
      </c>
      <c r="AA37">
        <v>20</v>
      </c>
      <c r="AB37">
        <v>0.72609999999999997</v>
      </c>
      <c r="AC37">
        <f t="shared" si="7"/>
        <v>0.80179999999999996</v>
      </c>
      <c r="AD37">
        <v>59</v>
      </c>
      <c r="AE37">
        <v>0.7954</v>
      </c>
      <c r="AF37">
        <v>63</v>
      </c>
      <c r="AG37">
        <v>0.87290000000000001</v>
      </c>
      <c r="AH37">
        <v>29</v>
      </c>
      <c r="AI37">
        <f t="shared" si="8"/>
        <v>49.166666666666664</v>
      </c>
      <c r="AJ37">
        <f>IF(C37=1,(AI37/Z37),REF)</f>
        <v>56.030389363722698</v>
      </c>
      <c r="AK37">
        <f t="shared" si="9"/>
        <v>34</v>
      </c>
      <c r="AL37">
        <f>IF(B37=1,(AI37/AC37),REF)</f>
        <v>61.320362517668578</v>
      </c>
      <c r="AM37">
        <f t="shared" si="10"/>
        <v>40</v>
      </c>
      <c r="AN37">
        <f t="shared" si="11"/>
        <v>34</v>
      </c>
      <c r="AO37" t="str">
        <f t="shared" si="12"/>
        <v>USC</v>
      </c>
      <c r="AP37">
        <f t="shared" si="13"/>
        <v>0.59708879176622009</v>
      </c>
      <c r="AQ37">
        <f t="shared" si="14"/>
        <v>0.49035293114140288</v>
      </c>
      <c r="AR37">
        <f t="shared" si="15"/>
        <v>0.78370099566397011</v>
      </c>
      <c r="AS37" t="str">
        <f t="shared" si="16"/>
        <v>USC</v>
      </c>
      <c r="AT37">
        <f t="shared" si="17"/>
        <v>0.78370099566397011</v>
      </c>
      <c r="AU37">
        <f t="shared" si="18"/>
        <v>36</v>
      </c>
      <c r="AV37">
        <f t="shared" si="19"/>
        <v>43</v>
      </c>
      <c r="AW37">
        <f t="shared" si="20"/>
        <v>46</v>
      </c>
      <c r="AX37" t="str">
        <f t="shared" si="21"/>
        <v>USC</v>
      </c>
      <c r="AY37" t="str">
        <f t="shared" si="22"/>
        <v/>
      </c>
      <c r="AZ37">
        <v>36</v>
      </c>
      <c r="BE37" t="s">
        <v>59</v>
      </c>
      <c r="BF37">
        <f t="shared" si="23"/>
        <v>0.79738087427951854</v>
      </c>
      <c r="BG37">
        <v>1.0780882352940893</v>
      </c>
      <c r="BI37" t="s">
        <v>171</v>
      </c>
      <c r="BJ37">
        <v>0.89181024326348668</v>
      </c>
    </row>
    <row r="38" spans="2:62">
      <c r="B38">
        <v>1</v>
      </c>
      <c r="C38">
        <v>1</v>
      </c>
      <c r="D38" t="s">
        <v>290</v>
      </c>
      <c r="E38">
        <v>65.232100000000003</v>
      </c>
      <c r="F38">
        <v>319</v>
      </c>
      <c r="G38">
        <v>65.280900000000003</v>
      </c>
      <c r="H38">
        <v>268</v>
      </c>
      <c r="I38">
        <v>99.308700000000002</v>
      </c>
      <c r="J38">
        <v>235</v>
      </c>
      <c r="K38">
        <v>104.10599999999999</v>
      </c>
      <c r="L38">
        <v>157</v>
      </c>
      <c r="M38">
        <v>87.903599999999997</v>
      </c>
      <c r="N38">
        <v>1</v>
      </c>
      <c r="O38">
        <v>85.954899999999995</v>
      </c>
      <c r="P38">
        <v>2</v>
      </c>
      <c r="Q38">
        <v>18.151</v>
      </c>
      <c r="R38">
        <v>22</v>
      </c>
      <c r="S38">
        <f t="shared" si="0"/>
        <v>0.27825411108947895</v>
      </c>
      <c r="T38">
        <f t="shared" si="1"/>
        <v>20</v>
      </c>
      <c r="U38">
        <f t="shared" si="2"/>
        <v>706989.36388867558</v>
      </c>
      <c r="V38">
        <f t="shared" si="3"/>
        <v>199</v>
      </c>
      <c r="W38">
        <f t="shared" si="4"/>
        <v>19.070920826169338</v>
      </c>
      <c r="X38">
        <f t="shared" si="5"/>
        <v>8</v>
      </c>
      <c r="Y38">
        <f t="shared" si="6"/>
        <v>14</v>
      </c>
      <c r="Z38">
        <v>0.83330000000000004</v>
      </c>
      <c r="AA38">
        <v>39</v>
      </c>
      <c r="AB38">
        <v>0.8921</v>
      </c>
      <c r="AC38">
        <f t="shared" si="7"/>
        <v>0.86270000000000002</v>
      </c>
      <c r="AD38">
        <v>29</v>
      </c>
      <c r="AE38">
        <v>0.88480000000000003</v>
      </c>
      <c r="AF38">
        <v>23</v>
      </c>
      <c r="AG38">
        <v>0.80079999999999996</v>
      </c>
      <c r="AH38">
        <v>61</v>
      </c>
      <c r="AI38">
        <f t="shared" si="8"/>
        <v>57.666666666666664</v>
      </c>
      <c r="AJ38">
        <f>IF(C38=1,(AI38/Z38),REF)</f>
        <v>69.202768110724421</v>
      </c>
      <c r="AK38">
        <f t="shared" si="9"/>
        <v>48</v>
      </c>
      <c r="AL38">
        <f>IF(B38=1,(AI38/AC38),REF)</f>
        <v>66.844403230168851</v>
      </c>
      <c r="AM38">
        <f t="shared" si="10"/>
        <v>48</v>
      </c>
      <c r="AN38">
        <f t="shared" si="11"/>
        <v>23</v>
      </c>
      <c r="AO38" t="str">
        <f t="shared" si="12"/>
        <v>San Diego St.</v>
      </c>
      <c r="AP38">
        <f t="shared" si="13"/>
        <v>0.55516642465602839</v>
      </c>
      <c r="AQ38">
        <f t="shared" si="14"/>
        <v>0.52193927710999533</v>
      </c>
      <c r="AR38">
        <f t="shared" si="15"/>
        <v>0.78071285731917828</v>
      </c>
      <c r="AS38" t="str">
        <f t="shared" si="16"/>
        <v>San Diego St.</v>
      </c>
      <c r="AT38">
        <f t="shared" si="17"/>
        <v>0.78071285731917828</v>
      </c>
      <c r="AU38">
        <f t="shared" si="18"/>
        <v>37</v>
      </c>
      <c r="AV38">
        <f t="shared" si="19"/>
        <v>29.666666666666668</v>
      </c>
      <c r="AW38">
        <f t="shared" si="20"/>
        <v>30</v>
      </c>
      <c r="AX38" t="str">
        <f t="shared" si="21"/>
        <v>San Diego St.</v>
      </c>
      <c r="AY38" t="str">
        <f t="shared" si="22"/>
        <v/>
      </c>
      <c r="AZ38">
        <v>37</v>
      </c>
      <c r="BE38" t="s">
        <v>65</v>
      </c>
      <c r="BF38">
        <f t="shared" si="23"/>
        <v>0.53921110879988843</v>
      </c>
      <c r="BG38">
        <v>-0.45191176470591188</v>
      </c>
      <c r="BI38" t="s">
        <v>368</v>
      </c>
      <c r="BJ38">
        <v>0.88266930361553952</v>
      </c>
    </row>
    <row r="39" spans="2:62">
      <c r="B39">
        <v>1</v>
      </c>
      <c r="C39">
        <v>1</v>
      </c>
      <c r="D39" t="s">
        <v>373</v>
      </c>
      <c r="E39">
        <v>71.019199999999998</v>
      </c>
      <c r="F39">
        <v>47</v>
      </c>
      <c r="G39">
        <v>70.002300000000005</v>
      </c>
      <c r="H39">
        <v>41</v>
      </c>
      <c r="I39">
        <v>110.414</v>
      </c>
      <c r="J39">
        <v>28</v>
      </c>
      <c r="K39">
        <v>111.55500000000001</v>
      </c>
      <c r="L39">
        <v>34</v>
      </c>
      <c r="M39">
        <v>97.888599999999997</v>
      </c>
      <c r="N39">
        <v>79</v>
      </c>
      <c r="O39">
        <v>96.623199999999997</v>
      </c>
      <c r="P39">
        <v>58</v>
      </c>
      <c r="Q39">
        <v>14.9316</v>
      </c>
      <c r="R39">
        <v>37</v>
      </c>
      <c r="S39">
        <f t="shared" si="0"/>
        <v>0.21025018586523095</v>
      </c>
      <c r="T39">
        <f t="shared" si="1"/>
        <v>44</v>
      </c>
      <c r="U39">
        <f t="shared" si="2"/>
        <v>883799.71452108002</v>
      </c>
      <c r="V39">
        <f t="shared" si="3"/>
        <v>24</v>
      </c>
      <c r="W39">
        <f t="shared" si="4"/>
        <v>21.122946085715586</v>
      </c>
      <c r="X39">
        <f t="shared" si="5"/>
        <v>30</v>
      </c>
      <c r="Y39">
        <f t="shared" si="6"/>
        <v>37</v>
      </c>
      <c r="Z39">
        <v>0.80659999999999998</v>
      </c>
      <c r="AA39">
        <v>54</v>
      </c>
      <c r="AB39">
        <v>0.89100000000000001</v>
      </c>
      <c r="AC39">
        <f t="shared" si="7"/>
        <v>0.8488</v>
      </c>
      <c r="AD39">
        <v>33</v>
      </c>
      <c r="AE39">
        <v>0.80269999999999997</v>
      </c>
      <c r="AF39">
        <v>61</v>
      </c>
      <c r="AG39">
        <v>0.75080000000000002</v>
      </c>
      <c r="AH39">
        <v>80</v>
      </c>
      <c r="AI39">
        <f t="shared" si="8"/>
        <v>46.5</v>
      </c>
      <c r="AJ39">
        <f>IF(C39=1,(AI39/Z39),REF)</f>
        <v>57.649392511777833</v>
      </c>
      <c r="AK39">
        <f t="shared" si="9"/>
        <v>37</v>
      </c>
      <c r="AL39">
        <f>IF(B39=1,(AI39/AC39),REF)</f>
        <v>54.783223374175307</v>
      </c>
      <c r="AM39">
        <f t="shared" si="10"/>
        <v>33</v>
      </c>
      <c r="AN39">
        <f t="shared" si="11"/>
        <v>33</v>
      </c>
      <c r="AO39" t="str">
        <f t="shared" si="12"/>
        <v>Wake Forest</v>
      </c>
      <c r="AP39">
        <f t="shared" si="13"/>
        <v>0.54728418948183888</v>
      </c>
      <c r="AQ39">
        <f t="shared" si="14"/>
        <v>0.52646285683553884</v>
      </c>
      <c r="AR39">
        <f t="shared" si="15"/>
        <v>0.77973817024604319</v>
      </c>
      <c r="AS39" t="str">
        <f t="shared" si="16"/>
        <v>Wake Forest</v>
      </c>
      <c r="AT39">
        <f t="shared" si="17"/>
        <v>0.77973817024604319</v>
      </c>
      <c r="AU39">
        <f t="shared" si="18"/>
        <v>38</v>
      </c>
      <c r="AV39">
        <f t="shared" si="19"/>
        <v>34.666666666666664</v>
      </c>
      <c r="AW39">
        <f t="shared" si="20"/>
        <v>37</v>
      </c>
      <c r="AX39" t="str">
        <f t="shared" si="21"/>
        <v>Wake Forest</v>
      </c>
      <c r="AY39" t="str">
        <f t="shared" si="22"/>
        <v/>
      </c>
      <c r="AZ39">
        <v>38</v>
      </c>
      <c r="BE39" t="s">
        <v>73</v>
      </c>
      <c r="BF39">
        <f t="shared" si="23"/>
        <v>0.57405265345508094</v>
      </c>
      <c r="BG39">
        <v>-0.96191176470590278</v>
      </c>
      <c r="BI39" t="s">
        <v>347</v>
      </c>
      <c r="BJ39">
        <v>0.87613068096825319</v>
      </c>
    </row>
    <row r="40" spans="2:62">
      <c r="B40">
        <v>1</v>
      </c>
      <c r="C40">
        <v>1</v>
      </c>
      <c r="D40" t="s">
        <v>295</v>
      </c>
      <c r="E40">
        <v>68.646199999999993</v>
      </c>
      <c r="F40">
        <v>141</v>
      </c>
      <c r="G40">
        <v>67.257400000000004</v>
      </c>
      <c r="H40">
        <v>162</v>
      </c>
      <c r="I40">
        <v>103.68600000000001</v>
      </c>
      <c r="J40">
        <v>140</v>
      </c>
      <c r="K40">
        <v>108.48699999999999</v>
      </c>
      <c r="L40">
        <v>75</v>
      </c>
      <c r="M40">
        <v>96.427800000000005</v>
      </c>
      <c r="N40">
        <v>51</v>
      </c>
      <c r="O40">
        <v>93.519900000000007</v>
      </c>
      <c r="P40">
        <v>26</v>
      </c>
      <c r="Q40">
        <v>14.967000000000001</v>
      </c>
      <c r="R40">
        <v>35</v>
      </c>
      <c r="S40">
        <f t="shared" si="0"/>
        <v>0.21803246210278193</v>
      </c>
      <c r="T40">
        <f t="shared" si="1"/>
        <v>40</v>
      </c>
      <c r="U40">
        <f t="shared" si="2"/>
        <v>807926.58862100763</v>
      </c>
      <c r="V40">
        <f t="shared" si="3"/>
        <v>70</v>
      </c>
      <c r="W40">
        <f t="shared" si="4"/>
        <v>20.741012475914445</v>
      </c>
      <c r="X40">
        <f t="shared" si="5"/>
        <v>24</v>
      </c>
      <c r="Y40">
        <f t="shared" si="6"/>
        <v>32</v>
      </c>
      <c r="Z40">
        <v>0.80840000000000001</v>
      </c>
      <c r="AA40">
        <v>52</v>
      </c>
      <c r="AB40">
        <v>0.8417</v>
      </c>
      <c r="AC40">
        <f t="shared" si="7"/>
        <v>0.82505000000000006</v>
      </c>
      <c r="AD40">
        <v>46</v>
      </c>
      <c r="AE40">
        <v>0.82940000000000003</v>
      </c>
      <c r="AF40">
        <v>50</v>
      </c>
      <c r="AG40">
        <v>0.88959999999999995</v>
      </c>
      <c r="AH40">
        <v>23</v>
      </c>
      <c r="AI40">
        <f t="shared" si="8"/>
        <v>43.5</v>
      </c>
      <c r="AJ40">
        <f>IF(C40=1,(AI40/Z40),REF)</f>
        <v>53.809995051954481</v>
      </c>
      <c r="AK40">
        <f t="shared" si="9"/>
        <v>32</v>
      </c>
      <c r="AL40">
        <f>IF(B40=1,(AI40/AC40),REF)</f>
        <v>52.724077328646743</v>
      </c>
      <c r="AM40">
        <f t="shared" si="10"/>
        <v>31</v>
      </c>
      <c r="AN40">
        <f t="shared" si="11"/>
        <v>31</v>
      </c>
      <c r="AO40" t="str">
        <f t="shared" si="12"/>
        <v>Seton Hall</v>
      </c>
      <c r="AP40">
        <f t="shared" si="13"/>
        <v>0.5522988862677547</v>
      </c>
      <c r="AQ40">
        <f t="shared" si="14"/>
        <v>0.51418861697799145</v>
      </c>
      <c r="AR40">
        <f t="shared" si="15"/>
        <v>0.7776251714290292</v>
      </c>
      <c r="AS40" t="str">
        <f t="shared" si="16"/>
        <v>Seton Hall</v>
      </c>
      <c r="AT40">
        <f t="shared" si="17"/>
        <v>0.7776251714290292</v>
      </c>
      <c r="AU40">
        <f t="shared" si="18"/>
        <v>39</v>
      </c>
      <c r="AV40">
        <f t="shared" si="19"/>
        <v>38.666666666666664</v>
      </c>
      <c r="AW40">
        <f t="shared" si="20"/>
        <v>42</v>
      </c>
      <c r="AX40" t="str">
        <f t="shared" si="21"/>
        <v>Seton Hall</v>
      </c>
      <c r="AY40" t="str">
        <f t="shared" si="22"/>
        <v/>
      </c>
      <c r="AZ40">
        <v>39</v>
      </c>
      <c r="BE40" t="s">
        <v>84</v>
      </c>
      <c r="BF40">
        <f t="shared" si="23"/>
        <v>0.73934203125570286</v>
      </c>
      <c r="BG40">
        <v>-0.37191176470591358</v>
      </c>
      <c r="BI40" t="s">
        <v>324</v>
      </c>
      <c r="BJ40">
        <v>0.86320721969402692</v>
      </c>
    </row>
    <row r="41" spans="2:62">
      <c r="B41">
        <v>1</v>
      </c>
      <c r="C41">
        <v>1</v>
      </c>
      <c r="D41" t="s">
        <v>92</v>
      </c>
      <c r="E41">
        <v>65.736800000000002</v>
      </c>
      <c r="F41">
        <v>297</v>
      </c>
      <c r="G41">
        <v>65.0792</v>
      </c>
      <c r="H41">
        <v>280</v>
      </c>
      <c r="I41">
        <v>110.14100000000001</v>
      </c>
      <c r="J41">
        <v>32</v>
      </c>
      <c r="K41">
        <v>114.15900000000001</v>
      </c>
      <c r="L41">
        <v>20</v>
      </c>
      <c r="M41">
        <v>99.314400000000006</v>
      </c>
      <c r="N41">
        <v>113</v>
      </c>
      <c r="O41">
        <v>98.302899999999994</v>
      </c>
      <c r="P41">
        <v>83</v>
      </c>
      <c r="Q41">
        <v>15.8566</v>
      </c>
      <c r="R41">
        <v>31</v>
      </c>
      <c r="S41">
        <f t="shared" si="0"/>
        <v>0.24120583904297155</v>
      </c>
      <c r="T41">
        <f t="shared" si="1"/>
        <v>29</v>
      </c>
      <c r="U41">
        <f t="shared" si="2"/>
        <v>856700.20516564092</v>
      </c>
      <c r="V41">
        <f t="shared" si="3"/>
        <v>35</v>
      </c>
      <c r="W41">
        <f t="shared" si="4"/>
        <v>23.458355781842464</v>
      </c>
      <c r="X41">
        <f t="shared" si="5"/>
        <v>124</v>
      </c>
      <c r="Y41">
        <f t="shared" si="6"/>
        <v>76.5</v>
      </c>
      <c r="Z41">
        <v>0.82450000000000001</v>
      </c>
      <c r="AA41">
        <v>42</v>
      </c>
      <c r="AB41">
        <v>0.81020000000000003</v>
      </c>
      <c r="AC41">
        <f t="shared" si="7"/>
        <v>0.81735000000000002</v>
      </c>
      <c r="AD41">
        <v>50</v>
      </c>
      <c r="AE41">
        <v>0.80959999999999999</v>
      </c>
      <c r="AF41">
        <v>56</v>
      </c>
      <c r="AG41">
        <v>0.84519999999999995</v>
      </c>
      <c r="AH41">
        <v>41</v>
      </c>
      <c r="AI41">
        <f t="shared" si="8"/>
        <v>47.916666666666664</v>
      </c>
      <c r="AJ41">
        <f>IF(C41=1,(AI41/Z41),REF)</f>
        <v>58.116029917121487</v>
      </c>
      <c r="AK41">
        <f t="shared" si="9"/>
        <v>39</v>
      </c>
      <c r="AL41">
        <f>IF(B41=1,(AI41/AC41),REF)</f>
        <v>58.624416304724612</v>
      </c>
      <c r="AM41">
        <f t="shared" si="10"/>
        <v>36</v>
      </c>
      <c r="AN41">
        <f t="shared" si="11"/>
        <v>36</v>
      </c>
      <c r="AO41" t="str">
        <f t="shared" si="12"/>
        <v>Colorado St.</v>
      </c>
      <c r="AP41">
        <f t="shared" si="13"/>
        <v>0.55897865445636441</v>
      </c>
      <c r="AQ41">
        <f t="shared" si="14"/>
        <v>0.50267995031647472</v>
      </c>
      <c r="AR41">
        <f t="shared" si="15"/>
        <v>0.77621486476509316</v>
      </c>
      <c r="AS41" t="str">
        <f t="shared" si="16"/>
        <v>Colorado St.</v>
      </c>
      <c r="AT41">
        <f t="shared" si="17"/>
        <v>0.77621486476509316</v>
      </c>
      <c r="AU41">
        <f t="shared" si="18"/>
        <v>40</v>
      </c>
      <c r="AV41">
        <f t="shared" si="19"/>
        <v>42</v>
      </c>
      <c r="AW41">
        <f t="shared" si="20"/>
        <v>44</v>
      </c>
      <c r="AX41" t="str">
        <f t="shared" si="21"/>
        <v>Colorado St.</v>
      </c>
      <c r="AY41" t="str">
        <f t="shared" si="22"/>
        <v/>
      </c>
      <c r="AZ41">
        <v>40</v>
      </c>
      <c r="BE41" t="s">
        <v>90</v>
      </c>
      <c r="BF41">
        <f t="shared" si="23"/>
        <v>0.63695191708441656</v>
      </c>
      <c r="BG41">
        <v>-0.32191176470591643</v>
      </c>
      <c r="BI41" t="s">
        <v>333</v>
      </c>
      <c r="BJ41">
        <v>0.84779592154890293</v>
      </c>
    </row>
    <row r="42" spans="2:62">
      <c r="B42">
        <v>1</v>
      </c>
      <c r="C42">
        <v>1</v>
      </c>
      <c r="D42" t="s">
        <v>255</v>
      </c>
      <c r="E42">
        <v>68.8583</v>
      </c>
      <c r="F42">
        <v>130</v>
      </c>
      <c r="G42">
        <v>67.552499999999995</v>
      </c>
      <c r="H42">
        <v>135</v>
      </c>
      <c r="I42">
        <v>96.500299999999996</v>
      </c>
      <c r="J42">
        <v>285</v>
      </c>
      <c r="K42">
        <v>103.514</v>
      </c>
      <c r="L42">
        <v>170</v>
      </c>
      <c r="M42">
        <v>92.862799999999993</v>
      </c>
      <c r="N42">
        <v>17</v>
      </c>
      <c r="O42">
        <v>88.614500000000007</v>
      </c>
      <c r="P42">
        <v>6</v>
      </c>
      <c r="Q42">
        <v>14.8993</v>
      </c>
      <c r="R42">
        <v>39</v>
      </c>
      <c r="S42">
        <f t="shared" si="0"/>
        <v>0.21637914383596443</v>
      </c>
      <c r="T42">
        <f t="shared" si="1"/>
        <v>41</v>
      </c>
      <c r="U42">
        <f t="shared" si="2"/>
        <v>737826.8890246267</v>
      </c>
      <c r="V42">
        <f t="shared" si="3"/>
        <v>157</v>
      </c>
      <c r="W42">
        <f t="shared" si="4"/>
        <v>18.969302827156469</v>
      </c>
      <c r="X42">
        <f t="shared" si="5"/>
        <v>7</v>
      </c>
      <c r="Y42">
        <f t="shared" si="6"/>
        <v>24</v>
      </c>
      <c r="Z42">
        <v>0.82420000000000004</v>
      </c>
      <c r="AA42">
        <v>43</v>
      </c>
      <c r="AB42">
        <v>0.87029999999999996</v>
      </c>
      <c r="AC42">
        <f t="shared" si="7"/>
        <v>0.84725000000000006</v>
      </c>
      <c r="AD42">
        <v>35</v>
      </c>
      <c r="AE42">
        <v>0.84409999999999996</v>
      </c>
      <c r="AF42">
        <v>41</v>
      </c>
      <c r="AG42">
        <v>0.79649999999999999</v>
      </c>
      <c r="AH42">
        <v>64</v>
      </c>
      <c r="AI42">
        <f t="shared" si="8"/>
        <v>60.333333333333336</v>
      </c>
      <c r="AJ42">
        <f>IF(C42=1,(AI42/Z42),REF)</f>
        <v>73.202297177060586</v>
      </c>
      <c r="AK42">
        <f t="shared" si="9"/>
        <v>53</v>
      </c>
      <c r="AL42">
        <f>IF(B42=1,(AI42/AC42),REF)</f>
        <v>71.210779974427069</v>
      </c>
      <c r="AM42">
        <f t="shared" si="10"/>
        <v>51</v>
      </c>
      <c r="AN42">
        <f t="shared" si="11"/>
        <v>35</v>
      </c>
      <c r="AO42" t="str">
        <f t="shared" si="12"/>
        <v>Oklahoma St.</v>
      </c>
      <c r="AP42">
        <f t="shared" si="13"/>
        <v>0.54602722472342236</v>
      </c>
      <c r="AQ42">
        <f t="shared" si="14"/>
        <v>0.508553529363584</v>
      </c>
      <c r="AR42">
        <f t="shared" si="15"/>
        <v>0.77414076667362763</v>
      </c>
      <c r="AS42" t="str">
        <f t="shared" si="16"/>
        <v>Oklahoma St.</v>
      </c>
      <c r="AT42">
        <f t="shared" si="17"/>
        <v>0.77414076667362763</v>
      </c>
      <c r="AU42">
        <f t="shared" si="18"/>
        <v>41</v>
      </c>
      <c r="AV42">
        <f t="shared" si="19"/>
        <v>37</v>
      </c>
      <c r="AW42">
        <f t="shared" si="20"/>
        <v>39</v>
      </c>
      <c r="AX42" t="str">
        <f t="shared" si="21"/>
        <v>Oklahoma St.</v>
      </c>
      <c r="AY42" t="str">
        <f t="shared" si="22"/>
        <v/>
      </c>
      <c r="AZ42">
        <v>41</v>
      </c>
      <c r="BE42" t="s">
        <v>92</v>
      </c>
      <c r="BF42">
        <f t="shared" si="23"/>
        <v>0.77254119272297173</v>
      </c>
      <c r="BG42">
        <v>-1.2819117647059102</v>
      </c>
      <c r="BI42" t="s">
        <v>51</v>
      </c>
      <c r="BJ42">
        <v>0.84575026426352307</v>
      </c>
    </row>
    <row r="43" spans="2:62">
      <c r="B43">
        <v>1</v>
      </c>
      <c r="C43">
        <v>1</v>
      </c>
      <c r="D43" t="s">
        <v>99</v>
      </c>
      <c r="E43">
        <v>65.698599999999999</v>
      </c>
      <c r="F43">
        <v>299</v>
      </c>
      <c r="G43">
        <v>64.621200000000002</v>
      </c>
      <c r="H43">
        <v>304</v>
      </c>
      <c r="I43">
        <v>113.241</v>
      </c>
      <c r="J43">
        <v>13</v>
      </c>
      <c r="K43">
        <v>116.78100000000001</v>
      </c>
      <c r="L43">
        <v>11</v>
      </c>
      <c r="M43">
        <v>100.01600000000001</v>
      </c>
      <c r="N43">
        <v>135</v>
      </c>
      <c r="O43">
        <v>101.97799999999999</v>
      </c>
      <c r="P43">
        <v>152</v>
      </c>
      <c r="Q43">
        <v>14.8028</v>
      </c>
      <c r="R43">
        <v>41</v>
      </c>
      <c r="S43">
        <f t="shared" si="0"/>
        <v>0.22531682562489933</v>
      </c>
      <c r="T43">
        <f t="shared" si="1"/>
        <v>36</v>
      </c>
      <c r="U43">
        <f t="shared" si="2"/>
        <v>895984.49591495469</v>
      </c>
      <c r="V43">
        <f t="shared" si="3"/>
        <v>18</v>
      </c>
      <c r="W43">
        <f t="shared" si="4"/>
        <v>24.891683450536572</v>
      </c>
      <c r="X43">
        <f t="shared" si="5"/>
        <v>202</v>
      </c>
      <c r="Y43">
        <f t="shared" si="6"/>
        <v>119</v>
      </c>
      <c r="Z43">
        <v>0.82189999999999996</v>
      </c>
      <c r="AA43">
        <v>44</v>
      </c>
      <c r="AB43">
        <v>0.81410000000000005</v>
      </c>
      <c r="AC43">
        <f t="shared" si="7"/>
        <v>0.81800000000000006</v>
      </c>
      <c r="AD43">
        <v>48</v>
      </c>
      <c r="AE43">
        <v>0.83309999999999995</v>
      </c>
      <c r="AF43">
        <v>48</v>
      </c>
      <c r="AG43">
        <v>0.83109999999999995</v>
      </c>
      <c r="AH43">
        <v>45</v>
      </c>
      <c r="AI43">
        <f t="shared" si="8"/>
        <v>52.333333333333336</v>
      </c>
      <c r="AJ43">
        <f>IF(C43=1,(AI43/Z43),REF)</f>
        <v>63.673601816928262</v>
      </c>
      <c r="AK43">
        <f t="shared" si="9"/>
        <v>41</v>
      </c>
      <c r="AL43">
        <f>IF(B43=1,(AI43/AC43),REF)</f>
        <v>63.977180114099426</v>
      </c>
      <c r="AM43">
        <f t="shared" si="10"/>
        <v>43</v>
      </c>
      <c r="AN43">
        <f t="shared" si="11"/>
        <v>41</v>
      </c>
      <c r="AO43" t="str">
        <f t="shared" si="12"/>
        <v>Davidson</v>
      </c>
      <c r="AP43">
        <f t="shared" si="13"/>
        <v>0.55215015261757383</v>
      </c>
      <c r="AQ43">
        <f t="shared" si="14"/>
        <v>0.49761501918522838</v>
      </c>
      <c r="AR43">
        <f t="shared" si="15"/>
        <v>0.77272482657028763</v>
      </c>
      <c r="AS43" t="str">
        <f t="shared" si="16"/>
        <v>Davidson</v>
      </c>
      <c r="AT43">
        <f t="shared" si="17"/>
        <v>0.77272482657028763</v>
      </c>
      <c r="AU43">
        <f t="shared" si="18"/>
        <v>42</v>
      </c>
      <c r="AV43">
        <f t="shared" si="19"/>
        <v>43.666666666666664</v>
      </c>
      <c r="AW43">
        <f t="shared" si="20"/>
        <v>48</v>
      </c>
      <c r="AX43" t="str">
        <f t="shared" si="21"/>
        <v>Davidson</v>
      </c>
      <c r="AY43" t="str">
        <f t="shared" si="22"/>
        <v/>
      </c>
      <c r="AZ43">
        <v>42</v>
      </c>
      <c r="BE43" t="s">
        <v>94</v>
      </c>
      <c r="BF43">
        <f t="shared" si="23"/>
        <v>0.82243253935580751</v>
      </c>
      <c r="BG43">
        <v>0.76808823529408699</v>
      </c>
      <c r="BI43" t="s">
        <v>370</v>
      </c>
      <c r="BJ43">
        <v>0.83985316963268408</v>
      </c>
    </row>
    <row r="44" spans="2:62">
      <c r="B44">
        <v>1</v>
      </c>
      <c r="C44">
        <v>1</v>
      </c>
      <c r="D44" t="s">
        <v>360</v>
      </c>
      <c r="E44">
        <v>67.114500000000007</v>
      </c>
      <c r="F44">
        <v>236</v>
      </c>
      <c r="G44">
        <v>66.463399999999993</v>
      </c>
      <c r="H44">
        <v>210</v>
      </c>
      <c r="I44">
        <v>106.73699999999999</v>
      </c>
      <c r="J44">
        <v>70</v>
      </c>
      <c r="K44">
        <v>110.572</v>
      </c>
      <c r="L44">
        <v>46</v>
      </c>
      <c r="M44">
        <v>97.404200000000003</v>
      </c>
      <c r="N44">
        <v>71</v>
      </c>
      <c r="O44">
        <v>96.407600000000002</v>
      </c>
      <c r="P44">
        <v>55</v>
      </c>
      <c r="Q44">
        <v>14.164199999999999</v>
      </c>
      <c r="R44">
        <v>44</v>
      </c>
      <c r="S44">
        <f t="shared" si="0"/>
        <v>0.21104828315788687</v>
      </c>
      <c r="T44">
        <f t="shared" si="1"/>
        <v>43</v>
      </c>
      <c r="U44">
        <f t="shared" si="2"/>
        <v>820553.09747056803</v>
      </c>
      <c r="V44">
        <f t="shared" si="3"/>
        <v>57</v>
      </c>
      <c r="W44">
        <f t="shared" si="4"/>
        <v>22.272126027107802</v>
      </c>
      <c r="X44">
        <f t="shared" si="5"/>
        <v>68</v>
      </c>
      <c r="Y44">
        <f t="shared" si="6"/>
        <v>55.5</v>
      </c>
      <c r="Z44">
        <v>0.81320000000000003</v>
      </c>
      <c r="AA44">
        <v>49</v>
      </c>
      <c r="AB44">
        <v>0.82269999999999999</v>
      </c>
      <c r="AC44">
        <f t="shared" si="7"/>
        <v>0.81794999999999995</v>
      </c>
      <c r="AD44">
        <v>49</v>
      </c>
      <c r="AE44">
        <v>0.77259999999999995</v>
      </c>
      <c r="AF44">
        <v>66</v>
      </c>
      <c r="AG44">
        <v>0.84670000000000001</v>
      </c>
      <c r="AH44">
        <v>39</v>
      </c>
      <c r="AI44">
        <f t="shared" si="8"/>
        <v>51.583333333333336</v>
      </c>
      <c r="AJ44">
        <f>IF(C44=1,(AI44/Z44),REF)</f>
        <v>63.432529922938187</v>
      </c>
      <c r="AK44">
        <f t="shared" si="9"/>
        <v>40</v>
      </c>
      <c r="AL44">
        <f>IF(B44=1,(AI44/AC44),REF)</f>
        <v>63.064164476231234</v>
      </c>
      <c r="AM44">
        <f t="shared" si="10"/>
        <v>42</v>
      </c>
      <c r="AN44">
        <f t="shared" si="11"/>
        <v>40</v>
      </c>
      <c r="AO44" t="str">
        <f t="shared" si="12"/>
        <v>Utah St.</v>
      </c>
      <c r="AP44">
        <f t="shared" si="13"/>
        <v>0.5465127828503934</v>
      </c>
      <c r="AQ44">
        <f t="shared" si="14"/>
        <v>0.49847942690964636</v>
      </c>
      <c r="AR44">
        <f t="shared" si="15"/>
        <v>0.77131756737804114</v>
      </c>
      <c r="AS44" t="str">
        <f t="shared" si="16"/>
        <v>Utah St.</v>
      </c>
      <c r="AT44">
        <f t="shared" si="17"/>
        <v>0.77131756737804114</v>
      </c>
      <c r="AU44">
        <f t="shared" si="18"/>
        <v>43</v>
      </c>
      <c r="AV44">
        <f t="shared" si="19"/>
        <v>44</v>
      </c>
      <c r="AW44">
        <f t="shared" si="20"/>
        <v>49</v>
      </c>
      <c r="AX44" t="str">
        <f t="shared" si="21"/>
        <v>Utah St.</v>
      </c>
      <c r="AY44" t="str">
        <f t="shared" si="22"/>
        <v/>
      </c>
      <c r="AZ44">
        <v>43</v>
      </c>
      <c r="BE44" t="s">
        <v>97</v>
      </c>
      <c r="BF44">
        <f t="shared" si="23"/>
        <v>0.75764230930615795</v>
      </c>
      <c r="BG44">
        <v>0.84808823529408528</v>
      </c>
      <c r="BI44" t="s">
        <v>153</v>
      </c>
      <c r="BJ44">
        <v>0.83660073633030818</v>
      </c>
    </row>
    <row r="45" spans="2:62">
      <c r="B45">
        <v>1</v>
      </c>
      <c r="C45">
        <v>1</v>
      </c>
      <c r="D45" t="s">
        <v>375</v>
      </c>
      <c r="E45">
        <v>67.373199999999997</v>
      </c>
      <c r="F45">
        <v>217</v>
      </c>
      <c r="G45">
        <v>66.111500000000007</v>
      </c>
      <c r="H45">
        <v>228</v>
      </c>
      <c r="I45">
        <v>106.00700000000001</v>
      </c>
      <c r="J45">
        <v>86</v>
      </c>
      <c r="K45">
        <v>108.286</v>
      </c>
      <c r="L45">
        <v>78</v>
      </c>
      <c r="M45">
        <v>96.370900000000006</v>
      </c>
      <c r="N45">
        <v>50</v>
      </c>
      <c r="O45">
        <v>94.984800000000007</v>
      </c>
      <c r="P45">
        <v>39</v>
      </c>
      <c r="Q45">
        <v>13.300800000000001</v>
      </c>
      <c r="R45">
        <v>55</v>
      </c>
      <c r="S45">
        <f t="shared" si="0"/>
        <v>0.19742568261563936</v>
      </c>
      <c r="T45">
        <f t="shared" si="1"/>
        <v>57</v>
      </c>
      <c r="U45">
        <f t="shared" si="2"/>
        <v>790008.56246146723</v>
      </c>
      <c r="V45">
        <f t="shared" si="3"/>
        <v>89</v>
      </c>
      <c r="W45">
        <f t="shared" si="4"/>
        <v>21.665035490668654</v>
      </c>
      <c r="X45">
        <f t="shared" si="5"/>
        <v>45</v>
      </c>
      <c r="Y45">
        <f t="shared" si="6"/>
        <v>51</v>
      </c>
      <c r="Z45">
        <v>0.82140000000000002</v>
      </c>
      <c r="AA45">
        <v>45</v>
      </c>
      <c r="AB45">
        <v>0.84230000000000005</v>
      </c>
      <c r="AC45">
        <f t="shared" si="7"/>
        <v>0.83184999999999998</v>
      </c>
      <c r="AD45">
        <v>41</v>
      </c>
      <c r="AE45">
        <v>0.73460000000000003</v>
      </c>
      <c r="AF45">
        <v>79</v>
      </c>
      <c r="AG45">
        <v>0.85029999999999994</v>
      </c>
      <c r="AH45">
        <v>38</v>
      </c>
      <c r="AI45">
        <f t="shared" si="8"/>
        <v>59.166666666666664</v>
      </c>
      <c r="AJ45">
        <f>IF(C45=1,(AI45/Z45),REF)</f>
        <v>72.031490950409861</v>
      </c>
      <c r="AK45">
        <f t="shared" si="9"/>
        <v>51</v>
      </c>
      <c r="AL45">
        <f>IF(B45=1,(AI45/AC45),REF)</f>
        <v>71.12660535753642</v>
      </c>
      <c r="AM45">
        <f t="shared" si="10"/>
        <v>50</v>
      </c>
      <c r="AN45">
        <f t="shared" si="11"/>
        <v>41</v>
      </c>
      <c r="AO45" t="str">
        <f t="shared" si="12"/>
        <v>Washington St.</v>
      </c>
      <c r="AP45">
        <f t="shared" si="13"/>
        <v>0.54505034129560459</v>
      </c>
      <c r="AQ45">
        <f t="shared" si="14"/>
        <v>0.49938365508967847</v>
      </c>
      <c r="AR45">
        <f t="shared" si="15"/>
        <v>0.77115273215848834</v>
      </c>
      <c r="AS45" t="str">
        <f t="shared" si="16"/>
        <v>Washington St.</v>
      </c>
      <c r="AT45">
        <f t="shared" si="17"/>
        <v>0.77115273215848834</v>
      </c>
      <c r="AU45">
        <f t="shared" si="18"/>
        <v>44</v>
      </c>
      <c r="AV45">
        <f t="shared" si="19"/>
        <v>42</v>
      </c>
      <c r="AW45">
        <f t="shared" si="20"/>
        <v>44</v>
      </c>
      <c r="AX45" t="str">
        <f t="shared" si="21"/>
        <v>Washington St.</v>
      </c>
      <c r="AY45" t="str">
        <f t="shared" si="22"/>
        <v/>
      </c>
      <c r="AZ45">
        <v>44</v>
      </c>
      <c r="BE45" t="s">
        <v>99</v>
      </c>
      <c r="BF45">
        <f t="shared" si="23"/>
        <v>0.77698827861733877</v>
      </c>
      <c r="BG45">
        <v>0.64808823529409665</v>
      </c>
      <c r="BI45" t="s">
        <v>160</v>
      </c>
      <c r="BJ45">
        <v>0.8365798205515137</v>
      </c>
    </row>
    <row r="46" spans="2:62">
      <c r="B46">
        <v>1</v>
      </c>
      <c r="C46">
        <v>1</v>
      </c>
      <c r="D46" t="s">
        <v>161</v>
      </c>
      <c r="E46">
        <v>67.211399999999998</v>
      </c>
      <c r="F46">
        <v>228</v>
      </c>
      <c r="G46">
        <v>66.073099999999997</v>
      </c>
      <c r="H46">
        <v>232</v>
      </c>
      <c r="I46">
        <v>98.093400000000003</v>
      </c>
      <c r="J46">
        <v>259</v>
      </c>
      <c r="K46">
        <v>104.38200000000001</v>
      </c>
      <c r="L46">
        <v>151</v>
      </c>
      <c r="M46">
        <v>92.903599999999997</v>
      </c>
      <c r="N46">
        <v>18</v>
      </c>
      <c r="O46">
        <v>90.436199999999999</v>
      </c>
      <c r="P46">
        <v>10</v>
      </c>
      <c r="Q46">
        <v>13.9459</v>
      </c>
      <c r="R46">
        <v>48</v>
      </c>
      <c r="S46">
        <f t="shared" si="0"/>
        <v>0.20749158624876146</v>
      </c>
      <c r="T46">
        <f t="shared" si="1"/>
        <v>48</v>
      </c>
      <c r="U46">
        <f t="shared" si="2"/>
        <v>732308.65915473364</v>
      </c>
      <c r="V46">
        <f t="shared" si="3"/>
        <v>167</v>
      </c>
      <c r="W46">
        <f t="shared" si="4"/>
        <v>20.07727405859303</v>
      </c>
      <c r="X46">
        <f t="shared" si="5"/>
        <v>14</v>
      </c>
      <c r="Y46">
        <f t="shared" si="6"/>
        <v>31</v>
      </c>
      <c r="Z46">
        <v>0.83740000000000003</v>
      </c>
      <c r="AA46">
        <v>37</v>
      </c>
      <c r="AB46">
        <v>0.85940000000000005</v>
      </c>
      <c r="AC46">
        <f t="shared" si="7"/>
        <v>0.84840000000000004</v>
      </c>
      <c r="AD46">
        <v>34</v>
      </c>
      <c r="AE46">
        <v>0.59609999999999996</v>
      </c>
      <c r="AF46">
        <v>136</v>
      </c>
      <c r="AG46">
        <v>0.91659999999999997</v>
      </c>
      <c r="AH46">
        <v>20</v>
      </c>
      <c r="AI46">
        <f t="shared" si="8"/>
        <v>72.666666666666671</v>
      </c>
      <c r="AJ46">
        <f>IF(C46=1,(AI46/Z46),REF)</f>
        <v>86.776530531008675</v>
      </c>
      <c r="AK46">
        <f t="shared" si="9"/>
        <v>60</v>
      </c>
      <c r="AL46">
        <f>IF(B46=1,(AI46/AC46),REF)</f>
        <v>85.651422285085658</v>
      </c>
      <c r="AM46">
        <f t="shared" si="10"/>
        <v>62</v>
      </c>
      <c r="AN46">
        <f t="shared" si="11"/>
        <v>34</v>
      </c>
      <c r="AO46" t="str">
        <f t="shared" si="12"/>
        <v>Iowa St.</v>
      </c>
      <c r="AP46">
        <f t="shared" si="13"/>
        <v>0.54541475938755513</v>
      </c>
      <c r="AQ46">
        <f t="shared" si="14"/>
        <v>0.49762495400337659</v>
      </c>
      <c r="AR46">
        <f t="shared" si="15"/>
        <v>0.77074078231407872</v>
      </c>
      <c r="AS46" t="str">
        <f t="shared" si="16"/>
        <v>Iowa St.</v>
      </c>
      <c r="AT46">
        <f t="shared" si="17"/>
        <v>0.77074078231407872</v>
      </c>
      <c r="AU46">
        <f t="shared" si="18"/>
        <v>45</v>
      </c>
      <c r="AV46">
        <f t="shared" si="19"/>
        <v>37.666666666666664</v>
      </c>
      <c r="AW46">
        <f t="shared" si="20"/>
        <v>40</v>
      </c>
      <c r="AX46" s="418" t="str">
        <f t="shared" si="21"/>
        <v>Iowa St.</v>
      </c>
      <c r="AY46" t="str">
        <f t="shared" si="22"/>
        <v/>
      </c>
      <c r="AZ46">
        <v>45</v>
      </c>
      <c r="BA46">
        <v>2</v>
      </c>
      <c r="BE46" t="s">
        <v>101</v>
      </c>
      <c r="BF46">
        <f t="shared" si="23"/>
        <v>0.66081400769510834</v>
      </c>
      <c r="BG46">
        <v>-0.23191176470591301</v>
      </c>
      <c r="BI46" t="s">
        <v>291</v>
      </c>
      <c r="BJ46">
        <v>0.83038196020966148</v>
      </c>
    </row>
    <row r="47" spans="2:62">
      <c r="B47">
        <v>1</v>
      </c>
      <c r="C47">
        <v>1</v>
      </c>
      <c r="D47" t="s">
        <v>220</v>
      </c>
      <c r="E47">
        <v>67.459500000000006</v>
      </c>
      <c r="F47">
        <v>211</v>
      </c>
      <c r="G47">
        <v>65.7834</v>
      </c>
      <c r="H47">
        <v>246</v>
      </c>
      <c r="I47">
        <v>113.009</v>
      </c>
      <c r="J47">
        <v>14</v>
      </c>
      <c r="K47">
        <v>111.518</v>
      </c>
      <c r="L47">
        <v>35</v>
      </c>
      <c r="M47">
        <v>92.087100000000007</v>
      </c>
      <c r="N47">
        <v>10</v>
      </c>
      <c r="O47">
        <v>95.128699999999995</v>
      </c>
      <c r="P47">
        <v>40</v>
      </c>
      <c r="Q47">
        <v>16.388999999999999</v>
      </c>
      <c r="R47">
        <v>27</v>
      </c>
      <c r="S47">
        <f t="shared" si="0"/>
        <v>0.24295021457318841</v>
      </c>
      <c r="T47">
        <f t="shared" si="1"/>
        <v>26</v>
      </c>
      <c r="U47">
        <f t="shared" si="2"/>
        <v>838944.17316487804</v>
      </c>
      <c r="V47">
        <f t="shared" si="3"/>
        <v>44</v>
      </c>
      <c r="W47">
        <f t="shared" si="4"/>
        <v>21.68979168889955</v>
      </c>
      <c r="X47">
        <f t="shared" si="5"/>
        <v>47</v>
      </c>
      <c r="Y47">
        <f t="shared" si="6"/>
        <v>36.5</v>
      </c>
      <c r="Z47">
        <v>0.78080000000000005</v>
      </c>
      <c r="AA47">
        <v>66</v>
      </c>
      <c r="AB47">
        <v>0.90490000000000004</v>
      </c>
      <c r="AC47">
        <f t="shared" si="7"/>
        <v>0.8428500000000001</v>
      </c>
      <c r="AD47">
        <v>36</v>
      </c>
      <c r="AE47">
        <v>0.65839999999999999</v>
      </c>
      <c r="AF47">
        <v>117</v>
      </c>
      <c r="AG47">
        <v>0.8458</v>
      </c>
      <c r="AH47">
        <v>40</v>
      </c>
      <c r="AI47">
        <f t="shared" si="8"/>
        <v>49.916666666666664</v>
      </c>
      <c r="AJ47">
        <f>IF(C47=1,(AI47/Z47),REF)</f>
        <v>63.930157103825131</v>
      </c>
      <c r="AK47">
        <f t="shared" si="9"/>
        <v>42</v>
      </c>
      <c r="AL47">
        <f>IF(B47=1,(AI47/AC47),REF)</f>
        <v>59.22366573728025</v>
      </c>
      <c r="AM47">
        <f t="shared" si="10"/>
        <v>38</v>
      </c>
      <c r="AN47">
        <f t="shared" si="11"/>
        <v>36</v>
      </c>
      <c r="AO47" t="str">
        <f t="shared" si="12"/>
        <v>Murray St.</v>
      </c>
      <c r="AP47">
        <f t="shared" si="13"/>
        <v>0.52432840435212991</v>
      </c>
      <c r="AQ47">
        <f t="shared" si="14"/>
        <v>0.51770420616510104</v>
      </c>
      <c r="AR47">
        <f t="shared" si="15"/>
        <v>0.77044302175746415</v>
      </c>
      <c r="AS47" t="str">
        <f t="shared" si="16"/>
        <v>Murray St.</v>
      </c>
      <c r="AT47">
        <f t="shared" si="17"/>
        <v>0.77044302175746415</v>
      </c>
      <c r="AU47">
        <f t="shared" si="18"/>
        <v>46</v>
      </c>
      <c r="AV47">
        <f t="shared" si="19"/>
        <v>39.333333333333336</v>
      </c>
      <c r="AW47">
        <f t="shared" si="20"/>
        <v>43</v>
      </c>
      <c r="AX47" t="str">
        <f t="shared" si="21"/>
        <v>Murray St.</v>
      </c>
      <c r="AY47" t="str">
        <f t="shared" si="22"/>
        <v/>
      </c>
      <c r="AZ47">
        <v>46</v>
      </c>
      <c r="BE47" t="s">
        <v>108</v>
      </c>
      <c r="BF47">
        <f t="shared" si="23"/>
        <v>0.89587920891938522</v>
      </c>
      <c r="BG47">
        <v>0.96808823529408983</v>
      </c>
      <c r="BI47" t="s">
        <v>328</v>
      </c>
      <c r="BJ47">
        <v>0.82878429444806767</v>
      </c>
    </row>
    <row r="48" spans="2:62">
      <c r="B48">
        <v>1</v>
      </c>
      <c r="C48">
        <v>1</v>
      </c>
      <c r="D48" t="s">
        <v>270</v>
      </c>
      <c r="E48">
        <v>66.060599999999994</v>
      </c>
      <c r="F48">
        <v>280</v>
      </c>
      <c r="G48">
        <v>65.192999999999998</v>
      </c>
      <c r="H48">
        <v>273</v>
      </c>
      <c r="I48">
        <v>106.471</v>
      </c>
      <c r="J48">
        <v>74</v>
      </c>
      <c r="K48">
        <v>111.929</v>
      </c>
      <c r="L48">
        <v>31</v>
      </c>
      <c r="M48">
        <v>99.603999999999999</v>
      </c>
      <c r="N48">
        <v>122</v>
      </c>
      <c r="O48">
        <v>98.049099999999996</v>
      </c>
      <c r="P48">
        <v>79</v>
      </c>
      <c r="Q48">
        <v>13.8797</v>
      </c>
      <c r="R48">
        <v>49</v>
      </c>
      <c r="S48">
        <f t="shared" si="0"/>
        <v>0.21010859725766959</v>
      </c>
      <c r="T48">
        <f t="shared" si="1"/>
        <v>45</v>
      </c>
      <c r="U48">
        <f t="shared" si="2"/>
        <v>827613.87162908446</v>
      </c>
      <c r="V48">
        <f t="shared" si="3"/>
        <v>49</v>
      </c>
      <c r="W48">
        <f t="shared" si="4"/>
        <v>23.247018684839876</v>
      </c>
      <c r="X48">
        <f t="shared" si="5"/>
        <v>102</v>
      </c>
      <c r="Y48">
        <f t="shared" si="6"/>
        <v>73.5</v>
      </c>
      <c r="Z48">
        <v>0.80069999999999997</v>
      </c>
      <c r="AA48">
        <v>57</v>
      </c>
      <c r="AB48">
        <v>0.85780000000000001</v>
      </c>
      <c r="AC48">
        <f t="shared" si="7"/>
        <v>0.82925000000000004</v>
      </c>
      <c r="AD48">
        <v>43</v>
      </c>
      <c r="AE48">
        <v>0.73860000000000003</v>
      </c>
      <c r="AF48">
        <v>77</v>
      </c>
      <c r="AG48">
        <v>0.85229999999999995</v>
      </c>
      <c r="AH48">
        <v>36</v>
      </c>
      <c r="AI48">
        <f t="shared" si="8"/>
        <v>53.916666666666664</v>
      </c>
      <c r="AJ48">
        <f>IF(C48=1,(AI48/Z48),REF)</f>
        <v>67.336913533991094</v>
      </c>
      <c r="AK48">
        <f t="shared" si="9"/>
        <v>45</v>
      </c>
      <c r="AL48">
        <f>IF(B48=1,(AI48/AC48),REF)</f>
        <v>65.018591096372219</v>
      </c>
      <c r="AM48">
        <f t="shared" si="10"/>
        <v>45</v>
      </c>
      <c r="AN48">
        <f t="shared" si="11"/>
        <v>43</v>
      </c>
      <c r="AO48" t="str">
        <f t="shared" si="12"/>
        <v>Providence</v>
      </c>
      <c r="AP48">
        <f t="shared" si="13"/>
        <v>0.53490747350126011</v>
      </c>
      <c r="AQ48">
        <f t="shared" si="14"/>
        <v>0.50344159987154058</v>
      </c>
      <c r="AR48">
        <f t="shared" si="15"/>
        <v>0.76935247209165758</v>
      </c>
      <c r="AS48" t="str">
        <f t="shared" si="16"/>
        <v>Providence</v>
      </c>
      <c r="AT48">
        <f t="shared" si="17"/>
        <v>0.76935247209165758</v>
      </c>
      <c r="AU48">
        <f t="shared" si="18"/>
        <v>47</v>
      </c>
      <c r="AV48">
        <f t="shared" si="19"/>
        <v>44.333333333333336</v>
      </c>
      <c r="AW48">
        <f t="shared" si="20"/>
        <v>50</v>
      </c>
      <c r="AX48" s="651" t="str">
        <f t="shared" si="21"/>
        <v>Providence</v>
      </c>
      <c r="AY48" t="str">
        <f t="shared" si="22"/>
        <v/>
      </c>
      <c r="AZ48">
        <v>47</v>
      </c>
      <c r="BA48">
        <v>2</v>
      </c>
      <c r="BE48" t="s">
        <v>135</v>
      </c>
      <c r="BF48">
        <f t="shared" si="23"/>
        <v>0.61737977870277339</v>
      </c>
      <c r="BG48">
        <v>-1.5219117647059051</v>
      </c>
      <c r="BI48" t="s">
        <v>271</v>
      </c>
      <c r="BJ48">
        <v>0.82795221218201831</v>
      </c>
    </row>
    <row r="49" spans="2:62">
      <c r="B49">
        <v>1</v>
      </c>
      <c r="C49">
        <v>1</v>
      </c>
      <c r="D49" t="s">
        <v>250</v>
      </c>
      <c r="E49">
        <v>65.9041</v>
      </c>
      <c r="F49">
        <v>288</v>
      </c>
      <c r="G49">
        <v>65.729399999999998</v>
      </c>
      <c r="H49">
        <v>250</v>
      </c>
      <c r="I49">
        <v>108.378</v>
      </c>
      <c r="J49">
        <v>46</v>
      </c>
      <c r="K49">
        <v>111.997</v>
      </c>
      <c r="L49">
        <v>29</v>
      </c>
      <c r="M49">
        <v>100.67400000000001</v>
      </c>
      <c r="N49">
        <v>147</v>
      </c>
      <c r="O49">
        <v>98.363200000000006</v>
      </c>
      <c r="P49">
        <v>84</v>
      </c>
      <c r="Q49">
        <v>13.633599999999999</v>
      </c>
      <c r="R49">
        <v>52</v>
      </c>
      <c r="S49">
        <f t="shared" si="0"/>
        <v>0.20687332047626769</v>
      </c>
      <c r="T49">
        <f t="shared" si="1"/>
        <v>49</v>
      </c>
      <c r="U49">
        <f t="shared" si="2"/>
        <v>826656.743437937</v>
      </c>
      <c r="V49">
        <f t="shared" si="3"/>
        <v>50</v>
      </c>
      <c r="W49">
        <f t="shared" si="4"/>
        <v>23.421775007458894</v>
      </c>
      <c r="X49">
        <f t="shared" si="5"/>
        <v>121</v>
      </c>
      <c r="Y49">
        <f t="shared" si="6"/>
        <v>85</v>
      </c>
      <c r="Z49">
        <v>0.7944</v>
      </c>
      <c r="AA49">
        <v>59</v>
      </c>
      <c r="AB49">
        <v>0.87460000000000004</v>
      </c>
      <c r="AC49">
        <f t="shared" si="7"/>
        <v>0.83450000000000002</v>
      </c>
      <c r="AD49">
        <v>40</v>
      </c>
      <c r="AE49">
        <v>0.89629999999999999</v>
      </c>
      <c r="AF49">
        <v>17</v>
      </c>
      <c r="AG49">
        <v>0.74760000000000004</v>
      </c>
      <c r="AH49">
        <v>82</v>
      </c>
      <c r="AI49">
        <f t="shared" si="8"/>
        <v>53.833333333333336</v>
      </c>
      <c r="AJ49">
        <f>IF(C49=1,(AI49/Z49),REF)</f>
        <v>67.76602886874791</v>
      </c>
      <c r="AK49">
        <f t="shared" si="9"/>
        <v>46</v>
      </c>
      <c r="AL49">
        <f>IF(B49=1,(AI49/AC49),REF)</f>
        <v>64.509686438985426</v>
      </c>
      <c r="AM49">
        <f t="shared" si="10"/>
        <v>44</v>
      </c>
      <c r="AN49">
        <f t="shared" si="11"/>
        <v>17</v>
      </c>
      <c r="AO49" t="str">
        <f t="shared" si="12"/>
        <v>Notre Dame</v>
      </c>
      <c r="AP49">
        <f t="shared" si="13"/>
        <v>0.53036174353766119</v>
      </c>
      <c r="AQ49">
        <f t="shared" si="14"/>
        <v>0.50712677130965222</v>
      </c>
      <c r="AR49">
        <f t="shared" si="15"/>
        <v>0.76909736038338294</v>
      </c>
      <c r="AS49" t="str">
        <f t="shared" si="16"/>
        <v>Notre Dame</v>
      </c>
      <c r="AT49">
        <f t="shared" si="17"/>
        <v>0.76909736038338294</v>
      </c>
      <c r="AU49">
        <f t="shared" si="18"/>
        <v>48</v>
      </c>
      <c r="AV49">
        <f t="shared" si="19"/>
        <v>35</v>
      </c>
      <c r="AW49">
        <f t="shared" si="20"/>
        <v>38</v>
      </c>
      <c r="AX49" t="str">
        <f t="shared" si="21"/>
        <v>Notre Dame</v>
      </c>
      <c r="AY49" t="str">
        <f t="shared" si="22"/>
        <v/>
      </c>
      <c r="AZ49">
        <v>48</v>
      </c>
      <c r="BE49" t="s">
        <v>137</v>
      </c>
      <c r="BF49">
        <f t="shared" si="23"/>
        <v>0.99010672073664696</v>
      </c>
      <c r="BG49">
        <v>1.3480882352940853</v>
      </c>
      <c r="BI49" t="s">
        <v>94</v>
      </c>
      <c r="BJ49">
        <v>0.82243253935580751</v>
      </c>
    </row>
    <row r="50" spans="2:62">
      <c r="B50">
        <v>1</v>
      </c>
      <c r="C50">
        <v>1</v>
      </c>
      <c r="D50" t="s">
        <v>202</v>
      </c>
      <c r="E50">
        <v>67.522099999999995</v>
      </c>
      <c r="F50">
        <v>204</v>
      </c>
      <c r="G50">
        <v>67.278300000000002</v>
      </c>
      <c r="H50">
        <v>160</v>
      </c>
      <c r="I50">
        <v>110.36799999999999</v>
      </c>
      <c r="J50">
        <v>29</v>
      </c>
      <c r="K50">
        <v>114.756</v>
      </c>
      <c r="L50">
        <v>17</v>
      </c>
      <c r="M50">
        <v>104.983</v>
      </c>
      <c r="N50">
        <v>253</v>
      </c>
      <c r="O50">
        <v>102.136</v>
      </c>
      <c r="P50">
        <v>157</v>
      </c>
      <c r="Q50">
        <v>12.620699999999999</v>
      </c>
      <c r="R50">
        <v>62</v>
      </c>
      <c r="S50">
        <f t="shared" si="0"/>
        <v>0.18690176993902746</v>
      </c>
      <c r="T50">
        <f t="shared" si="1"/>
        <v>61</v>
      </c>
      <c r="U50">
        <f t="shared" si="2"/>
        <v>889194.45224374556</v>
      </c>
      <c r="V50">
        <f t="shared" si="3"/>
        <v>21</v>
      </c>
      <c r="W50">
        <f t="shared" si="4"/>
        <v>24.279526441132024</v>
      </c>
      <c r="X50">
        <f t="shared" si="5"/>
        <v>167</v>
      </c>
      <c r="Y50">
        <f t="shared" si="6"/>
        <v>114</v>
      </c>
      <c r="Z50">
        <v>0.84670000000000001</v>
      </c>
      <c r="AA50">
        <v>33</v>
      </c>
      <c r="AB50">
        <v>0.76439999999999997</v>
      </c>
      <c r="AC50">
        <f t="shared" si="7"/>
        <v>0.80554999999999999</v>
      </c>
      <c r="AD50">
        <v>54</v>
      </c>
      <c r="AE50">
        <v>0.876</v>
      </c>
      <c r="AF50">
        <v>26</v>
      </c>
      <c r="AG50">
        <v>0.66479999999999995</v>
      </c>
      <c r="AH50">
        <v>109</v>
      </c>
      <c r="AI50">
        <f t="shared" si="8"/>
        <v>64.166666666666671</v>
      </c>
      <c r="AJ50">
        <f>IF(C50=1,(AI50/Z50),REF)</f>
        <v>75.784417936301722</v>
      </c>
      <c r="AK50">
        <f t="shared" si="9"/>
        <v>55</v>
      </c>
      <c r="AL50">
        <f>IF(B50=1,(AI50/AC50),REF)</f>
        <v>79.655721763598379</v>
      </c>
      <c r="AM50">
        <f t="shared" si="10"/>
        <v>55</v>
      </c>
      <c r="AN50">
        <f t="shared" si="11"/>
        <v>26</v>
      </c>
      <c r="AO50" t="str">
        <f t="shared" si="12"/>
        <v>Miami FL</v>
      </c>
      <c r="AP50">
        <f t="shared" si="13"/>
        <v>0.55899217134322587</v>
      </c>
      <c r="AQ50">
        <f t="shared" si="14"/>
        <v>0.47679719614863936</v>
      </c>
      <c r="AR50">
        <f t="shared" si="15"/>
        <v>0.76859327677871925</v>
      </c>
      <c r="AS50" t="str">
        <f t="shared" si="16"/>
        <v>Miami FL</v>
      </c>
      <c r="AT50">
        <f t="shared" si="17"/>
        <v>0.76859327677871925</v>
      </c>
      <c r="AU50">
        <f t="shared" si="18"/>
        <v>49</v>
      </c>
      <c r="AV50">
        <f t="shared" si="19"/>
        <v>43</v>
      </c>
      <c r="AW50">
        <f t="shared" si="20"/>
        <v>46</v>
      </c>
      <c r="AX50" s="419" t="str">
        <f t="shared" si="21"/>
        <v>Miami FL</v>
      </c>
      <c r="AY50" t="str">
        <f t="shared" si="22"/>
        <v/>
      </c>
      <c r="AZ50">
        <v>49</v>
      </c>
      <c r="BA50">
        <v>3</v>
      </c>
      <c r="BE50" t="s">
        <v>148</v>
      </c>
      <c r="BF50">
        <f t="shared" si="23"/>
        <v>0.93471570518302571</v>
      </c>
      <c r="BG50">
        <v>1.8088235294086985E-2</v>
      </c>
      <c r="BI50" t="s">
        <v>285</v>
      </c>
      <c r="BJ50">
        <v>0.81992258986269917</v>
      </c>
    </row>
    <row r="51" spans="2:62">
      <c r="B51">
        <v>1</v>
      </c>
      <c r="C51">
        <v>1</v>
      </c>
      <c r="D51" t="s">
        <v>121</v>
      </c>
      <c r="E51">
        <v>66.481999999999999</v>
      </c>
      <c r="F51">
        <v>268</v>
      </c>
      <c r="G51">
        <v>64.859300000000005</v>
      </c>
      <c r="H51">
        <v>292</v>
      </c>
      <c r="I51">
        <v>105.587</v>
      </c>
      <c r="J51">
        <v>99</v>
      </c>
      <c r="K51">
        <v>111.357</v>
      </c>
      <c r="L51">
        <v>37</v>
      </c>
      <c r="M51">
        <v>98.926400000000001</v>
      </c>
      <c r="N51">
        <v>104</v>
      </c>
      <c r="O51">
        <v>98.066000000000003</v>
      </c>
      <c r="P51">
        <v>80</v>
      </c>
      <c r="Q51">
        <v>13.291399999999999</v>
      </c>
      <c r="R51">
        <v>56</v>
      </c>
      <c r="S51">
        <f t="shared" si="0"/>
        <v>0.19991877500676872</v>
      </c>
      <c r="T51">
        <f t="shared" si="1"/>
        <v>53</v>
      </c>
      <c r="U51">
        <f t="shared" si="2"/>
        <v>824402.15949241805</v>
      </c>
      <c r="V51">
        <f t="shared" si="3"/>
        <v>52</v>
      </c>
      <c r="W51">
        <f t="shared" si="4"/>
        <v>23.10603687295351</v>
      </c>
      <c r="X51">
        <f t="shared" si="5"/>
        <v>96</v>
      </c>
      <c r="Y51">
        <f t="shared" si="6"/>
        <v>74.5</v>
      </c>
      <c r="Z51">
        <v>0.80220000000000002</v>
      </c>
      <c r="AA51">
        <v>56</v>
      </c>
      <c r="AB51">
        <v>0.84840000000000004</v>
      </c>
      <c r="AC51">
        <f t="shared" si="7"/>
        <v>0.82530000000000003</v>
      </c>
      <c r="AD51">
        <v>45</v>
      </c>
      <c r="AE51">
        <v>0.74439999999999995</v>
      </c>
      <c r="AF51">
        <v>76</v>
      </c>
      <c r="AG51">
        <v>0.87439999999999996</v>
      </c>
      <c r="AH51">
        <v>28</v>
      </c>
      <c r="AI51">
        <f t="shared" si="8"/>
        <v>54.75</v>
      </c>
      <c r="AJ51">
        <f>IF(C51=1,(AI51/Z51),REF)</f>
        <v>68.249813014210915</v>
      </c>
      <c r="AK51">
        <f t="shared" si="9"/>
        <v>47</v>
      </c>
      <c r="AL51">
        <f>IF(B51=1,(AI51/AC51),REF)</f>
        <v>66.339512904398404</v>
      </c>
      <c r="AM51">
        <f t="shared" si="10"/>
        <v>47</v>
      </c>
      <c r="AN51">
        <f t="shared" si="11"/>
        <v>45</v>
      </c>
      <c r="AO51" t="str">
        <f t="shared" si="12"/>
        <v>Florida</v>
      </c>
      <c r="AP51">
        <f t="shared" si="13"/>
        <v>0.5351883718803927</v>
      </c>
      <c r="AQ51">
        <f t="shared" si="14"/>
        <v>0.49978546693293424</v>
      </c>
      <c r="AR51">
        <f t="shared" si="15"/>
        <v>0.768351158835889</v>
      </c>
      <c r="AS51" t="str">
        <f t="shared" si="16"/>
        <v>Florida</v>
      </c>
      <c r="AT51">
        <f t="shared" si="17"/>
        <v>0.768351158835889</v>
      </c>
      <c r="AU51">
        <f t="shared" si="18"/>
        <v>50</v>
      </c>
      <c r="AV51">
        <f t="shared" si="19"/>
        <v>46.666666666666664</v>
      </c>
      <c r="AW51">
        <f t="shared" si="20"/>
        <v>51</v>
      </c>
      <c r="AX51" t="str">
        <f t="shared" si="21"/>
        <v>Florida</v>
      </c>
      <c r="AY51" t="str">
        <f t="shared" si="22"/>
        <v/>
      </c>
      <c r="AZ51">
        <v>50</v>
      </c>
      <c r="BE51" t="s">
        <v>153</v>
      </c>
      <c r="BF51">
        <f t="shared" si="23"/>
        <v>0.83660073633030818</v>
      </c>
      <c r="BG51">
        <v>-9.1911764705912447E-2</v>
      </c>
      <c r="BI51" t="s">
        <v>186</v>
      </c>
      <c r="BJ51">
        <v>0.81196332521614278</v>
      </c>
    </row>
    <row r="52" spans="2:62">
      <c r="B52">
        <v>1</v>
      </c>
      <c r="C52">
        <v>1</v>
      </c>
      <c r="D52" t="s">
        <v>314</v>
      </c>
      <c r="E52">
        <v>74.224299999999999</v>
      </c>
      <c r="F52">
        <v>3</v>
      </c>
      <c r="G52">
        <v>73.436000000000007</v>
      </c>
      <c r="H52">
        <v>1</v>
      </c>
      <c r="I52">
        <v>106.342</v>
      </c>
      <c r="J52">
        <v>79</v>
      </c>
      <c r="K52">
        <v>110.20399999999999</v>
      </c>
      <c r="L52">
        <v>53</v>
      </c>
      <c r="M52">
        <v>99.3249</v>
      </c>
      <c r="N52">
        <v>114</v>
      </c>
      <c r="O52">
        <v>97.408199999999994</v>
      </c>
      <c r="P52">
        <v>69</v>
      </c>
      <c r="Q52">
        <v>12.795999999999999</v>
      </c>
      <c r="R52">
        <v>61</v>
      </c>
      <c r="S52">
        <f t="shared" si="0"/>
        <v>0.17239367700335334</v>
      </c>
      <c r="T52">
        <f t="shared" si="1"/>
        <v>68</v>
      </c>
      <c r="U52">
        <f t="shared" si="2"/>
        <v>901448.3055024686</v>
      </c>
      <c r="V52">
        <f t="shared" si="3"/>
        <v>16</v>
      </c>
      <c r="W52">
        <f t="shared" si="4"/>
        <v>20.474189494058113</v>
      </c>
      <c r="X52">
        <f t="shared" si="5"/>
        <v>19</v>
      </c>
      <c r="Y52">
        <f t="shared" si="6"/>
        <v>43.5</v>
      </c>
      <c r="Z52">
        <v>0.80930000000000002</v>
      </c>
      <c r="AA52">
        <v>51</v>
      </c>
      <c r="AB52">
        <v>0.80069999999999997</v>
      </c>
      <c r="AC52">
        <f t="shared" si="7"/>
        <v>0.80499999999999994</v>
      </c>
      <c r="AD52">
        <v>56</v>
      </c>
      <c r="AE52">
        <v>0.83430000000000004</v>
      </c>
      <c r="AF52">
        <v>47</v>
      </c>
      <c r="AG52">
        <v>0.73209999999999997</v>
      </c>
      <c r="AH52">
        <v>87</v>
      </c>
      <c r="AI52">
        <f t="shared" si="8"/>
        <v>52.916666666666664</v>
      </c>
      <c r="AJ52">
        <f>IF(C52=1,(AI52/Z52),REF)</f>
        <v>65.38572428847975</v>
      </c>
      <c r="AK52">
        <f t="shared" si="9"/>
        <v>43</v>
      </c>
      <c r="AL52">
        <f>IF(B52=1,(AI52/AC52),REF)</f>
        <v>65.734989648033135</v>
      </c>
      <c r="AM52">
        <f t="shared" si="10"/>
        <v>46</v>
      </c>
      <c r="AN52">
        <f t="shared" si="11"/>
        <v>43</v>
      </c>
      <c r="AO52" t="str">
        <f t="shared" si="12"/>
        <v>St. John's</v>
      </c>
      <c r="AP52">
        <f t="shared" si="13"/>
        <v>0.54224481049256379</v>
      </c>
      <c r="AQ52">
        <f t="shared" si="14"/>
        <v>0.48805033868889591</v>
      </c>
      <c r="AR52">
        <f t="shared" si="15"/>
        <v>0.7669599106553292</v>
      </c>
      <c r="AS52" t="str">
        <f t="shared" si="16"/>
        <v>St. John's</v>
      </c>
      <c r="AT52">
        <f t="shared" si="17"/>
        <v>0.7669599106553292</v>
      </c>
      <c r="AU52">
        <f t="shared" si="18"/>
        <v>51</v>
      </c>
      <c r="AV52">
        <f t="shared" si="19"/>
        <v>50</v>
      </c>
      <c r="AW52">
        <f t="shared" si="20"/>
        <v>55</v>
      </c>
      <c r="AX52" t="str">
        <f t="shared" si="21"/>
        <v>St. John's</v>
      </c>
      <c r="AY52" t="str">
        <f t="shared" si="22"/>
        <v/>
      </c>
      <c r="AZ52">
        <v>51</v>
      </c>
      <c r="BE52" t="s">
        <v>157</v>
      </c>
      <c r="BF52">
        <f t="shared" si="23"/>
        <v>0.8100300646222609</v>
      </c>
      <c r="BG52">
        <v>0.62808823529408642</v>
      </c>
      <c r="BI52" t="s">
        <v>47</v>
      </c>
      <c r="BJ52">
        <v>0.81170937409876209</v>
      </c>
    </row>
    <row r="53" spans="2:62">
      <c r="B53">
        <v>1</v>
      </c>
      <c r="C53">
        <v>1</v>
      </c>
      <c r="D53" t="s">
        <v>320</v>
      </c>
      <c r="E53">
        <v>68.412899999999993</v>
      </c>
      <c r="F53">
        <v>161</v>
      </c>
      <c r="G53">
        <v>67.463099999999997</v>
      </c>
      <c r="H53">
        <v>145</v>
      </c>
      <c r="I53">
        <v>110.791</v>
      </c>
      <c r="J53">
        <v>26</v>
      </c>
      <c r="K53">
        <v>115.09399999999999</v>
      </c>
      <c r="L53">
        <v>16</v>
      </c>
      <c r="M53">
        <v>107.816</v>
      </c>
      <c r="N53">
        <v>304</v>
      </c>
      <c r="O53">
        <v>104.56399999999999</v>
      </c>
      <c r="P53">
        <v>211</v>
      </c>
      <c r="Q53">
        <v>10.530099999999999</v>
      </c>
      <c r="R53">
        <v>76</v>
      </c>
      <c r="S53">
        <f t="shared" si="0"/>
        <v>0.15391833996220014</v>
      </c>
      <c r="T53">
        <f t="shared" si="1"/>
        <v>79</v>
      </c>
      <c r="U53">
        <f t="shared" si="2"/>
        <v>906240.29389438417</v>
      </c>
      <c r="V53">
        <f t="shared" si="3"/>
        <v>13</v>
      </c>
      <c r="W53">
        <f t="shared" si="4"/>
        <v>24.881324830619537</v>
      </c>
      <c r="X53">
        <f t="shared" si="5"/>
        <v>201</v>
      </c>
      <c r="Y53">
        <f t="shared" si="6"/>
        <v>140</v>
      </c>
      <c r="Z53">
        <v>0.81589999999999996</v>
      </c>
      <c r="AA53">
        <v>46</v>
      </c>
      <c r="AB53">
        <v>0.82110000000000005</v>
      </c>
      <c r="AC53">
        <f t="shared" si="7"/>
        <v>0.81850000000000001</v>
      </c>
      <c r="AD53">
        <v>47</v>
      </c>
      <c r="AE53">
        <v>0.90629999999999999</v>
      </c>
      <c r="AF53">
        <v>14</v>
      </c>
      <c r="AG53">
        <v>0.78469999999999995</v>
      </c>
      <c r="AH53">
        <v>67</v>
      </c>
      <c r="AI53">
        <f t="shared" si="8"/>
        <v>60</v>
      </c>
      <c r="AJ53">
        <f>IF(C53=1,(AI53/Z53),REF)</f>
        <v>73.538423826449318</v>
      </c>
      <c r="AK53">
        <f t="shared" si="9"/>
        <v>54</v>
      </c>
      <c r="AL53">
        <f>IF(B53=1,(AI53/AC53),REF)</f>
        <v>73.304825901038484</v>
      </c>
      <c r="AM53">
        <f t="shared" si="10"/>
        <v>54</v>
      </c>
      <c r="AN53">
        <f t="shared" si="11"/>
        <v>14</v>
      </c>
      <c r="AO53" t="str">
        <f t="shared" si="12"/>
        <v>Syracuse</v>
      </c>
      <c r="AP53">
        <f t="shared" si="13"/>
        <v>0.54028095546478105</v>
      </c>
      <c r="AQ53">
        <f t="shared" si="14"/>
        <v>0.48951998389821721</v>
      </c>
      <c r="AR53">
        <f t="shared" si="15"/>
        <v>0.76681273198425459</v>
      </c>
      <c r="AS53" t="str">
        <f t="shared" si="16"/>
        <v>Syracuse</v>
      </c>
      <c r="AT53">
        <f t="shared" si="17"/>
        <v>0.76681273198425459</v>
      </c>
      <c r="AU53">
        <f t="shared" si="18"/>
        <v>52</v>
      </c>
      <c r="AV53">
        <f t="shared" si="19"/>
        <v>37.666666666666664</v>
      </c>
      <c r="AW53">
        <f t="shared" si="20"/>
        <v>40</v>
      </c>
      <c r="AX53" t="str">
        <f t="shared" si="21"/>
        <v>Syracuse</v>
      </c>
      <c r="AY53" t="str">
        <f t="shared" si="22"/>
        <v/>
      </c>
      <c r="AZ53">
        <v>52</v>
      </c>
      <c r="BE53" t="s">
        <v>160</v>
      </c>
      <c r="BF53">
        <f t="shared" si="23"/>
        <v>0.8365798205515137</v>
      </c>
      <c r="BG53">
        <v>0.1080882352940904</v>
      </c>
      <c r="BI53" t="s">
        <v>157</v>
      </c>
      <c r="BJ53">
        <v>0.8100300646222609</v>
      </c>
    </row>
    <row r="54" spans="2:62">
      <c r="B54">
        <v>1</v>
      </c>
      <c r="C54">
        <v>1</v>
      </c>
      <c r="D54" t="s">
        <v>389</v>
      </c>
      <c r="E54">
        <v>69.148399999999995</v>
      </c>
      <c r="F54">
        <v>111</v>
      </c>
      <c r="G54">
        <v>68.1678</v>
      </c>
      <c r="H54">
        <v>109</v>
      </c>
      <c r="I54">
        <v>105.261</v>
      </c>
      <c r="J54">
        <v>107</v>
      </c>
      <c r="K54">
        <v>110.93600000000001</v>
      </c>
      <c r="L54">
        <v>41</v>
      </c>
      <c r="M54">
        <v>98.882599999999996</v>
      </c>
      <c r="N54">
        <v>102</v>
      </c>
      <c r="O54">
        <v>98.044200000000004</v>
      </c>
      <c r="P54">
        <v>78</v>
      </c>
      <c r="Q54">
        <v>12.8916</v>
      </c>
      <c r="R54">
        <v>60</v>
      </c>
      <c r="S54">
        <f t="shared" si="0"/>
        <v>0.18643670714000621</v>
      </c>
      <c r="T54">
        <f t="shared" si="1"/>
        <v>62</v>
      </c>
      <c r="U54">
        <f t="shared" si="2"/>
        <v>850995.2591646465</v>
      </c>
      <c r="V54">
        <f t="shared" si="3"/>
        <v>38</v>
      </c>
      <c r="W54">
        <f t="shared" si="4"/>
        <v>22.207154597005466</v>
      </c>
      <c r="X54">
        <f t="shared" si="5"/>
        <v>65</v>
      </c>
      <c r="Y54">
        <f t="shared" si="6"/>
        <v>63.5</v>
      </c>
      <c r="Z54">
        <v>0.79</v>
      </c>
      <c r="AA54">
        <v>60</v>
      </c>
      <c r="AB54">
        <v>0.86570000000000003</v>
      </c>
      <c r="AC54">
        <f t="shared" si="7"/>
        <v>0.82784999999999997</v>
      </c>
      <c r="AD54">
        <v>44</v>
      </c>
      <c r="AE54">
        <v>0.64770000000000005</v>
      </c>
      <c r="AF54">
        <v>122</v>
      </c>
      <c r="AG54">
        <v>0.94299999999999995</v>
      </c>
      <c r="AH54">
        <v>10</v>
      </c>
      <c r="AI54">
        <f t="shared" si="8"/>
        <v>56.583333333333336</v>
      </c>
      <c r="AJ54">
        <f>IF(C54=1,(AI54/Z54),REF)</f>
        <v>71.624472573839668</v>
      </c>
      <c r="AK54">
        <f t="shared" si="9"/>
        <v>49</v>
      </c>
      <c r="AL54">
        <f>IF(B54=1,(AI54/AC54),REF)</f>
        <v>68.349741297739129</v>
      </c>
      <c r="AM54">
        <f t="shared" si="10"/>
        <v>49</v>
      </c>
      <c r="AN54">
        <f t="shared" si="11"/>
        <v>44</v>
      </c>
      <c r="AO54" t="str">
        <f t="shared" si="12"/>
        <v>Xavier</v>
      </c>
      <c r="AP54">
        <f t="shared" si="13"/>
        <v>0.52451160966900345</v>
      </c>
      <c r="AQ54">
        <f t="shared" si="14"/>
        <v>0.49946246557838564</v>
      </c>
      <c r="AR54">
        <f t="shared" si="15"/>
        <v>0.76507425189756828</v>
      </c>
      <c r="AS54" t="str">
        <f t="shared" si="16"/>
        <v>Xavier</v>
      </c>
      <c r="AT54">
        <f t="shared" si="17"/>
        <v>0.76507425189756828</v>
      </c>
      <c r="AU54">
        <f t="shared" si="18"/>
        <v>53</v>
      </c>
      <c r="AV54">
        <f t="shared" si="19"/>
        <v>47</v>
      </c>
      <c r="AW54">
        <f t="shared" si="20"/>
        <v>52</v>
      </c>
      <c r="AX54" t="str">
        <f t="shared" si="21"/>
        <v>Xavier</v>
      </c>
      <c r="AY54" t="str">
        <f t="shared" si="22"/>
        <v/>
      </c>
      <c r="AZ54">
        <v>53</v>
      </c>
      <c r="BE54" t="s">
        <v>161</v>
      </c>
      <c r="BF54">
        <f t="shared" si="23"/>
        <v>0.76865794372765306</v>
      </c>
      <c r="BG54">
        <v>-0.88191176470590449</v>
      </c>
      <c r="BI54" t="s">
        <v>385</v>
      </c>
      <c r="BJ54">
        <v>0.80966639563202747</v>
      </c>
    </row>
    <row r="55" spans="2:62">
      <c r="B55">
        <v>1</v>
      </c>
      <c r="C55">
        <v>1</v>
      </c>
      <c r="D55" t="s">
        <v>100</v>
      </c>
      <c r="E55">
        <v>64.436700000000002</v>
      </c>
      <c r="F55">
        <v>339</v>
      </c>
      <c r="G55">
        <v>62.988399999999999</v>
      </c>
      <c r="H55">
        <v>342</v>
      </c>
      <c r="I55">
        <v>107.38800000000001</v>
      </c>
      <c r="J55">
        <v>57</v>
      </c>
      <c r="K55">
        <v>108.98399999999999</v>
      </c>
      <c r="L55">
        <v>71</v>
      </c>
      <c r="M55">
        <v>94.876300000000001</v>
      </c>
      <c r="N55">
        <v>32</v>
      </c>
      <c r="O55">
        <v>95.707099999999997</v>
      </c>
      <c r="P55">
        <v>45</v>
      </c>
      <c r="Q55">
        <v>13.2768</v>
      </c>
      <c r="R55">
        <v>57</v>
      </c>
      <c r="S55">
        <f t="shared" si="0"/>
        <v>0.20604562306884117</v>
      </c>
      <c r="T55">
        <f t="shared" si="1"/>
        <v>50</v>
      </c>
      <c r="U55">
        <f t="shared" si="2"/>
        <v>765347.69398619514</v>
      </c>
      <c r="V55">
        <f t="shared" si="3"/>
        <v>118</v>
      </c>
      <c r="W55">
        <f t="shared" si="4"/>
        <v>22.928590627392754</v>
      </c>
      <c r="X55">
        <f t="shared" si="5"/>
        <v>88</v>
      </c>
      <c r="Y55">
        <f t="shared" si="6"/>
        <v>69</v>
      </c>
      <c r="Z55">
        <v>0.84689999999999999</v>
      </c>
      <c r="AA55">
        <v>32</v>
      </c>
      <c r="AB55">
        <v>0.77590000000000003</v>
      </c>
      <c r="AC55">
        <f t="shared" si="7"/>
        <v>0.81140000000000001</v>
      </c>
      <c r="AD55">
        <v>52</v>
      </c>
      <c r="AE55">
        <v>0.8145</v>
      </c>
      <c r="AF55">
        <v>55</v>
      </c>
      <c r="AG55">
        <v>0.67390000000000005</v>
      </c>
      <c r="AH55">
        <v>104</v>
      </c>
      <c r="AI55">
        <f t="shared" si="8"/>
        <v>74.666666666666671</v>
      </c>
      <c r="AJ55">
        <f>IF(C55=1,(AI55/Z55),REF)</f>
        <v>88.164679025465432</v>
      </c>
      <c r="AK55">
        <f t="shared" si="9"/>
        <v>62</v>
      </c>
      <c r="AL55">
        <f>IF(B55=1,(AI55/AC55),REF)</f>
        <v>92.022019554679162</v>
      </c>
      <c r="AM55">
        <f t="shared" si="10"/>
        <v>65</v>
      </c>
      <c r="AN55">
        <f t="shared" si="11"/>
        <v>52</v>
      </c>
      <c r="AO55" t="str">
        <f t="shared" si="12"/>
        <v>Dayton</v>
      </c>
      <c r="AP55">
        <f t="shared" si="13"/>
        <v>0.55072758185609982</v>
      </c>
      <c r="AQ55">
        <f t="shared" si="14"/>
        <v>0.47167390111612012</v>
      </c>
      <c r="AR55">
        <f t="shared" si="15"/>
        <v>0.76460404286717742</v>
      </c>
      <c r="AS55" t="str">
        <f t="shared" si="16"/>
        <v>Dayton</v>
      </c>
      <c r="AT55">
        <f t="shared" si="17"/>
        <v>0.76460404286717742</v>
      </c>
      <c r="AU55">
        <f t="shared" si="18"/>
        <v>54</v>
      </c>
      <c r="AV55">
        <f t="shared" si="19"/>
        <v>52.666666666666664</v>
      </c>
      <c r="AW55">
        <f t="shared" si="20"/>
        <v>58</v>
      </c>
      <c r="AX55" t="str">
        <f t="shared" si="21"/>
        <v>Dayton</v>
      </c>
      <c r="AY55" t="str">
        <f t="shared" si="22"/>
        <v/>
      </c>
      <c r="AZ55">
        <v>54</v>
      </c>
      <c r="BE55" t="s">
        <v>165</v>
      </c>
      <c r="BF55">
        <f t="shared" si="23"/>
        <v>0.65914358781363269</v>
      </c>
      <c r="BG55">
        <v>-0.84191176470591245</v>
      </c>
      <c r="BI55" t="s">
        <v>189</v>
      </c>
      <c r="BJ55">
        <v>0.80558908650802752</v>
      </c>
    </row>
    <row r="56" spans="2:62">
      <c r="B56">
        <v>1</v>
      </c>
      <c r="C56">
        <v>1</v>
      </c>
      <c r="D56" t="s">
        <v>366</v>
      </c>
      <c r="E56">
        <v>68.328400000000002</v>
      </c>
      <c r="F56">
        <v>164</v>
      </c>
      <c r="G56">
        <v>68.278499999999994</v>
      </c>
      <c r="H56">
        <v>103</v>
      </c>
      <c r="I56">
        <v>96.111599999999996</v>
      </c>
      <c r="J56">
        <v>293</v>
      </c>
      <c r="K56">
        <v>100.014</v>
      </c>
      <c r="L56">
        <v>239</v>
      </c>
      <c r="M56">
        <v>89.729100000000003</v>
      </c>
      <c r="N56">
        <v>6</v>
      </c>
      <c r="O56">
        <v>88.1477</v>
      </c>
      <c r="P56">
        <v>4</v>
      </c>
      <c r="Q56">
        <v>11.866099999999999</v>
      </c>
      <c r="R56">
        <v>67</v>
      </c>
      <c r="S56">
        <f t="shared" si="0"/>
        <v>0.17366570854871466</v>
      </c>
      <c r="T56">
        <f t="shared" si="1"/>
        <v>67</v>
      </c>
      <c r="U56">
        <f t="shared" si="2"/>
        <v>683475.33291236626</v>
      </c>
      <c r="V56">
        <f t="shared" si="3"/>
        <v>229</v>
      </c>
      <c r="W56">
        <f t="shared" si="4"/>
        <v>18.955547141564161</v>
      </c>
      <c r="X56">
        <f t="shared" si="5"/>
        <v>6</v>
      </c>
      <c r="Y56">
        <f t="shared" si="6"/>
        <v>36.5</v>
      </c>
      <c r="Z56">
        <v>0.83989999999999998</v>
      </c>
      <c r="AA56">
        <v>36</v>
      </c>
      <c r="AB56">
        <v>0.77339999999999998</v>
      </c>
      <c r="AC56">
        <f t="shared" si="7"/>
        <v>0.80664999999999998</v>
      </c>
      <c r="AD56">
        <v>53</v>
      </c>
      <c r="AE56">
        <v>0.81869999999999998</v>
      </c>
      <c r="AF56">
        <v>52</v>
      </c>
      <c r="AG56">
        <v>0.79359999999999997</v>
      </c>
      <c r="AH56">
        <v>65</v>
      </c>
      <c r="AI56">
        <f t="shared" si="8"/>
        <v>83.75</v>
      </c>
      <c r="AJ56">
        <f>IF(C56=1,(AI56/Z56),REF)</f>
        <v>99.714251696630555</v>
      </c>
      <c r="AK56">
        <f t="shared" si="9"/>
        <v>70</v>
      </c>
      <c r="AL56">
        <f>IF(B56=1,(AI56/AC56),REF)</f>
        <v>103.82445918304097</v>
      </c>
      <c r="AM56">
        <f t="shared" si="10"/>
        <v>72</v>
      </c>
      <c r="AN56">
        <f t="shared" si="11"/>
        <v>52</v>
      </c>
      <c r="AO56" t="str">
        <f t="shared" si="12"/>
        <v>VCU</v>
      </c>
      <c r="AP56">
        <f t="shared" si="13"/>
        <v>0.5394932504511929</v>
      </c>
      <c r="AQ56">
        <f t="shared" si="14"/>
        <v>0.4618925861501389</v>
      </c>
      <c r="AR56">
        <f t="shared" si="15"/>
        <v>0.75827821582326094</v>
      </c>
      <c r="AS56" t="str">
        <f t="shared" si="16"/>
        <v>VCU</v>
      </c>
      <c r="AT56">
        <f t="shared" si="17"/>
        <v>0.75827821582326094</v>
      </c>
      <c r="AU56">
        <f t="shared" si="18"/>
        <v>55</v>
      </c>
      <c r="AV56">
        <f t="shared" si="19"/>
        <v>53.333333333333336</v>
      </c>
      <c r="AW56">
        <f t="shared" si="20"/>
        <v>59</v>
      </c>
      <c r="AX56" t="str">
        <f t="shared" si="21"/>
        <v>VCU</v>
      </c>
      <c r="AY56" t="str">
        <f t="shared" si="22"/>
        <v/>
      </c>
      <c r="AZ56">
        <v>55</v>
      </c>
      <c r="BE56" t="s">
        <v>167</v>
      </c>
      <c r="BF56">
        <f t="shared" si="23"/>
        <v>0.9057674149016175</v>
      </c>
      <c r="BG56">
        <v>-0.25191176470590904</v>
      </c>
      <c r="BI56" t="s">
        <v>199</v>
      </c>
      <c r="BJ56">
        <v>0.79969993890670799</v>
      </c>
    </row>
    <row r="57" spans="2:62">
      <c r="B57">
        <v>1</v>
      </c>
      <c r="C57">
        <v>1</v>
      </c>
      <c r="D57" t="s">
        <v>293</v>
      </c>
      <c r="E57">
        <v>71.283100000000005</v>
      </c>
      <c r="F57">
        <v>43</v>
      </c>
      <c r="G57">
        <v>70.725099999999998</v>
      </c>
      <c r="H57">
        <v>24</v>
      </c>
      <c r="I57">
        <v>109.104</v>
      </c>
      <c r="J57">
        <v>38</v>
      </c>
      <c r="K57">
        <v>113.449</v>
      </c>
      <c r="L57">
        <v>26</v>
      </c>
      <c r="M57">
        <v>100.758</v>
      </c>
      <c r="N57">
        <v>151</v>
      </c>
      <c r="O57">
        <v>101.68899999999999</v>
      </c>
      <c r="P57">
        <v>146</v>
      </c>
      <c r="Q57">
        <v>11.7599</v>
      </c>
      <c r="R57">
        <v>68</v>
      </c>
      <c r="S57">
        <f t="shared" si="0"/>
        <v>0.16497599010144065</v>
      </c>
      <c r="T57">
        <f t="shared" si="1"/>
        <v>73</v>
      </c>
      <c r="U57">
        <f t="shared" si="2"/>
        <v>917461.65593364311</v>
      </c>
      <c r="V57">
        <f t="shared" si="3"/>
        <v>12</v>
      </c>
      <c r="W57">
        <f t="shared" si="4"/>
        <v>22.83766952641864</v>
      </c>
      <c r="X57">
        <f t="shared" si="5"/>
        <v>84</v>
      </c>
      <c r="Y57">
        <f t="shared" si="6"/>
        <v>78.5</v>
      </c>
      <c r="Z57">
        <v>0.83350000000000002</v>
      </c>
      <c r="AA57">
        <v>38</v>
      </c>
      <c r="AB57">
        <v>0.68</v>
      </c>
      <c r="AC57">
        <f t="shared" si="7"/>
        <v>0.75675000000000003</v>
      </c>
      <c r="AD57">
        <v>76</v>
      </c>
      <c r="AE57">
        <v>0.83740000000000003</v>
      </c>
      <c r="AF57">
        <v>45</v>
      </c>
      <c r="AG57">
        <v>0.74770000000000003</v>
      </c>
      <c r="AH57">
        <v>81</v>
      </c>
      <c r="AI57">
        <f t="shared" si="8"/>
        <v>60.916666666666664</v>
      </c>
      <c r="AJ57">
        <f>IF(C57=1,(AI57/Z57),REF)</f>
        <v>73.08538292341531</v>
      </c>
      <c r="AK57">
        <f t="shared" si="9"/>
        <v>52</v>
      </c>
      <c r="AL57">
        <f>IF(B57=1,(AI57/AC57),REF)</f>
        <v>80.497742539367906</v>
      </c>
      <c r="AM57">
        <f t="shared" si="10"/>
        <v>58</v>
      </c>
      <c r="AN57">
        <f t="shared" si="11"/>
        <v>45</v>
      </c>
      <c r="AO57" t="str">
        <f t="shared" si="12"/>
        <v>Santa Clara</v>
      </c>
      <c r="AP57">
        <f t="shared" si="13"/>
        <v>0.55227668492883031</v>
      </c>
      <c r="AQ57">
        <f t="shared" si="14"/>
        <v>0.44732459762815163</v>
      </c>
      <c r="AR57">
        <f t="shared" si="15"/>
        <v>0.75773740026765901</v>
      </c>
      <c r="AS57" t="str">
        <f t="shared" si="16"/>
        <v>Santa Clara</v>
      </c>
      <c r="AT57">
        <f t="shared" si="17"/>
        <v>0.75773740026765901</v>
      </c>
      <c r="AU57">
        <f t="shared" si="18"/>
        <v>56</v>
      </c>
      <c r="AV57">
        <f t="shared" si="19"/>
        <v>59</v>
      </c>
      <c r="AW57">
        <f t="shared" si="20"/>
        <v>63</v>
      </c>
      <c r="AX57" t="str">
        <f t="shared" si="21"/>
        <v>Santa Clara</v>
      </c>
      <c r="AY57" t="str">
        <f t="shared" si="22"/>
        <v/>
      </c>
      <c r="AZ57">
        <v>56</v>
      </c>
      <c r="BE57" t="s">
        <v>171</v>
      </c>
      <c r="BF57">
        <f t="shared" si="23"/>
        <v>0.89181024326348668</v>
      </c>
      <c r="BG57">
        <v>-0.56191176470591131</v>
      </c>
      <c r="BI57" t="s">
        <v>59</v>
      </c>
      <c r="BJ57">
        <v>0.79738087427951854</v>
      </c>
    </row>
    <row r="58" spans="2:62">
      <c r="B58">
        <v>1</v>
      </c>
      <c r="C58">
        <v>1</v>
      </c>
      <c r="D58" t="s">
        <v>97</v>
      </c>
      <c r="E58">
        <v>68.084900000000005</v>
      </c>
      <c r="F58">
        <v>174</v>
      </c>
      <c r="G58">
        <v>66.891599999999997</v>
      </c>
      <c r="H58">
        <v>189</v>
      </c>
      <c r="I58">
        <v>100.292</v>
      </c>
      <c r="J58">
        <v>208</v>
      </c>
      <c r="K58">
        <v>105.58799999999999</v>
      </c>
      <c r="L58">
        <v>124</v>
      </c>
      <c r="M58">
        <v>96.147800000000004</v>
      </c>
      <c r="N58">
        <v>45</v>
      </c>
      <c r="O58">
        <v>92.119500000000002</v>
      </c>
      <c r="P58">
        <v>18</v>
      </c>
      <c r="Q58">
        <v>13.468500000000001</v>
      </c>
      <c r="R58">
        <v>53</v>
      </c>
      <c r="S58">
        <f t="shared" si="0"/>
        <v>0.19781919338942983</v>
      </c>
      <c r="T58">
        <f t="shared" si="1"/>
        <v>56</v>
      </c>
      <c r="U58">
        <f t="shared" si="2"/>
        <v>759066.68589766556</v>
      </c>
      <c r="V58">
        <f t="shared" si="3"/>
        <v>127</v>
      </c>
      <c r="W58">
        <f t="shared" si="4"/>
        <v>20.413229177241405</v>
      </c>
      <c r="X58">
        <f t="shared" si="5"/>
        <v>18</v>
      </c>
      <c r="Y58">
        <f t="shared" si="6"/>
        <v>37</v>
      </c>
      <c r="Z58">
        <v>0.80759999999999998</v>
      </c>
      <c r="AA58">
        <v>53</v>
      </c>
      <c r="AB58">
        <v>0.79390000000000005</v>
      </c>
      <c r="AC58">
        <f t="shared" si="7"/>
        <v>0.80075000000000007</v>
      </c>
      <c r="AD58">
        <v>60</v>
      </c>
      <c r="AE58">
        <v>0.84819999999999995</v>
      </c>
      <c r="AF58">
        <v>39</v>
      </c>
      <c r="AG58">
        <v>0.74509999999999998</v>
      </c>
      <c r="AH58">
        <v>83</v>
      </c>
      <c r="AI58">
        <f t="shared" si="8"/>
        <v>67</v>
      </c>
      <c r="AJ58">
        <f>IF(C58=1,(AI58/Z58),REF)</f>
        <v>82.961862308073307</v>
      </c>
      <c r="AK58">
        <f t="shared" si="9"/>
        <v>58</v>
      </c>
      <c r="AL58">
        <f>IF(B58=1,(AI58/AC58),REF)</f>
        <v>83.671557914455192</v>
      </c>
      <c r="AM58">
        <f t="shared" si="10"/>
        <v>60</v>
      </c>
      <c r="AN58">
        <f t="shared" si="11"/>
        <v>39</v>
      </c>
      <c r="AO58" t="str">
        <f t="shared" si="12"/>
        <v>Creighton</v>
      </c>
      <c r="AP58">
        <f t="shared" si="13"/>
        <v>0.5283754355680782</v>
      </c>
      <c r="AQ58">
        <f t="shared" si="14"/>
        <v>0.47105110661943833</v>
      </c>
      <c r="AR58">
        <f t="shared" si="15"/>
        <v>0.7576844134377787</v>
      </c>
      <c r="AS58" t="str">
        <f t="shared" si="16"/>
        <v>Creighton</v>
      </c>
      <c r="AT58">
        <f t="shared" si="17"/>
        <v>0.7576844134377787</v>
      </c>
      <c r="AU58">
        <f t="shared" si="18"/>
        <v>57</v>
      </c>
      <c r="AV58">
        <f t="shared" si="19"/>
        <v>52</v>
      </c>
      <c r="AW58">
        <f t="shared" si="20"/>
        <v>57</v>
      </c>
      <c r="AX58" t="str">
        <f t="shared" si="21"/>
        <v>Creighton</v>
      </c>
      <c r="AY58" t="str">
        <f t="shared" si="22"/>
        <v/>
      </c>
      <c r="AZ58">
        <v>57</v>
      </c>
      <c r="BE58" t="s">
        <v>181</v>
      </c>
      <c r="BF58">
        <f t="shared" si="23"/>
        <v>0.6100755371033999</v>
      </c>
      <c r="BG58">
        <v>-1.8319117647059073</v>
      </c>
      <c r="BI58" t="s">
        <v>254</v>
      </c>
      <c r="BJ58">
        <v>0.79590596818561454</v>
      </c>
    </row>
    <row r="59" spans="2:62">
      <c r="B59">
        <v>1</v>
      </c>
      <c r="C59">
        <v>1</v>
      </c>
      <c r="D59" t="s">
        <v>69</v>
      </c>
      <c r="E59">
        <v>69.257999999999996</v>
      </c>
      <c r="F59">
        <v>103</v>
      </c>
      <c r="G59">
        <v>67.762100000000004</v>
      </c>
      <c r="H59">
        <v>124</v>
      </c>
      <c r="I59">
        <v>105.277</v>
      </c>
      <c r="J59">
        <v>105</v>
      </c>
      <c r="K59">
        <v>110.273</v>
      </c>
      <c r="L59">
        <v>52</v>
      </c>
      <c r="M59">
        <v>97.805300000000003</v>
      </c>
      <c r="N59">
        <v>77</v>
      </c>
      <c r="O59">
        <v>96.451599999999999</v>
      </c>
      <c r="P59">
        <v>56</v>
      </c>
      <c r="Q59">
        <v>13.8217</v>
      </c>
      <c r="R59">
        <v>51</v>
      </c>
      <c r="S59">
        <f t="shared" si="0"/>
        <v>0.19956394929105659</v>
      </c>
      <c r="T59">
        <f t="shared" si="1"/>
        <v>54</v>
      </c>
      <c r="U59">
        <f t="shared" si="2"/>
        <v>842186.59720948187</v>
      </c>
      <c r="V59">
        <f t="shared" si="3"/>
        <v>42</v>
      </c>
      <c r="W59">
        <f t="shared" si="4"/>
        <v>21.598577653169901</v>
      </c>
      <c r="X59">
        <f t="shared" si="5"/>
        <v>41</v>
      </c>
      <c r="Y59">
        <f t="shared" si="6"/>
        <v>47.5</v>
      </c>
      <c r="Z59">
        <v>0.7853</v>
      </c>
      <c r="AA59">
        <v>63</v>
      </c>
      <c r="AB59">
        <v>0.79369999999999996</v>
      </c>
      <c r="AC59">
        <f t="shared" si="7"/>
        <v>0.78949999999999998</v>
      </c>
      <c r="AD59">
        <v>65</v>
      </c>
      <c r="AE59">
        <v>0.70530000000000004</v>
      </c>
      <c r="AF59">
        <v>95</v>
      </c>
      <c r="AG59">
        <v>0.86729999999999996</v>
      </c>
      <c r="AH59">
        <v>34</v>
      </c>
      <c r="AI59">
        <f t="shared" si="8"/>
        <v>56.25</v>
      </c>
      <c r="AJ59">
        <f>IF(C59=1,(AI59/Z59),REF)</f>
        <v>71.628676938749521</v>
      </c>
      <c r="AK59">
        <f t="shared" si="9"/>
        <v>50</v>
      </c>
      <c r="AL59">
        <f>IF(B59=1,(AI59/AC59),REF)</f>
        <v>71.247625079164024</v>
      </c>
      <c r="AM59">
        <f t="shared" si="10"/>
        <v>52</v>
      </c>
      <c r="AN59">
        <f t="shared" si="11"/>
        <v>50</v>
      </c>
      <c r="AO59" t="str">
        <f t="shared" si="12"/>
        <v>BYU</v>
      </c>
      <c r="AP59">
        <f t="shared" si="13"/>
        <v>0.52138803708781734</v>
      </c>
      <c r="AQ59">
        <f t="shared" si="14"/>
        <v>0.4738590160213576</v>
      </c>
      <c r="AR59">
        <f t="shared" si="15"/>
        <v>0.75641539951470749</v>
      </c>
      <c r="AS59" t="str">
        <f t="shared" si="16"/>
        <v>BYU</v>
      </c>
      <c r="AT59">
        <f t="shared" si="17"/>
        <v>0.75641539951470749</v>
      </c>
      <c r="AU59">
        <f t="shared" si="18"/>
        <v>58</v>
      </c>
      <c r="AV59">
        <f t="shared" si="19"/>
        <v>57.666666666666664</v>
      </c>
      <c r="AW59">
        <f t="shared" si="20"/>
        <v>61</v>
      </c>
      <c r="AX59" t="str">
        <f t="shared" si="21"/>
        <v>BYU</v>
      </c>
      <c r="AY59" t="str">
        <f t="shared" si="22"/>
        <v/>
      </c>
      <c r="AZ59">
        <v>58</v>
      </c>
      <c r="BE59" t="s">
        <v>186</v>
      </c>
      <c r="BF59">
        <f t="shared" si="23"/>
        <v>0.81196332521614278</v>
      </c>
      <c r="BG59">
        <v>-0.63191176470590449</v>
      </c>
      <c r="BI59" t="s">
        <v>235</v>
      </c>
      <c r="BJ59">
        <v>0.78840072153744711</v>
      </c>
    </row>
    <row r="60" spans="2:62">
      <c r="B60">
        <v>1</v>
      </c>
      <c r="C60">
        <v>1</v>
      </c>
      <c r="D60" t="s">
        <v>340</v>
      </c>
      <c r="E60">
        <v>70.154799999999994</v>
      </c>
      <c r="F60">
        <v>78</v>
      </c>
      <c r="G60">
        <v>68.787099999999995</v>
      </c>
      <c r="H60">
        <v>81</v>
      </c>
      <c r="I60">
        <v>111.84</v>
      </c>
      <c r="J60">
        <v>19</v>
      </c>
      <c r="K60">
        <v>112.489</v>
      </c>
      <c r="L60">
        <v>28</v>
      </c>
      <c r="M60">
        <v>95.402600000000007</v>
      </c>
      <c r="N60">
        <v>35</v>
      </c>
      <c r="O60">
        <v>98.456000000000003</v>
      </c>
      <c r="P60">
        <v>89</v>
      </c>
      <c r="Q60">
        <v>14.033300000000001</v>
      </c>
      <c r="R60">
        <v>46</v>
      </c>
      <c r="S60">
        <f t="shared" si="0"/>
        <v>0.20002907855200217</v>
      </c>
      <c r="T60">
        <f t="shared" si="1"/>
        <v>52</v>
      </c>
      <c r="U60">
        <f t="shared" si="2"/>
        <v>887723.06285873079</v>
      </c>
      <c r="V60">
        <f t="shared" si="3"/>
        <v>23</v>
      </c>
      <c r="W60">
        <f t="shared" si="4"/>
        <v>22.035865315718432</v>
      </c>
      <c r="X60">
        <f t="shared" si="5"/>
        <v>55</v>
      </c>
      <c r="Y60">
        <f t="shared" si="6"/>
        <v>53.5</v>
      </c>
      <c r="Z60">
        <v>0.74750000000000005</v>
      </c>
      <c r="AA60">
        <v>73</v>
      </c>
      <c r="AB60">
        <v>0.86350000000000005</v>
      </c>
      <c r="AC60">
        <f t="shared" si="7"/>
        <v>0.8055000000000001</v>
      </c>
      <c r="AD60">
        <v>55</v>
      </c>
      <c r="AE60">
        <v>0.76470000000000005</v>
      </c>
      <c r="AF60">
        <v>68</v>
      </c>
      <c r="AG60">
        <v>0.82320000000000004</v>
      </c>
      <c r="AH60">
        <v>49</v>
      </c>
      <c r="AI60">
        <f t="shared" si="8"/>
        <v>50.083333333333336</v>
      </c>
      <c r="AJ60">
        <f>IF(C60=1,(AI60/Z60),REF)</f>
        <v>67.001114827201789</v>
      </c>
      <c r="AK60">
        <f t="shared" si="9"/>
        <v>44</v>
      </c>
      <c r="AL60">
        <f>IF(B60=1,(AI60/AC60),REF)</f>
        <v>62.176701841506308</v>
      </c>
      <c r="AM60">
        <f t="shared" si="10"/>
        <v>41</v>
      </c>
      <c r="AN60">
        <f t="shared" si="11"/>
        <v>41</v>
      </c>
      <c r="AO60" t="str">
        <f t="shared" si="12"/>
        <v>UAB</v>
      </c>
      <c r="AP60">
        <f t="shared" si="13"/>
        <v>0.49961693630859971</v>
      </c>
      <c r="AQ60">
        <f t="shared" si="14"/>
        <v>0.49176248825212598</v>
      </c>
      <c r="AR60">
        <f t="shared" si="15"/>
        <v>0.75523822383938921</v>
      </c>
      <c r="AS60" t="str">
        <f t="shared" si="16"/>
        <v>UAB</v>
      </c>
      <c r="AT60">
        <f t="shared" si="17"/>
        <v>0.75523822383938921</v>
      </c>
      <c r="AU60">
        <f t="shared" si="18"/>
        <v>59</v>
      </c>
      <c r="AV60">
        <f t="shared" si="19"/>
        <v>51.666666666666664</v>
      </c>
      <c r="AW60">
        <f t="shared" si="20"/>
        <v>56</v>
      </c>
      <c r="AX60" t="str">
        <f t="shared" si="21"/>
        <v>UAB</v>
      </c>
      <c r="AY60" t="str">
        <f t="shared" si="22"/>
        <v/>
      </c>
      <c r="AZ60">
        <v>59</v>
      </c>
      <c r="BE60" t="s">
        <v>189</v>
      </c>
      <c r="BF60">
        <f t="shared" si="23"/>
        <v>0.80558908650802752</v>
      </c>
      <c r="BG60">
        <v>0.32808823529408926</v>
      </c>
      <c r="BI60" t="s">
        <v>329</v>
      </c>
      <c r="BJ60">
        <v>0.78594731576624866</v>
      </c>
    </row>
    <row r="61" spans="2:62">
      <c r="B61">
        <v>1</v>
      </c>
      <c r="C61">
        <v>1</v>
      </c>
      <c r="D61" t="s">
        <v>241</v>
      </c>
      <c r="E61">
        <v>60.616999999999997</v>
      </c>
      <c r="F61">
        <v>357</v>
      </c>
      <c r="G61">
        <v>59.003399999999999</v>
      </c>
      <c r="H61">
        <v>358</v>
      </c>
      <c r="I61">
        <v>105.71</v>
      </c>
      <c r="J61">
        <v>96</v>
      </c>
      <c r="K61">
        <v>105.496</v>
      </c>
      <c r="L61">
        <v>129</v>
      </c>
      <c r="M61">
        <v>91.916300000000007</v>
      </c>
      <c r="N61">
        <v>9</v>
      </c>
      <c r="O61">
        <v>91.654700000000005</v>
      </c>
      <c r="P61">
        <v>15</v>
      </c>
      <c r="Q61">
        <v>13.8413</v>
      </c>
      <c r="R61">
        <v>50</v>
      </c>
      <c r="S61">
        <f t="shared" si="0"/>
        <v>0.22834023458765676</v>
      </c>
      <c r="T61">
        <f t="shared" si="1"/>
        <v>34</v>
      </c>
      <c r="U61">
        <f t="shared" si="2"/>
        <v>674631.20447187196</v>
      </c>
      <c r="V61">
        <f t="shared" si="3"/>
        <v>240</v>
      </c>
      <c r="W61">
        <f t="shared" si="4"/>
        <v>22.743282481314804</v>
      </c>
      <c r="X61">
        <f t="shared" si="5"/>
        <v>82</v>
      </c>
      <c r="Y61">
        <f t="shared" si="6"/>
        <v>58</v>
      </c>
      <c r="Z61">
        <v>0.78839999999999999</v>
      </c>
      <c r="AA61">
        <v>62</v>
      </c>
      <c r="AB61">
        <v>0.87460000000000004</v>
      </c>
      <c r="AC61">
        <f t="shared" si="7"/>
        <v>0.83150000000000002</v>
      </c>
      <c r="AD61">
        <v>42</v>
      </c>
      <c r="AE61">
        <v>0.80369999999999997</v>
      </c>
      <c r="AF61">
        <v>59</v>
      </c>
      <c r="AG61">
        <v>0.87660000000000005</v>
      </c>
      <c r="AH61">
        <v>27</v>
      </c>
      <c r="AI61">
        <f t="shared" si="8"/>
        <v>76.666666666666671</v>
      </c>
      <c r="AJ61">
        <f>IF(C61=1,(AI61/Z61),REF)</f>
        <v>97.243362083544739</v>
      </c>
      <c r="AK61">
        <f t="shared" si="9"/>
        <v>69</v>
      </c>
      <c r="AL61">
        <f>IF(B61=1,(AI61/AC61),REF)</f>
        <v>92.202846261775917</v>
      </c>
      <c r="AM61">
        <f t="shared" si="10"/>
        <v>66</v>
      </c>
      <c r="AN61">
        <f t="shared" si="11"/>
        <v>42</v>
      </c>
      <c r="AO61" t="str">
        <f t="shared" si="12"/>
        <v>North Texas</v>
      </c>
      <c r="AP61">
        <f t="shared" si="13"/>
        <v>0.5076855200566075</v>
      </c>
      <c r="AQ61">
        <f t="shared" si="14"/>
        <v>0.48323961046296005</v>
      </c>
      <c r="AR61">
        <f t="shared" si="15"/>
        <v>0.75509977133779449</v>
      </c>
      <c r="AS61" t="str">
        <f t="shared" si="16"/>
        <v>North Texas</v>
      </c>
      <c r="AT61">
        <f t="shared" si="17"/>
        <v>0.75509977133779449</v>
      </c>
      <c r="AU61">
        <f t="shared" si="18"/>
        <v>60</v>
      </c>
      <c r="AV61">
        <f t="shared" si="19"/>
        <v>48</v>
      </c>
      <c r="AW61">
        <f t="shared" si="20"/>
        <v>53</v>
      </c>
      <c r="AX61" t="str">
        <f t="shared" si="21"/>
        <v>North Texas</v>
      </c>
      <c r="AY61" t="str">
        <f t="shared" si="22"/>
        <v/>
      </c>
      <c r="AZ61">
        <v>60</v>
      </c>
      <c r="BE61" t="s">
        <v>193</v>
      </c>
      <c r="BF61">
        <f t="shared" si="23"/>
        <v>0.74405946938139034</v>
      </c>
      <c r="BG61">
        <v>0.46808823529408983</v>
      </c>
      <c r="BI61" t="s">
        <v>355</v>
      </c>
      <c r="BJ61">
        <v>0.78340669496747961</v>
      </c>
    </row>
    <row r="62" spans="2:62">
      <c r="B62">
        <v>1</v>
      </c>
      <c r="C62">
        <v>1</v>
      </c>
      <c r="D62" t="s">
        <v>365</v>
      </c>
      <c r="E62">
        <v>69.159000000000006</v>
      </c>
      <c r="F62">
        <v>110</v>
      </c>
      <c r="G62">
        <v>67.774000000000001</v>
      </c>
      <c r="H62">
        <v>122</v>
      </c>
      <c r="I62">
        <v>101.346</v>
      </c>
      <c r="J62">
        <v>193</v>
      </c>
      <c r="K62">
        <v>106.768</v>
      </c>
      <c r="L62">
        <v>103</v>
      </c>
      <c r="M62">
        <v>97.343100000000007</v>
      </c>
      <c r="N62">
        <v>70</v>
      </c>
      <c r="O62">
        <v>94.664100000000005</v>
      </c>
      <c r="P62">
        <v>36</v>
      </c>
      <c r="Q62">
        <v>12.104200000000001</v>
      </c>
      <c r="R62">
        <v>65</v>
      </c>
      <c r="S62">
        <f t="shared" si="0"/>
        <v>0.175015543891612</v>
      </c>
      <c r="T62">
        <f t="shared" si="1"/>
        <v>66</v>
      </c>
      <c r="U62">
        <f t="shared" si="2"/>
        <v>788371.50738201605</v>
      </c>
      <c r="V62">
        <f t="shared" si="3"/>
        <v>92</v>
      </c>
      <c r="W62">
        <f t="shared" si="4"/>
        <v>20.991708718538852</v>
      </c>
      <c r="X62">
        <f t="shared" si="5"/>
        <v>28</v>
      </c>
      <c r="Y62">
        <f t="shared" si="6"/>
        <v>47</v>
      </c>
      <c r="Z62">
        <v>0.80549999999999999</v>
      </c>
      <c r="AA62">
        <v>55</v>
      </c>
      <c r="AB62">
        <v>0.752</v>
      </c>
      <c r="AC62">
        <f t="shared" si="7"/>
        <v>0.77875000000000005</v>
      </c>
      <c r="AD62">
        <v>71</v>
      </c>
      <c r="AE62">
        <v>0.86060000000000003</v>
      </c>
      <c r="AF62">
        <v>33</v>
      </c>
      <c r="AG62">
        <v>0.75570000000000004</v>
      </c>
      <c r="AH62">
        <v>77</v>
      </c>
      <c r="AI62">
        <f t="shared" si="8"/>
        <v>64.333333333333329</v>
      </c>
      <c r="AJ62">
        <f>IF(C62=1,(AI62/Z62),REF)</f>
        <v>79.867577074280973</v>
      </c>
      <c r="AK62">
        <f t="shared" si="9"/>
        <v>57</v>
      </c>
      <c r="AL62">
        <f>IF(B62=1,(AI62/AC62),REF)</f>
        <v>82.611021936864617</v>
      </c>
      <c r="AM62">
        <f t="shared" si="10"/>
        <v>59</v>
      </c>
      <c r="AN62">
        <f t="shared" si="11"/>
        <v>33</v>
      </c>
      <c r="AO62" t="str">
        <f t="shared" si="12"/>
        <v>Vanderbilt</v>
      </c>
      <c r="AP62">
        <f t="shared" si="13"/>
        <v>0.52900850167703006</v>
      </c>
      <c r="AQ62">
        <f t="shared" si="14"/>
        <v>0.45884037214148998</v>
      </c>
      <c r="AR62">
        <f t="shared" si="15"/>
        <v>0.75416123517011413</v>
      </c>
      <c r="AS62" t="str">
        <f t="shared" si="16"/>
        <v>Vanderbilt</v>
      </c>
      <c r="AT62">
        <f t="shared" si="17"/>
        <v>0.75416123517011413</v>
      </c>
      <c r="AU62">
        <f t="shared" si="18"/>
        <v>61</v>
      </c>
      <c r="AV62">
        <f t="shared" si="19"/>
        <v>55</v>
      </c>
      <c r="AW62">
        <f t="shared" si="20"/>
        <v>60</v>
      </c>
      <c r="AX62" t="str">
        <f t="shared" si="21"/>
        <v>Vanderbilt</v>
      </c>
      <c r="AY62" t="str">
        <f t="shared" si="22"/>
        <v/>
      </c>
      <c r="AZ62">
        <v>61</v>
      </c>
      <c r="BE62" t="s">
        <v>199</v>
      </c>
      <c r="BF62">
        <f t="shared" si="23"/>
        <v>0.79969993890670799</v>
      </c>
      <c r="BG62">
        <v>0.39808823529409665</v>
      </c>
      <c r="BI62" t="s">
        <v>322</v>
      </c>
      <c r="BJ62">
        <v>0.78262907962446326</v>
      </c>
    </row>
    <row r="63" spans="2:62">
      <c r="B63">
        <v>1</v>
      </c>
      <c r="C63">
        <v>1</v>
      </c>
      <c r="D63" t="s">
        <v>168</v>
      </c>
      <c r="E63">
        <v>67.478499999999997</v>
      </c>
      <c r="F63">
        <v>208</v>
      </c>
      <c r="G63">
        <v>66.503900000000002</v>
      </c>
      <c r="H63">
        <v>204</v>
      </c>
      <c r="I63">
        <v>101.581</v>
      </c>
      <c r="J63">
        <v>185</v>
      </c>
      <c r="K63">
        <v>109.41500000000001</v>
      </c>
      <c r="L63">
        <v>67</v>
      </c>
      <c r="M63">
        <v>99.340599999999995</v>
      </c>
      <c r="N63">
        <v>116</v>
      </c>
      <c r="O63">
        <v>97.415400000000005</v>
      </c>
      <c r="P63">
        <v>70</v>
      </c>
      <c r="Q63">
        <v>11.9999</v>
      </c>
      <c r="R63">
        <v>66</v>
      </c>
      <c r="S63">
        <f t="shared" si="0"/>
        <v>0.17782849352015828</v>
      </c>
      <c r="T63">
        <f t="shared" si="1"/>
        <v>64</v>
      </c>
      <c r="U63">
        <f t="shared" si="2"/>
        <v>807828.45987966261</v>
      </c>
      <c r="V63">
        <f t="shared" si="3"/>
        <v>71</v>
      </c>
      <c r="W63">
        <f t="shared" si="4"/>
        <v>22.523649944592165</v>
      </c>
      <c r="X63">
        <f t="shared" si="5"/>
        <v>77</v>
      </c>
      <c r="Y63">
        <f t="shared" si="6"/>
        <v>70.5</v>
      </c>
      <c r="Z63">
        <v>0.78869999999999996</v>
      </c>
      <c r="AA63">
        <v>61</v>
      </c>
      <c r="AB63">
        <v>0.79859999999999998</v>
      </c>
      <c r="AC63">
        <f t="shared" si="7"/>
        <v>0.79364999999999997</v>
      </c>
      <c r="AD63">
        <v>64</v>
      </c>
      <c r="AE63">
        <v>0.88560000000000005</v>
      </c>
      <c r="AF63">
        <v>22</v>
      </c>
      <c r="AG63">
        <v>0.66559999999999997</v>
      </c>
      <c r="AH63">
        <v>108</v>
      </c>
      <c r="AI63">
        <f t="shared" si="8"/>
        <v>66.583333333333329</v>
      </c>
      <c r="AJ63">
        <f>IF(C63=1,(AI63/Z63),REF)</f>
        <v>84.421622078525843</v>
      </c>
      <c r="AK63">
        <f t="shared" si="9"/>
        <v>59</v>
      </c>
      <c r="AL63">
        <f>IF(B63=1,(AI63/AC63),REF)</f>
        <v>83.895083895083886</v>
      </c>
      <c r="AM63">
        <f t="shared" si="10"/>
        <v>61</v>
      </c>
      <c r="AN63">
        <f t="shared" si="11"/>
        <v>22</v>
      </c>
      <c r="AO63" t="str">
        <f t="shared" si="12"/>
        <v>Kansas St.</v>
      </c>
      <c r="AP63">
        <f t="shared" si="13"/>
        <v>0.51511076898488806</v>
      </c>
      <c r="AQ63">
        <f t="shared" si="14"/>
        <v>0.46671877242547227</v>
      </c>
      <c r="AR63">
        <f t="shared" si="15"/>
        <v>0.75231970952509242</v>
      </c>
      <c r="AS63" t="str">
        <f t="shared" si="16"/>
        <v>Kansas St.</v>
      </c>
      <c r="AT63">
        <f t="shared" si="17"/>
        <v>0.75231970952509242</v>
      </c>
      <c r="AU63">
        <f t="shared" si="18"/>
        <v>62</v>
      </c>
      <c r="AV63">
        <f t="shared" si="19"/>
        <v>49.333333333333336</v>
      </c>
      <c r="AW63">
        <f t="shared" si="20"/>
        <v>54</v>
      </c>
      <c r="AX63" t="str">
        <f t="shared" si="21"/>
        <v>Kansas St.</v>
      </c>
      <c r="AY63" t="str">
        <f t="shared" si="22"/>
        <v/>
      </c>
      <c r="AZ63">
        <v>62</v>
      </c>
      <c r="BE63" t="s">
        <v>202</v>
      </c>
      <c r="BF63">
        <f t="shared" si="23"/>
        <v>0.7640425312341198</v>
      </c>
      <c r="BG63">
        <v>-0.68191176470591586</v>
      </c>
      <c r="BI63" t="s">
        <v>290</v>
      </c>
      <c r="BJ63">
        <v>0.78042738029148395</v>
      </c>
    </row>
    <row r="64" spans="2:62">
      <c r="B64">
        <v>1</v>
      </c>
      <c r="C64">
        <v>1</v>
      </c>
      <c r="D64" t="s">
        <v>213</v>
      </c>
      <c r="E64">
        <v>67.668700000000001</v>
      </c>
      <c r="F64">
        <v>199</v>
      </c>
      <c r="G64">
        <v>66.818600000000004</v>
      </c>
      <c r="H64">
        <v>192</v>
      </c>
      <c r="I64">
        <v>112.596</v>
      </c>
      <c r="J64">
        <v>16</v>
      </c>
      <c r="K64">
        <v>113.55800000000001</v>
      </c>
      <c r="L64">
        <v>25</v>
      </c>
      <c r="M64">
        <v>100.81699999999999</v>
      </c>
      <c r="N64">
        <v>154</v>
      </c>
      <c r="O64">
        <v>101.28</v>
      </c>
      <c r="P64">
        <v>140</v>
      </c>
      <c r="Q64">
        <v>12.2781</v>
      </c>
      <c r="R64">
        <v>63</v>
      </c>
      <c r="S64">
        <f t="shared" si="0"/>
        <v>0.18144282363928974</v>
      </c>
      <c r="T64">
        <f t="shared" si="1"/>
        <v>63</v>
      </c>
      <c r="U64">
        <f t="shared" si="2"/>
        <v>872616.26431670692</v>
      </c>
      <c r="V64">
        <f t="shared" si="3"/>
        <v>27</v>
      </c>
      <c r="W64">
        <f t="shared" si="4"/>
        <v>23.902871406447062</v>
      </c>
      <c r="X64">
        <f t="shared" si="5"/>
        <v>151</v>
      </c>
      <c r="Y64">
        <f t="shared" si="6"/>
        <v>107</v>
      </c>
      <c r="Z64">
        <v>0.81469999999999998</v>
      </c>
      <c r="AA64">
        <v>47</v>
      </c>
      <c r="AB64">
        <v>0.71230000000000004</v>
      </c>
      <c r="AC64">
        <f t="shared" si="7"/>
        <v>0.76350000000000007</v>
      </c>
      <c r="AD64">
        <v>73</v>
      </c>
      <c r="AE64">
        <v>0.67769999999999997</v>
      </c>
      <c r="AF64">
        <v>107</v>
      </c>
      <c r="AG64">
        <v>0.80640000000000001</v>
      </c>
      <c r="AH64">
        <v>57</v>
      </c>
      <c r="AI64">
        <f t="shared" si="8"/>
        <v>72.333333333333329</v>
      </c>
      <c r="AJ64">
        <f>IF(C64=1,(AI64/Z64),REF)</f>
        <v>88.785237919888715</v>
      </c>
      <c r="AK64">
        <f t="shared" si="9"/>
        <v>63</v>
      </c>
      <c r="AL64">
        <f>IF(B64=1,(AI64/AC64),REF)</f>
        <v>94.739139925780378</v>
      </c>
      <c r="AM64">
        <f t="shared" si="10"/>
        <v>70</v>
      </c>
      <c r="AN64">
        <f t="shared" si="11"/>
        <v>63</v>
      </c>
      <c r="AO64" t="str">
        <f t="shared" si="12"/>
        <v>Missouri St.</v>
      </c>
      <c r="AP64">
        <f t="shared" si="13"/>
        <v>0.52941689652869206</v>
      </c>
      <c r="AQ64">
        <f t="shared" si="14"/>
        <v>0.44221775417127879</v>
      </c>
      <c r="AR64">
        <f t="shared" si="15"/>
        <v>0.74918521738849919</v>
      </c>
      <c r="AS64" t="str">
        <f t="shared" si="16"/>
        <v>Missouri St.</v>
      </c>
      <c r="AT64">
        <f t="shared" si="17"/>
        <v>0.74918521738849919</v>
      </c>
      <c r="AU64">
        <f t="shared" si="18"/>
        <v>63</v>
      </c>
      <c r="AV64">
        <f t="shared" si="19"/>
        <v>66.333333333333329</v>
      </c>
      <c r="AW64">
        <f t="shared" si="20"/>
        <v>72</v>
      </c>
      <c r="AX64" t="str">
        <f t="shared" si="21"/>
        <v>Missouri St.</v>
      </c>
      <c r="AY64" t="str">
        <f t="shared" si="22"/>
        <v/>
      </c>
      <c r="AZ64">
        <v>63</v>
      </c>
      <c r="BE64" t="s">
        <v>204</v>
      </c>
      <c r="BF64">
        <f t="shared" si="23"/>
        <v>0.77762979595930226</v>
      </c>
      <c r="BG64">
        <v>0.83808823529409437</v>
      </c>
      <c r="BI64" t="s">
        <v>373</v>
      </c>
      <c r="BJ64">
        <v>0.77990592017908267</v>
      </c>
    </row>
    <row r="65" spans="2:62">
      <c r="B65">
        <v>1</v>
      </c>
      <c r="C65">
        <v>1</v>
      </c>
      <c r="D65" t="s">
        <v>127</v>
      </c>
      <c r="E65">
        <v>61.643700000000003</v>
      </c>
      <c r="F65">
        <v>356</v>
      </c>
      <c r="G65">
        <v>60.775599999999997</v>
      </c>
      <c r="H65">
        <v>356</v>
      </c>
      <c r="I65">
        <v>102.479</v>
      </c>
      <c r="J65">
        <v>167</v>
      </c>
      <c r="K65">
        <v>105.078</v>
      </c>
      <c r="L65">
        <v>137</v>
      </c>
      <c r="M65">
        <v>93.1935</v>
      </c>
      <c r="N65">
        <v>21</v>
      </c>
      <c r="O65">
        <v>93.401300000000006</v>
      </c>
      <c r="P65">
        <v>25</v>
      </c>
      <c r="Q65">
        <v>11.6767</v>
      </c>
      <c r="R65">
        <v>69</v>
      </c>
      <c r="S65">
        <f t="shared" si="0"/>
        <v>0.18942243895158786</v>
      </c>
      <c r="T65">
        <f t="shared" si="1"/>
        <v>60</v>
      </c>
      <c r="U65">
        <f t="shared" si="2"/>
        <v>680631.8913462708</v>
      </c>
      <c r="V65">
        <f t="shared" si="3"/>
        <v>234</v>
      </c>
      <c r="W65">
        <f t="shared" si="4"/>
        <v>23.050267795942013</v>
      </c>
      <c r="X65">
        <f t="shared" si="5"/>
        <v>94</v>
      </c>
      <c r="Y65">
        <f t="shared" si="6"/>
        <v>77</v>
      </c>
      <c r="Z65">
        <v>0.81410000000000005</v>
      </c>
      <c r="AA65">
        <v>48</v>
      </c>
      <c r="AB65">
        <v>0.77529999999999999</v>
      </c>
      <c r="AC65">
        <f t="shared" si="7"/>
        <v>0.79469999999999996</v>
      </c>
      <c r="AD65">
        <v>63</v>
      </c>
      <c r="AE65">
        <v>0.80700000000000005</v>
      </c>
      <c r="AF65">
        <v>57</v>
      </c>
      <c r="AG65">
        <v>0.85299999999999998</v>
      </c>
      <c r="AH65">
        <v>35</v>
      </c>
      <c r="AI65">
        <f t="shared" si="8"/>
        <v>87.666666666666671</v>
      </c>
      <c r="AJ65">
        <f>IF(C65=1,(AI65/Z65),REF)</f>
        <v>107.68537853662531</v>
      </c>
      <c r="AK65">
        <f t="shared" si="9"/>
        <v>76</v>
      </c>
      <c r="AL65">
        <f>IF(B65=1,(AI65/AC65),REF)</f>
        <v>110.31416467430059</v>
      </c>
      <c r="AM65">
        <f t="shared" si="10"/>
        <v>77</v>
      </c>
      <c r="AN65">
        <f t="shared" si="11"/>
        <v>57</v>
      </c>
      <c r="AO65" t="str">
        <f t="shared" si="12"/>
        <v>Fresno St.</v>
      </c>
      <c r="AP65">
        <f t="shared" si="13"/>
        <v>0.51891501656604266</v>
      </c>
      <c r="AQ65">
        <f t="shared" si="14"/>
        <v>0.45161422809738205</v>
      </c>
      <c r="AR65">
        <f t="shared" si="15"/>
        <v>0.74884416875083981</v>
      </c>
      <c r="AS65" t="str">
        <f t="shared" si="16"/>
        <v>Fresno St.</v>
      </c>
      <c r="AT65">
        <f t="shared" si="17"/>
        <v>0.74884416875083981</v>
      </c>
      <c r="AU65">
        <f t="shared" si="18"/>
        <v>64</v>
      </c>
      <c r="AV65">
        <f t="shared" si="19"/>
        <v>61.333333333333336</v>
      </c>
      <c r="AW65">
        <f t="shared" si="20"/>
        <v>67</v>
      </c>
      <c r="AX65" t="str">
        <f t="shared" si="21"/>
        <v>Fresno St.</v>
      </c>
      <c r="AY65" t="str">
        <f t="shared" si="22"/>
        <v/>
      </c>
      <c r="AZ65">
        <v>64</v>
      </c>
      <c r="BE65" t="s">
        <v>205</v>
      </c>
      <c r="BF65">
        <f t="shared" si="23"/>
        <v>0.76997979948515072</v>
      </c>
      <c r="BG65">
        <v>1.1980882352940938</v>
      </c>
      <c r="BI65" t="s">
        <v>375</v>
      </c>
      <c r="BJ65">
        <v>0.77983283689873306</v>
      </c>
    </row>
    <row r="66" spans="2:62">
      <c r="B66">
        <v>1</v>
      </c>
      <c r="C66">
        <v>1</v>
      </c>
      <c r="D66" t="s">
        <v>193</v>
      </c>
      <c r="E66">
        <v>71.488399999999999</v>
      </c>
      <c r="F66">
        <v>38</v>
      </c>
      <c r="G66">
        <v>70.664400000000001</v>
      </c>
      <c r="H66">
        <v>26</v>
      </c>
      <c r="I66">
        <v>103.45099999999999</v>
      </c>
      <c r="J66">
        <v>145</v>
      </c>
      <c r="K66">
        <v>109.78700000000001</v>
      </c>
      <c r="L66">
        <v>62</v>
      </c>
      <c r="M66">
        <v>98.509600000000006</v>
      </c>
      <c r="N66">
        <v>95</v>
      </c>
      <c r="O66">
        <v>95.784999999999997</v>
      </c>
      <c r="P66">
        <v>46</v>
      </c>
      <c r="Q66">
        <v>14.0024</v>
      </c>
      <c r="R66">
        <v>47</v>
      </c>
      <c r="S66">
        <f t="shared" ref="S66:S129" si="24">(K66-O66)/E66</f>
        <v>0.19586394436020402</v>
      </c>
      <c r="T66">
        <f t="shared" ref="T66:T129" si="25">RANK(S66,S:S,0)</f>
        <v>58</v>
      </c>
      <c r="U66">
        <f t="shared" ref="U66:U129" si="26">(K66^2)*E66</f>
        <v>861662.93693321967</v>
      </c>
      <c r="V66">
        <f t="shared" ref="V66:V129" si="27">RANK(U66,U:U,0)</f>
        <v>34</v>
      </c>
      <c r="W66">
        <f t="shared" ref="W66:W129" si="28">O66^1.6/E66</f>
        <v>20.693808632473971</v>
      </c>
      <c r="X66">
        <f t="shared" ref="X66:X129" si="29">RANK(W66,W:W,1)</f>
        <v>23</v>
      </c>
      <c r="Y66">
        <f t="shared" ref="Y66:Y129" si="30">AVERAGE(X66,T66)</f>
        <v>40.5</v>
      </c>
      <c r="Z66">
        <v>0.77780000000000005</v>
      </c>
      <c r="AA66">
        <v>67</v>
      </c>
      <c r="AB66">
        <v>0.83079999999999998</v>
      </c>
      <c r="AC66">
        <f t="shared" ref="AC66:AC129" si="31">(Z66+AB66)/2</f>
        <v>0.80430000000000001</v>
      </c>
      <c r="AD66">
        <v>58</v>
      </c>
      <c r="AE66">
        <v>0.58089999999999997</v>
      </c>
      <c r="AF66">
        <v>146</v>
      </c>
      <c r="AG66">
        <v>0.63149999999999995</v>
      </c>
      <c r="AH66">
        <v>116</v>
      </c>
      <c r="AI66">
        <f t="shared" ref="AI66:AI129" si="32">(T66+V66+(AD66)+AF66+AH66+Y66)/6</f>
        <v>75.416666666666671</v>
      </c>
      <c r="AJ66">
        <f>IF(C66=1,(AI66/Z66),REF)</f>
        <v>96.961515385274708</v>
      </c>
      <c r="AK66">
        <f t="shared" ref="AK66:AK129" si="33">RANK(AJ66,AJ:AJ,1)</f>
        <v>68</v>
      </c>
      <c r="AL66">
        <f>IF(B66=1,(AI66/AC66),REF)</f>
        <v>93.766836586679929</v>
      </c>
      <c r="AM66">
        <f t="shared" ref="AM66:AM129" si="34">RANK(AL66,AL:AL,1)</f>
        <v>68</v>
      </c>
      <c r="AN66">
        <f t="shared" ref="AN66:AN129" si="35">MIN(AK66,AM66,AD66,AF66)</f>
        <v>58</v>
      </c>
      <c r="AO66" t="str">
        <f t="shared" ref="AO66:AO129" si="36">D66</f>
        <v>Marquette</v>
      </c>
      <c r="AP66">
        <f t="shared" ref="AP66:AP129" si="37">(Z66*(($BE$2)/((AJ66)))^(1/10))</f>
        <v>0.50100511198708397</v>
      </c>
      <c r="AQ66">
        <f t="shared" ref="AQ66:AQ129" si="38">(AC66*(($BD$2)/((AL66)))^(1/8))</f>
        <v>0.4664501355640433</v>
      </c>
      <c r="AR66">
        <f t="shared" ref="AR66:AR129" si="39">((AP66+AQ66)/2)^(1/2.5)</f>
        <v>0.74789452778296706</v>
      </c>
      <c r="AS66" t="str">
        <f t="shared" ref="AS66:AS129" si="40">AO66</f>
        <v>Marquette</v>
      </c>
      <c r="AT66">
        <f t="shared" ref="AT66:AT129" si="41">AR66</f>
        <v>0.74789452778296706</v>
      </c>
      <c r="AU66">
        <f t="shared" ref="AU66:AU129" si="42">RANK(AT66,AT:AT,0)</f>
        <v>65</v>
      </c>
      <c r="AV66">
        <f t="shared" ref="AV66:AV129" si="43">(AU66+AN66+AD66)/3</f>
        <v>60.333333333333336</v>
      </c>
      <c r="AW66">
        <f t="shared" ref="AW66:AW129" si="44">RANK(AV66,AV:AV,1)</f>
        <v>66</v>
      </c>
      <c r="AX66" t="str">
        <f t="shared" ref="AX66:AX129" si="45">AS66</f>
        <v>Marquette</v>
      </c>
      <c r="AY66" t="str">
        <f t="shared" ref="AY66:AY129" si="46">IF(OR(((RANK(Z66,Z:Z,0))&lt;17),(RANK(AB66,AB:AB,0)&lt;17)),"y","")</f>
        <v/>
      </c>
      <c r="AZ66">
        <v>65</v>
      </c>
      <c r="BE66" t="s">
        <v>216</v>
      </c>
      <c r="BF66">
        <f t="shared" si="23"/>
        <v>0.64363682367856367</v>
      </c>
      <c r="BG66">
        <v>-0.65191176470591472</v>
      </c>
      <c r="BI66" t="s">
        <v>253</v>
      </c>
      <c r="BJ66">
        <v>0.77932043463774547</v>
      </c>
    </row>
    <row r="67" spans="2:62">
      <c r="B67">
        <v>1</v>
      </c>
      <c r="C67">
        <v>1</v>
      </c>
      <c r="D67" t="s">
        <v>298</v>
      </c>
      <c r="E67">
        <v>69.343900000000005</v>
      </c>
      <c r="F67">
        <v>96</v>
      </c>
      <c r="G67">
        <v>68.012200000000007</v>
      </c>
      <c r="H67">
        <v>114</v>
      </c>
      <c r="I67">
        <v>106.94</v>
      </c>
      <c r="J67">
        <v>65</v>
      </c>
      <c r="K67">
        <v>110.062</v>
      </c>
      <c r="L67">
        <v>55</v>
      </c>
      <c r="M67">
        <v>96.691599999999994</v>
      </c>
      <c r="N67">
        <v>55</v>
      </c>
      <c r="O67">
        <v>96.698899999999995</v>
      </c>
      <c r="P67">
        <v>59</v>
      </c>
      <c r="Q67">
        <v>13.3635</v>
      </c>
      <c r="R67">
        <v>54</v>
      </c>
      <c r="S67">
        <f t="shared" si="24"/>
        <v>0.1927076498437498</v>
      </c>
      <c r="T67">
        <f t="shared" si="25"/>
        <v>59</v>
      </c>
      <c r="U67">
        <f t="shared" si="26"/>
        <v>840007.30735395162</v>
      </c>
      <c r="V67">
        <f t="shared" si="27"/>
        <v>43</v>
      </c>
      <c r="W67">
        <f t="shared" si="28"/>
        <v>21.660385949351785</v>
      </c>
      <c r="X67">
        <f t="shared" si="29"/>
        <v>44</v>
      </c>
      <c r="Y67">
        <f t="shared" si="30"/>
        <v>51.5</v>
      </c>
      <c r="Z67">
        <v>0.73029999999999995</v>
      </c>
      <c r="AA67">
        <v>79</v>
      </c>
      <c r="AB67">
        <v>0.87860000000000005</v>
      </c>
      <c r="AC67">
        <f t="shared" si="31"/>
        <v>0.80445</v>
      </c>
      <c r="AD67">
        <v>57</v>
      </c>
      <c r="AE67">
        <v>0.73160000000000003</v>
      </c>
      <c r="AF67">
        <v>82</v>
      </c>
      <c r="AG67">
        <v>0.80769999999999997</v>
      </c>
      <c r="AH67">
        <v>56</v>
      </c>
      <c r="AI67">
        <f t="shared" si="32"/>
        <v>58.083333333333336</v>
      </c>
      <c r="AJ67">
        <f>IF(C67=1,(AI67/Z67),REF)</f>
        <v>79.5335250353736</v>
      </c>
      <c r="AK67">
        <f t="shared" si="33"/>
        <v>56</v>
      </c>
      <c r="AL67">
        <f>IF(B67=1,(AI67/AC67),REF)</f>
        <v>72.202540037706925</v>
      </c>
      <c r="AM67">
        <f t="shared" si="34"/>
        <v>53</v>
      </c>
      <c r="AN67">
        <f t="shared" si="35"/>
        <v>53</v>
      </c>
      <c r="AO67" t="str">
        <f t="shared" si="36"/>
        <v>SMU</v>
      </c>
      <c r="AP67">
        <f t="shared" si="37"/>
        <v>0.47982230789982361</v>
      </c>
      <c r="AQ67">
        <f t="shared" si="38"/>
        <v>0.48202915793598922</v>
      </c>
      <c r="AR67">
        <f t="shared" si="39"/>
        <v>0.74615869845730831</v>
      </c>
      <c r="AS67" t="str">
        <f t="shared" si="40"/>
        <v>SMU</v>
      </c>
      <c r="AT67">
        <f t="shared" si="41"/>
        <v>0.74615869845730831</v>
      </c>
      <c r="AU67">
        <f t="shared" si="42"/>
        <v>66</v>
      </c>
      <c r="AV67">
        <f t="shared" si="43"/>
        <v>58.666666666666664</v>
      </c>
      <c r="AW67">
        <f t="shared" si="44"/>
        <v>62</v>
      </c>
      <c r="AX67" t="str">
        <f t="shared" si="45"/>
        <v>SMU</v>
      </c>
      <c r="AY67" t="str">
        <f t="shared" si="46"/>
        <v/>
      </c>
      <c r="AZ67">
        <v>66</v>
      </c>
      <c r="BE67" t="s">
        <v>220</v>
      </c>
      <c r="BF67">
        <f t="shared" si="23"/>
        <v>0.77565101511632828</v>
      </c>
      <c r="BG67">
        <v>-0.77191176470590506</v>
      </c>
      <c r="BI67" t="s">
        <v>38</v>
      </c>
      <c r="BJ67">
        <v>0.77831627725539843</v>
      </c>
    </row>
    <row r="68" spans="2:62">
      <c r="B68">
        <v>1</v>
      </c>
      <c r="C68">
        <v>1</v>
      </c>
      <c r="D68" t="s">
        <v>87</v>
      </c>
      <c r="E68">
        <v>66.650099999999995</v>
      </c>
      <c r="F68">
        <v>258</v>
      </c>
      <c r="G68">
        <v>66.153499999999994</v>
      </c>
      <c r="H68">
        <v>226</v>
      </c>
      <c r="I68">
        <v>106.83199999999999</v>
      </c>
      <c r="J68">
        <v>69</v>
      </c>
      <c r="K68">
        <v>109.955</v>
      </c>
      <c r="L68">
        <v>59</v>
      </c>
      <c r="M68">
        <v>102.00700000000001</v>
      </c>
      <c r="N68">
        <v>188</v>
      </c>
      <c r="O68">
        <v>99.56</v>
      </c>
      <c r="P68">
        <v>112</v>
      </c>
      <c r="Q68">
        <v>10.394600000000001</v>
      </c>
      <c r="R68">
        <v>78</v>
      </c>
      <c r="S68">
        <f t="shared" si="24"/>
        <v>0.15596375699361287</v>
      </c>
      <c r="T68">
        <f t="shared" si="25"/>
        <v>78</v>
      </c>
      <c r="U68">
        <f t="shared" si="26"/>
        <v>805806.5089764524</v>
      </c>
      <c r="V68">
        <f t="shared" si="27"/>
        <v>76</v>
      </c>
      <c r="W68">
        <f t="shared" si="28"/>
        <v>23.612121829306545</v>
      </c>
      <c r="X68">
        <f t="shared" si="29"/>
        <v>137</v>
      </c>
      <c r="Y68">
        <f t="shared" si="30"/>
        <v>107.5</v>
      </c>
      <c r="Z68">
        <v>0.79759999999999998</v>
      </c>
      <c r="AA68">
        <v>58</v>
      </c>
      <c r="AB68">
        <v>0.76080000000000003</v>
      </c>
      <c r="AC68">
        <f t="shared" si="31"/>
        <v>0.7792</v>
      </c>
      <c r="AD68">
        <v>70</v>
      </c>
      <c r="AE68">
        <v>0.6895</v>
      </c>
      <c r="AF68">
        <v>100</v>
      </c>
      <c r="AG68">
        <v>0.81689999999999996</v>
      </c>
      <c r="AH68">
        <v>51</v>
      </c>
      <c r="AI68">
        <f t="shared" si="32"/>
        <v>80.416666666666671</v>
      </c>
      <c r="AJ68">
        <f>IF(C68=1,(AI68/Z68),REF)</f>
        <v>100.82330324306253</v>
      </c>
      <c r="AK68">
        <f t="shared" si="33"/>
        <v>71</v>
      </c>
      <c r="AL68">
        <f>IF(B68=1,(AI68/AC68),REF)</f>
        <v>103.20414099931554</v>
      </c>
      <c r="AM68">
        <f t="shared" si="34"/>
        <v>71</v>
      </c>
      <c r="AN68">
        <f t="shared" si="35"/>
        <v>70</v>
      </c>
      <c r="AO68" t="str">
        <f t="shared" si="36"/>
        <v>Clemson</v>
      </c>
      <c r="AP68">
        <f t="shared" si="37"/>
        <v>0.51175631550125733</v>
      </c>
      <c r="AQ68">
        <f t="shared" si="38"/>
        <v>0.44650889648298359</v>
      </c>
      <c r="AR68">
        <f t="shared" si="39"/>
        <v>0.74504463305151325</v>
      </c>
      <c r="AS68" t="str">
        <f t="shared" si="40"/>
        <v>Clemson</v>
      </c>
      <c r="AT68">
        <f t="shared" si="41"/>
        <v>0.74504463305151325</v>
      </c>
      <c r="AU68">
        <f t="shared" si="42"/>
        <v>67</v>
      </c>
      <c r="AV68">
        <f t="shared" si="43"/>
        <v>69</v>
      </c>
      <c r="AW68">
        <f t="shared" si="44"/>
        <v>74</v>
      </c>
      <c r="AX68" t="str">
        <f t="shared" si="45"/>
        <v>Clemson</v>
      </c>
      <c r="AY68" t="str">
        <f t="shared" si="46"/>
        <v/>
      </c>
      <c r="AZ68">
        <v>67</v>
      </c>
      <c r="BE68" t="s">
        <v>228</v>
      </c>
      <c r="BF68">
        <f t="shared" si="23"/>
        <v>0.71412106983538859</v>
      </c>
      <c r="BG68">
        <v>0.66808823529409267</v>
      </c>
      <c r="BI68" t="s">
        <v>295</v>
      </c>
      <c r="BJ68">
        <v>0.77820893841951477</v>
      </c>
    </row>
    <row r="69" spans="2:62">
      <c r="B69">
        <v>1</v>
      </c>
      <c r="C69">
        <v>1</v>
      </c>
      <c r="D69" t="s">
        <v>377</v>
      </c>
      <c r="E69">
        <v>68.4773</v>
      </c>
      <c r="F69">
        <v>155</v>
      </c>
      <c r="G69">
        <v>67.91</v>
      </c>
      <c r="H69">
        <v>118</v>
      </c>
      <c r="I69">
        <v>99.973799999999997</v>
      </c>
      <c r="J69">
        <v>218</v>
      </c>
      <c r="K69">
        <v>108.071</v>
      </c>
      <c r="L69">
        <v>83</v>
      </c>
      <c r="M69">
        <v>100.657</v>
      </c>
      <c r="N69">
        <v>146</v>
      </c>
      <c r="O69">
        <v>97.004900000000006</v>
      </c>
      <c r="P69">
        <v>63</v>
      </c>
      <c r="Q69">
        <v>11.0661</v>
      </c>
      <c r="R69">
        <v>73</v>
      </c>
      <c r="S69">
        <f t="shared" si="24"/>
        <v>0.1616024580408397</v>
      </c>
      <c r="T69">
        <f t="shared" si="25"/>
        <v>75</v>
      </c>
      <c r="U69">
        <f t="shared" si="26"/>
        <v>799769.74026686931</v>
      </c>
      <c r="V69">
        <f t="shared" si="27"/>
        <v>81</v>
      </c>
      <c r="W69">
        <f t="shared" si="28"/>
        <v>22.045667224293968</v>
      </c>
      <c r="X69">
        <f t="shared" si="29"/>
        <v>57</v>
      </c>
      <c r="Y69">
        <f t="shared" si="30"/>
        <v>66</v>
      </c>
      <c r="Z69">
        <v>0.75090000000000001</v>
      </c>
      <c r="AA69">
        <v>72</v>
      </c>
      <c r="AB69">
        <v>0.8488</v>
      </c>
      <c r="AC69">
        <f t="shared" si="31"/>
        <v>0.79984999999999995</v>
      </c>
      <c r="AD69">
        <v>61</v>
      </c>
      <c r="AE69">
        <v>0.75570000000000004</v>
      </c>
      <c r="AF69">
        <v>70</v>
      </c>
      <c r="AG69">
        <v>0.80030000000000001</v>
      </c>
      <c r="AH69">
        <v>62</v>
      </c>
      <c r="AI69">
        <f t="shared" si="32"/>
        <v>69.166666666666671</v>
      </c>
      <c r="AJ69">
        <f>IF(C69=1,(AI69/Z69),REF)</f>
        <v>92.111688196386567</v>
      </c>
      <c r="AK69">
        <f t="shared" si="33"/>
        <v>65</v>
      </c>
      <c r="AL69">
        <f>IF(B69=1,(AI69/AC69),REF)</f>
        <v>86.474547310954151</v>
      </c>
      <c r="AM69">
        <f t="shared" si="34"/>
        <v>63</v>
      </c>
      <c r="AN69">
        <f t="shared" si="35"/>
        <v>61</v>
      </c>
      <c r="AO69" t="str">
        <f t="shared" si="36"/>
        <v>West Virginia</v>
      </c>
      <c r="AP69">
        <f t="shared" si="37"/>
        <v>0.48616622920131786</v>
      </c>
      <c r="AQ69">
        <f t="shared" si="38"/>
        <v>0.46858763569569956</v>
      </c>
      <c r="AR69">
        <f t="shared" si="39"/>
        <v>0.74395141094676753</v>
      </c>
      <c r="AS69" t="str">
        <f t="shared" si="40"/>
        <v>West Virginia</v>
      </c>
      <c r="AT69">
        <f t="shared" si="41"/>
        <v>0.74395141094676753</v>
      </c>
      <c r="AU69">
        <f t="shared" si="42"/>
        <v>68</v>
      </c>
      <c r="AV69">
        <f t="shared" si="43"/>
        <v>63.333333333333336</v>
      </c>
      <c r="AW69">
        <f t="shared" si="44"/>
        <v>69</v>
      </c>
      <c r="AX69" t="str">
        <f t="shared" si="45"/>
        <v>West Virginia</v>
      </c>
      <c r="AY69" t="str">
        <f t="shared" si="46"/>
        <v/>
      </c>
      <c r="AZ69">
        <v>68</v>
      </c>
      <c r="BE69" t="s">
        <v>233</v>
      </c>
      <c r="BF69">
        <f t="shared" si="23"/>
        <v>0.54823880567128835</v>
      </c>
      <c r="BG69">
        <v>-0.75191176470590904</v>
      </c>
      <c r="BI69" t="s">
        <v>204</v>
      </c>
      <c r="BJ69">
        <v>0.77762979595930226</v>
      </c>
    </row>
    <row r="70" spans="2:62">
      <c r="B70">
        <v>1</v>
      </c>
      <c r="C70">
        <v>1</v>
      </c>
      <c r="D70" t="s">
        <v>284</v>
      </c>
      <c r="E70">
        <v>68.8018</v>
      </c>
      <c r="F70">
        <v>135</v>
      </c>
      <c r="G70">
        <v>67.746399999999994</v>
      </c>
      <c r="H70">
        <v>125</v>
      </c>
      <c r="I70">
        <v>107.536</v>
      </c>
      <c r="J70">
        <v>55</v>
      </c>
      <c r="K70">
        <v>109.886</v>
      </c>
      <c r="L70">
        <v>60</v>
      </c>
      <c r="M70">
        <v>97.600200000000001</v>
      </c>
      <c r="N70">
        <v>74</v>
      </c>
      <c r="O70">
        <v>97.692899999999995</v>
      </c>
      <c r="P70">
        <v>72</v>
      </c>
      <c r="Q70">
        <v>12.1935</v>
      </c>
      <c r="R70">
        <v>64</v>
      </c>
      <c r="S70">
        <f t="shared" si="24"/>
        <v>0.17722065411079363</v>
      </c>
      <c r="T70">
        <f t="shared" si="25"/>
        <v>65</v>
      </c>
      <c r="U70">
        <f t="shared" si="26"/>
        <v>830777.12500419281</v>
      </c>
      <c r="V70">
        <f t="shared" si="27"/>
        <v>45</v>
      </c>
      <c r="W70">
        <f t="shared" si="28"/>
        <v>22.191210977101278</v>
      </c>
      <c r="X70">
        <f t="shared" si="29"/>
        <v>63</v>
      </c>
      <c r="Y70">
        <f t="shared" si="30"/>
        <v>64</v>
      </c>
      <c r="Z70">
        <v>0.73099999999999998</v>
      </c>
      <c r="AA70">
        <v>78</v>
      </c>
      <c r="AB70">
        <v>0.86860000000000004</v>
      </c>
      <c r="AC70">
        <f t="shared" si="31"/>
        <v>0.79980000000000007</v>
      </c>
      <c r="AD70">
        <v>62</v>
      </c>
      <c r="AE70">
        <v>0.7056</v>
      </c>
      <c r="AF70">
        <v>94</v>
      </c>
      <c r="AG70">
        <v>0.80830000000000002</v>
      </c>
      <c r="AH70">
        <v>53</v>
      </c>
      <c r="AI70">
        <f t="shared" si="32"/>
        <v>63.833333333333336</v>
      </c>
      <c r="AJ70">
        <f>IF(C70=1,(AI70/Z70),REF)</f>
        <v>87.323301413588695</v>
      </c>
      <c r="AK70">
        <f t="shared" si="33"/>
        <v>61</v>
      </c>
      <c r="AL70">
        <f>IF(B70=1,(AI70/AC70),REF)</f>
        <v>79.811619571559547</v>
      </c>
      <c r="AM70">
        <f t="shared" si="34"/>
        <v>57</v>
      </c>
      <c r="AN70">
        <f t="shared" si="35"/>
        <v>57</v>
      </c>
      <c r="AO70" t="str">
        <f t="shared" si="36"/>
        <v>Saint Louis</v>
      </c>
      <c r="AP70">
        <f t="shared" si="37"/>
        <v>0.47581542852089237</v>
      </c>
      <c r="AQ70">
        <f t="shared" si="38"/>
        <v>0.47327814194151063</v>
      </c>
      <c r="AR70">
        <f t="shared" si="39"/>
        <v>0.74218404557558282</v>
      </c>
      <c r="AS70" t="str">
        <f t="shared" si="40"/>
        <v>Saint Louis</v>
      </c>
      <c r="AT70">
        <f t="shared" si="41"/>
        <v>0.74218404557558282</v>
      </c>
      <c r="AU70">
        <f t="shared" si="42"/>
        <v>69</v>
      </c>
      <c r="AV70">
        <f t="shared" si="43"/>
        <v>62.666666666666664</v>
      </c>
      <c r="AW70">
        <f t="shared" si="44"/>
        <v>68</v>
      </c>
      <c r="AX70" t="str">
        <f t="shared" si="45"/>
        <v>Saint Louis</v>
      </c>
      <c r="AY70" t="str">
        <f t="shared" si="46"/>
        <v/>
      </c>
      <c r="AZ70">
        <v>69</v>
      </c>
      <c r="BE70" t="s">
        <v>235</v>
      </c>
      <c r="BF70">
        <f t="shared" si="23"/>
        <v>0.78840072153744711</v>
      </c>
      <c r="BG70">
        <v>0.86808823529409551</v>
      </c>
      <c r="BI70" t="s">
        <v>99</v>
      </c>
      <c r="BJ70">
        <v>0.77698827861733877</v>
      </c>
    </row>
    <row r="71" spans="2:62">
      <c r="B71">
        <v>1</v>
      </c>
      <c r="C71">
        <v>1</v>
      </c>
      <c r="D71" t="s">
        <v>367</v>
      </c>
      <c r="E71">
        <v>65.161199999999994</v>
      </c>
      <c r="F71">
        <v>322</v>
      </c>
      <c r="G71">
        <v>64.952699999999993</v>
      </c>
      <c r="H71">
        <v>288</v>
      </c>
      <c r="I71">
        <v>114.506</v>
      </c>
      <c r="J71">
        <v>8</v>
      </c>
      <c r="K71">
        <v>110.77500000000001</v>
      </c>
      <c r="L71">
        <v>44</v>
      </c>
      <c r="M71">
        <v>92.908100000000005</v>
      </c>
      <c r="N71">
        <v>19</v>
      </c>
      <c r="O71">
        <v>97.708399999999997</v>
      </c>
      <c r="P71">
        <v>74</v>
      </c>
      <c r="Q71">
        <v>13.0669</v>
      </c>
      <c r="R71">
        <v>59</v>
      </c>
      <c r="S71">
        <f t="shared" si="24"/>
        <v>0.20052730766161472</v>
      </c>
      <c r="T71">
        <f t="shared" si="25"/>
        <v>51</v>
      </c>
      <c r="U71">
        <f t="shared" si="26"/>
        <v>799599.64204574993</v>
      </c>
      <c r="V71">
        <f t="shared" si="27"/>
        <v>82</v>
      </c>
      <c r="W71">
        <f t="shared" si="28"/>
        <v>23.436997248395361</v>
      </c>
      <c r="X71">
        <f t="shared" si="29"/>
        <v>122</v>
      </c>
      <c r="Y71">
        <f t="shared" si="30"/>
        <v>86.5</v>
      </c>
      <c r="Z71">
        <v>0.75739999999999996</v>
      </c>
      <c r="AA71">
        <v>69</v>
      </c>
      <c r="AB71">
        <v>0.79930000000000001</v>
      </c>
      <c r="AC71">
        <f t="shared" si="31"/>
        <v>0.77834999999999999</v>
      </c>
      <c r="AD71">
        <v>72</v>
      </c>
      <c r="AE71">
        <v>0.85680000000000001</v>
      </c>
      <c r="AF71">
        <v>35</v>
      </c>
      <c r="AG71">
        <v>0.64610000000000001</v>
      </c>
      <c r="AH71">
        <v>113</v>
      </c>
      <c r="AI71">
        <f t="shared" si="32"/>
        <v>73.25</v>
      </c>
      <c r="AJ71">
        <f>IF(C71=1,(AI71/Z71),REF)</f>
        <v>96.712437285450235</v>
      </c>
      <c r="AK71">
        <f t="shared" si="33"/>
        <v>67</v>
      </c>
      <c r="AL71">
        <f>IF(B71=1,(AI71/AC71),REF)</f>
        <v>94.109333847240961</v>
      </c>
      <c r="AM71">
        <f t="shared" si="34"/>
        <v>69</v>
      </c>
      <c r="AN71">
        <f t="shared" si="35"/>
        <v>35</v>
      </c>
      <c r="AO71" t="str">
        <f t="shared" si="36"/>
        <v>Vermont</v>
      </c>
      <c r="AP71">
        <f t="shared" si="37"/>
        <v>0.48799034085238002</v>
      </c>
      <c r="AQ71">
        <f t="shared" si="38"/>
        <v>0.4511948722528325</v>
      </c>
      <c r="AR71">
        <f t="shared" si="39"/>
        <v>0.73907497989223581</v>
      </c>
      <c r="AS71" t="str">
        <f t="shared" si="40"/>
        <v>Vermont</v>
      </c>
      <c r="AT71">
        <f t="shared" si="41"/>
        <v>0.73907497989223581</v>
      </c>
      <c r="AU71">
        <f t="shared" si="42"/>
        <v>70</v>
      </c>
      <c r="AV71">
        <f t="shared" si="43"/>
        <v>59</v>
      </c>
      <c r="AW71">
        <f t="shared" si="44"/>
        <v>63</v>
      </c>
      <c r="AX71" t="str">
        <f t="shared" si="45"/>
        <v>Vermont</v>
      </c>
      <c r="AY71" t="str">
        <f t="shared" si="46"/>
        <v/>
      </c>
      <c r="AZ71">
        <v>70</v>
      </c>
      <c r="BE71" t="s">
        <v>250</v>
      </c>
      <c r="BF71">
        <f t="shared" si="23"/>
        <v>0.76587551917459207</v>
      </c>
      <c r="BG71">
        <v>0.69808823529409381</v>
      </c>
      <c r="BI71" t="s">
        <v>241</v>
      </c>
      <c r="BJ71">
        <v>0.77676134817583864</v>
      </c>
    </row>
    <row r="72" spans="2:62">
      <c r="B72">
        <v>1</v>
      </c>
      <c r="C72">
        <v>1</v>
      </c>
      <c r="D72" t="s">
        <v>388</v>
      </c>
      <c r="E72">
        <v>66.108400000000003</v>
      </c>
      <c r="F72">
        <v>279</v>
      </c>
      <c r="G72">
        <v>66.006200000000007</v>
      </c>
      <c r="H72">
        <v>238</v>
      </c>
      <c r="I72">
        <v>107.367</v>
      </c>
      <c r="J72">
        <v>58</v>
      </c>
      <c r="K72">
        <v>110.173</v>
      </c>
      <c r="L72">
        <v>54</v>
      </c>
      <c r="M72">
        <v>97.924899999999994</v>
      </c>
      <c r="N72">
        <v>80</v>
      </c>
      <c r="O72">
        <v>97.077699999999993</v>
      </c>
      <c r="P72">
        <v>66</v>
      </c>
      <c r="Q72">
        <v>13.095599999999999</v>
      </c>
      <c r="R72">
        <v>58</v>
      </c>
      <c r="S72">
        <f t="shared" si="24"/>
        <v>0.19808829135177994</v>
      </c>
      <c r="T72">
        <f t="shared" si="25"/>
        <v>55</v>
      </c>
      <c r="U72">
        <f t="shared" si="26"/>
        <v>802429.70426230365</v>
      </c>
      <c r="V72">
        <f t="shared" si="27"/>
        <v>79</v>
      </c>
      <c r="W72">
        <f t="shared" si="28"/>
        <v>22.863068582842931</v>
      </c>
      <c r="X72">
        <f t="shared" si="29"/>
        <v>85</v>
      </c>
      <c r="Y72">
        <f t="shared" si="30"/>
        <v>70</v>
      </c>
      <c r="Z72">
        <v>0.74260000000000004</v>
      </c>
      <c r="AA72">
        <v>76</v>
      </c>
      <c r="AB72">
        <v>0.81630000000000003</v>
      </c>
      <c r="AC72">
        <f t="shared" si="31"/>
        <v>0.77944999999999998</v>
      </c>
      <c r="AD72">
        <v>69</v>
      </c>
      <c r="AE72">
        <v>0.71479999999999999</v>
      </c>
      <c r="AF72">
        <v>90</v>
      </c>
      <c r="AG72">
        <v>0.80610000000000004</v>
      </c>
      <c r="AH72">
        <v>58</v>
      </c>
      <c r="AI72">
        <f t="shared" si="32"/>
        <v>70.166666666666671</v>
      </c>
      <c r="AJ72">
        <f>IF(C72=1,(AI72/Z72),REF)</f>
        <v>94.487835532812639</v>
      </c>
      <c r="AK72">
        <f t="shared" si="33"/>
        <v>66</v>
      </c>
      <c r="AL72">
        <f>IF(B72=1,(AI72/AC72),REF)</f>
        <v>90.02074112087584</v>
      </c>
      <c r="AM72">
        <f t="shared" si="34"/>
        <v>64</v>
      </c>
      <c r="AN72">
        <f t="shared" si="35"/>
        <v>64</v>
      </c>
      <c r="AO72" t="str">
        <f t="shared" si="36"/>
        <v>Wyoming</v>
      </c>
      <c r="AP72">
        <f t="shared" si="37"/>
        <v>0.47956945352979163</v>
      </c>
      <c r="AQ72">
        <f t="shared" si="38"/>
        <v>0.45434813672893493</v>
      </c>
      <c r="AR72">
        <f t="shared" si="39"/>
        <v>0.73741407698872674</v>
      </c>
      <c r="AS72" t="str">
        <f t="shared" si="40"/>
        <v>Wyoming</v>
      </c>
      <c r="AT72">
        <f t="shared" si="41"/>
        <v>0.73741407698872674</v>
      </c>
      <c r="AU72">
        <f t="shared" si="42"/>
        <v>71</v>
      </c>
      <c r="AV72">
        <f t="shared" si="43"/>
        <v>68</v>
      </c>
      <c r="AW72">
        <f t="shared" si="44"/>
        <v>73</v>
      </c>
      <c r="AX72" t="str">
        <f t="shared" si="45"/>
        <v>Wyoming</v>
      </c>
      <c r="AY72" t="str">
        <f t="shared" si="46"/>
        <v/>
      </c>
      <c r="AZ72">
        <v>71</v>
      </c>
      <c r="BE72" t="s">
        <v>253</v>
      </c>
      <c r="BF72">
        <f t="shared" si="23"/>
        <v>0.77932043463774547</v>
      </c>
      <c r="BG72">
        <v>-0.1419117647059096</v>
      </c>
      <c r="BI72" t="s">
        <v>100</v>
      </c>
      <c r="BJ72">
        <v>0.77620706461712685</v>
      </c>
    </row>
    <row r="73" spans="2:62">
      <c r="B73">
        <v>1</v>
      </c>
      <c r="C73">
        <v>1</v>
      </c>
      <c r="D73" t="s">
        <v>128</v>
      </c>
      <c r="E73">
        <v>65.579599999999999</v>
      </c>
      <c r="F73">
        <v>305</v>
      </c>
      <c r="G73">
        <v>64.741200000000006</v>
      </c>
      <c r="H73">
        <v>297</v>
      </c>
      <c r="I73">
        <v>114.155</v>
      </c>
      <c r="J73">
        <v>10</v>
      </c>
      <c r="K73">
        <v>113.914</v>
      </c>
      <c r="L73">
        <v>22</v>
      </c>
      <c r="M73">
        <v>102.86199999999999</v>
      </c>
      <c r="N73">
        <v>214</v>
      </c>
      <c r="O73">
        <v>103.063</v>
      </c>
      <c r="P73">
        <v>177</v>
      </c>
      <c r="Q73">
        <v>10.850099999999999</v>
      </c>
      <c r="R73">
        <v>75</v>
      </c>
      <c r="S73">
        <f t="shared" si="24"/>
        <v>0.16546304033571416</v>
      </c>
      <c r="T73">
        <f t="shared" si="25"/>
        <v>71</v>
      </c>
      <c r="U73">
        <f t="shared" si="26"/>
        <v>850987.08182992169</v>
      </c>
      <c r="V73">
        <f t="shared" si="27"/>
        <v>39</v>
      </c>
      <c r="W73">
        <f t="shared" si="28"/>
        <v>25.362711667273405</v>
      </c>
      <c r="X73">
        <f t="shared" si="29"/>
        <v>233</v>
      </c>
      <c r="Y73">
        <f t="shared" si="30"/>
        <v>152</v>
      </c>
      <c r="Z73">
        <v>0.78249999999999997</v>
      </c>
      <c r="AA73">
        <v>65</v>
      </c>
      <c r="AB73">
        <v>0.73829999999999996</v>
      </c>
      <c r="AC73">
        <f t="shared" si="31"/>
        <v>0.76039999999999996</v>
      </c>
      <c r="AD73">
        <v>74</v>
      </c>
      <c r="AE73">
        <v>0.74560000000000004</v>
      </c>
      <c r="AF73">
        <v>74</v>
      </c>
      <c r="AG73">
        <v>0.63949999999999996</v>
      </c>
      <c r="AH73">
        <v>114</v>
      </c>
      <c r="AI73">
        <f t="shared" si="32"/>
        <v>87.333333333333329</v>
      </c>
      <c r="AJ73">
        <f>IF(C73=1,(AI73/Z73),REF)</f>
        <v>111.60809371671991</v>
      </c>
      <c r="AK73">
        <f t="shared" si="33"/>
        <v>78</v>
      </c>
      <c r="AL73">
        <f>IF(B73=1,(AI73/AC73),REF)</f>
        <v>114.85183236892863</v>
      </c>
      <c r="AM73">
        <f t="shared" si="34"/>
        <v>81</v>
      </c>
      <c r="AN73">
        <f t="shared" si="35"/>
        <v>74</v>
      </c>
      <c r="AO73" t="str">
        <f t="shared" si="36"/>
        <v>Furman</v>
      </c>
      <c r="AP73">
        <f t="shared" si="37"/>
        <v>0.49699147013527506</v>
      </c>
      <c r="AQ73">
        <f t="shared" si="38"/>
        <v>0.42995022457325616</v>
      </c>
      <c r="AR73">
        <f t="shared" si="39"/>
        <v>0.73520587490162359</v>
      </c>
      <c r="AS73" t="str">
        <f t="shared" si="40"/>
        <v>Furman</v>
      </c>
      <c r="AT73">
        <f t="shared" si="41"/>
        <v>0.73520587490162359</v>
      </c>
      <c r="AU73">
        <f t="shared" si="42"/>
        <v>72</v>
      </c>
      <c r="AV73">
        <f t="shared" si="43"/>
        <v>73.333333333333329</v>
      </c>
      <c r="AW73">
        <f t="shared" si="44"/>
        <v>78</v>
      </c>
      <c r="AX73" t="str">
        <f t="shared" si="45"/>
        <v>Furman</v>
      </c>
      <c r="AY73" t="str">
        <f t="shared" si="46"/>
        <v/>
      </c>
      <c r="AZ73">
        <v>72</v>
      </c>
      <c r="BE73" t="s">
        <v>270</v>
      </c>
      <c r="BF73">
        <f t="shared" si="23"/>
        <v>0.76596027386635612</v>
      </c>
      <c r="BG73">
        <v>0.31808823529408414</v>
      </c>
      <c r="BI73" t="s">
        <v>220</v>
      </c>
      <c r="BJ73">
        <v>0.77565101511632828</v>
      </c>
    </row>
    <row r="74" spans="2:62">
      <c r="B74">
        <v>1</v>
      </c>
      <c r="C74">
        <v>1</v>
      </c>
      <c r="D74" t="s">
        <v>336</v>
      </c>
      <c r="E74">
        <v>65.845100000000002</v>
      </c>
      <c r="F74">
        <v>290</v>
      </c>
      <c r="G74">
        <v>64.447199999999995</v>
      </c>
      <c r="H74">
        <v>317</v>
      </c>
      <c r="I74">
        <v>110.617</v>
      </c>
      <c r="J74">
        <v>27</v>
      </c>
      <c r="K74">
        <v>110.047</v>
      </c>
      <c r="L74">
        <v>57</v>
      </c>
      <c r="M74">
        <v>96.9315</v>
      </c>
      <c r="N74">
        <v>62</v>
      </c>
      <c r="O74">
        <v>99.544700000000006</v>
      </c>
      <c r="P74">
        <v>111</v>
      </c>
      <c r="Q74">
        <v>10.5024</v>
      </c>
      <c r="R74">
        <v>77</v>
      </c>
      <c r="S74">
        <f t="shared" si="24"/>
        <v>0.159500099475891</v>
      </c>
      <c r="T74">
        <f t="shared" si="25"/>
        <v>77</v>
      </c>
      <c r="U74">
        <f t="shared" si="26"/>
        <v>797406.69378582586</v>
      </c>
      <c r="V74">
        <f t="shared" si="27"/>
        <v>83</v>
      </c>
      <c r="W74">
        <f t="shared" si="28"/>
        <v>23.894919170863581</v>
      </c>
      <c r="X74">
        <f t="shared" si="29"/>
        <v>150</v>
      </c>
      <c r="Y74">
        <f t="shared" si="30"/>
        <v>113.5</v>
      </c>
      <c r="Z74">
        <v>0.7833</v>
      </c>
      <c r="AA74">
        <v>64</v>
      </c>
      <c r="AB74">
        <v>0.71050000000000002</v>
      </c>
      <c r="AC74">
        <f t="shared" si="31"/>
        <v>0.74690000000000001</v>
      </c>
      <c r="AD74">
        <v>80</v>
      </c>
      <c r="AE74">
        <v>0.76690000000000003</v>
      </c>
      <c r="AF74">
        <v>67</v>
      </c>
      <c r="AG74">
        <v>0.78290000000000004</v>
      </c>
      <c r="AH74">
        <v>69</v>
      </c>
      <c r="AI74">
        <f t="shared" si="32"/>
        <v>81.583333333333329</v>
      </c>
      <c r="AJ74">
        <f>IF(C74=1,(AI74/Z74),REF)</f>
        <v>104.15336822843524</v>
      </c>
      <c r="AK74">
        <f t="shared" si="33"/>
        <v>72</v>
      </c>
      <c r="AL74">
        <f>IF(B74=1,(AI74/AC74),REF)</f>
        <v>109.22925871379479</v>
      </c>
      <c r="AM74">
        <f t="shared" si="34"/>
        <v>75</v>
      </c>
      <c r="AN74">
        <f t="shared" si="35"/>
        <v>67</v>
      </c>
      <c r="AO74" t="str">
        <f t="shared" si="36"/>
        <v>Towson</v>
      </c>
      <c r="AP74">
        <f t="shared" si="37"/>
        <v>0.50095065921467186</v>
      </c>
      <c r="AQ74">
        <f t="shared" si="38"/>
        <v>0.42497501621373462</v>
      </c>
      <c r="AR74">
        <f t="shared" si="39"/>
        <v>0.73488342565939468</v>
      </c>
      <c r="AS74" t="str">
        <f t="shared" si="40"/>
        <v>Towson</v>
      </c>
      <c r="AT74">
        <f t="shared" si="41"/>
        <v>0.73488342565939468</v>
      </c>
      <c r="AU74">
        <f t="shared" si="42"/>
        <v>73</v>
      </c>
      <c r="AV74">
        <f t="shared" si="43"/>
        <v>73.333333333333329</v>
      </c>
      <c r="AW74">
        <f t="shared" si="44"/>
        <v>78</v>
      </c>
      <c r="AX74" t="str">
        <f t="shared" si="45"/>
        <v>Towson</v>
      </c>
      <c r="AY74" t="str">
        <f t="shared" si="46"/>
        <v/>
      </c>
      <c r="AZ74">
        <v>73</v>
      </c>
      <c r="BE74" t="s">
        <v>271</v>
      </c>
      <c r="BF74">
        <f t="shared" si="23"/>
        <v>0.82795221218201831</v>
      </c>
      <c r="BG74">
        <v>1.0580882352940932</v>
      </c>
      <c r="BI74" t="s">
        <v>92</v>
      </c>
      <c r="BJ74">
        <v>0.77254119272297173</v>
      </c>
    </row>
    <row r="75" spans="2:62">
      <c r="B75">
        <v>1</v>
      </c>
      <c r="C75">
        <v>1</v>
      </c>
      <c r="D75" t="s">
        <v>210</v>
      </c>
      <c r="E75">
        <v>66.831100000000006</v>
      </c>
      <c r="F75">
        <v>253</v>
      </c>
      <c r="G75">
        <v>65.4602</v>
      </c>
      <c r="H75">
        <v>263</v>
      </c>
      <c r="I75">
        <v>105.142</v>
      </c>
      <c r="J75">
        <v>109</v>
      </c>
      <c r="K75">
        <v>110.051</v>
      </c>
      <c r="L75">
        <v>56</v>
      </c>
      <c r="M75">
        <v>98.263099999999994</v>
      </c>
      <c r="N75">
        <v>86</v>
      </c>
      <c r="O75">
        <v>96.009699999999995</v>
      </c>
      <c r="P75">
        <v>48</v>
      </c>
      <c r="Q75">
        <v>14.041</v>
      </c>
      <c r="R75">
        <v>45</v>
      </c>
      <c r="S75">
        <f t="shared" si="24"/>
        <v>0.21010128518010335</v>
      </c>
      <c r="T75">
        <f t="shared" si="25"/>
        <v>46</v>
      </c>
      <c r="U75">
        <f t="shared" si="26"/>
        <v>809406.32876969129</v>
      </c>
      <c r="V75">
        <f t="shared" si="27"/>
        <v>67</v>
      </c>
      <c r="W75">
        <f t="shared" si="28"/>
        <v>22.219054327490039</v>
      </c>
      <c r="X75">
        <f t="shared" si="29"/>
        <v>67</v>
      </c>
      <c r="Y75">
        <f t="shared" si="30"/>
        <v>56.5</v>
      </c>
      <c r="Z75">
        <v>0.69159999999999999</v>
      </c>
      <c r="AA75">
        <v>89</v>
      </c>
      <c r="AB75">
        <v>0.88739999999999997</v>
      </c>
      <c r="AC75">
        <f t="shared" si="31"/>
        <v>0.78949999999999998</v>
      </c>
      <c r="AD75">
        <v>66</v>
      </c>
      <c r="AE75">
        <v>0.70520000000000005</v>
      </c>
      <c r="AF75">
        <v>96</v>
      </c>
      <c r="AG75">
        <v>0.82869999999999999</v>
      </c>
      <c r="AH75">
        <v>46</v>
      </c>
      <c r="AI75">
        <f t="shared" si="32"/>
        <v>62.916666666666664</v>
      </c>
      <c r="AJ75">
        <f>IF(C75=1,(AI75/Z75),REF)</f>
        <v>90.97262386736071</v>
      </c>
      <c r="AK75">
        <f t="shared" si="33"/>
        <v>64</v>
      </c>
      <c r="AL75">
        <f>IF(B75=1,(AI75/AC75),REF)</f>
        <v>79.691788051509391</v>
      </c>
      <c r="AM75">
        <f t="shared" si="34"/>
        <v>56</v>
      </c>
      <c r="AN75">
        <f t="shared" si="35"/>
        <v>56</v>
      </c>
      <c r="AO75" t="str">
        <f t="shared" si="36"/>
        <v>Mississippi St.</v>
      </c>
      <c r="AP75">
        <f t="shared" si="37"/>
        <v>0.44833027838845579</v>
      </c>
      <c r="AQ75">
        <f t="shared" si="38"/>
        <v>0.46727091657135583</v>
      </c>
      <c r="AR75">
        <f t="shared" si="39"/>
        <v>0.73159468562137075</v>
      </c>
      <c r="AS75" t="str">
        <f t="shared" si="40"/>
        <v>Mississippi St.</v>
      </c>
      <c r="AT75">
        <f t="shared" si="41"/>
        <v>0.73159468562137075</v>
      </c>
      <c r="AU75">
        <f t="shared" si="42"/>
        <v>74</v>
      </c>
      <c r="AV75">
        <f t="shared" si="43"/>
        <v>65.333333333333329</v>
      </c>
      <c r="AW75">
        <f t="shared" si="44"/>
        <v>71</v>
      </c>
      <c r="AX75" t="str">
        <f t="shared" si="45"/>
        <v>Mississippi St.</v>
      </c>
      <c r="AY75" t="str">
        <f t="shared" si="46"/>
        <v/>
      </c>
      <c r="AZ75">
        <v>74</v>
      </c>
      <c r="BE75" t="s">
        <v>277</v>
      </c>
      <c r="BF75">
        <f t="shared" si="23"/>
        <v>0.71830763461717761</v>
      </c>
      <c r="BG75">
        <v>-0.7219117647059079</v>
      </c>
      <c r="BI75" t="s">
        <v>360</v>
      </c>
      <c r="BJ75">
        <v>0.77135478550905157</v>
      </c>
    </row>
    <row r="76" spans="2:62">
      <c r="B76">
        <v>1</v>
      </c>
      <c r="C76">
        <v>1</v>
      </c>
      <c r="D76" t="s">
        <v>369</v>
      </c>
      <c r="E76">
        <v>60.225000000000001</v>
      </c>
      <c r="F76">
        <v>358</v>
      </c>
      <c r="G76">
        <v>59.208100000000002</v>
      </c>
      <c r="H76">
        <v>357</v>
      </c>
      <c r="I76">
        <v>103.991</v>
      </c>
      <c r="J76">
        <v>130</v>
      </c>
      <c r="K76">
        <v>106.997</v>
      </c>
      <c r="L76">
        <v>98</v>
      </c>
      <c r="M76">
        <v>100.059</v>
      </c>
      <c r="N76">
        <v>137</v>
      </c>
      <c r="O76">
        <v>97.189700000000002</v>
      </c>
      <c r="P76">
        <v>67</v>
      </c>
      <c r="Q76">
        <v>9.8071599999999997</v>
      </c>
      <c r="R76">
        <v>84</v>
      </c>
      <c r="S76">
        <f t="shared" si="24"/>
        <v>0.16284433374844329</v>
      </c>
      <c r="T76">
        <f t="shared" si="25"/>
        <v>74</v>
      </c>
      <c r="U76">
        <f t="shared" si="26"/>
        <v>689477.36109202495</v>
      </c>
      <c r="V76">
        <f t="shared" si="27"/>
        <v>221</v>
      </c>
      <c r="W76">
        <f t="shared" si="28"/>
        <v>25.142912144262496</v>
      </c>
      <c r="X76">
        <f t="shared" si="29"/>
        <v>217</v>
      </c>
      <c r="Y76">
        <f t="shared" si="30"/>
        <v>145.5</v>
      </c>
      <c r="Z76">
        <v>0.77349999999999997</v>
      </c>
      <c r="AA76">
        <v>68</v>
      </c>
      <c r="AB76">
        <v>0.79649999999999999</v>
      </c>
      <c r="AC76">
        <f t="shared" si="31"/>
        <v>0.78499999999999992</v>
      </c>
      <c r="AD76">
        <v>67</v>
      </c>
      <c r="AE76">
        <v>0.83230000000000004</v>
      </c>
      <c r="AF76">
        <v>49</v>
      </c>
      <c r="AG76">
        <v>0.73160000000000003</v>
      </c>
      <c r="AH76">
        <v>88</v>
      </c>
      <c r="AI76">
        <f t="shared" si="32"/>
        <v>107.41666666666667</v>
      </c>
      <c r="AJ76">
        <f>IF(C76=1,(AI76/Z76),REF)</f>
        <v>138.87093298858005</v>
      </c>
      <c r="AK76">
        <f t="shared" si="33"/>
        <v>88</v>
      </c>
      <c r="AL76">
        <f>IF(B76=1,(AI76/AC76),REF)</f>
        <v>136.83651804670916</v>
      </c>
      <c r="AM76">
        <f t="shared" si="34"/>
        <v>88</v>
      </c>
      <c r="AN76">
        <f t="shared" si="35"/>
        <v>49</v>
      </c>
      <c r="AO76" t="str">
        <f t="shared" si="36"/>
        <v>Virginia</v>
      </c>
      <c r="AP76">
        <f t="shared" si="37"/>
        <v>0.48065486289749665</v>
      </c>
      <c r="AQ76">
        <f t="shared" si="38"/>
        <v>0.43424789101204675</v>
      </c>
      <c r="AR76">
        <f t="shared" si="39"/>
        <v>0.7313714038056085</v>
      </c>
      <c r="AS76" t="str">
        <f t="shared" si="40"/>
        <v>Virginia</v>
      </c>
      <c r="AT76">
        <f t="shared" si="41"/>
        <v>0.7313714038056085</v>
      </c>
      <c r="AU76">
        <f t="shared" si="42"/>
        <v>75</v>
      </c>
      <c r="AV76">
        <f t="shared" si="43"/>
        <v>63.666666666666664</v>
      </c>
      <c r="AW76">
        <f t="shared" si="44"/>
        <v>70</v>
      </c>
      <c r="AX76" t="str">
        <f t="shared" si="45"/>
        <v>Virginia</v>
      </c>
      <c r="AY76" t="str">
        <f t="shared" si="46"/>
        <v/>
      </c>
      <c r="AZ76">
        <v>75</v>
      </c>
      <c r="BE76" t="s">
        <v>280</v>
      </c>
      <c r="BF76">
        <f t="shared" si="23"/>
        <v>0.69576333728512796</v>
      </c>
      <c r="BG76">
        <v>1.3080882352940932</v>
      </c>
      <c r="BI76" t="s">
        <v>205</v>
      </c>
      <c r="BJ76">
        <v>0.76997979948515072</v>
      </c>
    </row>
    <row r="77" spans="2:62">
      <c r="B77">
        <v>1</v>
      </c>
      <c r="C77">
        <v>1</v>
      </c>
      <c r="D77" t="s">
        <v>84</v>
      </c>
      <c r="E77">
        <v>65.521500000000003</v>
      </c>
      <c r="F77">
        <v>308</v>
      </c>
      <c r="G77">
        <v>64.636200000000002</v>
      </c>
      <c r="H77">
        <v>302</v>
      </c>
      <c r="I77">
        <v>111.059</v>
      </c>
      <c r="J77">
        <v>24</v>
      </c>
      <c r="K77">
        <v>110.02800000000001</v>
      </c>
      <c r="L77">
        <v>58</v>
      </c>
      <c r="M77">
        <v>99.647499999999994</v>
      </c>
      <c r="N77">
        <v>123</v>
      </c>
      <c r="O77">
        <v>98.756</v>
      </c>
      <c r="P77">
        <v>95</v>
      </c>
      <c r="Q77">
        <v>11.272399999999999</v>
      </c>
      <c r="R77">
        <v>72</v>
      </c>
      <c r="S77">
        <f t="shared" si="24"/>
        <v>0.17203513350579588</v>
      </c>
      <c r="T77">
        <f t="shared" si="25"/>
        <v>69</v>
      </c>
      <c r="U77">
        <f t="shared" si="26"/>
        <v>793213.81380885618</v>
      </c>
      <c r="V77">
        <f t="shared" si="27"/>
        <v>86</v>
      </c>
      <c r="W77">
        <f t="shared" si="28"/>
        <v>23.709246630361672</v>
      </c>
      <c r="X77">
        <f t="shared" si="29"/>
        <v>142</v>
      </c>
      <c r="Y77">
        <f t="shared" si="30"/>
        <v>105.5</v>
      </c>
      <c r="Z77">
        <v>0.75270000000000004</v>
      </c>
      <c r="AA77">
        <v>71</v>
      </c>
      <c r="AB77">
        <v>0.74629999999999996</v>
      </c>
      <c r="AC77">
        <f t="shared" si="31"/>
        <v>0.74950000000000006</v>
      </c>
      <c r="AD77">
        <v>77</v>
      </c>
      <c r="AE77">
        <v>0.78749999999999998</v>
      </c>
      <c r="AF77">
        <v>65</v>
      </c>
      <c r="AG77">
        <v>0.77549999999999997</v>
      </c>
      <c r="AH77">
        <v>72</v>
      </c>
      <c r="AI77">
        <f t="shared" si="32"/>
        <v>79.083333333333329</v>
      </c>
      <c r="AJ77">
        <f>IF(C77=1,(AI77/Z77),REF)</f>
        <v>105.06620610247552</v>
      </c>
      <c r="AK77">
        <f t="shared" si="33"/>
        <v>73</v>
      </c>
      <c r="AL77">
        <f>IF(B77=1,(AI77/AC77),REF)</f>
        <v>105.5147876362019</v>
      </c>
      <c r="AM77">
        <f t="shared" si="34"/>
        <v>73</v>
      </c>
      <c r="AN77">
        <f t="shared" si="35"/>
        <v>65</v>
      </c>
      <c r="AO77" t="str">
        <f t="shared" si="36"/>
        <v>Chattanooga</v>
      </c>
      <c r="AP77">
        <f t="shared" si="37"/>
        <v>0.48096089694071437</v>
      </c>
      <c r="AQ77">
        <f t="shared" si="38"/>
        <v>0.42830267223108748</v>
      </c>
      <c r="AR77">
        <f t="shared" si="39"/>
        <v>0.72956487738955456</v>
      </c>
      <c r="AS77" t="str">
        <f t="shared" si="40"/>
        <v>Chattanooga</v>
      </c>
      <c r="AT77">
        <f t="shared" si="41"/>
        <v>0.72956487738955456</v>
      </c>
      <c r="AU77">
        <f t="shared" si="42"/>
        <v>76</v>
      </c>
      <c r="AV77">
        <f t="shared" si="43"/>
        <v>72.666666666666671</v>
      </c>
      <c r="AW77">
        <f t="shared" si="44"/>
        <v>77</v>
      </c>
      <c r="AX77" t="str">
        <f t="shared" si="45"/>
        <v>Chattanooga</v>
      </c>
      <c r="AY77" t="str">
        <f t="shared" si="46"/>
        <v/>
      </c>
      <c r="AZ77">
        <v>76</v>
      </c>
      <c r="BE77" t="s">
        <v>285</v>
      </c>
      <c r="BF77">
        <f t="shared" si="23"/>
        <v>0.81992258986269917</v>
      </c>
      <c r="BG77">
        <v>0.42808823529408357</v>
      </c>
      <c r="BI77" t="s">
        <v>161</v>
      </c>
      <c r="BJ77">
        <v>0.76865794372765306</v>
      </c>
    </row>
    <row r="78" spans="2:62">
      <c r="B78">
        <v>1</v>
      </c>
      <c r="C78">
        <v>1</v>
      </c>
      <c r="D78" t="s">
        <v>303</v>
      </c>
      <c r="E78">
        <v>71.5227</v>
      </c>
      <c r="F78">
        <v>37</v>
      </c>
      <c r="G78">
        <v>69.400800000000004</v>
      </c>
      <c r="H78">
        <v>59</v>
      </c>
      <c r="I78">
        <v>119.38200000000001</v>
      </c>
      <c r="J78">
        <v>1</v>
      </c>
      <c r="K78">
        <v>116.76300000000001</v>
      </c>
      <c r="L78">
        <v>12</v>
      </c>
      <c r="M78">
        <v>103.747</v>
      </c>
      <c r="N78">
        <v>228</v>
      </c>
      <c r="O78">
        <v>105.32</v>
      </c>
      <c r="P78">
        <v>220</v>
      </c>
      <c r="Q78">
        <v>11.4429</v>
      </c>
      <c r="R78">
        <v>71</v>
      </c>
      <c r="S78">
        <f t="shared" si="24"/>
        <v>0.15999116364454938</v>
      </c>
      <c r="T78">
        <f t="shared" si="25"/>
        <v>76</v>
      </c>
      <c r="U78">
        <f t="shared" si="26"/>
        <v>975111.75176193635</v>
      </c>
      <c r="V78">
        <f t="shared" si="27"/>
        <v>8</v>
      </c>
      <c r="W78">
        <f t="shared" si="28"/>
        <v>24.075397141833388</v>
      </c>
      <c r="X78">
        <f t="shared" si="29"/>
        <v>158</v>
      </c>
      <c r="Y78">
        <f t="shared" si="30"/>
        <v>117</v>
      </c>
      <c r="Z78">
        <v>0.68859999999999999</v>
      </c>
      <c r="AA78">
        <v>90</v>
      </c>
      <c r="AB78">
        <v>0.87250000000000005</v>
      </c>
      <c r="AC78">
        <f t="shared" si="31"/>
        <v>0.78055000000000008</v>
      </c>
      <c r="AD78">
        <v>68</v>
      </c>
      <c r="AE78">
        <v>0.71789999999999998</v>
      </c>
      <c r="AF78">
        <v>89</v>
      </c>
      <c r="AG78">
        <v>0.75490000000000002</v>
      </c>
      <c r="AH78">
        <v>78</v>
      </c>
      <c r="AI78">
        <f t="shared" si="32"/>
        <v>72.666666666666671</v>
      </c>
      <c r="AJ78">
        <f>IF(C78=1,(AI78/Z78),REF)</f>
        <v>105.52812469745378</v>
      </c>
      <c r="AK78">
        <f t="shared" si="33"/>
        <v>74</v>
      </c>
      <c r="AL78">
        <f>IF(B78=1,(AI78/AC78),REF)</f>
        <v>93.096748019558859</v>
      </c>
      <c r="AM78">
        <f t="shared" si="34"/>
        <v>67</v>
      </c>
      <c r="AN78">
        <f t="shared" si="35"/>
        <v>67</v>
      </c>
      <c r="AO78" t="str">
        <f t="shared" si="36"/>
        <v>South Dakota St.</v>
      </c>
      <c r="AP78">
        <f t="shared" si="37"/>
        <v>0.43980924493916013</v>
      </c>
      <c r="AQ78">
        <f t="shared" si="38"/>
        <v>0.45308243637938356</v>
      </c>
      <c r="AR78">
        <f t="shared" si="39"/>
        <v>0.72428170033212091</v>
      </c>
      <c r="AS78" t="str">
        <f t="shared" si="40"/>
        <v>South Dakota St.</v>
      </c>
      <c r="AT78">
        <f t="shared" si="41"/>
        <v>0.72428170033212091</v>
      </c>
      <c r="AU78">
        <f t="shared" si="42"/>
        <v>77</v>
      </c>
      <c r="AV78">
        <f t="shared" si="43"/>
        <v>70.666666666666671</v>
      </c>
      <c r="AW78">
        <f t="shared" si="44"/>
        <v>75</v>
      </c>
      <c r="AX78" t="str">
        <f t="shared" si="45"/>
        <v>South Dakota St.</v>
      </c>
      <c r="AY78" t="str">
        <f t="shared" si="46"/>
        <v/>
      </c>
      <c r="AZ78">
        <v>77</v>
      </c>
      <c r="BE78" t="s">
        <v>286</v>
      </c>
      <c r="BF78">
        <f t="shared" si="23"/>
        <v>0.65241076482696192</v>
      </c>
      <c r="BG78">
        <v>-1.2019117647059119</v>
      </c>
      <c r="BI78" t="s">
        <v>255</v>
      </c>
      <c r="BJ78">
        <v>0.76741344262136613</v>
      </c>
    </row>
    <row r="79" spans="2:62">
      <c r="B79">
        <v>1</v>
      </c>
      <c r="C79">
        <v>1</v>
      </c>
      <c r="D79" t="s">
        <v>91</v>
      </c>
      <c r="E79">
        <v>68.465500000000006</v>
      </c>
      <c r="F79">
        <v>157</v>
      </c>
      <c r="G79">
        <v>67.233099999999993</v>
      </c>
      <c r="H79">
        <v>168</v>
      </c>
      <c r="I79">
        <v>102.98099999999999</v>
      </c>
      <c r="J79">
        <v>155</v>
      </c>
      <c r="K79">
        <v>106.883</v>
      </c>
      <c r="L79">
        <v>99</v>
      </c>
      <c r="M79">
        <v>97.1845</v>
      </c>
      <c r="N79">
        <v>65</v>
      </c>
      <c r="O79">
        <v>95.421300000000002</v>
      </c>
      <c r="P79">
        <v>42</v>
      </c>
      <c r="Q79">
        <v>11.461399999999999</v>
      </c>
      <c r="R79">
        <v>70</v>
      </c>
      <c r="S79">
        <f t="shared" si="24"/>
        <v>0.16740840277219904</v>
      </c>
      <c r="T79">
        <f t="shared" si="25"/>
        <v>70</v>
      </c>
      <c r="U79">
        <f t="shared" si="26"/>
        <v>782148.20753522951</v>
      </c>
      <c r="V79">
        <f t="shared" si="27"/>
        <v>99</v>
      </c>
      <c r="W79">
        <f t="shared" si="28"/>
        <v>21.476363313380851</v>
      </c>
      <c r="X79">
        <f t="shared" si="29"/>
        <v>37</v>
      </c>
      <c r="Y79">
        <f t="shared" si="30"/>
        <v>53.5</v>
      </c>
      <c r="Z79">
        <v>0.73960000000000004</v>
      </c>
      <c r="AA79">
        <v>77</v>
      </c>
      <c r="AB79">
        <v>0.7097</v>
      </c>
      <c r="AC79">
        <f t="shared" si="31"/>
        <v>0.72465000000000002</v>
      </c>
      <c r="AD79">
        <v>87</v>
      </c>
      <c r="AE79">
        <v>0.90920000000000001</v>
      </c>
      <c r="AF79">
        <v>12</v>
      </c>
      <c r="AG79">
        <v>0.54800000000000004</v>
      </c>
      <c r="AH79">
        <v>154</v>
      </c>
      <c r="AI79">
        <f t="shared" si="32"/>
        <v>79.25</v>
      </c>
      <c r="AJ79">
        <f>IF(C79=1,(AI79/Z79),REF)</f>
        <v>107.15251487290426</v>
      </c>
      <c r="AK79">
        <f t="shared" si="33"/>
        <v>75</v>
      </c>
      <c r="AL79">
        <f>IF(B79=1,(AI79/AC79),REF)</f>
        <v>109.36314082660594</v>
      </c>
      <c r="AM79">
        <f t="shared" si="34"/>
        <v>76</v>
      </c>
      <c r="AN79">
        <f t="shared" si="35"/>
        <v>12</v>
      </c>
      <c r="AO79" t="str">
        <f t="shared" si="36"/>
        <v>Colorado</v>
      </c>
      <c r="AP79">
        <f t="shared" si="37"/>
        <v>0.47166192968388049</v>
      </c>
      <c r="AQ79">
        <f t="shared" si="38"/>
        <v>0.41225196817654897</v>
      </c>
      <c r="AR79">
        <f t="shared" si="39"/>
        <v>0.72135988377958016</v>
      </c>
      <c r="AS79" t="str">
        <f t="shared" si="40"/>
        <v>Colorado</v>
      </c>
      <c r="AT79">
        <f t="shared" si="41"/>
        <v>0.72135988377958016</v>
      </c>
      <c r="AU79">
        <f t="shared" si="42"/>
        <v>78</v>
      </c>
      <c r="AV79">
        <f t="shared" si="43"/>
        <v>59</v>
      </c>
      <c r="AW79">
        <f t="shared" si="44"/>
        <v>63</v>
      </c>
      <c r="AX79" t="str">
        <f t="shared" si="45"/>
        <v>Colorado</v>
      </c>
      <c r="AY79" t="str">
        <f t="shared" si="46"/>
        <v/>
      </c>
      <c r="AZ79">
        <v>78</v>
      </c>
      <c r="BE79" t="s">
        <v>290</v>
      </c>
      <c r="BF79">
        <f t="shared" si="23"/>
        <v>0.78042738029148395</v>
      </c>
      <c r="BG79">
        <v>-0.12191176470591358</v>
      </c>
      <c r="BI79" t="s">
        <v>270</v>
      </c>
      <c r="BJ79">
        <v>0.76596027386635612</v>
      </c>
    </row>
    <row r="80" spans="2:62">
      <c r="B80">
        <v>1</v>
      </c>
      <c r="C80">
        <v>1</v>
      </c>
      <c r="D80" t="s">
        <v>195</v>
      </c>
      <c r="E80">
        <v>67.448099999999997</v>
      </c>
      <c r="F80">
        <v>213</v>
      </c>
      <c r="G80">
        <v>66.499700000000004</v>
      </c>
      <c r="H80">
        <v>206</v>
      </c>
      <c r="I80">
        <v>104.36</v>
      </c>
      <c r="J80">
        <v>127</v>
      </c>
      <c r="K80">
        <v>109.52200000000001</v>
      </c>
      <c r="L80">
        <v>66</v>
      </c>
      <c r="M80">
        <v>104.194</v>
      </c>
      <c r="N80">
        <v>241</v>
      </c>
      <c r="O80">
        <v>99.403599999999997</v>
      </c>
      <c r="P80">
        <v>106</v>
      </c>
      <c r="Q80">
        <v>10.118600000000001</v>
      </c>
      <c r="R80">
        <v>80</v>
      </c>
      <c r="S80">
        <f t="shared" si="24"/>
        <v>0.15001756906421396</v>
      </c>
      <c r="T80">
        <f t="shared" si="25"/>
        <v>80</v>
      </c>
      <c r="U80">
        <f t="shared" si="26"/>
        <v>809044.57861568045</v>
      </c>
      <c r="V80">
        <f t="shared" si="27"/>
        <v>68</v>
      </c>
      <c r="W80">
        <f t="shared" si="28"/>
        <v>23.274140984265173</v>
      </c>
      <c r="X80">
        <f t="shared" si="29"/>
        <v>110</v>
      </c>
      <c r="Y80">
        <f t="shared" si="30"/>
        <v>95</v>
      </c>
      <c r="Z80">
        <v>0.74380000000000002</v>
      </c>
      <c r="AA80">
        <v>75</v>
      </c>
      <c r="AB80">
        <v>0.72299999999999998</v>
      </c>
      <c r="AC80">
        <f t="shared" si="31"/>
        <v>0.73340000000000005</v>
      </c>
      <c r="AD80">
        <v>82</v>
      </c>
      <c r="AE80">
        <v>0.68920000000000003</v>
      </c>
      <c r="AF80">
        <v>102</v>
      </c>
      <c r="AG80">
        <v>0.70799999999999996</v>
      </c>
      <c r="AH80">
        <v>93</v>
      </c>
      <c r="AI80">
        <f t="shared" si="32"/>
        <v>86.666666666666671</v>
      </c>
      <c r="AJ80">
        <f>IF(C80=1,(AI80/Z80),REF)</f>
        <v>116.51877744913507</v>
      </c>
      <c r="AK80">
        <f t="shared" si="33"/>
        <v>79</v>
      </c>
      <c r="AL80">
        <f>IF(B80=1,(AI80/AC80),REF)</f>
        <v>118.17107535678575</v>
      </c>
      <c r="AM80">
        <f t="shared" si="34"/>
        <v>82</v>
      </c>
      <c r="AN80">
        <f t="shared" si="35"/>
        <v>79</v>
      </c>
      <c r="AO80" t="str">
        <f t="shared" si="36"/>
        <v>Maryland</v>
      </c>
      <c r="AP80">
        <f t="shared" si="37"/>
        <v>0.47038204936959882</v>
      </c>
      <c r="AQ80">
        <f t="shared" si="38"/>
        <v>0.41320952134483624</v>
      </c>
      <c r="AR80">
        <f t="shared" si="39"/>
        <v>0.72125465212090101</v>
      </c>
      <c r="AS80" t="str">
        <f t="shared" si="40"/>
        <v>Maryland</v>
      </c>
      <c r="AT80">
        <f t="shared" si="41"/>
        <v>0.72125465212090101</v>
      </c>
      <c r="AU80">
        <f t="shared" si="42"/>
        <v>79</v>
      </c>
      <c r="AV80">
        <f t="shared" si="43"/>
        <v>80</v>
      </c>
      <c r="AW80">
        <f t="shared" si="44"/>
        <v>83</v>
      </c>
      <c r="AX80" t="str">
        <f t="shared" si="45"/>
        <v>Maryland</v>
      </c>
      <c r="AY80" t="str">
        <f t="shared" si="46"/>
        <v/>
      </c>
      <c r="AZ80">
        <v>79</v>
      </c>
      <c r="BE80" t="s">
        <v>291</v>
      </c>
      <c r="BF80">
        <f t="shared" si="23"/>
        <v>0.83038196020966148</v>
      </c>
      <c r="BG80">
        <v>-6.191176470591131E-2</v>
      </c>
      <c r="BI80" t="s">
        <v>121</v>
      </c>
      <c r="BJ80">
        <v>0.76594255091740726</v>
      </c>
    </row>
    <row r="81" spans="2:62">
      <c r="B81">
        <v>1</v>
      </c>
      <c r="C81">
        <v>1</v>
      </c>
      <c r="D81" t="s">
        <v>338</v>
      </c>
      <c r="E81">
        <v>69.295599999999993</v>
      </c>
      <c r="F81">
        <v>98</v>
      </c>
      <c r="G81">
        <v>67.823700000000002</v>
      </c>
      <c r="H81">
        <v>121</v>
      </c>
      <c r="I81">
        <v>104.31399999999999</v>
      </c>
      <c r="J81">
        <v>128</v>
      </c>
      <c r="K81">
        <v>108.782</v>
      </c>
      <c r="L81">
        <v>72</v>
      </c>
      <c r="M81">
        <v>102.03700000000001</v>
      </c>
      <c r="N81">
        <v>189</v>
      </c>
      <c r="O81">
        <v>101.255</v>
      </c>
      <c r="P81">
        <v>139</v>
      </c>
      <c r="Q81">
        <v>7.5268100000000002</v>
      </c>
      <c r="R81">
        <v>99</v>
      </c>
      <c r="S81">
        <f t="shared" si="24"/>
        <v>0.10862161522520913</v>
      </c>
      <c r="T81">
        <f t="shared" si="25"/>
        <v>97</v>
      </c>
      <c r="U81">
        <f t="shared" si="26"/>
        <v>820011.11270969419</v>
      </c>
      <c r="V81">
        <f t="shared" si="27"/>
        <v>58</v>
      </c>
      <c r="W81">
        <f t="shared" si="28"/>
        <v>23.332469420423024</v>
      </c>
      <c r="X81">
        <f t="shared" si="29"/>
        <v>114</v>
      </c>
      <c r="Y81">
        <f t="shared" si="30"/>
        <v>105.5</v>
      </c>
      <c r="Z81">
        <v>0.72219999999999995</v>
      </c>
      <c r="AA81">
        <v>81</v>
      </c>
      <c r="AB81">
        <v>0.7984</v>
      </c>
      <c r="AC81">
        <f t="shared" si="31"/>
        <v>0.76029999999999998</v>
      </c>
      <c r="AD81">
        <v>75</v>
      </c>
      <c r="AE81">
        <v>0.79779999999999995</v>
      </c>
      <c r="AF81">
        <v>62</v>
      </c>
      <c r="AG81">
        <v>0.48980000000000001</v>
      </c>
      <c r="AH81">
        <v>178</v>
      </c>
      <c r="AI81">
        <f t="shared" si="32"/>
        <v>95.916666666666671</v>
      </c>
      <c r="AJ81">
        <f>IF(C81=1,(AI81/Z81),REF)</f>
        <v>132.81177882396383</v>
      </c>
      <c r="AK81">
        <f t="shared" si="33"/>
        <v>85</v>
      </c>
      <c r="AL81">
        <f>IF(B81=1,(AI81/AC81),REF)</f>
        <v>126.15634179490553</v>
      </c>
      <c r="AM81">
        <f t="shared" si="34"/>
        <v>84</v>
      </c>
      <c r="AN81">
        <f t="shared" si="35"/>
        <v>62</v>
      </c>
      <c r="AO81" t="str">
        <f t="shared" si="36"/>
        <v>Tulane</v>
      </c>
      <c r="AP81">
        <f t="shared" si="37"/>
        <v>0.45078347026313087</v>
      </c>
      <c r="AQ81">
        <f t="shared" si="38"/>
        <v>0.42487841431224821</v>
      </c>
      <c r="AR81">
        <f t="shared" si="39"/>
        <v>0.71865852261756347</v>
      </c>
      <c r="AS81" t="str">
        <f t="shared" si="40"/>
        <v>Tulane</v>
      </c>
      <c r="AT81">
        <f t="shared" si="41"/>
        <v>0.71865852261756347</v>
      </c>
      <c r="AU81">
        <f t="shared" si="42"/>
        <v>80</v>
      </c>
      <c r="AV81">
        <f t="shared" si="43"/>
        <v>72.333333333333329</v>
      </c>
      <c r="AW81">
        <f t="shared" si="44"/>
        <v>76</v>
      </c>
      <c r="AX81" t="str">
        <f t="shared" si="45"/>
        <v>Tulane</v>
      </c>
      <c r="AY81" t="str">
        <f t="shared" si="46"/>
        <v/>
      </c>
      <c r="AZ81">
        <v>80</v>
      </c>
      <c r="BE81" t="s">
        <v>295</v>
      </c>
      <c r="BF81">
        <f t="shared" si="23"/>
        <v>0.77820893841951477</v>
      </c>
      <c r="BG81">
        <v>1.4880882352940858</v>
      </c>
      <c r="BI81" t="s">
        <v>250</v>
      </c>
      <c r="BJ81">
        <v>0.76587551917459207</v>
      </c>
    </row>
    <row r="82" spans="2:62">
      <c r="B82">
        <v>1</v>
      </c>
      <c r="C82">
        <v>1</v>
      </c>
      <c r="D82" t="s">
        <v>277</v>
      </c>
      <c r="E82">
        <v>67.501000000000005</v>
      </c>
      <c r="F82">
        <v>207</v>
      </c>
      <c r="G82">
        <v>66.862700000000004</v>
      </c>
      <c r="H82">
        <v>191</v>
      </c>
      <c r="I82">
        <v>105.575</v>
      </c>
      <c r="J82">
        <v>100</v>
      </c>
      <c r="K82">
        <v>109.146</v>
      </c>
      <c r="L82">
        <v>69</v>
      </c>
      <c r="M82">
        <v>100.27800000000001</v>
      </c>
      <c r="N82">
        <v>141</v>
      </c>
      <c r="O82">
        <v>99.320499999999996</v>
      </c>
      <c r="P82">
        <v>104</v>
      </c>
      <c r="Q82">
        <v>9.8250100000000007</v>
      </c>
      <c r="R82">
        <v>83</v>
      </c>
      <c r="S82">
        <f t="shared" si="24"/>
        <v>0.14556080650657033</v>
      </c>
      <c r="T82">
        <f t="shared" si="25"/>
        <v>85</v>
      </c>
      <c r="U82">
        <f t="shared" si="26"/>
        <v>804129.24167931604</v>
      </c>
      <c r="V82">
        <f t="shared" si="27"/>
        <v>77</v>
      </c>
      <c r="W82">
        <f t="shared" si="28"/>
        <v>23.224802460432123</v>
      </c>
      <c r="X82">
        <f t="shared" si="29"/>
        <v>100</v>
      </c>
      <c r="Y82">
        <f t="shared" si="30"/>
        <v>92.5</v>
      </c>
      <c r="Z82">
        <v>0.75449999999999995</v>
      </c>
      <c r="AA82">
        <v>70</v>
      </c>
      <c r="AB82">
        <v>0.6542</v>
      </c>
      <c r="AC82">
        <f t="shared" si="31"/>
        <v>0.70435000000000003</v>
      </c>
      <c r="AD82">
        <v>93</v>
      </c>
      <c r="AE82">
        <v>0.75480000000000003</v>
      </c>
      <c r="AF82">
        <v>71</v>
      </c>
      <c r="AG82">
        <v>0.73770000000000002</v>
      </c>
      <c r="AH82">
        <v>86</v>
      </c>
      <c r="AI82">
        <f t="shared" si="32"/>
        <v>84.083333333333329</v>
      </c>
      <c r="AJ82">
        <f>IF(C82=1,(AI82/Z82),REF)</f>
        <v>111.44245637287386</v>
      </c>
      <c r="AK82">
        <f t="shared" si="33"/>
        <v>77</v>
      </c>
      <c r="AL82">
        <f>IF(B82=1,(AI82/AC82),REF)</f>
        <v>119.37720356830174</v>
      </c>
      <c r="AM82">
        <f t="shared" si="34"/>
        <v>83</v>
      </c>
      <c r="AN82">
        <f t="shared" si="35"/>
        <v>71</v>
      </c>
      <c r="AO82" t="str">
        <f t="shared" si="36"/>
        <v>Richmond</v>
      </c>
      <c r="AP82">
        <f t="shared" si="37"/>
        <v>0.4792789270340394</v>
      </c>
      <c r="AQ82">
        <f t="shared" si="38"/>
        <v>0.3963388608159597</v>
      </c>
      <c r="AR82">
        <f t="shared" si="39"/>
        <v>0.71864404626917033</v>
      </c>
      <c r="AS82" t="str">
        <f t="shared" si="40"/>
        <v>Richmond</v>
      </c>
      <c r="AT82">
        <f t="shared" si="41"/>
        <v>0.71864404626917033</v>
      </c>
      <c r="AU82">
        <f t="shared" si="42"/>
        <v>81</v>
      </c>
      <c r="AV82">
        <f t="shared" si="43"/>
        <v>81.666666666666671</v>
      </c>
      <c r="AW82">
        <f t="shared" si="44"/>
        <v>86</v>
      </c>
      <c r="AX82" t="str">
        <f t="shared" si="45"/>
        <v>Richmond</v>
      </c>
      <c r="AY82" t="str">
        <f t="shared" si="46"/>
        <v/>
      </c>
      <c r="AZ82">
        <v>81</v>
      </c>
      <c r="BE82" t="s">
        <v>303</v>
      </c>
      <c r="BF82">
        <f t="shared" si="23"/>
        <v>0.72174238061661911</v>
      </c>
      <c r="BG82">
        <v>-0.71191176470590278</v>
      </c>
      <c r="BI82" t="s">
        <v>127</v>
      </c>
      <c r="BJ82">
        <v>0.76494891463723547</v>
      </c>
    </row>
    <row r="83" spans="2:62">
      <c r="B83">
        <v>1</v>
      </c>
      <c r="C83">
        <v>1</v>
      </c>
      <c r="D83" t="s">
        <v>56</v>
      </c>
      <c r="E83">
        <v>69.920599999999993</v>
      </c>
      <c r="F83">
        <v>83</v>
      </c>
      <c r="G83">
        <v>68.7928</v>
      </c>
      <c r="H83">
        <v>79</v>
      </c>
      <c r="I83">
        <v>109.283</v>
      </c>
      <c r="J83">
        <v>36</v>
      </c>
      <c r="K83">
        <v>108.581</v>
      </c>
      <c r="L83">
        <v>74</v>
      </c>
      <c r="M83">
        <v>95.841999999999999</v>
      </c>
      <c r="N83">
        <v>42</v>
      </c>
      <c r="O83">
        <v>98.5702</v>
      </c>
      <c r="P83">
        <v>92</v>
      </c>
      <c r="Q83">
        <v>10.010400000000001</v>
      </c>
      <c r="R83">
        <v>82</v>
      </c>
      <c r="S83">
        <f t="shared" si="24"/>
        <v>0.14317382859986905</v>
      </c>
      <c r="T83">
        <f t="shared" si="25"/>
        <v>86</v>
      </c>
      <c r="U83">
        <f t="shared" si="26"/>
        <v>824352.23648525658</v>
      </c>
      <c r="V83">
        <f t="shared" si="27"/>
        <v>53</v>
      </c>
      <c r="W83">
        <f t="shared" si="28"/>
        <v>22.150721358990477</v>
      </c>
      <c r="X83">
        <f t="shared" si="29"/>
        <v>61</v>
      </c>
      <c r="Y83">
        <f t="shared" si="30"/>
        <v>73.5</v>
      </c>
      <c r="Z83">
        <v>0.70299999999999996</v>
      </c>
      <c r="AA83">
        <v>84</v>
      </c>
      <c r="AB83">
        <v>0.79300000000000004</v>
      </c>
      <c r="AC83">
        <f t="shared" si="31"/>
        <v>0.748</v>
      </c>
      <c r="AD83">
        <v>79</v>
      </c>
      <c r="AE83">
        <v>0.52739999999999998</v>
      </c>
      <c r="AF83">
        <v>161</v>
      </c>
      <c r="AG83">
        <v>0.82709999999999995</v>
      </c>
      <c r="AH83">
        <v>47</v>
      </c>
      <c r="AI83">
        <f t="shared" si="32"/>
        <v>83.25</v>
      </c>
      <c r="AJ83">
        <f>IF(C83=1,(AI83/Z83),REF)</f>
        <v>118.42105263157896</v>
      </c>
      <c r="AK83">
        <f t="shared" si="33"/>
        <v>80</v>
      </c>
      <c r="AL83">
        <f>IF(B83=1,(AI83/AC83),REF)</f>
        <v>111.29679144385027</v>
      </c>
      <c r="AM83">
        <f t="shared" si="34"/>
        <v>78</v>
      </c>
      <c r="AN83">
        <f t="shared" si="35"/>
        <v>78</v>
      </c>
      <c r="AO83" t="str">
        <f t="shared" si="36"/>
        <v>Belmont</v>
      </c>
      <c r="AP83">
        <f t="shared" si="37"/>
        <v>0.44386059513157838</v>
      </c>
      <c r="AQ83">
        <f t="shared" si="38"/>
        <v>0.42460448803341333</v>
      </c>
      <c r="AR83">
        <f t="shared" si="39"/>
        <v>0.71629009654063158</v>
      </c>
      <c r="AS83" t="str">
        <f t="shared" si="40"/>
        <v>Belmont</v>
      </c>
      <c r="AT83">
        <f t="shared" si="41"/>
        <v>0.71629009654063158</v>
      </c>
      <c r="AU83">
        <f t="shared" si="42"/>
        <v>82</v>
      </c>
      <c r="AV83">
        <f t="shared" si="43"/>
        <v>79.666666666666671</v>
      </c>
      <c r="AW83">
        <f t="shared" si="44"/>
        <v>82</v>
      </c>
      <c r="AX83" t="str">
        <f t="shared" si="45"/>
        <v>Belmont</v>
      </c>
      <c r="AY83" t="str">
        <f t="shared" si="46"/>
        <v/>
      </c>
      <c r="AZ83">
        <v>82</v>
      </c>
      <c r="BE83" t="s">
        <v>322</v>
      </c>
      <c r="BF83">
        <f t="shared" si="23"/>
        <v>0.78262907962446326</v>
      </c>
      <c r="BG83">
        <v>0.53808823529409722</v>
      </c>
      <c r="BI83" t="s">
        <v>202</v>
      </c>
      <c r="BJ83">
        <v>0.7640425312341198</v>
      </c>
    </row>
    <row r="84" spans="2:62">
      <c r="B84">
        <v>1</v>
      </c>
      <c r="C84">
        <v>1</v>
      </c>
      <c r="D84" t="s">
        <v>335</v>
      </c>
      <c r="E84">
        <v>70.231999999999999</v>
      </c>
      <c r="F84">
        <v>76</v>
      </c>
      <c r="G84">
        <v>68.728899999999996</v>
      </c>
      <c r="H84">
        <v>84</v>
      </c>
      <c r="I84">
        <v>113.73099999999999</v>
      </c>
      <c r="J84">
        <v>11</v>
      </c>
      <c r="K84">
        <v>111.256</v>
      </c>
      <c r="L84">
        <v>39</v>
      </c>
      <c r="M84">
        <v>99.048299999999998</v>
      </c>
      <c r="N84">
        <v>105</v>
      </c>
      <c r="O84">
        <v>101.928</v>
      </c>
      <c r="P84">
        <v>149</v>
      </c>
      <c r="Q84">
        <v>9.3288100000000007</v>
      </c>
      <c r="R84">
        <v>90</v>
      </c>
      <c r="S84">
        <f t="shared" si="24"/>
        <v>0.13281694953867187</v>
      </c>
      <c r="T84">
        <f t="shared" si="25"/>
        <v>90</v>
      </c>
      <c r="U84">
        <f t="shared" si="26"/>
        <v>869324.49974835198</v>
      </c>
      <c r="V84">
        <f t="shared" si="27"/>
        <v>30</v>
      </c>
      <c r="W84">
        <f t="shared" si="28"/>
        <v>23.266688117668473</v>
      </c>
      <c r="X84">
        <f t="shared" si="29"/>
        <v>106</v>
      </c>
      <c r="Y84">
        <f t="shared" si="30"/>
        <v>98</v>
      </c>
      <c r="Z84">
        <v>0.69730000000000003</v>
      </c>
      <c r="AA84">
        <v>85</v>
      </c>
      <c r="AB84">
        <v>0.7571</v>
      </c>
      <c r="AC84">
        <f t="shared" si="31"/>
        <v>0.72720000000000007</v>
      </c>
      <c r="AD84">
        <v>84</v>
      </c>
      <c r="AE84">
        <v>0.69899999999999995</v>
      </c>
      <c r="AF84">
        <v>99</v>
      </c>
      <c r="AG84">
        <v>0.69979999999999998</v>
      </c>
      <c r="AH84">
        <v>95</v>
      </c>
      <c r="AI84">
        <f t="shared" si="32"/>
        <v>82.666666666666671</v>
      </c>
      <c r="AJ84">
        <f>IF(C84=1,(AI84/Z84),REF)</f>
        <v>118.55251207036666</v>
      </c>
      <c r="AK84">
        <f t="shared" si="33"/>
        <v>81</v>
      </c>
      <c r="AL84">
        <f>IF(B84=1,(AI84/AC84),REF)</f>
        <v>113.67803447011367</v>
      </c>
      <c r="AM84">
        <f t="shared" si="34"/>
        <v>80</v>
      </c>
      <c r="AN84">
        <f t="shared" si="35"/>
        <v>80</v>
      </c>
      <c r="AO84" t="str">
        <f t="shared" si="36"/>
        <v>Toledo</v>
      </c>
      <c r="AP84">
        <f t="shared" si="37"/>
        <v>0.44021288171918638</v>
      </c>
      <c r="AQ84">
        <f t="shared" si="38"/>
        <v>0.41170639576169538</v>
      </c>
      <c r="AR84">
        <f t="shared" si="39"/>
        <v>0.71079993597455637</v>
      </c>
      <c r="AS84" t="str">
        <f t="shared" si="40"/>
        <v>Toledo</v>
      </c>
      <c r="AT84">
        <f t="shared" si="41"/>
        <v>0.71079993597455637</v>
      </c>
      <c r="AU84">
        <f t="shared" si="42"/>
        <v>83</v>
      </c>
      <c r="AV84">
        <f t="shared" si="43"/>
        <v>82.333333333333329</v>
      </c>
      <c r="AW84">
        <f t="shared" si="44"/>
        <v>87</v>
      </c>
      <c r="AX84" t="str">
        <f t="shared" si="45"/>
        <v>Toledo</v>
      </c>
      <c r="AY84" t="str">
        <f t="shared" si="46"/>
        <v/>
      </c>
      <c r="AZ84">
        <v>83</v>
      </c>
      <c r="BE84" t="s">
        <v>324</v>
      </c>
      <c r="BF84">
        <f t="shared" si="23"/>
        <v>0.86320721969402692</v>
      </c>
      <c r="BG84">
        <v>-0.6419117647059096</v>
      </c>
      <c r="BI84" t="s">
        <v>320</v>
      </c>
      <c r="BJ84">
        <v>0.76107157969097083</v>
      </c>
    </row>
    <row r="85" spans="2:62">
      <c r="B85">
        <v>1</v>
      </c>
      <c r="C85">
        <v>1</v>
      </c>
      <c r="D85" t="s">
        <v>228</v>
      </c>
      <c r="E85">
        <v>67.872100000000003</v>
      </c>
      <c r="F85">
        <v>186</v>
      </c>
      <c r="G85">
        <v>66.172399999999996</v>
      </c>
      <c r="H85">
        <v>223</v>
      </c>
      <c r="I85">
        <v>104.869</v>
      </c>
      <c r="J85">
        <v>119</v>
      </c>
      <c r="K85">
        <v>107.80500000000001</v>
      </c>
      <c r="L85">
        <v>87</v>
      </c>
      <c r="M85">
        <v>96.092600000000004</v>
      </c>
      <c r="N85">
        <v>44</v>
      </c>
      <c r="O85">
        <v>97.702100000000002</v>
      </c>
      <c r="P85">
        <v>73</v>
      </c>
      <c r="Q85">
        <v>10.102600000000001</v>
      </c>
      <c r="R85">
        <v>81</v>
      </c>
      <c r="S85">
        <f t="shared" si="24"/>
        <v>0.14885203198368704</v>
      </c>
      <c r="T85">
        <f t="shared" si="25"/>
        <v>82</v>
      </c>
      <c r="U85">
        <f t="shared" si="26"/>
        <v>788803.98238460254</v>
      </c>
      <c r="V85">
        <f t="shared" si="27"/>
        <v>91</v>
      </c>
      <c r="W85">
        <f t="shared" si="28"/>
        <v>22.498571838658041</v>
      </c>
      <c r="X85">
        <f t="shared" si="29"/>
        <v>76</v>
      </c>
      <c r="Y85">
        <f t="shared" si="30"/>
        <v>79</v>
      </c>
      <c r="Z85">
        <v>0.69169999999999998</v>
      </c>
      <c r="AA85">
        <v>88</v>
      </c>
      <c r="AB85">
        <v>0.77159999999999995</v>
      </c>
      <c r="AC85">
        <f t="shared" si="31"/>
        <v>0.73164999999999991</v>
      </c>
      <c r="AD85">
        <v>83</v>
      </c>
      <c r="AE85">
        <v>0.80669999999999997</v>
      </c>
      <c r="AF85">
        <v>58</v>
      </c>
      <c r="AG85">
        <v>0.67220000000000002</v>
      </c>
      <c r="AH85">
        <v>106</v>
      </c>
      <c r="AI85">
        <f t="shared" si="32"/>
        <v>83.166666666666671</v>
      </c>
      <c r="AJ85">
        <f>IF(C85=1,(AI85/Z85),REF)</f>
        <v>120.23516938942703</v>
      </c>
      <c r="AK85">
        <f t="shared" si="33"/>
        <v>82</v>
      </c>
      <c r="AL85">
        <f>IF(B85=1,(AI85/AC85),REF)</f>
        <v>113.67001526230668</v>
      </c>
      <c r="AM85">
        <f t="shared" si="34"/>
        <v>79</v>
      </c>
      <c r="AN85">
        <f t="shared" si="35"/>
        <v>58</v>
      </c>
      <c r="AO85" t="str">
        <f t="shared" si="36"/>
        <v>New Mexico St.</v>
      </c>
      <c r="AP85">
        <f t="shared" si="37"/>
        <v>0.43606254138783401</v>
      </c>
      <c r="AQ85">
        <f t="shared" si="38"/>
        <v>0.41422942895316711</v>
      </c>
      <c r="AR85">
        <f t="shared" si="39"/>
        <v>0.7102565261194832</v>
      </c>
      <c r="AS85" t="str">
        <f t="shared" si="40"/>
        <v>New Mexico St.</v>
      </c>
      <c r="AT85">
        <f t="shared" si="41"/>
        <v>0.7102565261194832</v>
      </c>
      <c r="AU85">
        <f t="shared" si="42"/>
        <v>84</v>
      </c>
      <c r="AV85">
        <f t="shared" si="43"/>
        <v>75</v>
      </c>
      <c r="AW85">
        <f t="shared" si="44"/>
        <v>80</v>
      </c>
      <c r="AX85" t="str">
        <f t="shared" si="45"/>
        <v>New Mexico St.</v>
      </c>
      <c r="AY85" t="str">
        <f t="shared" si="46"/>
        <v/>
      </c>
      <c r="AZ85">
        <v>84</v>
      </c>
      <c r="BE85" t="s">
        <v>328</v>
      </c>
      <c r="BF85">
        <f t="shared" si="23"/>
        <v>0.82878429444806767</v>
      </c>
      <c r="BG85">
        <v>-0.60191176470590335</v>
      </c>
      <c r="BI85" t="s">
        <v>389</v>
      </c>
      <c r="BJ85">
        <v>0.7604596787130814</v>
      </c>
    </row>
    <row r="86" spans="2:62">
      <c r="B86">
        <v>1</v>
      </c>
      <c r="C86">
        <v>1</v>
      </c>
      <c r="D86" t="s">
        <v>86</v>
      </c>
      <c r="E86">
        <v>68.540599999999998</v>
      </c>
      <c r="F86">
        <v>150</v>
      </c>
      <c r="G86">
        <v>67.441999999999993</v>
      </c>
      <c r="H86">
        <v>147</v>
      </c>
      <c r="I86">
        <v>101.03</v>
      </c>
      <c r="J86">
        <v>200</v>
      </c>
      <c r="K86">
        <v>104.492</v>
      </c>
      <c r="L86">
        <v>150</v>
      </c>
      <c r="M86">
        <v>96.712299999999999</v>
      </c>
      <c r="N86">
        <v>56</v>
      </c>
      <c r="O86">
        <v>97.448999999999998</v>
      </c>
      <c r="P86">
        <v>71</v>
      </c>
      <c r="Q86">
        <v>7.0425700000000004</v>
      </c>
      <c r="R86">
        <v>101</v>
      </c>
      <c r="S86">
        <f t="shared" si="24"/>
        <v>0.10275661432785833</v>
      </c>
      <c r="T86">
        <f t="shared" si="25"/>
        <v>101</v>
      </c>
      <c r="U86">
        <f t="shared" si="26"/>
        <v>748365.8916533984</v>
      </c>
      <c r="V86">
        <f t="shared" si="27"/>
        <v>139</v>
      </c>
      <c r="W86">
        <f t="shared" si="28"/>
        <v>22.186863784981878</v>
      </c>
      <c r="X86">
        <f t="shared" si="29"/>
        <v>62</v>
      </c>
      <c r="Y86">
        <f t="shared" si="30"/>
        <v>81.5</v>
      </c>
      <c r="Z86">
        <v>0.72150000000000003</v>
      </c>
      <c r="AA86">
        <v>82</v>
      </c>
      <c r="AB86">
        <v>0.72689999999999999</v>
      </c>
      <c r="AC86">
        <f t="shared" si="31"/>
        <v>0.72419999999999995</v>
      </c>
      <c r="AD86">
        <v>88</v>
      </c>
      <c r="AE86">
        <v>0.66110000000000002</v>
      </c>
      <c r="AF86">
        <v>115</v>
      </c>
      <c r="AG86">
        <v>0.76249999999999996</v>
      </c>
      <c r="AH86">
        <v>74</v>
      </c>
      <c r="AI86">
        <f t="shared" si="32"/>
        <v>99.75</v>
      </c>
      <c r="AJ86">
        <f>IF(C86=1,(AI86/Z86),REF)</f>
        <v>138.25363825363826</v>
      </c>
      <c r="AK86">
        <f t="shared" si="33"/>
        <v>87</v>
      </c>
      <c r="AL86">
        <f>IF(B86=1,(AI86/AC86),REF)</f>
        <v>137.73819386909693</v>
      </c>
      <c r="AM86">
        <f t="shared" si="34"/>
        <v>90</v>
      </c>
      <c r="AN86">
        <f t="shared" si="35"/>
        <v>87</v>
      </c>
      <c r="AO86" t="str">
        <f t="shared" si="36"/>
        <v>Cincinnati</v>
      </c>
      <c r="AP86">
        <f t="shared" si="37"/>
        <v>0.44854171201648607</v>
      </c>
      <c r="AQ86">
        <f t="shared" si="38"/>
        <v>0.40028566317385661</v>
      </c>
      <c r="AR86">
        <f t="shared" si="39"/>
        <v>0.7097669172201253</v>
      </c>
      <c r="AS86" t="str">
        <f t="shared" si="40"/>
        <v>Cincinnati</v>
      </c>
      <c r="AT86">
        <f t="shared" si="41"/>
        <v>0.7097669172201253</v>
      </c>
      <c r="AU86">
        <f t="shared" si="42"/>
        <v>85</v>
      </c>
      <c r="AV86">
        <f t="shared" si="43"/>
        <v>86.666666666666671</v>
      </c>
      <c r="AW86">
        <f t="shared" si="44"/>
        <v>89</v>
      </c>
      <c r="AX86" t="str">
        <f t="shared" si="45"/>
        <v>Cincinnati</v>
      </c>
      <c r="AY86" t="str">
        <f t="shared" si="46"/>
        <v/>
      </c>
      <c r="AZ86">
        <v>85</v>
      </c>
      <c r="BE86" t="s">
        <v>330</v>
      </c>
      <c r="BF86">
        <f t="shared" si="23"/>
        <v>0.50626288043625312</v>
      </c>
      <c r="BG86">
        <v>-1.6119117647059085</v>
      </c>
      <c r="BI86" t="s">
        <v>314</v>
      </c>
      <c r="BJ86">
        <v>0.76016970674362661</v>
      </c>
    </row>
    <row r="87" spans="2:62">
      <c r="B87">
        <v>1</v>
      </c>
      <c r="C87">
        <v>1</v>
      </c>
      <c r="D87" t="s">
        <v>248</v>
      </c>
      <c r="E87">
        <v>68.700100000000006</v>
      </c>
      <c r="F87">
        <v>137</v>
      </c>
      <c r="G87">
        <v>67.581599999999995</v>
      </c>
      <c r="H87">
        <v>134</v>
      </c>
      <c r="I87">
        <v>103.745</v>
      </c>
      <c r="J87">
        <v>138</v>
      </c>
      <c r="K87">
        <v>106.69199999999999</v>
      </c>
      <c r="L87">
        <v>104</v>
      </c>
      <c r="M87">
        <v>101.21</v>
      </c>
      <c r="N87">
        <v>165</v>
      </c>
      <c r="O87">
        <v>97.238100000000003</v>
      </c>
      <c r="P87">
        <v>68</v>
      </c>
      <c r="Q87">
        <v>9.4534599999999998</v>
      </c>
      <c r="R87">
        <v>87</v>
      </c>
      <c r="S87">
        <f t="shared" si="24"/>
        <v>0.13761115340443447</v>
      </c>
      <c r="T87">
        <f t="shared" si="25"/>
        <v>89</v>
      </c>
      <c r="U87">
        <f t="shared" si="26"/>
        <v>782025.80107508635</v>
      </c>
      <c r="V87">
        <f t="shared" si="27"/>
        <v>100</v>
      </c>
      <c r="W87">
        <f t="shared" si="28"/>
        <v>22.058753806233824</v>
      </c>
      <c r="X87">
        <f t="shared" si="29"/>
        <v>58</v>
      </c>
      <c r="Y87">
        <f t="shared" si="30"/>
        <v>73.5</v>
      </c>
      <c r="Z87">
        <v>0.68059999999999998</v>
      </c>
      <c r="AA87">
        <v>92</v>
      </c>
      <c r="AB87">
        <v>0.80049999999999999</v>
      </c>
      <c r="AC87">
        <f t="shared" si="31"/>
        <v>0.74055000000000004</v>
      </c>
      <c r="AD87">
        <v>81</v>
      </c>
      <c r="AE87">
        <v>0.5252</v>
      </c>
      <c r="AF87">
        <v>162</v>
      </c>
      <c r="AG87">
        <v>0.77510000000000001</v>
      </c>
      <c r="AH87">
        <v>73</v>
      </c>
      <c r="AI87">
        <f t="shared" si="32"/>
        <v>96.416666666666671</v>
      </c>
      <c r="AJ87">
        <f>IF(C87=1,(AI87/Z87),REF)</f>
        <v>141.66421784699776</v>
      </c>
      <c r="AK87">
        <f t="shared" si="33"/>
        <v>90</v>
      </c>
      <c r="AL87">
        <f>IF(B87=1,(AI87/AC87),REF)</f>
        <v>130.19602547656021</v>
      </c>
      <c r="AM87">
        <f t="shared" si="34"/>
        <v>87</v>
      </c>
      <c r="AN87">
        <f t="shared" si="35"/>
        <v>81</v>
      </c>
      <c r="AO87" t="str">
        <f t="shared" si="36"/>
        <v>Northwestern</v>
      </c>
      <c r="AP87">
        <f t="shared" si="37"/>
        <v>0.42208516253476269</v>
      </c>
      <c r="AQ87">
        <f t="shared" si="38"/>
        <v>0.41221423332170609</v>
      </c>
      <c r="AR87">
        <f t="shared" si="39"/>
        <v>0.70488257275821753</v>
      </c>
      <c r="AS87" t="str">
        <f t="shared" si="40"/>
        <v>Northwestern</v>
      </c>
      <c r="AT87">
        <f t="shared" si="41"/>
        <v>0.70488257275821753</v>
      </c>
      <c r="AU87">
        <f t="shared" si="42"/>
        <v>86</v>
      </c>
      <c r="AV87">
        <f t="shared" si="43"/>
        <v>82.666666666666671</v>
      </c>
      <c r="AW87">
        <f t="shared" si="44"/>
        <v>88</v>
      </c>
      <c r="AX87" t="str">
        <f t="shared" si="45"/>
        <v>Northwestern</v>
      </c>
      <c r="AY87" t="str">
        <f t="shared" si="46"/>
        <v/>
      </c>
      <c r="AZ87">
        <v>86</v>
      </c>
      <c r="BE87" t="s">
        <v>331</v>
      </c>
      <c r="BF87">
        <f t="shared" si="23"/>
        <v>0.56163738803001795</v>
      </c>
      <c r="BG87">
        <v>-0.27191176470590506</v>
      </c>
      <c r="BI87" t="s">
        <v>366</v>
      </c>
      <c r="BJ87">
        <v>0.75937369151476242</v>
      </c>
    </row>
    <row r="88" spans="2:62">
      <c r="B88">
        <v>1</v>
      </c>
      <c r="C88">
        <v>1</v>
      </c>
      <c r="D88" t="s">
        <v>106</v>
      </c>
      <c r="E88">
        <v>65.971199999999996</v>
      </c>
      <c r="F88">
        <v>284</v>
      </c>
      <c r="G88">
        <v>66.067800000000005</v>
      </c>
      <c r="H88">
        <v>233</v>
      </c>
      <c r="I88">
        <v>107.86799999999999</v>
      </c>
      <c r="J88">
        <v>53</v>
      </c>
      <c r="K88">
        <v>108.384</v>
      </c>
      <c r="L88">
        <v>77</v>
      </c>
      <c r="M88">
        <v>98.754199999999997</v>
      </c>
      <c r="N88">
        <v>101</v>
      </c>
      <c r="O88">
        <v>98.593999999999994</v>
      </c>
      <c r="P88">
        <v>93</v>
      </c>
      <c r="Q88">
        <v>9.7898499999999995</v>
      </c>
      <c r="R88">
        <v>85</v>
      </c>
      <c r="S88">
        <f t="shared" si="24"/>
        <v>0.14839808886301911</v>
      </c>
      <c r="T88">
        <f t="shared" si="25"/>
        <v>84</v>
      </c>
      <c r="U88">
        <f t="shared" si="26"/>
        <v>774969.71986206714</v>
      </c>
      <c r="V88">
        <f t="shared" si="27"/>
        <v>108</v>
      </c>
      <c r="W88">
        <f t="shared" si="28"/>
        <v>23.485856041347486</v>
      </c>
      <c r="X88">
        <f t="shared" si="29"/>
        <v>127</v>
      </c>
      <c r="Y88">
        <f t="shared" si="30"/>
        <v>105.5</v>
      </c>
      <c r="Z88">
        <v>0.67749999999999999</v>
      </c>
      <c r="AA88">
        <v>94</v>
      </c>
      <c r="AB88">
        <v>0.75119999999999998</v>
      </c>
      <c r="AC88">
        <f t="shared" si="31"/>
        <v>0.71435000000000004</v>
      </c>
      <c r="AD88">
        <v>91</v>
      </c>
      <c r="AE88">
        <v>0.81699999999999995</v>
      </c>
      <c r="AF88">
        <v>53</v>
      </c>
      <c r="AG88">
        <v>0.67349999999999999</v>
      </c>
      <c r="AH88">
        <v>105</v>
      </c>
      <c r="AI88">
        <f t="shared" si="32"/>
        <v>91.083333333333329</v>
      </c>
      <c r="AJ88">
        <f>IF(C88=1,(AI88/Z88),REF)</f>
        <v>134.44034440344402</v>
      </c>
      <c r="AK88">
        <f t="shared" si="33"/>
        <v>86</v>
      </c>
      <c r="AL88">
        <f>IF(B88=1,(AI88/AC88),REF)</f>
        <v>127.50519119945871</v>
      </c>
      <c r="AM88">
        <f t="shared" si="34"/>
        <v>85</v>
      </c>
      <c r="AN88">
        <f t="shared" si="35"/>
        <v>53</v>
      </c>
      <c r="AO88" t="str">
        <f t="shared" si="36"/>
        <v>Drake</v>
      </c>
      <c r="AP88">
        <f t="shared" si="37"/>
        <v>0.42236750259484473</v>
      </c>
      <c r="AQ88">
        <f t="shared" si="38"/>
        <v>0.39866983711001969</v>
      </c>
      <c r="AR88">
        <f t="shared" si="39"/>
        <v>0.70037907966234481</v>
      </c>
      <c r="AS88" t="str">
        <f t="shared" si="40"/>
        <v>Drake</v>
      </c>
      <c r="AT88">
        <f t="shared" si="41"/>
        <v>0.70037907966234481</v>
      </c>
      <c r="AU88">
        <f t="shared" si="42"/>
        <v>87</v>
      </c>
      <c r="AV88">
        <f t="shared" si="43"/>
        <v>77</v>
      </c>
      <c r="AW88">
        <f t="shared" si="44"/>
        <v>81</v>
      </c>
      <c r="AX88" t="str">
        <f t="shared" si="45"/>
        <v>Drake</v>
      </c>
      <c r="AY88" t="str">
        <f t="shared" si="46"/>
        <v/>
      </c>
      <c r="AZ88">
        <v>87</v>
      </c>
      <c r="BE88" t="s">
        <v>333</v>
      </c>
      <c r="BF88">
        <f t="shared" si="23"/>
        <v>0.84779592154890293</v>
      </c>
      <c r="BG88">
        <v>0.92808823529408357</v>
      </c>
      <c r="BI88" t="s">
        <v>340</v>
      </c>
      <c r="BJ88">
        <v>0.75821421144353673</v>
      </c>
    </row>
    <row r="89" spans="2:62">
      <c r="B89">
        <v>1</v>
      </c>
      <c r="C89">
        <v>1</v>
      </c>
      <c r="D89" t="s">
        <v>159</v>
      </c>
      <c r="E89">
        <v>70.141400000000004</v>
      </c>
      <c r="F89">
        <v>81</v>
      </c>
      <c r="G89">
        <v>68.901399999999995</v>
      </c>
      <c r="H89">
        <v>75</v>
      </c>
      <c r="I89">
        <v>106.425</v>
      </c>
      <c r="J89">
        <v>77</v>
      </c>
      <c r="K89">
        <v>107.648</v>
      </c>
      <c r="L89">
        <v>88</v>
      </c>
      <c r="M89">
        <v>96.561599999999999</v>
      </c>
      <c r="N89">
        <v>52</v>
      </c>
      <c r="O89">
        <v>99.459599999999995</v>
      </c>
      <c r="P89">
        <v>107</v>
      </c>
      <c r="Q89">
        <v>8.1886299999999999</v>
      </c>
      <c r="R89">
        <v>94</v>
      </c>
      <c r="S89">
        <f t="shared" si="24"/>
        <v>0.11674132537987553</v>
      </c>
      <c r="T89">
        <f t="shared" si="25"/>
        <v>96</v>
      </c>
      <c r="U89">
        <f t="shared" si="26"/>
        <v>812804.98947522556</v>
      </c>
      <c r="V89">
        <f t="shared" si="27"/>
        <v>63</v>
      </c>
      <c r="W89">
        <f t="shared" si="28"/>
        <v>22.400633638754258</v>
      </c>
      <c r="X89">
        <f t="shared" si="29"/>
        <v>74</v>
      </c>
      <c r="Y89">
        <f t="shared" si="30"/>
        <v>85</v>
      </c>
      <c r="Z89">
        <v>0.66800000000000004</v>
      </c>
      <c r="AA89">
        <v>97</v>
      </c>
      <c r="AB89">
        <v>0.78280000000000005</v>
      </c>
      <c r="AC89">
        <f t="shared" si="31"/>
        <v>0.72540000000000004</v>
      </c>
      <c r="AD89">
        <v>86</v>
      </c>
      <c r="AE89">
        <v>0.58130000000000004</v>
      </c>
      <c r="AF89">
        <v>145</v>
      </c>
      <c r="AG89">
        <v>0.7248</v>
      </c>
      <c r="AH89">
        <v>89</v>
      </c>
      <c r="AI89">
        <f t="shared" si="32"/>
        <v>94</v>
      </c>
      <c r="AJ89">
        <f>IF(C89=1,(AI89/Z89),REF)</f>
        <v>140.71856287425149</v>
      </c>
      <c r="AK89">
        <f t="shared" si="33"/>
        <v>89</v>
      </c>
      <c r="AL89">
        <f>IF(B89=1,(AI89/AC89),REF)</f>
        <v>129.58367797077474</v>
      </c>
      <c r="AM89">
        <f t="shared" si="34"/>
        <v>86</v>
      </c>
      <c r="AN89">
        <f t="shared" si="35"/>
        <v>86</v>
      </c>
      <c r="AO89" t="str">
        <f t="shared" si="36"/>
        <v>Iona</v>
      </c>
      <c r="AP89">
        <f t="shared" si="37"/>
        <v>0.41454862709488105</v>
      </c>
      <c r="AQ89">
        <f t="shared" si="38"/>
        <v>0.40401926705234414</v>
      </c>
      <c r="AR89">
        <f t="shared" si="39"/>
        <v>0.69953570213137972</v>
      </c>
      <c r="AS89" t="str">
        <f t="shared" si="40"/>
        <v>Iona</v>
      </c>
      <c r="AT89">
        <f t="shared" si="41"/>
        <v>0.69953570213137972</v>
      </c>
      <c r="AU89">
        <f t="shared" si="42"/>
        <v>88</v>
      </c>
      <c r="AV89">
        <f t="shared" si="43"/>
        <v>86.666666666666671</v>
      </c>
      <c r="AW89">
        <f t="shared" si="44"/>
        <v>89</v>
      </c>
      <c r="AX89" t="str">
        <f t="shared" si="45"/>
        <v>Iona</v>
      </c>
      <c r="AY89" t="str">
        <f t="shared" si="46"/>
        <v/>
      </c>
      <c r="AZ89">
        <v>88</v>
      </c>
      <c r="BE89" t="s">
        <v>340</v>
      </c>
      <c r="BF89">
        <f t="shared" si="23"/>
        <v>0.75821421144353673</v>
      </c>
      <c r="BG89">
        <v>-0.75191176470590904</v>
      </c>
      <c r="BI89" t="s">
        <v>97</v>
      </c>
      <c r="BJ89">
        <v>0.75764230930615795</v>
      </c>
    </row>
    <row r="90" spans="2:62">
      <c r="B90">
        <v>1</v>
      </c>
      <c r="C90">
        <v>1</v>
      </c>
      <c r="D90" t="s">
        <v>258</v>
      </c>
      <c r="E90">
        <v>68.446200000000005</v>
      </c>
      <c r="F90">
        <v>159</v>
      </c>
      <c r="G90">
        <v>67.865700000000004</v>
      </c>
      <c r="H90">
        <v>119</v>
      </c>
      <c r="I90">
        <v>105.00700000000001</v>
      </c>
      <c r="J90">
        <v>113</v>
      </c>
      <c r="K90">
        <v>109.764</v>
      </c>
      <c r="L90">
        <v>63</v>
      </c>
      <c r="M90">
        <v>101.779</v>
      </c>
      <c r="N90">
        <v>178</v>
      </c>
      <c r="O90">
        <v>99.525000000000006</v>
      </c>
      <c r="P90">
        <v>109</v>
      </c>
      <c r="Q90">
        <v>10.2386</v>
      </c>
      <c r="R90">
        <v>79</v>
      </c>
      <c r="S90">
        <f t="shared" si="24"/>
        <v>0.1495919422845971</v>
      </c>
      <c r="T90">
        <f t="shared" si="25"/>
        <v>81</v>
      </c>
      <c r="U90">
        <f t="shared" si="26"/>
        <v>824649.10547555517</v>
      </c>
      <c r="V90">
        <f t="shared" si="27"/>
        <v>51</v>
      </c>
      <c r="W90">
        <f t="shared" si="28"/>
        <v>22.979583665427462</v>
      </c>
      <c r="X90">
        <f t="shared" si="29"/>
        <v>91</v>
      </c>
      <c r="Y90">
        <f t="shared" si="30"/>
        <v>86</v>
      </c>
      <c r="Z90">
        <v>0.61839999999999995</v>
      </c>
      <c r="AA90">
        <v>120</v>
      </c>
      <c r="AB90">
        <v>0.88009999999999999</v>
      </c>
      <c r="AC90">
        <f t="shared" si="31"/>
        <v>0.74924999999999997</v>
      </c>
      <c r="AD90">
        <v>78</v>
      </c>
      <c r="AE90">
        <v>0.6583</v>
      </c>
      <c r="AF90">
        <v>118</v>
      </c>
      <c r="AG90">
        <v>0.7792</v>
      </c>
      <c r="AH90">
        <v>71</v>
      </c>
      <c r="AI90">
        <f t="shared" si="32"/>
        <v>80.833333333333329</v>
      </c>
      <c r="AJ90">
        <f>IF(C90=1,(AI90/Z90),REF)</f>
        <v>130.71366968520914</v>
      </c>
      <c r="AK90">
        <f t="shared" si="33"/>
        <v>84</v>
      </c>
      <c r="AL90">
        <f>IF(B90=1,(AI90/AC90),REF)</f>
        <v>107.88566344121899</v>
      </c>
      <c r="AM90">
        <f t="shared" si="34"/>
        <v>74</v>
      </c>
      <c r="AN90">
        <f t="shared" si="35"/>
        <v>74</v>
      </c>
      <c r="AO90" t="str">
        <f t="shared" si="36"/>
        <v>Oregon</v>
      </c>
      <c r="AP90">
        <f t="shared" si="37"/>
        <v>0.38660862442798594</v>
      </c>
      <c r="AQ90">
        <f t="shared" si="38"/>
        <v>0.42697219836101874</v>
      </c>
      <c r="AR90">
        <f t="shared" si="39"/>
        <v>0.69782782593775483</v>
      </c>
      <c r="AS90" t="str">
        <f t="shared" si="40"/>
        <v>Oregon</v>
      </c>
      <c r="AT90">
        <f t="shared" si="41"/>
        <v>0.69782782593775483</v>
      </c>
      <c r="AU90">
        <f t="shared" si="42"/>
        <v>89</v>
      </c>
      <c r="AV90">
        <f t="shared" si="43"/>
        <v>80.333333333333329</v>
      </c>
      <c r="AW90">
        <f t="shared" si="44"/>
        <v>84</v>
      </c>
      <c r="AX90" t="str">
        <f t="shared" si="45"/>
        <v>Oregon</v>
      </c>
      <c r="AY90" t="str">
        <f t="shared" si="46"/>
        <v/>
      </c>
      <c r="AZ90">
        <v>89</v>
      </c>
      <c r="BE90" t="s">
        <v>347</v>
      </c>
      <c r="BF90">
        <f t="shared" si="23"/>
        <v>0.87613068096825319</v>
      </c>
      <c r="BG90">
        <v>0.48808823529408585</v>
      </c>
      <c r="BI90" t="s">
        <v>365</v>
      </c>
      <c r="BJ90">
        <v>0.75394391043824316</v>
      </c>
    </row>
    <row r="91" spans="2:62">
      <c r="B91">
        <v>1</v>
      </c>
      <c r="C91">
        <v>1</v>
      </c>
      <c r="D91" t="s">
        <v>146</v>
      </c>
      <c r="E91">
        <v>70.148099999999999</v>
      </c>
      <c r="F91">
        <v>79</v>
      </c>
      <c r="G91">
        <v>68.913200000000003</v>
      </c>
      <c r="H91">
        <v>74</v>
      </c>
      <c r="I91">
        <v>108.76300000000001</v>
      </c>
      <c r="J91">
        <v>41</v>
      </c>
      <c r="K91">
        <v>108.694</v>
      </c>
      <c r="L91">
        <v>73</v>
      </c>
      <c r="M91">
        <v>105.316</v>
      </c>
      <c r="N91">
        <v>259</v>
      </c>
      <c r="O91">
        <v>105.357</v>
      </c>
      <c r="P91">
        <v>223</v>
      </c>
      <c r="Q91">
        <v>3.3378899999999998</v>
      </c>
      <c r="R91">
        <v>133</v>
      </c>
      <c r="S91">
        <f t="shared" si="24"/>
        <v>4.757078238754868E-2</v>
      </c>
      <c r="T91">
        <f t="shared" si="25"/>
        <v>133</v>
      </c>
      <c r="U91">
        <f t="shared" si="26"/>
        <v>828756.70503269171</v>
      </c>
      <c r="V91">
        <f t="shared" si="27"/>
        <v>47</v>
      </c>
      <c r="W91">
        <f t="shared" si="28"/>
        <v>24.560970348382696</v>
      </c>
      <c r="X91">
        <f t="shared" si="29"/>
        <v>182</v>
      </c>
      <c r="Y91">
        <f t="shared" si="30"/>
        <v>157.5</v>
      </c>
      <c r="Z91">
        <v>0.745</v>
      </c>
      <c r="AA91">
        <v>74</v>
      </c>
      <c r="AB91">
        <v>0.51359999999999995</v>
      </c>
      <c r="AC91">
        <f t="shared" si="31"/>
        <v>0.62929999999999997</v>
      </c>
      <c r="AD91">
        <v>116</v>
      </c>
      <c r="AE91">
        <v>0.80310000000000004</v>
      </c>
      <c r="AF91">
        <v>60</v>
      </c>
      <c r="AG91">
        <v>0.77969999999999995</v>
      </c>
      <c r="AH91">
        <v>70</v>
      </c>
      <c r="AI91">
        <f t="shared" si="32"/>
        <v>97.25</v>
      </c>
      <c r="AJ91">
        <f>IF(C91=1,(AI91/Z91),REF)</f>
        <v>130.53691275167785</v>
      </c>
      <c r="AK91">
        <f t="shared" si="33"/>
        <v>83</v>
      </c>
      <c r="AL91">
        <f>IF(B91=1,(AI91/AC91),REF)</f>
        <v>154.53678690608612</v>
      </c>
      <c r="AM91">
        <f t="shared" si="34"/>
        <v>97</v>
      </c>
      <c r="AN91">
        <f t="shared" si="35"/>
        <v>60</v>
      </c>
      <c r="AO91" t="str">
        <f t="shared" si="36"/>
        <v>Hofstra</v>
      </c>
      <c r="AP91">
        <f t="shared" si="37"/>
        <v>0.465818890722551</v>
      </c>
      <c r="AQ91">
        <f t="shared" si="38"/>
        <v>0.34286413614546152</v>
      </c>
      <c r="AR91">
        <f t="shared" si="39"/>
        <v>0.69614439844819087</v>
      </c>
      <c r="AS91" t="str">
        <f t="shared" si="40"/>
        <v>Hofstra</v>
      </c>
      <c r="AT91">
        <f t="shared" si="41"/>
        <v>0.69614439844819087</v>
      </c>
      <c r="AU91">
        <f t="shared" si="42"/>
        <v>90</v>
      </c>
      <c r="AV91">
        <f t="shared" si="43"/>
        <v>88.666666666666671</v>
      </c>
      <c r="AW91">
        <f t="shared" si="44"/>
        <v>92</v>
      </c>
      <c r="AX91" t="str">
        <f t="shared" si="45"/>
        <v>Hofstra</v>
      </c>
      <c r="AY91" t="str">
        <f t="shared" si="46"/>
        <v/>
      </c>
      <c r="AZ91">
        <v>90</v>
      </c>
      <c r="BE91" t="s">
        <v>355</v>
      </c>
      <c r="BF91">
        <f t="shared" si="23"/>
        <v>0.78340669496747961</v>
      </c>
      <c r="BG91">
        <v>1.7280882352940949</v>
      </c>
      <c r="BI91" t="s">
        <v>69</v>
      </c>
      <c r="BJ91">
        <v>0.7521751737143646</v>
      </c>
    </row>
    <row r="92" spans="2:62">
      <c r="B92">
        <v>1</v>
      </c>
      <c r="C92">
        <v>1</v>
      </c>
      <c r="D92" t="s">
        <v>354</v>
      </c>
      <c r="E92">
        <v>66.599199999999996</v>
      </c>
      <c r="F92">
        <v>264</v>
      </c>
      <c r="G92">
        <v>66.162800000000004</v>
      </c>
      <c r="H92">
        <v>225</v>
      </c>
      <c r="I92">
        <v>103.566</v>
      </c>
      <c r="J92">
        <v>143</v>
      </c>
      <c r="K92">
        <v>108.054</v>
      </c>
      <c r="L92">
        <v>84</v>
      </c>
      <c r="M92">
        <v>99.470399999999998</v>
      </c>
      <c r="N92">
        <v>117</v>
      </c>
      <c r="O92">
        <v>98.526700000000005</v>
      </c>
      <c r="P92">
        <v>90</v>
      </c>
      <c r="Q92">
        <v>9.5268700000000006</v>
      </c>
      <c r="R92">
        <v>86</v>
      </c>
      <c r="S92">
        <f t="shared" si="24"/>
        <v>0.14305427092217321</v>
      </c>
      <c r="T92">
        <f t="shared" si="25"/>
        <v>87</v>
      </c>
      <c r="U92">
        <f t="shared" si="26"/>
        <v>777590.07607206714</v>
      </c>
      <c r="V92">
        <f t="shared" si="27"/>
        <v>106</v>
      </c>
      <c r="W92">
        <f t="shared" si="28"/>
        <v>23.238992020602911</v>
      </c>
      <c r="X92">
        <f t="shared" si="29"/>
        <v>101</v>
      </c>
      <c r="Y92">
        <f t="shared" si="30"/>
        <v>94</v>
      </c>
      <c r="Z92">
        <v>0.66969999999999996</v>
      </c>
      <c r="AA92">
        <v>96</v>
      </c>
      <c r="AB92">
        <v>0.77270000000000005</v>
      </c>
      <c r="AC92">
        <f t="shared" si="31"/>
        <v>0.72120000000000006</v>
      </c>
      <c r="AD92">
        <v>90</v>
      </c>
      <c r="AE92">
        <v>0.65939999999999999</v>
      </c>
      <c r="AF92">
        <v>116</v>
      </c>
      <c r="AG92">
        <v>0.59660000000000002</v>
      </c>
      <c r="AH92">
        <v>126</v>
      </c>
      <c r="AI92">
        <f t="shared" si="32"/>
        <v>103.16666666666667</v>
      </c>
      <c r="AJ92">
        <f>IF(C92=1,(AI92/Z92),REF)</f>
        <v>154.04907670101042</v>
      </c>
      <c r="AK92">
        <f t="shared" si="33"/>
        <v>94</v>
      </c>
      <c r="AL92">
        <f>IF(B92=1,(AI92/AC92),REF)</f>
        <v>143.04862266592716</v>
      </c>
      <c r="AM92">
        <f t="shared" si="34"/>
        <v>92</v>
      </c>
      <c r="AN92">
        <f t="shared" si="35"/>
        <v>90</v>
      </c>
      <c r="AO92" t="str">
        <f t="shared" si="36"/>
        <v>UNLV</v>
      </c>
      <c r="AP92">
        <f t="shared" si="37"/>
        <v>0.41185898681822131</v>
      </c>
      <c r="AQ92">
        <f t="shared" si="38"/>
        <v>0.39674692640281867</v>
      </c>
      <c r="AR92">
        <f t="shared" si="39"/>
        <v>0.6961178447714732</v>
      </c>
      <c r="AS92" t="str">
        <f t="shared" si="40"/>
        <v>UNLV</v>
      </c>
      <c r="AT92">
        <f t="shared" si="41"/>
        <v>0.6961178447714732</v>
      </c>
      <c r="AU92">
        <f t="shared" si="42"/>
        <v>91</v>
      </c>
      <c r="AV92">
        <f t="shared" si="43"/>
        <v>90.333333333333329</v>
      </c>
      <c r="AW92">
        <f t="shared" si="44"/>
        <v>94</v>
      </c>
      <c r="AX92" t="str">
        <f t="shared" si="45"/>
        <v>UNLV</v>
      </c>
      <c r="AY92" t="str">
        <f t="shared" si="46"/>
        <v/>
      </c>
      <c r="AZ92">
        <v>91</v>
      </c>
      <c r="BE92" t="s">
        <v>367</v>
      </c>
      <c r="BF92">
        <f t="shared" si="23"/>
        <v>0.74884768186998629</v>
      </c>
      <c r="BG92">
        <v>-1.0419117647059153</v>
      </c>
      <c r="BI92" t="s">
        <v>293</v>
      </c>
      <c r="BJ92">
        <v>0.75206116269977463</v>
      </c>
    </row>
    <row r="93" spans="2:62">
      <c r="B93">
        <v>1</v>
      </c>
      <c r="C93">
        <v>1</v>
      </c>
      <c r="D93" t="s">
        <v>280</v>
      </c>
      <c r="E93">
        <v>65.729399999999998</v>
      </c>
      <c r="F93">
        <v>298</v>
      </c>
      <c r="G93">
        <v>64.931700000000006</v>
      </c>
      <c r="H93">
        <v>289</v>
      </c>
      <c r="I93">
        <v>102.697</v>
      </c>
      <c r="J93">
        <v>161</v>
      </c>
      <c r="K93">
        <v>106.375</v>
      </c>
      <c r="L93">
        <v>107</v>
      </c>
      <c r="M93">
        <v>99.495099999999994</v>
      </c>
      <c r="N93">
        <v>118</v>
      </c>
      <c r="O93">
        <v>95.5107</v>
      </c>
      <c r="P93">
        <v>43</v>
      </c>
      <c r="Q93">
        <v>10.864800000000001</v>
      </c>
      <c r="R93">
        <v>74</v>
      </c>
      <c r="S93">
        <f t="shared" si="24"/>
        <v>0.16528828804157653</v>
      </c>
      <c r="T93">
        <f t="shared" si="25"/>
        <v>72</v>
      </c>
      <c r="U93">
        <f t="shared" si="26"/>
        <v>743770.26889687497</v>
      </c>
      <c r="V93">
        <f t="shared" si="27"/>
        <v>143</v>
      </c>
      <c r="W93">
        <f t="shared" si="28"/>
        <v>22.403897493487698</v>
      </c>
      <c r="X93">
        <f t="shared" si="29"/>
        <v>75</v>
      </c>
      <c r="Y93">
        <f t="shared" si="30"/>
        <v>73.5</v>
      </c>
      <c r="Z93">
        <v>0.64429999999999998</v>
      </c>
      <c r="AA93">
        <v>104</v>
      </c>
      <c r="AB93">
        <v>0.80669999999999997</v>
      </c>
      <c r="AC93">
        <f t="shared" si="31"/>
        <v>0.72550000000000003</v>
      </c>
      <c r="AD93">
        <v>85</v>
      </c>
      <c r="AE93">
        <v>0.79049999999999998</v>
      </c>
      <c r="AF93">
        <v>64</v>
      </c>
      <c r="AG93">
        <v>0.53</v>
      </c>
      <c r="AH93">
        <v>161</v>
      </c>
      <c r="AI93">
        <f t="shared" si="32"/>
        <v>99.75</v>
      </c>
      <c r="AJ93">
        <f>IF(C93=1,(AI93/Z93),REF)</f>
        <v>154.81918361011952</v>
      </c>
      <c r="AK93">
        <f t="shared" si="33"/>
        <v>95</v>
      </c>
      <c r="AL93">
        <f>IF(B93=1,(AI93/AC93),REF)</f>
        <v>137.49138525155064</v>
      </c>
      <c r="AM93">
        <f t="shared" si="34"/>
        <v>89</v>
      </c>
      <c r="AN93">
        <f t="shared" si="35"/>
        <v>64</v>
      </c>
      <c r="AO93" t="str">
        <f t="shared" si="36"/>
        <v>Rutgers</v>
      </c>
      <c r="AP93">
        <f t="shared" si="37"/>
        <v>0.396040693080495</v>
      </c>
      <c r="AQ93">
        <f t="shared" si="38"/>
        <v>0.40109411861112865</v>
      </c>
      <c r="AR93">
        <f t="shared" si="39"/>
        <v>0.69215077894273702</v>
      </c>
      <c r="AS93" t="str">
        <f t="shared" si="40"/>
        <v>Rutgers</v>
      </c>
      <c r="AT93">
        <f t="shared" si="41"/>
        <v>0.69215077894273702</v>
      </c>
      <c r="AU93">
        <f t="shared" si="42"/>
        <v>92</v>
      </c>
      <c r="AV93">
        <f t="shared" si="43"/>
        <v>80.333333333333329</v>
      </c>
      <c r="AW93">
        <f t="shared" si="44"/>
        <v>84</v>
      </c>
      <c r="AX93" t="str">
        <f t="shared" si="45"/>
        <v>Rutgers</v>
      </c>
      <c r="AY93" t="str">
        <f t="shared" si="46"/>
        <v/>
      </c>
      <c r="AZ93">
        <v>92</v>
      </c>
      <c r="BE93" t="s">
        <v>368</v>
      </c>
      <c r="BF93">
        <f t="shared" si="23"/>
        <v>0.88266930361553952</v>
      </c>
      <c r="BG93">
        <v>-4.1911764705915289E-2</v>
      </c>
      <c r="BI93" t="s">
        <v>213</v>
      </c>
      <c r="BJ93">
        <v>0.75170453171707119</v>
      </c>
    </row>
    <row r="94" spans="2:62">
      <c r="B94">
        <v>1</v>
      </c>
      <c r="C94">
        <v>1</v>
      </c>
      <c r="D94" t="s">
        <v>382</v>
      </c>
      <c r="E94">
        <v>67.840999999999994</v>
      </c>
      <c r="F94">
        <v>188</v>
      </c>
      <c r="G94">
        <v>66.769099999999995</v>
      </c>
      <c r="H94">
        <v>195</v>
      </c>
      <c r="I94">
        <v>99.674499999999995</v>
      </c>
      <c r="J94">
        <v>225</v>
      </c>
      <c r="K94">
        <v>104.17400000000001</v>
      </c>
      <c r="L94">
        <v>155</v>
      </c>
      <c r="M94">
        <v>96.566900000000004</v>
      </c>
      <c r="N94">
        <v>53</v>
      </c>
      <c r="O94">
        <v>96.144999999999996</v>
      </c>
      <c r="P94">
        <v>51</v>
      </c>
      <c r="Q94">
        <v>8.0286399999999993</v>
      </c>
      <c r="R94">
        <v>96</v>
      </c>
      <c r="S94">
        <f t="shared" si="24"/>
        <v>0.11835026016715572</v>
      </c>
      <c r="T94">
        <f t="shared" si="25"/>
        <v>95</v>
      </c>
      <c r="U94">
        <f t="shared" si="26"/>
        <v>736225.61142611608</v>
      </c>
      <c r="V94">
        <f t="shared" si="27"/>
        <v>159</v>
      </c>
      <c r="W94">
        <f t="shared" si="28"/>
        <v>21.937669283498799</v>
      </c>
      <c r="X94">
        <f t="shared" si="29"/>
        <v>51</v>
      </c>
      <c r="Y94">
        <f t="shared" si="30"/>
        <v>73</v>
      </c>
      <c r="Z94">
        <v>0.66100000000000003</v>
      </c>
      <c r="AA94">
        <v>99</v>
      </c>
      <c r="AB94">
        <v>0.78520000000000001</v>
      </c>
      <c r="AC94">
        <f t="shared" si="31"/>
        <v>0.72310000000000008</v>
      </c>
      <c r="AD94">
        <v>89</v>
      </c>
      <c r="AE94">
        <v>0.39850000000000002</v>
      </c>
      <c r="AF94">
        <v>209</v>
      </c>
      <c r="AG94">
        <v>0.80349999999999999</v>
      </c>
      <c r="AH94">
        <v>59</v>
      </c>
      <c r="AI94">
        <f t="shared" si="32"/>
        <v>114</v>
      </c>
      <c r="AJ94">
        <f>IF(C94=1,(AI94/Z94),REF)</f>
        <v>172.46596066565809</v>
      </c>
      <c r="AK94">
        <f t="shared" si="33"/>
        <v>100</v>
      </c>
      <c r="AL94">
        <f>IF(B94=1,(AI94/AC94),REF)</f>
        <v>157.65454294011892</v>
      </c>
      <c r="AM94">
        <f t="shared" si="34"/>
        <v>98</v>
      </c>
      <c r="AN94">
        <f t="shared" si="35"/>
        <v>89</v>
      </c>
      <c r="AO94" t="str">
        <f t="shared" si="36"/>
        <v>Wichita St.</v>
      </c>
      <c r="AP94">
        <f t="shared" si="37"/>
        <v>0.40194374824720797</v>
      </c>
      <c r="AQ94">
        <f t="shared" si="38"/>
        <v>0.39298716209299495</v>
      </c>
      <c r="AR94">
        <f t="shared" si="39"/>
        <v>0.69138468561531796</v>
      </c>
      <c r="AS94" t="str">
        <f t="shared" si="40"/>
        <v>Wichita St.</v>
      </c>
      <c r="AT94">
        <f t="shared" si="41"/>
        <v>0.69138468561531796</v>
      </c>
      <c r="AU94">
        <f t="shared" si="42"/>
        <v>93</v>
      </c>
      <c r="AV94">
        <f t="shared" si="43"/>
        <v>90.333333333333329</v>
      </c>
      <c r="AW94">
        <f t="shared" si="44"/>
        <v>94</v>
      </c>
      <c r="AX94" t="str">
        <f t="shared" si="45"/>
        <v>Wichita St.</v>
      </c>
      <c r="AY94" t="str">
        <f t="shared" si="46"/>
        <v/>
      </c>
      <c r="AZ94">
        <v>93</v>
      </c>
      <c r="BE94" t="s">
        <v>370</v>
      </c>
      <c r="BF94">
        <f t="shared" si="23"/>
        <v>0.83985316963268408</v>
      </c>
      <c r="BG94">
        <v>-0.63191176470590449</v>
      </c>
      <c r="BI94" t="s">
        <v>367</v>
      </c>
      <c r="BJ94">
        <v>0.74884768186998629</v>
      </c>
    </row>
    <row r="95" spans="2:62">
      <c r="B95">
        <v>1</v>
      </c>
      <c r="C95">
        <v>1</v>
      </c>
      <c r="D95" t="s">
        <v>209</v>
      </c>
      <c r="E95">
        <v>67.027100000000004</v>
      </c>
      <c r="F95">
        <v>240</v>
      </c>
      <c r="G95">
        <v>65.082400000000007</v>
      </c>
      <c r="H95">
        <v>278</v>
      </c>
      <c r="I95">
        <v>100.491</v>
      </c>
      <c r="J95">
        <v>206</v>
      </c>
      <c r="K95">
        <v>105.887</v>
      </c>
      <c r="L95">
        <v>120</v>
      </c>
      <c r="M95">
        <v>101.711</v>
      </c>
      <c r="N95">
        <v>175</v>
      </c>
      <c r="O95">
        <v>99.873699999999999</v>
      </c>
      <c r="P95">
        <v>117</v>
      </c>
      <c r="Q95">
        <v>6.01349</v>
      </c>
      <c r="R95">
        <v>105</v>
      </c>
      <c r="S95">
        <f t="shared" si="24"/>
        <v>8.9714458778613435E-2</v>
      </c>
      <c r="T95">
        <f t="shared" si="25"/>
        <v>104</v>
      </c>
      <c r="U95">
        <f t="shared" si="26"/>
        <v>751511.65026143997</v>
      </c>
      <c r="V95">
        <f t="shared" si="27"/>
        <v>136</v>
      </c>
      <c r="W95">
        <f t="shared" si="28"/>
        <v>23.597793340679097</v>
      </c>
      <c r="X95">
        <f t="shared" si="29"/>
        <v>135</v>
      </c>
      <c r="Y95">
        <f t="shared" si="30"/>
        <v>119.5</v>
      </c>
      <c r="Z95">
        <v>0.67059999999999997</v>
      </c>
      <c r="AA95">
        <v>95</v>
      </c>
      <c r="AB95">
        <v>0.72030000000000005</v>
      </c>
      <c r="AC95">
        <f t="shared" si="31"/>
        <v>0.69545000000000001</v>
      </c>
      <c r="AD95">
        <v>99</v>
      </c>
      <c r="AE95">
        <v>0.72</v>
      </c>
      <c r="AF95">
        <v>88</v>
      </c>
      <c r="AG95">
        <v>0.75349999999999995</v>
      </c>
      <c r="AH95">
        <v>79</v>
      </c>
      <c r="AI95">
        <f t="shared" si="32"/>
        <v>104.25</v>
      </c>
      <c r="AJ95">
        <f>IF(C95=1,(AI95/Z95),REF)</f>
        <v>155.45779898598272</v>
      </c>
      <c r="AK95">
        <f t="shared" si="33"/>
        <v>96</v>
      </c>
      <c r="AL95">
        <f>IF(B95=1,(AI95/AC95),REF)</f>
        <v>149.90294054209505</v>
      </c>
      <c r="AM95">
        <f t="shared" si="34"/>
        <v>95</v>
      </c>
      <c r="AN95">
        <f t="shared" si="35"/>
        <v>88</v>
      </c>
      <c r="AO95" t="str">
        <f t="shared" si="36"/>
        <v>Mississippi</v>
      </c>
      <c r="AP95">
        <f t="shared" si="37"/>
        <v>0.41203722675317311</v>
      </c>
      <c r="AQ95">
        <f t="shared" si="38"/>
        <v>0.38034959261040008</v>
      </c>
      <c r="AR95">
        <f t="shared" si="39"/>
        <v>0.69049875341638323</v>
      </c>
      <c r="AS95" t="str">
        <f t="shared" si="40"/>
        <v>Mississippi</v>
      </c>
      <c r="AT95">
        <f t="shared" si="41"/>
        <v>0.69049875341638323</v>
      </c>
      <c r="AU95">
        <f t="shared" si="42"/>
        <v>94</v>
      </c>
      <c r="AV95">
        <f t="shared" si="43"/>
        <v>93.666666666666671</v>
      </c>
      <c r="AW95">
        <f t="shared" si="44"/>
        <v>98</v>
      </c>
      <c r="AX95" t="str">
        <f t="shared" si="45"/>
        <v>Mississippi</v>
      </c>
      <c r="AY95" t="str">
        <f t="shared" si="46"/>
        <v/>
      </c>
      <c r="AZ95">
        <v>94</v>
      </c>
      <c r="BE95" t="s">
        <v>385</v>
      </c>
      <c r="BF95">
        <f t="shared" si="23"/>
        <v>0.80966639563202747</v>
      </c>
      <c r="BG95">
        <v>0.95808823529408471</v>
      </c>
      <c r="BI95" t="s">
        <v>298</v>
      </c>
      <c r="BJ95">
        <v>0.74773889961867879</v>
      </c>
    </row>
    <row r="96" spans="2:62">
      <c r="B96">
        <v>1</v>
      </c>
      <c r="C96">
        <v>1</v>
      </c>
      <c r="D96" t="s">
        <v>184</v>
      </c>
      <c r="E96">
        <v>69.583100000000002</v>
      </c>
      <c r="F96">
        <v>91</v>
      </c>
      <c r="G96">
        <v>68.381600000000006</v>
      </c>
      <c r="H96">
        <v>100</v>
      </c>
      <c r="I96">
        <v>105.596</v>
      </c>
      <c r="J96">
        <v>98</v>
      </c>
      <c r="K96">
        <v>105.971</v>
      </c>
      <c r="L96">
        <v>117</v>
      </c>
      <c r="M96">
        <v>98.329800000000006</v>
      </c>
      <c r="N96">
        <v>89</v>
      </c>
      <c r="O96">
        <v>98.442099999999996</v>
      </c>
      <c r="P96">
        <v>87</v>
      </c>
      <c r="Q96">
        <v>7.5287199999999999</v>
      </c>
      <c r="R96">
        <v>98</v>
      </c>
      <c r="S96">
        <f t="shared" si="24"/>
        <v>0.10820012330580281</v>
      </c>
      <c r="T96">
        <f t="shared" si="25"/>
        <v>98</v>
      </c>
      <c r="U96">
        <f t="shared" si="26"/>
        <v>781407.97322058713</v>
      </c>
      <c r="V96">
        <f t="shared" si="27"/>
        <v>102</v>
      </c>
      <c r="W96">
        <f t="shared" si="28"/>
        <v>22.211895332766893</v>
      </c>
      <c r="X96">
        <f t="shared" si="29"/>
        <v>66</v>
      </c>
      <c r="Y96">
        <f t="shared" si="30"/>
        <v>82</v>
      </c>
      <c r="Z96">
        <v>0.65629999999999999</v>
      </c>
      <c r="AA96">
        <v>100</v>
      </c>
      <c r="AB96">
        <v>0.73970000000000002</v>
      </c>
      <c r="AC96">
        <f t="shared" si="31"/>
        <v>0.69799999999999995</v>
      </c>
      <c r="AD96">
        <v>97</v>
      </c>
      <c r="AE96">
        <v>0.59989999999999999</v>
      </c>
      <c r="AF96">
        <v>134</v>
      </c>
      <c r="AG96">
        <v>0.71550000000000002</v>
      </c>
      <c r="AH96">
        <v>91</v>
      </c>
      <c r="AI96">
        <f t="shared" si="32"/>
        <v>100.66666666666667</v>
      </c>
      <c r="AJ96">
        <f>IF(C96=1,(AI96/Z96),REF)</f>
        <v>153.3851389100513</v>
      </c>
      <c r="AK96">
        <f t="shared" si="33"/>
        <v>93</v>
      </c>
      <c r="AL96">
        <f>IF(B96=1,(AI96/AC96),REF)</f>
        <v>144.22158548233048</v>
      </c>
      <c r="AM96">
        <f t="shared" si="34"/>
        <v>93</v>
      </c>
      <c r="AN96">
        <f t="shared" si="35"/>
        <v>93</v>
      </c>
      <c r="AO96" t="str">
        <f t="shared" si="36"/>
        <v>Louisiana Tech</v>
      </c>
      <c r="AP96">
        <f t="shared" si="37"/>
        <v>0.40379248655339045</v>
      </c>
      <c r="AQ96">
        <f t="shared" si="38"/>
        <v>0.38359236322777823</v>
      </c>
      <c r="AR96">
        <f t="shared" si="39"/>
        <v>0.688751921409542</v>
      </c>
      <c r="AS96" t="str">
        <f t="shared" si="40"/>
        <v>Louisiana Tech</v>
      </c>
      <c r="AT96">
        <f t="shared" si="41"/>
        <v>0.688751921409542</v>
      </c>
      <c r="AU96">
        <f t="shared" si="42"/>
        <v>95</v>
      </c>
      <c r="AV96">
        <f t="shared" si="43"/>
        <v>95</v>
      </c>
      <c r="AW96">
        <f t="shared" si="44"/>
        <v>100</v>
      </c>
      <c r="AX96" t="str">
        <f t="shared" si="45"/>
        <v>Louisiana Tech</v>
      </c>
      <c r="AY96" t="str">
        <f t="shared" si="46"/>
        <v/>
      </c>
      <c r="AZ96">
        <v>95</v>
      </c>
      <c r="BE96" t="s">
        <v>387</v>
      </c>
      <c r="BF96">
        <f>VLOOKUP(BE96,$BI$31:$BJ$425,2,FALSE)</f>
        <v>0.54799313905221114</v>
      </c>
      <c r="BG96">
        <v>-0.43191176470591586</v>
      </c>
      <c r="BI96" t="s">
        <v>336</v>
      </c>
      <c r="BJ96">
        <v>0.74766975151267157</v>
      </c>
    </row>
    <row r="97" spans="2:62">
      <c r="B97">
        <v>1</v>
      </c>
      <c r="C97">
        <v>1</v>
      </c>
      <c r="D97" t="s">
        <v>46</v>
      </c>
      <c r="E97">
        <v>68.042100000000005</v>
      </c>
      <c r="F97">
        <v>177</v>
      </c>
      <c r="G97">
        <v>67.182699999999997</v>
      </c>
      <c r="H97">
        <v>170</v>
      </c>
      <c r="I97">
        <v>94.523499999999999</v>
      </c>
      <c r="J97">
        <v>314</v>
      </c>
      <c r="K97">
        <v>101.401</v>
      </c>
      <c r="L97">
        <v>208</v>
      </c>
      <c r="M97">
        <v>97.258899999999997</v>
      </c>
      <c r="N97">
        <v>68</v>
      </c>
      <c r="O97">
        <v>93.238500000000002</v>
      </c>
      <c r="P97">
        <v>23</v>
      </c>
      <c r="Q97">
        <v>8.1625999999999994</v>
      </c>
      <c r="R97">
        <v>95</v>
      </c>
      <c r="S97">
        <f t="shared" si="24"/>
        <v>0.11996249380897994</v>
      </c>
      <c r="T97">
        <f t="shared" si="25"/>
        <v>94</v>
      </c>
      <c r="U97">
        <f t="shared" si="26"/>
        <v>699619.94952192204</v>
      </c>
      <c r="V97">
        <f t="shared" si="27"/>
        <v>209</v>
      </c>
      <c r="W97">
        <f t="shared" si="28"/>
        <v>20.824507351582266</v>
      </c>
      <c r="X97">
        <f t="shared" si="29"/>
        <v>26</v>
      </c>
      <c r="Y97">
        <f t="shared" si="30"/>
        <v>60</v>
      </c>
      <c r="Z97">
        <v>0.6492</v>
      </c>
      <c r="AA97">
        <v>101</v>
      </c>
      <c r="AB97">
        <v>0.75380000000000003</v>
      </c>
      <c r="AC97">
        <f t="shared" si="31"/>
        <v>0.70150000000000001</v>
      </c>
      <c r="AD97">
        <v>95</v>
      </c>
      <c r="AE97">
        <v>0.75239999999999996</v>
      </c>
      <c r="AF97">
        <v>72</v>
      </c>
      <c r="AG97">
        <v>0.67869999999999997</v>
      </c>
      <c r="AH97">
        <v>100</v>
      </c>
      <c r="AI97">
        <f t="shared" si="32"/>
        <v>105</v>
      </c>
      <c r="AJ97">
        <f>IF(C97=1,(AI97/Z97),REF)</f>
        <v>161.73752310536045</v>
      </c>
      <c r="AK97">
        <f t="shared" si="33"/>
        <v>98</v>
      </c>
      <c r="AL97">
        <f>IF(B97=1,(AI97/AC97),REF)</f>
        <v>149.67925873129008</v>
      </c>
      <c r="AM97">
        <f t="shared" si="34"/>
        <v>94</v>
      </c>
      <c r="AN97">
        <f t="shared" si="35"/>
        <v>72</v>
      </c>
      <c r="AO97" t="str">
        <f t="shared" si="36"/>
        <v>Arizona St.</v>
      </c>
      <c r="AP97">
        <f t="shared" si="37"/>
        <v>0.39731191578788755</v>
      </c>
      <c r="AQ97">
        <f t="shared" si="38"/>
        <v>0.38373002803634482</v>
      </c>
      <c r="AR97">
        <f t="shared" si="39"/>
        <v>0.68652719378432603</v>
      </c>
      <c r="AS97" t="str">
        <f t="shared" si="40"/>
        <v>Arizona St.</v>
      </c>
      <c r="AT97">
        <f t="shared" si="41"/>
        <v>0.68652719378432603</v>
      </c>
      <c r="AU97">
        <f t="shared" si="42"/>
        <v>96</v>
      </c>
      <c r="AV97">
        <f t="shared" si="43"/>
        <v>87.666666666666671</v>
      </c>
      <c r="AW97">
        <f t="shared" si="44"/>
        <v>91</v>
      </c>
      <c r="AX97" t="str">
        <f t="shared" si="45"/>
        <v>Arizona St.</v>
      </c>
      <c r="AY97" t="str">
        <f t="shared" si="46"/>
        <v/>
      </c>
      <c r="AZ97">
        <v>96</v>
      </c>
      <c r="BE97" t="s">
        <v>388</v>
      </c>
      <c r="BF97">
        <f>VLOOKUP(BE97,$BI$31:$BJ$425,2,FALSE)</f>
        <v>0.74088495528833753</v>
      </c>
      <c r="BG97">
        <v>1.3280882352940893</v>
      </c>
      <c r="BI97" t="s">
        <v>284</v>
      </c>
      <c r="BJ97">
        <v>0.74442577499480733</v>
      </c>
    </row>
    <row r="98" spans="2:62">
      <c r="B98">
        <v>1</v>
      </c>
      <c r="C98">
        <v>1</v>
      </c>
      <c r="D98" t="s">
        <v>221</v>
      </c>
      <c r="E98">
        <v>67.871899999999997</v>
      </c>
      <c r="F98">
        <v>187</v>
      </c>
      <c r="G98">
        <v>66.888599999999997</v>
      </c>
      <c r="H98">
        <v>190</v>
      </c>
      <c r="I98">
        <v>105.836</v>
      </c>
      <c r="J98">
        <v>92</v>
      </c>
      <c r="K98">
        <v>109.154</v>
      </c>
      <c r="L98">
        <v>68</v>
      </c>
      <c r="M98">
        <v>109.298</v>
      </c>
      <c r="N98">
        <v>320</v>
      </c>
      <c r="O98">
        <v>106.6</v>
      </c>
      <c r="P98">
        <v>251</v>
      </c>
      <c r="Q98">
        <v>2.5547499999999999</v>
      </c>
      <c r="R98">
        <v>143</v>
      </c>
      <c r="S98">
        <f t="shared" si="24"/>
        <v>3.7629711264897579E-2</v>
      </c>
      <c r="T98">
        <f t="shared" si="25"/>
        <v>143</v>
      </c>
      <c r="U98">
        <f t="shared" si="26"/>
        <v>808666.24897678033</v>
      </c>
      <c r="V98">
        <f t="shared" si="27"/>
        <v>69</v>
      </c>
      <c r="W98">
        <f t="shared" si="28"/>
        <v>25.865538263900209</v>
      </c>
      <c r="X98">
        <f t="shared" si="29"/>
        <v>261</v>
      </c>
      <c r="Y98">
        <f t="shared" si="30"/>
        <v>202</v>
      </c>
      <c r="Z98">
        <v>0.72529999999999994</v>
      </c>
      <c r="AA98">
        <v>80</v>
      </c>
      <c r="AB98">
        <v>0.55689999999999995</v>
      </c>
      <c r="AC98">
        <f t="shared" si="31"/>
        <v>0.6411</v>
      </c>
      <c r="AD98">
        <v>110</v>
      </c>
      <c r="AE98">
        <v>0.64880000000000004</v>
      </c>
      <c r="AF98">
        <v>121</v>
      </c>
      <c r="AG98">
        <v>0.5927</v>
      </c>
      <c r="AH98">
        <v>130</v>
      </c>
      <c r="AI98">
        <f t="shared" si="32"/>
        <v>129.16666666666666</v>
      </c>
      <c r="AJ98">
        <f>IF(C98=1,(AI98/Z98),REF)</f>
        <v>178.08722827335816</v>
      </c>
      <c r="AK98">
        <f t="shared" si="33"/>
        <v>107</v>
      </c>
      <c r="AL98">
        <f>IF(B98=1,(AI98/AC98),REF)</f>
        <v>201.47662871106951</v>
      </c>
      <c r="AM98">
        <f t="shared" si="34"/>
        <v>121</v>
      </c>
      <c r="AN98">
        <f t="shared" si="35"/>
        <v>107</v>
      </c>
      <c r="AO98" t="str">
        <f t="shared" si="36"/>
        <v>N.C. State</v>
      </c>
      <c r="AP98">
        <f t="shared" si="37"/>
        <v>0.4396312523458632</v>
      </c>
      <c r="AQ98">
        <f t="shared" si="38"/>
        <v>0.33790218917939047</v>
      </c>
      <c r="AR98">
        <f t="shared" si="39"/>
        <v>0.6852919535754346</v>
      </c>
      <c r="AS98" t="str">
        <f t="shared" si="40"/>
        <v>N.C. State</v>
      </c>
      <c r="AT98">
        <f t="shared" si="41"/>
        <v>0.6852919535754346</v>
      </c>
      <c r="AU98">
        <f t="shared" si="42"/>
        <v>97</v>
      </c>
      <c r="AV98">
        <f t="shared" si="43"/>
        <v>104.66666666666667</v>
      </c>
      <c r="AW98">
        <f t="shared" si="44"/>
        <v>107</v>
      </c>
      <c r="AX98" t="str">
        <f t="shared" si="45"/>
        <v>N.C. State</v>
      </c>
      <c r="AY98" t="str">
        <f t="shared" si="46"/>
        <v/>
      </c>
      <c r="AZ98">
        <v>97</v>
      </c>
      <c r="BE98" t="s">
        <v>390</v>
      </c>
      <c r="BF98">
        <f>VLOOKUP(BE98,$BI$31:$BJ$425,2,FALSE)</f>
        <v>0.61612693772123539</v>
      </c>
      <c r="BG98">
        <v>-0.92191176470591074</v>
      </c>
      <c r="BI98" t="s">
        <v>193</v>
      </c>
      <c r="BJ98">
        <v>0.74405946938139034</v>
      </c>
    </row>
    <row r="99" spans="2:62">
      <c r="B99">
        <v>1</v>
      </c>
      <c r="C99">
        <v>1</v>
      </c>
      <c r="D99" t="s">
        <v>104</v>
      </c>
      <c r="E99">
        <v>70.399299999999997</v>
      </c>
      <c r="F99">
        <v>71</v>
      </c>
      <c r="G99">
        <v>68.665400000000005</v>
      </c>
      <c r="H99">
        <v>90</v>
      </c>
      <c r="I99">
        <v>102.97799999999999</v>
      </c>
      <c r="J99">
        <v>156</v>
      </c>
      <c r="K99">
        <v>107.04</v>
      </c>
      <c r="L99">
        <v>97</v>
      </c>
      <c r="M99">
        <v>102.523</v>
      </c>
      <c r="N99">
        <v>203</v>
      </c>
      <c r="O99">
        <v>100.307</v>
      </c>
      <c r="P99">
        <v>121</v>
      </c>
      <c r="Q99">
        <v>6.7329299999999996</v>
      </c>
      <c r="R99">
        <v>102</v>
      </c>
      <c r="S99">
        <f t="shared" si="24"/>
        <v>9.5640155512909997E-2</v>
      </c>
      <c r="T99">
        <f t="shared" si="25"/>
        <v>102</v>
      </c>
      <c r="U99">
        <f t="shared" si="26"/>
        <v>806604.31634688005</v>
      </c>
      <c r="V99">
        <f t="shared" si="27"/>
        <v>74</v>
      </c>
      <c r="W99">
        <f t="shared" si="28"/>
        <v>22.623596468593401</v>
      </c>
      <c r="X99">
        <f t="shared" si="29"/>
        <v>79</v>
      </c>
      <c r="Y99">
        <f t="shared" si="30"/>
        <v>90.5</v>
      </c>
      <c r="Z99">
        <v>0.64890000000000003</v>
      </c>
      <c r="AA99">
        <v>102</v>
      </c>
      <c r="AB99">
        <v>0.68200000000000005</v>
      </c>
      <c r="AC99">
        <f t="shared" si="31"/>
        <v>0.6654500000000001</v>
      </c>
      <c r="AD99">
        <v>104</v>
      </c>
      <c r="AE99">
        <v>0.74460000000000004</v>
      </c>
      <c r="AF99">
        <v>75</v>
      </c>
      <c r="AG99">
        <v>0.6694</v>
      </c>
      <c r="AH99">
        <v>107</v>
      </c>
      <c r="AI99">
        <f t="shared" si="32"/>
        <v>92.083333333333329</v>
      </c>
      <c r="AJ99">
        <f>IF(C99=1,(AI99/Z99),REF)</f>
        <v>141.90681666409822</v>
      </c>
      <c r="AK99">
        <f t="shared" si="33"/>
        <v>91</v>
      </c>
      <c r="AL99">
        <f>IF(B99=1,(AI99/AC99),REF)</f>
        <v>138.37753900869083</v>
      </c>
      <c r="AM99">
        <f t="shared" si="34"/>
        <v>91</v>
      </c>
      <c r="AN99">
        <f t="shared" si="35"/>
        <v>75</v>
      </c>
      <c r="AO99" t="str">
        <f t="shared" si="36"/>
        <v>DePaul</v>
      </c>
      <c r="AP99">
        <f t="shared" si="37"/>
        <v>0.40235704154009355</v>
      </c>
      <c r="AQ99">
        <f t="shared" si="38"/>
        <v>0.36760003330403884</v>
      </c>
      <c r="AR99">
        <f t="shared" si="39"/>
        <v>0.68261308230996276</v>
      </c>
      <c r="AS99" t="str">
        <f t="shared" si="40"/>
        <v>DePaul</v>
      </c>
      <c r="AT99">
        <f t="shared" si="41"/>
        <v>0.68261308230996276</v>
      </c>
      <c r="AU99">
        <f t="shared" si="42"/>
        <v>98</v>
      </c>
      <c r="AV99">
        <f t="shared" si="43"/>
        <v>92.333333333333329</v>
      </c>
      <c r="AW99">
        <f t="shared" si="44"/>
        <v>96</v>
      </c>
      <c r="AX99" t="str">
        <f t="shared" si="45"/>
        <v>DePaul</v>
      </c>
      <c r="AY99" t="str">
        <f t="shared" si="46"/>
        <v/>
      </c>
      <c r="AZ99">
        <v>98</v>
      </c>
      <c r="BI99" t="s">
        <v>168</v>
      </c>
      <c r="BJ99">
        <v>0.7424492282567593</v>
      </c>
    </row>
    <row r="100" spans="2:62">
      <c r="B100">
        <v>1</v>
      </c>
      <c r="C100">
        <v>1</v>
      </c>
      <c r="D100" t="s">
        <v>246</v>
      </c>
      <c r="E100">
        <v>67.459000000000003</v>
      </c>
      <c r="F100">
        <v>212</v>
      </c>
      <c r="G100">
        <v>67.063800000000001</v>
      </c>
      <c r="H100">
        <v>178</v>
      </c>
      <c r="I100">
        <v>106.86799999999999</v>
      </c>
      <c r="J100">
        <v>66</v>
      </c>
      <c r="K100">
        <v>110.345</v>
      </c>
      <c r="L100">
        <v>51</v>
      </c>
      <c r="M100">
        <v>102.81100000000001</v>
      </c>
      <c r="N100">
        <v>212</v>
      </c>
      <c r="O100">
        <v>101.867</v>
      </c>
      <c r="P100">
        <v>148</v>
      </c>
      <c r="Q100">
        <v>8.4777400000000007</v>
      </c>
      <c r="R100">
        <v>91</v>
      </c>
      <c r="S100">
        <f t="shared" si="24"/>
        <v>0.12567633673787032</v>
      </c>
      <c r="T100">
        <f t="shared" si="25"/>
        <v>91</v>
      </c>
      <c r="U100">
        <f t="shared" si="26"/>
        <v>821382.06740747497</v>
      </c>
      <c r="V100">
        <f t="shared" si="27"/>
        <v>56</v>
      </c>
      <c r="W100">
        <f t="shared" si="28"/>
        <v>24.199908676758948</v>
      </c>
      <c r="X100">
        <f t="shared" si="29"/>
        <v>164</v>
      </c>
      <c r="Y100">
        <f t="shared" si="30"/>
        <v>127.5</v>
      </c>
      <c r="Z100">
        <v>0.64200000000000002</v>
      </c>
      <c r="AA100">
        <v>107</v>
      </c>
      <c r="AB100">
        <v>0.73509999999999998</v>
      </c>
      <c r="AC100">
        <f t="shared" si="31"/>
        <v>0.68855</v>
      </c>
      <c r="AD100">
        <v>100</v>
      </c>
      <c r="AE100">
        <v>0.5232</v>
      </c>
      <c r="AF100">
        <v>163</v>
      </c>
      <c r="AG100">
        <v>0.57379999999999998</v>
      </c>
      <c r="AH100">
        <v>141</v>
      </c>
      <c r="AI100">
        <f t="shared" si="32"/>
        <v>113.08333333333333</v>
      </c>
      <c r="AJ100">
        <f>IF(C100=1,(AI100/Z100),REF)</f>
        <v>176.14226375908618</v>
      </c>
      <c r="AK100">
        <f t="shared" si="33"/>
        <v>103</v>
      </c>
      <c r="AL100">
        <f>IF(B100=1,(AI100/AC100),REF)</f>
        <v>164.23401834773557</v>
      </c>
      <c r="AM100">
        <f t="shared" si="34"/>
        <v>102</v>
      </c>
      <c r="AN100">
        <f t="shared" si="35"/>
        <v>100</v>
      </c>
      <c r="AO100" t="str">
        <f t="shared" si="36"/>
        <v>Northern Iowa</v>
      </c>
      <c r="AP100">
        <f t="shared" si="37"/>
        <v>0.38956759885425912</v>
      </c>
      <c r="AQ100">
        <f t="shared" si="38"/>
        <v>0.37230245991027366</v>
      </c>
      <c r="AR100">
        <f t="shared" si="39"/>
        <v>0.67973614512905278</v>
      </c>
      <c r="AS100" t="str">
        <f t="shared" si="40"/>
        <v>Northern Iowa</v>
      </c>
      <c r="AT100">
        <f t="shared" si="41"/>
        <v>0.67973614512905278</v>
      </c>
      <c r="AU100">
        <f t="shared" si="42"/>
        <v>99</v>
      </c>
      <c r="AV100">
        <f t="shared" si="43"/>
        <v>99.666666666666671</v>
      </c>
      <c r="AW100">
        <f t="shared" si="44"/>
        <v>102</v>
      </c>
      <c r="AX100" t="str">
        <f t="shared" si="45"/>
        <v>Northern Iowa</v>
      </c>
      <c r="AY100" t="str">
        <f t="shared" si="46"/>
        <v/>
      </c>
      <c r="AZ100">
        <v>99</v>
      </c>
      <c r="BI100" t="s">
        <v>87</v>
      </c>
      <c r="BJ100">
        <v>0.74202104800007063</v>
      </c>
    </row>
    <row r="101" spans="2:62">
      <c r="B101">
        <v>1</v>
      </c>
      <c r="C101">
        <v>1</v>
      </c>
      <c r="D101" t="s">
        <v>125</v>
      </c>
      <c r="E101">
        <v>68.618200000000002</v>
      </c>
      <c r="F101">
        <v>143</v>
      </c>
      <c r="G101">
        <v>67.721299999999999</v>
      </c>
      <c r="H101">
        <v>126</v>
      </c>
      <c r="I101">
        <v>102.666</v>
      </c>
      <c r="J101">
        <v>162</v>
      </c>
      <c r="K101">
        <v>104.952</v>
      </c>
      <c r="L101">
        <v>139</v>
      </c>
      <c r="M101">
        <v>104.29300000000001</v>
      </c>
      <c r="N101">
        <v>242</v>
      </c>
      <c r="O101">
        <v>99.606099999999998</v>
      </c>
      <c r="P101">
        <v>113</v>
      </c>
      <c r="Q101">
        <v>5.3458600000000001</v>
      </c>
      <c r="R101">
        <v>109</v>
      </c>
      <c r="S101">
        <f t="shared" si="24"/>
        <v>7.79079019851876E-2</v>
      </c>
      <c r="T101">
        <f t="shared" si="25"/>
        <v>108</v>
      </c>
      <c r="U101">
        <f t="shared" si="26"/>
        <v>755824.14164033276</v>
      </c>
      <c r="V101">
        <f t="shared" si="27"/>
        <v>129</v>
      </c>
      <c r="W101">
        <f t="shared" si="28"/>
        <v>22.95187532429917</v>
      </c>
      <c r="X101">
        <f t="shared" si="29"/>
        <v>90</v>
      </c>
      <c r="Y101">
        <f t="shared" si="30"/>
        <v>99</v>
      </c>
      <c r="Z101">
        <v>0.62919999999999998</v>
      </c>
      <c r="AA101">
        <v>114</v>
      </c>
      <c r="AB101">
        <v>0.78710000000000002</v>
      </c>
      <c r="AC101">
        <f t="shared" si="31"/>
        <v>0.70815000000000006</v>
      </c>
      <c r="AD101">
        <v>92</v>
      </c>
      <c r="AE101">
        <v>0.3322</v>
      </c>
      <c r="AF101">
        <v>236</v>
      </c>
      <c r="AG101">
        <v>0.83389999999999997</v>
      </c>
      <c r="AH101">
        <v>43</v>
      </c>
      <c r="AI101">
        <f t="shared" si="32"/>
        <v>117.83333333333333</v>
      </c>
      <c r="AJ101">
        <f>IF(C101=1,(AI101/Z101),REF)</f>
        <v>187.27484636575545</v>
      </c>
      <c r="AK101">
        <f t="shared" si="33"/>
        <v>111</v>
      </c>
      <c r="AL101">
        <f>IF(B101=1,(AI101/AC101),REF)</f>
        <v>166.39600837863915</v>
      </c>
      <c r="AM101">
        <f t="shared" si="34"/>
        <v>104</v>
      </c>
      <c r="AN101">
        <f t="shared" si="35"/>
        <v>92</v>
      </c>
      <c r="AO101" t="str">
        <f t="shared" si="36"/>
        <v>Florida St.</v>
      </c>
      <c r="AP101">
        <f t="shared" si="37"/>
        <v>0.37946779771632744</v>
      </c>
      <c r="AQ101">
        <f t="shared" si="38"/>
        <v>0.38227483495916248</v>
      </c>
      <c r="AR101">
        <f t="shared" si="39"/>
        <v>0.67969066731349981</v>
      </c>
      <c r="AS101" t="str">
        <f t="shared" si="40"/>
        <v>Florida St.</v>
      </c>
      <c r="AT101">
        <f t="shared" si="41"/>
        <v>0.67969066731349981</v>
      </c>
      <c r="AU101">
        <f t="shared" si="42"/>
        <v>100</v>
      </c>
      <c r="AV101">
        <f t="shared" si="43"/>
        <v>94.666666666666671</v>
      </c>
      <c r="AW101">
        <f t="shared" si="44"/>
        <v>99</v>
      </c>
      <c r="AX101" t="str">
        <f t="shared" si="45"/>
        <v>Florida St.</v>
      </c>
      <c r="AY101" t="str">
        <f t="shared" si="46"/>
        <v/>
      </c>
      <c r="AZ101">
        <v>100</v>
      </c>
      <c r="BI101" t="s">
        <v>388</v>
      </c>
      <c r="BJ101">
        <v>0.74088495528833753</v>
      </c>
    </row>
    <row r="102" spans="2:62">
      <c r="B102">
        <v>1</v>
      </c>
      <c r="C102">
        <v>1</v>
      </c>
      <c r="D102" t="s">
        <v>262</v>
      </c>
      <c r="E102">
        <v>62.819600000000001</v>
      </c>
      <c r="F102">
        <v>353</v>
      </c>
      <c r="G102">
        <v>61.889099999999999</v>
      </c>
      <c r="H102">
        <v>354</v>
      </c>
      <c r="I102">
        <v>101.42700000000001</v>
      </c>
      <c r="J102">
        <v>190</v>
      </c>
      <c r="K102">
        <v>105.31699999999999</v>
      </c>
      <c r="L102">
        <v>133</v>
      </c>
      <c r="M102">
        <v>101.98099999999999</v>
      </c>
      <c r="N102">
        <v>186</v>
      </c>
      <c r="O102">
        <v>95.971999999999994</v>
      </c>
      <c r="P102">
        <v>47</v>
      </c>
      <c r="Q102">
        <v>9.3450000000000006</v>
      </c>
      <c r="R102">
        <v>89</v>
      </c>
      <c r="S102">
        <f t="shared" si="24"/>
        <v>0.1487593044209132</v>
      </c>
      <c r="T102">
        <f t="shared" si="25"/>
        <v>83</v>
      </c>
      <c r="U102">
        <f t="shared" si="26"/>
        <v>696774.3034507843</v>
      </c>
      <c r="V102">
        <f t="shared" si="27"/>
        <v>212</v>
      </c>
      <c r="W102">
        <f t="shared" si="28"/>
        <v>23.62305743254711</v>
      </c>
      <c r="X102">
        <f t="shared" si="29"/>
        <v>139</v>
      </c>
      <c r="Y102">
        <f t="shared" si="30"/>
        <v>111</v>
      </c>
      <c r="Z102">
        <v>0.63</v>
      </c>
      <c r="AA102">
        <v>113</v>
      </c>
      <c r="AB102">
        <v>0.77249999999999996</v>
      </c>
      <c r="AC102">
        <f t="shared" si="31"/>
        <v>0.70124999999999993</v>
      </c>
      <c r="AD102">
        <v>96</v>
      </c>
      <c r="AE102">
        <v>0.73229999999999995</v>
      </c>
      <c r="AF102">
        <v>81</v>
      </c>
      <c r="AG102">
        <v>0.69140000000000001</v>
      </c>
      <c r="AH102">
        <v>97</v>
      </c>
      <c r="AI102">
        <f t="shared" si="32"/>
        <v>113.33333333333333</v>
      </c>
      <c r="AJ102">
        <f>IF(C102=1,(AI102/Z102),REF)</f>
        <v>179.8941798941799</v>
      </c>
      <c r="AK102">
        <f t="shared" si="33"/>
        <v>108</v>
      </c>
      <c r="AL102">
        <f>IF(B102=1,(AI102/AC102),REF)</f>
        <v>161.61616161616163</v>
      </c>
      <c r="AM102">
        <f t="shared" si="34"/>
        <v>99</v>
      </c>
      <c r="AN102">
        <f t="shared" si="35"/>
        <v>81</v>
      </c>
      <c r="AO102" t="str">
        <f t="shared" si="36"/>
        <v>Penn St.</v>
      </c>
      <c r="AP102">
        <f t="shared" si="37"/>
        <v>0.38148107341620507</v>
      </c>
      <c r="AQ102">
        <f t="shared" si="38"/>
        <v>0.37993175061696965</v>
      </c>
      <c r="AR102">
        <f t="shared" si="39"/>
        <v>0.67957293884700432</v>
      </c>
      <c r="AS102" t="str">
        <f t="shared" si="40"/>
        <v>Penn St.</v>
      </c>
      <c r="AT102">
        <f t="shared" si="41"/>
        <v>0.67957293884700432</v>
      </c>
      <c r="AU102">
        <f t="shared" si="42"/>
        <v>101</v>
      </c>
      <c r="AV102">
        <f t="shared" si="43"/>
        <v>92.666666666666671</v>
      </c>
      <c r="AW102">
        <f t="shared" si="44"/>
        <v>97</v>
      </c>
      <c r="AX102" t="str">
        <f t="shared" si="45"/>
        <v>Penn St.</v>
      </c>
      <c r="AY102" t="str">
        <f t="shared" si="46"/>
        <v/>
      </c>
      <c r="AZ102">
        <v>101</v>
      </c>
      <c r="BI102" t="s">
        <v>369</v>
      </c>
      <c r="BJ102">
        <v>0.74031881112909326</v>
      </c>
    </row>
    <row r="103" spans="2:62">
      <c r="B103">
        <v>1</v>
      </c>
      <c r="C103">
        <v>1</v>
      </c>
      <c r="D103" t="s">
        <v>139</v>
      </c>
      <c r="E103">
        <v>66.873500000000007</v>
      </c>
      <c r="F103">
        <v>250</v>
      </c>
      <c r="G103">
        <v>65.3309</v>
      </c>
      <c r="H103">
        <v>267</v>
      </c>
      <c r="I103">
        <v>104.76</v>
      </c>
      <c r="J103">
        <v>120</v>
      </c>
      <c r="K103">
        <v>104.907</v>
      </c>
      <c r="L103">
        <v>141</v>
      </c>
      <c r="M103">
        <v>92.331500000000005</v>
      </c>
      <c r="N103">
        <v>13</v>
      </c>
      <c r="O103">
        <v>96.534899999999993</v>
      </c>
      <c r="P103">
        <v>57</v>
      </c>
      <c r="Q103">
        <v>8.3717900000000007</v>
      </c>
      <c r="R103">
        <v>93</v>
      </c>
      <c r="S103">
        <f t="shared" si="24"/>
        <v>0.12519308844310531</v>
      </c>
      <c r="T103">
        <f t="shared" si="25"/>
        <v>92</v>
      </c>
      <c r="U103">
        <f t="shared" si="26"/>
        <v>735974.87643390149</v>
      </c>
      <c r="V103">
        <f t="shared" si="27"/>
        <v>160</v>
      </c>
      <c r="W103">
        <f t="shared" si="28"/>
        <v>22.39963326282302</v>
      </c>
      <c r="X103">
        <f t="shared" si="29"/>
        <v>73</v>
      </c>
      <c r="Y103">
        <f t="shared" si="30"/>
        <v>82.5</v>
      </c>
      <c r="Z103">
        <v>0.60719999999999996</v>
      </c>
      <c r="AA103">
        <v>125</v>
      </c>
      <c r="AB103">
        <v>0.80100000000000005</v>
      </c>
      <c r="AC103">
        <f t="shared" si="31"/>
        <v>0.70409999999999995</v>
      </c>
      <c r="AD103">
        <v>94</v>
      </c>
      <c r="AE103">
        <v>0.67500000000000004</v>
      </c>
      <c r="AF103">
        <v>108</v>
      </c>
      <c r="AG103">
        <v>0.68220000000000003</v>
      </c>
      <c r="AH103">
        <v>98</v>
      </c>
      <c r="AI103">
        <f t="shared" si="32"/>
        <v>105.75</v>
      </c>
      <c r="AJ103">
        <f>IF(C103=1,(AI103/Z103),REF)</f>
        <v>174.16007905138341</v>
      </c>
      <c r="AK103">
        <f t="shared" si="33"/>
        <v>101</v>
      </c>
      <c r="AL103">
        <f>IF(B103=1,(AI103/AC103),REF)</f>
        <v>150.19173412867491</v>
      </c>
      <c r="AM103">
        <f t="shared" si="34"/>
        <v>96</v>
      </c>
      <c r="AN103">
        <f t="shared" si="35"/>
        <v>94</v>
      </c>
      <c r="AO103" t="str">
        <f t="shared" si="36"/>
        <v>Grand Canyon</v>
      </c>
      <c r="AP103">
        <f t="shared" si="37"/>
        <v>0.36886806659144994</v>
      </c>
      <c r="AQ103">
        <f t="shared" si="38"/>
        <v>0.38498774335958658</v>
      </c>
      <c r="AR103">
        <f t="shared" si="39"/>
        <v>0.67686696141496527</v>
      </c>
      <c r="AS103" t="str">
        <f t="shared" si="40"/>
        <v>Grand Canyon</v>
      </c>
      <c r="AT103">
        <f t="shared" si="41"/>
        <v>0.67686696141496527</v>
      </c>
      <c r="AU103">
        <f t="shared" si="42"/>
        <v>102</v>
      </c>
      <c r="AV103">
        <f t="shared" si="43"/>
        <v>96.666666666666671</v>
      </c>
      <c r="AW103">
        <f t="shared" si="44"/>
        <v>101</v>
      </c>
      <c r="AX103" t="str">
        <f t="shared" si="45"/>
        <v>Grand Canyon</v>
      </c>
      <c r="AY103" t="str">
        <f t="shared" si="46"/>
        <v/>
      </c>
      <c r="AZ103">
        <v>102</v>
      </c>
      <c r="BI103" t="s">
        <v>84</v>
      </c>
      <c r="BJ103">
        <v>0.73934203125570286</v>
      </c>
    </row>
    <row r="104" spans="2:62">
      <c r="B104">
        <v>1</v>
      </c>
      <c r="C104">
        <v>1</v>
      </c>
      <c r="D104" t="s">
        <v>225</v>
      </c>
      <c r="E104">
        <v>70.712100000000007</v>
      </c>
      <c r="F104">
        <v>54</v>
      </c>
      <c r="G104">
        <v>70.110600000000005</v>
      </c>
      <c r="H104">
        <v>39</v>
      </c>
      <c r="I104">
        <v>101.453</v>
      </c>
      <c r="J104">
        <v>189</v>
      </c>
      <c r="K104">
        <v>107.11199999999999</v>
      </c>
      <c r="L104">
        <v>94</v>
      </c>
      <c r="M104">
        <v>104.807</v>
      </c>
      <c r="N104">
        <v>251</v>
      </c>
      <c r="O104">
        <v>101.746</v>
      </c>
      <c r="P104">
        <v>147</v>
      </c>
      <c r="Q104">
        <v>5.3660800000000002</v>
      </c>
      <c r="R104">
        <v>108</v>
      </c>
      <c r="S104">
        <f t="shared" si="24"/>
        <v>7.5885173824564667E-2</v>
      </c>
      <c r="T104">
        <f t="shared" si="25"/>
        <v>111</v>
      </c>
      <c r="U104">
        <f t="shared" si="26"/>
        <v>811278.54752538237</v>
      </c>
      <c r="V104">
        <f t="shared" si="27"/>
        <v>66</v>
      </c>
      <c r="W104">
        <f t="shared" si="28"/>
        <v>23.042734518232447</v>
      </c>
      <c r="X104">
        <f t="shared" si="29"/>
        <v>93</v>
      </c>
      <c r="Y104">
        <f t="shared" si="30"/>
        <v>102</v>
      </c>
      <c r="Z104">
        <v>0.71209999999999996</v>
      </c>
      <c r="AA104">
        <v>83</v>
      </c>
      <c r="AB104">
        <v>0.44829999999999998</v>
      </c>
      <c r="AC104">
        <f t="shared" si="31"/>
        <v>0.58019999999999994</v>
      </c>
      <c r="AD104">
        <v>137</v>
      </c>
      <c r="AE104">
        <v>0.72660000000000002</v>
      </c>
      <c r="AF104">
        <v>85</v>
      </c>
      <c r="AG104">
        <v>0.6099</v>
      </c>
      <c r="AH104">
        <v>122</v>
      </c>
      <c r="AI104">
        <f t="shared" si="32"/>
        <v>103.83333333333333</v>
      </c>
      <c r="AJ104">
        <f>IF(C104=1,(AI104/Z104),REF)</f>
        <v>145.81285399990639</v>
      </c>
      <c r="AK104">
        <f t="shared" si="33"/>
        <v>92</v>
      </c>
      <c r="AL104">
        <f>IF(B104=1,(AI104/AC104),REF)</f>
        <v>178.96127772032634</v>
      </c>
      <c r="AM104">
        <f t="shared" si="34"/>
        <v>109</v>
      </c>
      <c r="AN104">
        <f t="shared" si="35"/>
        <v>85</v>
      </c>
      <c r="AO104" t="str">
        <f t="shared" si="36"/>
        <v>Nevada</v>
      </c>
      <c r="AP104">
        <f t="shared" si="37"/>
        <v>0.44034752787178005</v>
      </c>
      <c r="AQ104">
        <f t="shared" si="38"/>
        <v>0.31036743959030433</v>
      </c>
      <c r="AR104">
        <f t="shared" si="39"/>
        <v>0.675737516961053</v>
      </c>
      <c r="AS104" t="str">
        <f t="shared" si="40"/>
        <v>Nevada</v>
      </c>
      <c r="AT104">
        <f t="shared" si="41"/>
        <v>0.675737516961053</v>
      </c>
      <c r="AU104">
        <f t="shared" si="42"/>
        <v>103</v>
      </c>
      <c r="AV104">
        <f t="shared" si="43"/>
        <v>108.33333333333333</v>
      </c>
      <c r="AW104">
        <f t="shared" si="44"/>
        <v>112</v>
      </c>
      <c r="AX104" t="str">
        <f t="shared" si="45"/>
        <v>Nevada</v>
      </c>
      <c r="AY104" t="str">
        <f t="shared" si="46"/>
        <v/>
      </c>
      <c r="AZ104">
        <v>103</v>
      </c>
      <c r="BI104" t="s">
        <v>128</v>
      </c>
      <c r="BJ104">
        <v>0.737646973145901</v>
      </c>
    </row>
    <row r="105" spans="2:62">
      <c r="B105">
        <v>1</v>
      </c>
      <c r="C105">
        <v>1</v>
      </c>
      <c r="D105" t="s">
        <v>223</v>
      </c>
      <c r="E105">
        <v>71.986599999999996</v>
      </c>
      <c r="F105">
        <v>29</v>
      </c>
      <c r="G105">
        <v>71.044799999999995</v>
      </c>
      <c r="H105">
        <v>19</v>
      </c>
      <c r="I105">
        <v>100.35599999999999</v>
      </c>
      <c r="J105">
        <v>207</v>
      </c>
      <c r="K105">
        <v>105.887</v>
      </c>
      <c r="L105">
        <v>119</v>
      </c>
      <c r="M105">
        <v>107.346</v>
      </c>
      <c r="N105">
        <v>288</v>
      </c>
      <c r="O105">
        <v>102.95099999999999</v>
      </c>
      <c r="P105">
        <v>172</v>
      </c>
      <c r="Q105">
        <v>2.9365700000000001</v>
      </c>
      <c r="R105">
        <v>138</v>
      </c>
      <c r="S105">
        <f t="shared" si="24"/>
        <v>4.0785368388005644E-2</v>
      </c>
      <c r="T105">
        <f t="shared" si="25"/>
        <v>138</v>
      </c>
      <c r="U105">
        <f t="shared" si="26"/>
        <v>807117.84580729541</v>
      </c>
      <c r="V105">
        <f t="shared" si="27"/>
        <v>72</v>
      </c>
      <c r="W105">
        <f t="shared" si="28"/>
        <v>23.065201298675479</v>
      </c>
      <c r="X105">
        <f t="shared" si="29"/>
        <v>95</v>
      </c>
      <c r="Y105">
        <f t="shared" si="30"/>
        <v>116.5</v>
      </c>
      <c r="Z105">
        <v>0.67859999999999998</v>
      </c>
      <c r="AA105">
        <v>93</v>
      </c>
      <c r="AB105">
        <v>0.55710000000000004</v>
      </c>
      <c r="AC105">
        <f t="shared" si="31"/>
        <v>0.61785000000000001</v>
      </c>
      <c r="AD105">
        <v>118</v>
      </c>
      <c r="AE105">
        <v>0.84109999999999996</v>
      </c>
      <c r="AF105">
        <v>44</v>
      </c>
      <c r="AG105">
        <v>0.56889999999999996</v>
      </c>
      <c r="AH105">
        <v>145</v>
      </c>
      <c r="AI105">
        <f t="shared" si="32"/>
        <v>105.58333333333333</v>
      </c>
      <c r="AJ105">
        <f>IF(C105=1,(AI105/Z105),REF)</f>
        <v>155.58994007269868</v>
      </c>
      <c r="AK105">
        <f t="shared" si="33"/>
        <v>97</v>
      </c>
      <c r="AL105">
        <f>IF(B105=1,(AI105/AC105),REF)</f>
        <v>170.88829543308785</v>
      </c>
      <c r="AM105">
        <f t="shared" si="34"/>
        <v>105</v>
      </c>
      <c r="AN105">
        <f t="shared" si="35"/>
        <v>44</v>
      </c>
      <c r="AO105" t="str">
        <f t="shared" si="36"/>
        <v>Nebraska</v>
      </c>
      <c r="AP105">
        <f t="shared" si="37"/>
        <v>0.41691724740232317</v>
      </c>
      <c r="AQ105">
        <f t="shared" si="38"/>
        <v>0.33242013709363438</v>
      </c>
      <c r="AR105">
        <f t="shared" si="39"/>
        <v>0.67524124474314506</v>
      </c>
      <c r="AS105" t="str">
        <f t="shared" si="40"/>
        <v>Nebraska</v>
      </c>
      <c r="AT105">
        <f t="shared" si="41"/>
        <v>0.67524124474314506</v>
      </c>
      <c r="AU105">
        <f t="shared" si="42"/>
        <v>104</v>
      </c>
      <c r="AV105">
        <f t="shared" si="43"/>
        <v>88.666666666666671</v>
      </c>
      <c r="AW105">
        <f t="shared" si="44"/>
        <v>92</v>
      </c>
      <c r="AX105" t="str">
        <f t="shared" si="45"/>
        <v>Nebraska</v>
      </c>
      <c r="AY105" t="str">
        <f t="shared" si="46"/>
        <v/>
      </c>
      <c r="AZ105">
        <v>104</v>
      </c>
      <c r="BI105" t="s">
        <v>377</v>
      </c>
      <c r="BJ105">
        <v>0.73044377296847307</v>
      </c>
    </row>
    <row r="106" spans="2:62">
      <c r="B106">
        <v>1</v>
      </c>
      <c r="C106">
        <v>1</v>
      </c>
      <c r="D106" t="s">
        <v>206</v>
      </c>
      <c r="E106">
        <v>68.458799999999997</v>
      </c>
      <c r="F106">
        <v>158</v>
      </c>
      <c r="G106">
        <v>67.458200000000005</v>
      </c>
      <c r="H106">
        <v>146</v>
      </c>
      <c r="I106">
        <v>105.01900000000001</v>
      </c>
      <c r="J106">
        <v>112</v>
      </c>
      <c r="K106">
        <v>105.574</v>
      </c>
      <c r="L106">
        <v>126</v>
      </c>
      <c r="M106">
        <v>97.438699999999997</v>
      </c>
      <c r="N106">
        <v>72</v>
      </c>
      <c r="O106">
        <v>98.433700000000002</v>
      </c>
      <c r="P106">
        <v>86</v>
      </c>
      <c r="Q106">
        <v>7.1405500000000002</v>
      </c>
      <c r="R106">
        <v>100</v>
      </c>
      <c r="S106">
        <f t="shared" si="24"/>
        <v>0.1043006888814878</v>
      </c>
      <c r="T106">
        <f t="shared" si="25"/>
        <v>100</v>
      </c>
      <c r="U106">
        <f t="shared" si="26"/>
        <v>763032.8492835887</v>
      </c>
      <c r="V106">
        <f t="shared" si="27"/>
        <v>121</v>
      </c>
      <c r="W106">
        <f t="shared" si="28"/>
        <v>22.573599409014228</v>
      </c>
      <c r="X106">
        <f t="shared" si="29"/>
        <v>78</v>
      </c>
      <c r="Y106">
        <f t="shared" si="30"/>
        <v>89</v>
      </c>
      <c r="Z106">
        <v>0.62439999999999996</v>
      </c>
      <c r="AA106">
        <v>118</v>
      </c>
      <c r="AB106">
        <v>0.7389</v>
      </c>
      <c r="AC106">
        <f t="shared" si="31"/>
        <v>0.68164999999999998</v>
      </c>
      <c r="AD106">
        <v>102</v>
      </c>
      <c r="AE106">
        <v>0.6149</v>
      </c>
      <c r="AF106">
        <v>132</v>
      </c>
      <c r="AG106">
        <v>0.62490000000000001</v>
      </c>
      <c r="AH106">
        <v>118</v>
      </c>
      <c r="AI106">
        <f t="shared" si="32"/>
        <v>110.33333333333333</v>
      </c>
      <c r="AJ106">
        <f>IF(C106=1,(AI106/Z106),REF)</f>
        <v>176.70296818278882</v>
      </c>
      <c r="AK106">
        <f t="shared" si="33"/>
        <v>105</v>
      </c>
      <c r="AL106">
        <f>IF(B106=1,(AI106/AC106),REF)</f>
        <v>161.86214821878286</v>
      </c>
      <c r="AM106">
        <f t="shared" si="34"/>
        <v>100</v>
      </c>
      <c r="AN106">
        <f t="shared" si="35"/>
        <v>100</v>
      </c>
      <c r="AO106" t="str">
        <f t="shared" si="36"/>
        <v>Middle Tennessee</v>
      </c>
      <c r="AP106">
        <f t="shared" si="37"/>
        <v>0.37876746536364259</v>
      </c>
      <c r="AQ106">
        <f t="shared" si="38"/>
        <v>0.36924242074612917</v>
      </c>
      <c r="AR106">
        <f t="shared" si="39"/>
        <v>0.67476249723589266</v>
      </c>
      <c r="AS106" t="str">
        <f t="shared" si="40"/>
        <v>Middle Tennessee</v>
      </c>
      <c r="AT106">
        <f t="shared" si="41"/>
        <v>0.67476249723589266</v>
      </c>
      <c r="AU106">
        <f t="shared" si="42"/>
        <v>105</v>
      </c>
      <c r="AV106">
        <f t="shared" si="43"/>
        <v>102.33333333333333</v>
      </c>
      <c r="AW106">
        <f t="shared" si="44"/>
        <v>105</v>
      </c>
      <c r="AX106" t="str">
        <f t="shared" si="45"/>
        <v>Middle Tennessee</v>
      </c>
      <c r="AY106" t="str">
        <f t="shared" si="46"/>
        <v/>
      </c>
      <c r="AZ106">
        <v>105</v>
      </c>
      <c r="BI106" t="s">
        <v>210</v>
      </c>
      <c r="BJ106">
        <v>0.72882136669678288</v>
      </c>
    </row>
    <row r="107" spans="2:62">
      <c r="B107">
        <v>1</v>
      </c>
      <c r="C107">
        <v>1</v>
      </c>
      <c r="D107" t="s">
        <v>208</v>
      </c>
      <c r="E107">
        <v>65.361699999999999</v>
      </c>
      <c r="F107">
        <v>315</v>
      </c>
      <c r="G107">
        <v>65.004000000000005</v>
      </c>
      <c r="H107">
        <v>285</v>
      </c>
      <c r="I107">
        <v>101.788</v>
      </c>
      <c r="J107">
        <v>179</v>
      </c>
      <c r="K107">
        <v>107.258</v>
      </c>
      <c r="L107">
        <v>93</v>
      </c>
      <c r="M107">
        <v>105.366</v>
      </c>
      <c r="N107">
        <v>262</v>
      </c>
      <c r="O107">
        <v>101.952</v>
      </c>
      <c r="P107">
        <v>151</v>
      </c>
      <c r="Q107">
        <v>5.3054899999999998</v>
      </c>
      <c r="R107">
        <v>110</v>
      </c>
      <c r="S107">
        <f t="shared" si="24"/>
        <v>8.1179039100880146E-2</v>
      </c>
      <c r="T107">
        <f t="shared" si="25"/>
        <v>107</v>
      </c>
      <c r="U107">
        <f t="shared" si="26"/>
        <v>751939.20421659865</v>
      </c>
      <c r="V107">
        <f t="shared" si="27"/>
        <v>135</v>
      </c>
      <c r="W107">
        <f t="shared" si="28"/>
        <v>25.009779361882536</v>
      </c>
      <c r="X107">
        <f t="shared" si="29"/>
        <v>207</v>
      </c>
      <c r="Y107">
        <f t="shared" si="30"/>
        <v>157</v>
      </c>
      <c r="Z107">
        <v>0.64059999999999995</v>
      </c>
      <c r="AA107">
        <v>109</v>
      </c>
      <c r="AB107">
        <v>0.68940000000000001</v>
      </c>
      <c r="AC107">
        <f t="shared" si="31"/>
        <v>0.66500000000000004</v>
      </c>
      <c r="AD107">
        <v>105</v>
      </c>
      <c r="AE107">
        <v>0.33210000000000001</v>
      </c>
      <c r="AF107">
        <v>237</v>
      </c>
      <c r="AG107">
        <v>0.83160000000000001</v>
      </c>
      <c r="AH107">
        <v>44</v>
      </c>
      <c r="AI107">
        <f t="shared" si="32"/>
        <v>130.83333333333334</v>
      </c>
      <c r="AJ107">
        <f>IF(C107=1,(AI107/Z107),REF)</f>
        <v>204.23561244666462</v>
      </c>
      <c r="AK107">
        <f t="shared" si="33"/>
        <v>120</v>
      </c>
      <c r="AL107">
        <f>IF(B107=1,(AI107/AC107),REF)</f>
        <v>196.74185463659148</v>
      </c>
      <c r="AM107">
        <f t="shared" si="34"/>
        <v>119</v>
      </c>
      <c r="AN107">
        <f t="shared" si="35"/>
        <v>105</v>
      </c>
      <c r="AO107" t="str">
        <f t="shared" si="36"/>
        <v>Minnesota</v>
      </c>
      <c r="AP107">
        <f t="shared" si="37"/>
        <v>0.38300808787866464</v>
      </c>
      <c r="AQ107">
        <f t="shared" si="38"/>
        <v>0.35154252125752294</v>
      </c>
      <c r="AR107">
        <f t="shared" si="39"/>
        <v>0.66987950544870278</v>
      </c>
      <c r="AS107" t="str">
        <f t="shared" si="40"/>
        <v>Minnesota</v>
      </c>
      <c r="AT107">
        <f t="shared" si="41"/>
        <v>0.66987950544870278</v>
      </c>
      <c r="AU107">
        <f t="shared" si="42"/>
        <v>106</v>
      </c>
      <c r="AV107">
        <f t="shared" si="43"/>
        <v>105.33333333333333</v>
      </c>
      <c r="AW107">
        <f t="shared" si="44"/>
        <v>108</v>
      </c>
      <c r="AX107" t="str">
        <f t="shared" si="45"/>
        <v>Minnesota</v>
      </c>
      <c r="AY107" t="str">
        <f t="shared" si="46"/>
        <v/>
      </c>
      <c r="AZ107">
        <v>106</v>
      </c>
      <c r="BI107" t="s">
        <v>91</v>
      </c>
      <c r="BJ107">
        <v>0.72430838012468401</v>
      </c>
    </row>
    <row r="108" spans="2:62">
      <c r="B108">
        <v>1</v>
      </c>
      <c r="C108">
        <v>1</v>
      </c>
      <c r="D108" t="s">
        <v>346</v>
      </c>
      <c r="E108">
        <v>68.056399999999996</v>
      </c>
      <c r="F108">
        <v>175</v>
      </c>
      <c r="G108">
        <v>67.2911</v>
      </c>
      <c r="H108">
        <v>158</v>
      </c>
      <c r="I108">
        <v>102.117</v>
      </c>
      <c r="J108">
        <v>174</v>
      </c>
      <c r="K108">
        <v>106.55800000000001</v>
      </c>
      <c r="L108">
        <v>106</v>
      </c>
      <c r="M108">
        <v>99.657499999999999</v>
      </c>
      <c r="N108">
        <v>125</v>
      </c>
      <c r="O108">
        <v>100.617</v>
      </c>
      <c r="P108">
        <v>127</v>
      </c>
      <c r="Q108">
        <v>5.9416599999999997</v>
      </c>
      <c r="R108">
        <v>106</v>
      </c>
      <c r="S108">
        <f t="shared" si="24"/>
        <v>8.7295243356980426E-2</v>
      </c>
      <c r="T108">
        <f t="shared" si="25"/>
        <v>106</v>
      </c>
      <c r="U108">
        <f t="shared" si="26"/>
        <v>772753.70060732961</v>
      </c>
      <c r="V108">
        <f t="shared" si="27"/>
        <v>111</v>
      </c>
      <c r="W108">
        <f t="shared" si="28"/>
        <v>23.518261253176284</v>
      </c>
      <c r="X108">
        <f t="shared" si="29"/>
        <v>130</v>
      </c>
      <c r="Y108">
        <f t="shared" si="30"/>
        <v>118</v>
      </c>
      <c r="Z108">
        <v>0.58760000000000001</v>
      </c>
      <c r="AA108">
        <v>132</v>
      </c>
      <c r="AB108">
        <v>0.80679999999999996</v>
      </c>
      <c r="AC108">
        <f t="shared" si="31"/>
        <v>0.69720000000000004</v>
      </c>
      <c r="AD108">
        <v>98</v>
      </c>
      <c r="AE108">
        <v>0.46</v>
      </c>
      <c r="AF108">
        <v>188</v>
      </c>
      <c r="AG108">
        <v>0.79769999999999996</v>
      </c>
      <c r="AH108">
        <v>63</v>
      </c>
      <c r="AI108">
        <f t="shared" si="32"/>
        <v>114</v>
      </c>
      <c r="AJ108">
        <f>IF(C108=1,(AI108/Z108),REF)</f>
        <v>194.00953029271614</v>
      </c>
      <c r="AK108">
        <f t="shared" si="33"/>
        <v>113</v>
      </c>
      <c r="AL108">
        <f>IF(B108=1,(AI108/AC108),REF)</f>
        <v>163.51118760757313</v>
      </c>
      <c r="AM108">
        <f t="shared" si="34"/>
        <v>101</v>
      </c>
      <c r="AN108">
        <f t="shared" si="35"/>
        <v>98</v>
      </c>
      <c r="AO108" t="str">
        <f t="shared" si="36"/>
        <v>UCF</v>
      </c>
      <c r="AP108">
        <f t="shared" si="37"/>
        <v>0.35312920648069213</v>
      </c>
      <c r="AQ108">
        <f t="shared" si="38"/>
        <v>0.37718747006522901</v>
      </c>
      <c r="AR108">
        <f t="shared" si="39"/>
        <v>0.66833235858226314</v>
      </c>
      <c r="AS108" t="str">
        <f t="shared" si="40"/>
        <v>UCF</v>
      </c>
      <c r="AT108">
        <f t="shared" si="41"/>
        <v>0.66833235858226314</v>
      </c>
      <c r="AU108">
        <f t="shared" si="42"/>
        <v>107</v>
      </c>
      <c r="AV108">
        <f t="shared" si="43"/>
        <v>101</v>
      </c>
      <c r="AW108">
        <f t="shared" si="44"/>
        <v>104</v>
      </c>
      <c r="AX108" t="str">
        <f t="shared" si="45"/>
        <v>UCF</v>
      </c>
      <c r="AY108" t="str">
        <f t="shared" si="46"/>
        <v/>
      </c>
      <c r="AZ108">
        <v>107</v>
      </c>
      <c r="BI108" t="s">
        <v>303</v>
      </c>
      <c r="BJ108">
        <v>0.72174238061661911</v>
      </c>
    </row>
    <row r="109" spans="2:62">
      <c r="B109">
        <v>1</v>
      </c>
      <c r="C109">
        <v>1</v>
      </c>
      <c r="D109" t="s">
        <v>63</v>
      </c>
      <c r="E109">
        <v>67.671000000000006</v>
      </c>
      <c r="F109">
        <v>198</v>
      </c>
      <c r="G109">
        <v>67.123400000000004</v>
      </c>
      <c r="H109">
        <v>173</v>
      </c>
      <c r="I109">
        <v>103.066</v>
      </c>
      <c r="J109">
        <v>152</v>
      </c>
      <c r="K109">
        <v>105.13800000000001</v>
      </c>
      <c r="L109">
        <v>136</v>
      </c>
      <c r="M109">
        <v>95.826599999999999</v>
      </c>
      <c r="N109">
        <v>41</v>
      </c>
      <c r="O109">
        <v>96.702299999999994</v>
      </c>
      <c r="P109">
        <v>60</v>
      </c>
      <c r="Q109">
        <v>8.4358699999999995</v>
      </c>
      <c r="R109">
        <v>92</v>
      </c>
      <c r="S109">
        <f t="shared" si="24"/>
        <v>0.1246575342465755</v>
      </c>
      <c r="T109">
        <f t="shared" si="25"/>
        <v>93</v>
      </c>
      <c r="U109">
        <f t="shared" si="26"/>
        <v>748035.16930652421</v>
      </c>
      <c r="V109">
        <f t="shared" si="27"/>
        <v>140</v>
      </c>
      <c r="W109">
        <f t="shared" si="28"/>
        <v>22.197102705343909</v>
      </c>
      <c r="X109">
        <f t="shared" si="29"/>
        <v>64</v>
      </c>
      <c r="Y109">
        <f t="shared" si="30"/>
        <v>78.5</v>
      </c>
      <c r="Z109">
        <v>0.61229999999999996</v>
      </c>
      <c r="AA109">
        <v>122</v>
      </c>
      <c r="AB109">
        <v>0.75719999999999998</v>
      </c>
      <c r="AC109">
        <f t="shared" si="31"/>
        <v>0.68474999999999997</v>
      </c>
      <c r="AD109">
        <v>101</v>
      </c>
      <c r="AE109">
        <v>0.4637</v>
      </c>
      <c r="AF109">
        <v>183</v>
      </c>
      <c r="AG109">
        <v>0.51949999999999996</v>
      </c>
      <c r="AH109">
        <v>169</v>
      </c>
      <c r="AI109">
        <f t="shared" si="32"/>
        <v>127.41666666666667</v>
      </c>
      <c r="AJ109">
        <f>IF(C109=1,(AI109/Z109),REF)</f>
        <v>208.0951603244597</v>
      </c>
      <c r="AK109">
        <f t="shared" si="33"/>
        <v>124</v>
      </c>
      <c r="AL109">
        <f>IF(B109=1,(AI109/AC109),REF)</f>
        <v>186.07764390896924</v>
      </c>
      <c r="AM109">
        <f t="shared" si="34"/>
        <v>112</v>
      </c>
      <c r="AN109">
        <f t="shared" si="35"/>
        <v>101</v>
      </c>
      <c r="AO109" t="str">
        <f t="shared" si="36"/>
        <v>Bradley</v>
      </c>
      <c r="AP109">
        <f t="shared" si="37"/>
        <v>0.36540309307714119</v>
      </c>
      <c r="AQ109">
        <f t="shared" si="38"/>
        <v>0.36451346791188288</v>
      </c>
      <c r="AR109">
        <f t="shared" si="39"/>
        <v>0.66818587191599788</v>
      </c>
      <c r="AS109" t="str">
        <f t="shared" si="40"/>
        <v>Bradley</v>
      </c>
      <c r="AT109">
        <f t="shared" si="41"/>
        <v>0.66818587191599788</v>
      </c>
      <c r="AU109">
        <f t="shared" si="42"/>
        <v>108</v>
      </c>
      <c r="AV109">
        <f t="shared" si="43"/>
        <v>103.33333333333333</v>
      </c>
      <c r="AW109">
        <f t="shared" si="44"/>
        <v>106</v>
      </c>
      <c r="AX109" t="str">
        <f t="shared" si="45"/>
        <v>Bradley</v>
      </c>
      <c r="AY109" t="str">
        <f t="shared" si="46"/>
        <v/>
      </c>
      <c r="AZ109">
        <v>108</v>
      </c>
      <c r="BI109" t="s">
        <v>56</v>
      </c>
      <c r="BJ109">
        <v>0.72099893908627777</v>
      </c>
    </row>
    <row r="110" spans="2:62">
      <c r="B110">
        <v>1</v>
      </c>
      <c r="C110">
        <v>1</v>
      </c>
      <c r="D110" t="s">
        <v>269</v>
      </c>
      <c r="E110">
        <v>68.674700000000001</v>
      </c>
      <c r="F110">
        <v>140</v>
      </c>
      <c r="G110">
        <v>66.690600000000003</v>
      </c>
      <c r="H110">
        <v>197</v>
      </c>
      <c r="I110">
        <v>113.25700000000001</v>
      </c>
      <c r="J110">
        <v>12</v>
      </c>
      <c r="K110">
        <v>111.66200000000001</v>
      </c>
      <c r="L110">
        <v>33</v>
      </c>
      <c r="M110">
        <v>102.36499999999999</v>
      </c>
      <c r="N110">
        <v>197</v>
      </c>
      <c r="O110">
        <v>105.57299999999999</v>
      </c>
      <c r="P110">
        <v>230</v>
      </c>
      <c r="Q110">
        <v>6.0892799999999996</v>
      </c>
      <c r="R110">
        <v>104</v>
      </c>
      <c r="S110">
        <f t="shared" si="24"/>
        <v>8.8664384409396946E-2</v>
      </c>
      <c r="T110">
        <f t="shared" si="25"/>
        <v>105</v>
      </c>
      <c r="U110">
        <f t="shared" si="26"/>
        <v>856263.78358602687</v>
      </c>
      <c r="V110">
        <f t="shared" si="27"/>
        <v>36</v>
      </c>
      <c r="W110">
        <f t="shared" si="28"/>
        <v>25.170266252229762</v>
      </c>
      <c r="X110">
        <f t="shared" si="29"/>
        <v>220</v>
      </c>
      <c r="Y110">
        <f t="shared" si="30"/>
        <v>162.5</v>
      </c>
      <c r="Z110">
        <v>0.64300000000000002</v>
      </c>
      <c r="AA110">
        <v>106</v>
      </c>
      <c r="AB110">
        <v>0.57450000000000001</v>
      </c>
      <c r="AC110">
        <f t="shared" si="31"/>
        <v>0.60875000000000001</v>
      </c>
      <c r="AD110">
        <v>124</v>
      </c>
      <c r="AE110">
        <v>0.72870000000000001</v>
      </c>
      <c r="AF110">
        <v>83</v>
      </c>
      <c r="AG110">
        <v>0.57240000000000002</v>
      </c>
      <c r="AH110">
        <v>143</v>
      </c>
      <c r="AI110">
        <f t="shared" si="32"/>
        <v>108.91666666666667</v>
      </c>
      <c r="AJ110">
        <f>IF(C110=1,(AI110/Z110),REF)</f>
        <v>169.38828408501814</v>
      </c>
      <c r="AK110">
        <f t="shared" si="33"/>
        <v>99</v>
      </c>
      <c r="AL110">
        <f>IF(B110=1,(AI110/AC110),REF)</f>
        <v>178.91854893908283</v>
      </c>
      <c r="AM110">
        <f t="shared" si="34"/>
        <v>108</v>
      </c>
      <c r="AN110">
        <f t="shared" si="35"/>
        <v>83</v>
      </c>
      <c r="AO110" t="str">
        <f t="shared" si="36"/>
        <v>Princeton</v>
      </c>
      <c r="AP110">
        <f t="shared" si="37"/>
        <v>0.39170290630852422</v>
      </c>
      <c r="AQ110">
        <f t="shared" si="38"/>
        <v>0.32564946295504404</v>
      </c>
      <c r="AR110">
        <f t="shared" si="39"/>
        <v>0.66356124993375531</v>
      </c>
      <c r="AS110" t="str">
        <f t="shared" si="40"/>
        <v>Princeton</v>
      </c>
      <c r="AT110">
        <f t="shared" si="41"/>
        <v>0.66356124993375531</v>
      </c>
      <c r="AU110">
        <f t="shared" si="42"/>
        <v>109</v>
      </c>
      <c r="AV110">
        <f t="shared" si="43"/>
        <v>105.33333333333333</v>
      </c>
      <c r="AW110">
        <f t="shared" si="44"/>
        <v>108</v>
      </c>
      <c r="AX110" t="str">
        <f t="shared" si="45"/>
        <v>Princeton</v>
      </c>
      <c r="AY110" t="str">
        <f t="shared" si="46"/>
        <v/>
      </c>
      <c r="AZ110">
        <v>109</v>
      </c>
      <c r="BI110" t="s">
        <v>277</v>
      </c>
      <c r="BJ110">
        <v>0.71830763461717761</v>
      </c>
    </row>
    <row r="111" spans="2:62">
      <c r="B111">
        <v>1</v>
      </c>
      <c r="C111">
        <v>1</v>
      </c>
      <c r="D111" t="s">
        <v>311</v>
      </c>
      <c r="E111">
        <v>66.626999999999995</v>
      </c>
      <c r="F111">
        <v>260</v>
      </c>
      <c r="G111">
        <v>65.637299999999996</v>
      </c>
      <c r="H111">
        <v>255</v>
      </c>
      <c r="I111">
        <v>104.92400000000001</v>
      </c>
      <c r="J111">
        <v>117</v>
      </c>
      <c r="K111">
        <v>108.235</v>
      </c>
      <c r="L111">
        <v>81</v>
      </c>
      <c r="M111">
        <v>99.225999999999999</v>
      </c>
      <c r="N111">
        <v>108</v>
      </c>
      <c r="O111">
        <v>98.805599999999998</v>
      </c>
      <c r="P111">
        <v>96</v>
      </c>
      <c r="Q111">
        <v>9.4290599999999998</v>
      </c>
      <c r="R111">
        <v>88</v>
      </c>
      <c r="S111">
        <f t="shared" si="24"/>
        <v>0.14152520749846162</v>
      </c>
      <c r="T111">
        <f t="shared" si="25"/>
        <v>88</v>
      </c>
      <c r="U111">
        <f t="shared" si="26"/>
        <v>780522.99399607501</v>
      </c>
      <c r="V111">
        <f t="shared" si="27"/>
        <v>103</v>
      </c>
      <c r="W111">
        <f t="shared" si="28"/>
        <v>23.33459334674437</v>
      </c>
      <c r="X111">
        <f t="shared" si="29"/>
        <v>115</v>
      </c>
      <c r="Y111">
        <f t="shared" si="30"/>
        <v>101.5</v>
      </c>
      <c r="Z111">
        <v>0.58630000000000004</v>
      </c>
      <c r="AA111">
        <v>133</v>
      </c>
      <c r="AB111">
        <v>0.76400000000000001</v>
      </c>
      <c r="AC111">
        <f t="shared" si="31"/>
        <v>0.67515000000000003</v>
      </c>
      <c r="AD111">
        <v>103</v>
      </c>
      <c r="AE111">
        <v>0.57950000000000002</v>
      </c>
      <c r="AF111">
        <v>147</v>
      </c>
      <c r="AG111">
        <v>0.5897</v>
      </c>
      <c r="AH111">
        <v>131</v>
      </c>
      <c r="AI111">
        <f t="shared" si="32"/>
        <v>112.25</v>
      </c>
      <c r="AJ111">
        <f>IF(C111=1,(AI111/Z111),REF)</f>
        <v>191.45488657683779</v>
      </c>
      <c r="AK111">
        <f t="shared" si="33"/>
        <v>112</v>
      </c>
      <c r="AL111">
        <f>IF(B111=1,(AI111/AC111),REF)</f>
        <v>166.25934977412427</v>
      </c>
      <c r="AM111">
        <f t="shared" si="34"/>
        <v>103</v>
      </c>
      <c r="AN111">
        <f t="shared" si="35"/>
        <v>103</v>
      </c>
      <c r="AO111" t="str">
        <f t="shared" si="36"/>
        <v>St. Bonaventure</v>
      </c>
      <c r="AP111">
        <f t="shared" si="37"/>
        <v>0.35281529691742969</v>
      </c>
      <c r="AQ111">
        <f t="shared" si="38"/>
        <v>0.36449814736343061</v>
      </c>
      <c r="AR111">
        <f t="shared" si="39"/>
        <v>0.66354684723195356</v>
      </c>
      <c r="AS111" t="str">
        <f t="shared" si="40"/>
        <v>St. Bonaventure</v>
      </c>
      <c r="AT111">
        <f t="shared" si="41"/>
        <v>0.66354684723195356</v>
      </c>
      <c r="AU111">
        <f t="shared" si="42"/>
        <v>110</v>
      </c>
      <c r="AV111">
        <f t="shared" si="43"/>
        <v>105.33333333333333</v>
      </c>
      <c r="AW111">
        <f t="shared" si="44"/>
        <v>108</v>
      </c>
      <c r="AX111" t="str">
        <f t="shared" si="45"/>
        <v>St. Bonaventure</v>
      </c>
      <c r="AY111" t="str">
        <f t="shared" si="46"/>
        <v/>
      </c>
      <c r="AZ111">
        <v>110</v>
      </c>
      <c r="BI111" t="s">
        <v>335</v>
      </c>
      <c r="BJ111">
        <v>0.71576578710354644</v>
      </c>
    </row>
    <row r="112" spans="2:62">
      <c r="B112">
        <v>1</v>
      </c>
      <c r="C112">
        <v>1</v>
      </c>
      <c r="D112" t="s">
        <v>317</v>
      </c>
      <c r="E112">
        <v>70.670400000000001</v>
      </c>
      <c r="F112">
        <v>56</v>
      </c>
      <c r="G112">
        <v>68.866600000000005</v>
      </c>
      <c r="H112">
        <v>76</v>
      </c>
      <c r="I112">
        <v>102.538</v>
      </c>
      <c r="J112">
        <v>165</v>
      </c>
      <c r="K112">
        <v>103.026</v>
      </c>
      <c r="L112">
        <v>179</v>
      </c>
      <c r="M112">
        <v>96.344499999999996</v>
      </c>
      <c r="N112">
        <v>49</v>
      </c>
      <c r="O112">
        <v>98.085400000000007</v>
      </c>
      <c r="P112">
        <v>81</v>
      </c>
      <c r="Q112">
        <v>4.9404899999999996</v>
      </c>
      <c r="R112">
        <v>112</v>
      </c>
      <c r="S112">
        <f t="shared" si="24"/>
        <v>6.9910457560732484E-2</v>
      </c>
      <c r="T112">
        <f t="shared" si="25"/>
        <v>114</v>
      </c>
      <c r="U112">
        <f t="shared" si="26"/>
        <v>750120.83203559031</v>
      </c>
      <c r="V112">
        <f t="shared" si="27"/>
        <v>137</v>
      </c>
      <c r="W112">
        <f t="shared" si="28"/>
        <v>21.743499289799374</v>
      </c>
      <c r="X112">
        <f t="shared" si="29"/>
        <v>48</v>
      </c>
      <c r="Y112">
        <f t="shared" si="30"/>
        <v>81</v>
      </c>
      <c r="Z112">
        <v>0.64090000000000003</v>
      </c>
      <c r="AA112">
        <v>108</v>
      </c>
      <c r="AB112">
        <v>0.59040000000000004</v>
      </c>
      <c r="AC112">
        <f t="shared" si="31"/>
        <v>0.61565000000000003</v>
      </c>
      <c r="AD112">
        <v>120</v>
      </c>
      <c r="AE112">
        <v>0.68389999999999995</v>
      </c>
      <c r="AF112">
        <v>106</v>
      </c>
      <c r="AG112">
        <v>0.61380000000000001</v>
      </c>
      <c r="AH112">
        <v>120</v>
      </c>
      <c r="AI112">
        <f t="shared" si="32"/>
        <v>113</v>
      </c>
      <c r="AJ112">
        <f>IF(C112=1,(AI112/Z112),REF)</f>
        <v>176.31455765330003</v>
      </c>
      <c r="AK112">
        <f t="shared" si="33"/>
        <v>104</v>
      </c>
      <c r="AL112">
        <f>IF(B112=1,(AI112/AC112),REF)</f>
        <v>183.54584585397546</v>
      </c>
      <c r="AM112">
        <f t="shared" si="34"/>
        <v>111</v>
      </c>
      <c r="AN112">
        <f t="shared" si="35"/>
        <v>104</v>
      </c>
      <c r="AO112" t="str">
        <f t="shared" si="36"/>
        <v>Stephen F. Austin</v>
      </c>
      <c r="AP112">
        <f t="shared" si="37"/>
        <v>0.38886209554088663</v>
      </c>
      <c r="AQ112">
        <f t="shared" si="38"/>
        <v>0.32829111338353389</v>
      </c>
      <c r="AR112">
        <f t="shared" si="39"/>
        <v>0.66348755332492582</v>
      </c>
      <c r="AS112" t="str">
        <f t="shared" si="40"/>
        <v>Stephen F. Austin</v>
      </c>
      <c r="AT112">
        <f t="shared" si="41"/>
        <v>0.66348755332492582</v>
      </c>
      <c r="AU112">
        <f t="shared" si="42"/>
        <v>111</v>
      </c>
      <c r="AV112">
        <f t="shared" si="43"/>
        <v>111.66666666666667</v>
      </c>
      <c r="AW112">
        <f t="shared" si="44"/>
        <v>119</v>
      </c>
      <c r="AX112" t="str">
        <f t="shared" si="45"/>
        <v>Stephen F. Austin</v>
      </c>
      <c r="AY112" t="str">
        <f t="shared" si="46"/>
        <v/>
      </c>
      <c r="AZ112">
        <v>111</v>
      </c>
      <c r="BI112" t="s">
        <v>228</v>
      </c>
      <c r="BJ112">
        <v>0.71412106983538859</v>
      </c>
    </row>
    <row r="113" spans="2:62">
      <c r="B113">
        <v>1</v>
      </c>
      <c r="C113">
        <v>1</v>
      </c>
      <c r="D113" t="s">
        <v>176</v>
      </c>
      <c r="E113">
        <v>65.981700000000004</v>
      </c>
      <c r="F113">
        <v>282</v>
      </c>
      <c r="G113">
        <v>65.202200000000005</v>
      </c>
      <c r="H113">
        <v>271</v>
      </c>
      <c r="I113">
        <v>107.58</v>
      </c>
      <c r="J113">
        <v>54</v>
      </c>
      <c r="K113">
        <v>105.166</v>
      </c>
      <c r="L113">
        <v>135</v>
      </c>
      <c r="M113">
        <v>98.361500000000007</v>
      </c>
      <c r="N113">
        <v>91</v>
      </c>
      <c r="O113">
        <v>101.324</v>
      </c>
      <c r="P113">
        <v>142</v>
      </c>
      <c r="Q113">
        <v>3.8415499999999998</v>
      </c>
      <c r="R113">
        <v>124</v>
      </c>
      <c r="S113">
        <f t="shared" si="24"/>
        <v>5.8228266322328748E-2</v>
      </c>
      <c r="T113">
        <f t="shared" si="25"/>
        <v>122</v>
      </c>
      <c r="U113">
        <f t="shared" si="26"/>
        <v>729750.18275372521</v>
      </c>
      <c r="V113">
        <f t="shared" si="27"/>
        <v>171</v>
      </c>
      <c r="W113">
        <f t="shared" si="28"/>
        <v>24.531054715791587</v>
      </c>
      <c r="X113">
        <f t="shared" si="29"/>
        <v>180</v>
      </c>
      <c r="Y113">
        <f t="shared" si="30"/>
        <v>151</v>
      </c>
      <c r="Z113">
        <v>0.62209999999999999</v>
      </c>
      <c r="AA113">
        <v>119</v>
      </c>
      <c r="AB113">
        <v>0.66749999999999998</v>
      </c>
      <c r="AC113">
        <f t="shared" si="31"/>
        <v>0.64480000000000004</v>
      </c>
      <c r="AD113">
        <v>109</v>
      </c>
      <c r="AE113">
        <v>0.73509999999999998</v>
      </c>
      <c r="AF113">
        <v>78</v>
      </c>
      <c r="AG113">
        <v>0.63759999999999994</v>
      </c>
      <c r="AH113">
        <v>115</v>
      </c>
      <c r="AI113">
        <f t="shared" si="32"/>
        <v>124.33333333333333</v>
      </c>
      <c r="AJ113">
        <f>IF(C113=1,(AI113/Z113),REF)</f>
        <v>199.86068692064512</v>
      </c>
      <c r="AK113">
        <f t="shared" si="33"/>
        <v>118</v>
      </c>
      <c r="AL113">
        <f>IF(B113=1,(AI113/AC113),REF)</f>
        <v>192.82464846980974</v>
      </c>
      <c r="AM113">
        <f t="shared" si="34"/>
        <v>116</v>
      </c>
      <c r="AN113">
        <f t="shared" si="35"/>
        <v>78</v>
      </c>
      <c r="AO113" t="str">
        <f t="shared" si="36"/>
        <v>Liberty</v>
      </c>
      <c r="AP113">
        <f t="shared" si="37"/>
        <v>0.37275340696096088</v>
      </c>
      <c r="AQ113">
        <f t="shared" si="38"/>
        <v>0.34172206589587784</v>
      </c>
      <c r="AR113">
        <f t="shared" si="39"/>
        <v>0.66249549828563725</v>
      </c>
      <c r="AS113" t="str">
        <f t="shared" si="40"/>
        <v>Liberty</v>
      </c>
      <c r="AT113">
        <f t="shared" si="41"/>
        <v>0.66249549828563725</v>
      </c>
      <c r="AU113">
        <f t="shared" si="42"/>
        <v>112</v>
      </c>
      <c r="AV113">
        <f t="shared" si="43"/>
        <v>99.666666666666671</v>
      </c>
      <c r="AW113">
        <f t="shared" si="44"/>
        <v>102</v>
      </c>
      <c r="AX113" t="str">
        <f t="shared" si="45"/>
        <v>Liberty</v>
      </c>
      <c r="AY113" t="str">
        <f t="shared" si="46"/>
        <v/>
      </c>
      <c r="AZ113">
        <v>112</v>
      </c>
      <c r="BI113" t="s">
        <v>338</v>
      </c>
      <c r="BJ113">
        <v>0.71258811117207688</v>
      </c>
    </row>
    <row r="114" spans="2:62">
      <c r="B114">
        <v>1</v>
      </c>
      <c r="C114">
        <v>1</v>
      </c>
      <c r="D114" t="s">
        <v>386</v>
      </c>
      <c r="E114">
        <v>64.81</v>
      </c>
      <c r="F114">
        <v>333</v>
      </c>
      <c r="G114">
        <v>64.131399999999999</v>
      </c>
      <c r="H114">
        <v>323</v>
      </c>
      <c r="I114">
        <v>107.974</v>
      </c>
      <c r="J114">
        <v>51</v>
      </c>
      <c r="K114">
        <v>106.56100000000001</v>
      </c>
      <c r="L114">
        <v>105</v>
      </c>
      <c r="M114">
        <v>102.586</v>
      </c>
      <c r="N114">
        <v>206</v>
      </c>
      <c r="O114">
        <v>101.544</v>
      </c>
      <c r="P114">
        <v>145</v>
      </c>
      <c r="Q114">
        <v>5.0164499999999999</v>
      </c>
      <c r="R114">
        <v>111</v>
      </c>
      <c r="S114">
        <f t="shared" si="24"/>
        <v>7.7410893380651283E-2</v>
      </c>
      <c r="T114">
        <f t="shared" si="25"/>
        <v>109</v>
      </c>
      <c r="U114">
        <f t="shared" si="26"/>
        <v>735933.53998801007</v>
      </c>
      <c r="V114">
        <f t="shared" si="27"/>
        <v>161</v>
      </c>
      <c r="W114">
        <f t="shared" si="28"/>
        <v>25.061369852870865</v>
      </c>
      <c r="X114">
        <f t="shared" si="29"/>
        <v>210</v>
      </c>
      <c r="Y114">
        <f t="shared" si="30"/>
        <v>159.5</v>
      </c>
      <c r="Z114">
        <v>0.64759999999999995</v>
      </c>
      <c r="AA114">
        <v>103</v>
      </c>
      <c r="AB114">
        <v>0.57799999999999996</v>
      </c>
      <c r="AC114">
        <f t="shared" si="31"/>
        <v>0.61280000000000001</v>
      </c>
      <c r="AD114">
        <v>121</v>
      </c>
      <c r="AE114">
        <v>0.55679999999999996</v>
      </c>
      <c r="AF114">
        <v>151</v>
      </c>
      <c r="AG114">
        <v>0.67910000000000004</v>
      </c>
      <c r="AH114">
        <v>99</v>
      </c>
      <c r="AI114">
        <f t="shared" si="32"/>
        <v>133.41666666666666</v>
      </c>
      <c r="AJ114">
        <f>IF(C114=1,(AI114/Z114),REF)</f>
        <v>206.01708873790406</v>
      </c>
      <c r="AK114">
        <f t="shared" si="33"/>
        <v>123</v>
      </c>
      <c r="AL114">
        <f>IF(B114=1,(AI114/AC114),REF)</f>
        <v>217.7164926022628</v>
      </c>
      <c r="AM114">
        <f t="shared" si="34"/>
        <v>125</v>
      </c>
      <c r="AN114">
        <f t="shared" si="35"/>
        <v>121</v>
      </c>
      <c r="AO114" t="str">
        <f t="shared" si="36"/>
        <v>Wofford</v>
      </c>
      <c r="AP114">
        <f t="shared" si="37"/>
        <v>0.38685719035675314</v>
      </c>
      <c r="AQ114">
        <f t="shared" si="38"/>
        <v>0.31987157846739467</v>
      </c>
      <c r="AR114">
        <f t="shared" si="39"/>
        <v>0.65961285355199473</v>
      </c>
      <c r="AS114" t="str">
        <f t="shared" si="40"/>
        <v>Wofford</v>
      </c>
      <c r="AT114">
        <f t="shared" si="41"/>
        <v>0.65961285355199473</v>
      </c>
      <c r="AU114">
        <f t="shared" si="42"/>
        <v>113</v>
      </c>
      <c r="AV114">
        <f t="shared" si="43"/>
        <v>118.33333333333333</v>
      </c>
      <c r="AW114">
        <f t="shared" si="44"/>
        <v>128</v>
      </c>
      <c r="AX114" t="str">
        <f t="shared" si="45"/>
        <v>Wofford</v>
      </c>
      <c r="AY114" t="str">
        <f t="shared" si="46"/>
        <v/>
      </c>
      <c r="AZ114">
        <v>113</v>
      </c>
      <c r="BI114" t="s">
        <v>86</v>
      </c>
      <c r="BJ114">
        <v>0.70903346010318935</v>
      </c>
    </row>
    <row r="115" spans="2:62">
      <c r="B115">
        <v>1</v>
      </c>
      <c r="C115">
        <v>1</v>
      </c>
      <c r="D115" t="s">
        <v>359</v>
      </c>
      <c r="E115">
        <v>67.206699999999998</v>
      </c>
      <c r="F115">
        <v>229</v>
      </c>
      <c r="G115">
        <v>66.073099999999997</v>
      </c>
      <c r="H115">
        <v>231</v>
      </c>
      <c r="I115">
        <v>103.081</v>
      </c>
      <c r="J115">
        <v>151</v>
      </c>
      <c r="K115">
        <v>107.616</v>
      </c>
      <c r="L115">
        <v>90</v>
      </c>
      <c r="M115">
        <v>104.43</v>
      </c>
      <c r="N115">
        <v>247</v>
      </c>
      <c r="O115">
        <v>103.669</v>
      </c>
      <c r="P115">
        <v>192</v>
      </c>
      <c r="Q115">
        <v>3.9465699999999999</v>
      </c>
      <c r="R115">
        <v>121</v>
      </c>
      <c r="S115">
        <f t="shared" si="24"/>
        <v>5.8729263600206569E-2</v>
      </c>
      <c r="T115">
        <f t="shared" si="25"/>
        <v>121</v>
      </c>
      <c r="U115">
        <f t="shared" si="26"/>
        <v>778334.46630635508</v>
      </c>
      <c r="V115">
        <f t="shared" si="27"/>
        <v>105</v>
      </c>
      <c r="W115">
        <f t="shared" si="28"/>
        <v>24.98191255292118</v>
      </c>
      <c r="X115">
        <f t="shared" si="29"/>
        <v>206</v>
      </c>
      <c r="Y115">
        <f t="shared" si="30"/>
        <v>163.5</v>
      </c>
      <c r="Z115">
        <v>0.60399999999999998</v>
      </c>
      <c r="AA115">
        <v>128</v>
      </c>
      <c r="AB115">
        <v>0.66649999999999998</v>
      </c>
      <c r="AC115">
        <f t="shared" si="31"/>
        <v>0.63524999999999998</v>
      </c>
      <c r="AD115">
        <v>113</v>
      </c>
      <c r="AE115">
        <v>0.67190000000000005</v>
      </c>
      <c r="AF115">
        <v>109</v>
      </c>
      <c r="AG115">
        <v>0.81720000000000004</v>
      </c>
      <c r="AH115">
        <v>50</v>
      </c>
      <c r="AI115">
        <f t="shared" si="32"/>
        <v>110.25</v>
      </c>
      <c r="AJ115">
        <f>IF(C115=1,(AI115/Z115),REF)</f>
        <v>182.53311258278146</v>
      </c>
      <c r="AK115">
        <f t="shared" si="33"/>
        <v>110</v>
      </c>
      <c r="AL115">
        <f>IF(B115=1,(AI115/AC115),REF)</f>
        <v>173.55371900826447</v>
      </c>
      <c r="AM115">
        <f t="shared" si="34"/>
        <v>106</v>
      </c>
      <c r="AN115">
        <f t="shared" si="35"/>
        <v>106</v>
      </c>
      <c r="AO115" t="str">
        <f t="shared" si="36"/>
        <v>Utah</v>
      </c>
      <c r="AP115">
        <f t="shared" si="37"/>
        <v>0.36520518137457414</v>
      </c>
      <c r="AQ115">
        <f t="shared" si="38"/>
        <v>0.34112122778637533</v>
      </c>
      <c r="AR115">
        <f t="shared" si="39"/>
        <v>0.65946261376487791</v>
      </c>
      <c r="AS115" t="str">
        <f t="shared" si="40"/>
        <v>Utah</v>
      </c>
      <c r="AT115">
        <f t="shared" si="41"/>
        <v>0.65946261376487791</v>
      </c>
      <c r="AU115">
        <f t="shared" si="42"/>
        <v>114</v>
      </c>
      <c r="AV115">
        <f t="shared" si="43"/>
        <v>111</v>
      </c>
      <c r="AW115">
        <f t="shared" si="44"/>
        <v>118</v>
      </c>
      <c r="AX115" t="str">
        <f t="shared" si="45"/>
        <v>Utah</v>
      </c>
      <c r="AY115" t="str">
        <f t="shared" si="46"/>
        <v/>
      </c>
      <c r="AZ115">
        <v>114</v>
      </c>
      <c r="BI115" t="s">
        <v>195</v>
      </c>
      <c r="BJ115">
        <v>0.70900783934176459</v>
      </c>
    </row>
    <row r="116" spans="2:62">
      <c r="B116">
        <v>1</v>
      </c>
      <c r="C116">
        <v>1</v>
      </c>
      <c r="D116" t="s">
        <v>130</v>
      </c>
      <c r="E116">
        <v>66.524100000000004</v>
      </c>
      <c r="F116">
        <v>266</v>
      </c>
      <c r="G116">
        <v>64.714399999999998</v>
      </c>
      <c r="H116">
        <v>298</v>
      </c>
      <c r="I116">
        <v>103.979</v>
      </c>
      <c r="J116">
        <v>132</v>
      </c>
      <c r="K116">
        <v>105.99299999999999</v>
      </c>
      <c r="L116">
        <v>116</v>
      </c>
      <c r="M116">
        <v>100.685</v>
      </c>
      <c r="N116">
        <v>148</v>
      </c>
      <c r="O116">
        <v>101.289</v>
      </c>
      <c r="P116">
        <v>141</v>
      </c>
      <c r="Q116">
        <v>4.7043900000000001</v>
      </c>
      <c r="R116">
        <v>115</v>
      </c>
      <c r="S116">
        <f t="shared" si="24"/>
        <v>7.0711215935277488E-2</v>
      </c>
      <c r="T116">
        <f t="shared" si="25"/>
        <v>113</v>
      </c>
      <c r="U116">
        <f t="shared" si="26"/>
        <v>747366.06909528095</v>
      </c>
      <c r="V116">
        <f t="shared" si="27"/>
        <v>141</v>
      </c>
      <c r="W116">
        <f t="shared" si="28"/>
        <v>24.317596380807547</v>
      </c>
      <c r="X116">
        <f t="shared" si="29"/>
        <v>172</v>
      </c>
      <c r="Y116">
        <f t="shared" si="30"/>
        <v>142.5</v>
      </c>
      <c r="Z116">
        <v>0.60799999999999998</v>
      </c>
      <c r="AA116">
        <v>124</v>
      </c>
      <c r="AB116">
        <v>0.68510000000000004</v>
      </c>
      <c r="AC116">
        <f t="shared" si="31"/>
        <v>0.64654999999999996</v>
      </c>
      <c r="AD116">
        <v>108</v>
      </c>
      <c r="AE116">
        <v>0.53290000000000004</v>
      </c>
      <c r="AF116">
        <v>156</v>
      </c>
      <c r="AG116">
        <v>0.72219999999999995</v>
      </c>
      <c r="AH116">
        <v>90</v>
      </c>
      <c r="AI116">
        <f t="shared" si="32"/>
        <v>125.08333333333333</v>
      </c>
      <c r="AJ116">
        <f>IF(C116=1,(AI116/Z116),REF)</f>
        <v>205.72916666666666</v>
      </c>
      <c r="AK116">
        <f t="shared" si="33"/>
        <v>122</v>
      </c>
      <c r="AL116">
        <f>IF(B116=1,(AI116/AC116),REF)</f>
        <v>193.46273812285722</v>
      </c>
      <c r="AM116">
        <f t="shared" si="34"/>
        <v>117</v>
      </c>
      <c r="AN116">
        <f t="shared" si="35"/>
        <v>108</v>
      </c>
      <c r="AO116" t="str">
        <f t="shared" si="36"/>
        <v>George Mason</v>
      </c>
      <c r="AP116">
        <f t="shared" si="37"/>
        <v>0.36325211398495744</v>
      </c>
      <c r="AQ116">
        <f t="shared" si="38"/>
        <v>0.34250803386946654</v>
      </c>
      <c r="AR116">
        <f t="shared" si="39"/>
        <v>0.6592510866250354</v>
      </c>
      <c r="AS116" t="str">
        <f t="shared" si="40"/>
        <v>George Mason</v>
      </c>
      <c r="AT116">
        <f t="shared" si="41"/>
        <v>0.6592510866250354</v>
      </c>
      <c r="AU116">
        <f t="shared" si="42"/>
        <v>115</v>
      </c>
      <c r="AV116">
        <f t="shared" si="43"/>
        <v>110.33333333333333</v>
      </c>
      <c r="AW116">
        <f t="shared" si="44"/>
        <v>114</v>
      </c>
      <c r="AX116" t="str">
        <f t="shared" si="45"/>
        <v>George Mason</v>
      </c>
      <c r="AY116" t="str">
        <f t="shared" si="46"/>
        <v/>
      </c>
      <c r="AZ116">
        <v>115</v>
      </c>
      <c r="BI116" t="s">
        <v>106</v>
      </c>
      <c r="BJ116">
        <v>0.70748864788506727</v>
      </c>
    </row>
    <row r="117" spans="2:62">
      <c r="B117">
        <v>1</v>
      </c>
      <c r="C117">
        <v>1</v>
      </c>
      <c r="D117" t="s">
        <v>81</v>
      </c>
      <c r="E117">
        <v>74.311499999999995</v>
      </c>
      <c r="F117">
        <v>2</v>
      </c>
      <c r="G117">
        <v>73.417500000000004</v>
      </c>
      <c r="H117">
        <v>2</v>
      </c>
      <c r="I117">
        <v>104.38</v>
      </c>
      <c r="J117">
        <v>125</v>
      </c>
      <c r="K117">
        <v>104.562</v>
      </c>
      <c r="L117">
        <v>145</v>
      </c>
      <c r="M117">
        <v>101.98699999999999</v>
      </c>
      <c r="N117">
        <v>187</v>
      </c>
      <c r="O117">
        <v>103.05500000000001</v>
      </c>
      <c r="P117">
        <v>176</v>
      </c>
      <c r="Q117">
        <v>1.5063299999999999</v>
      </c>
      <c r="R117">
        <v>154</v>
      </c>
      <c r="S117">
        <f t="shared" si="24"/>
        <v>2.0279499135396149E-2</v>
      </c>
      <c r="T117">
        <f t="shared" si="25"/>
        <v>154</v>
      </c>
      <c r="U117">
        <f t="shared" si="26"/>
        <v>812463.37194540596</v>
      </c>
      <c r="V117">
        <f t="shared" si="27"/>
        <v>64</v>
      </c>
      <c r="W117">
        <f t="shared" si="28"/>
        <v>22.379711333755544</v>
      </c>
      <c r="X117">
        <f t="shared" si="29"/>
        <v>72</v>
      </c>
      <c r="Y117">
        <f t="shared" si="30"/>
        <v>113</v>
      </c>
      <c r="Z117">
        <v>0.64419999999999999</v>
      </c>
      <c r="AA117">
        <v>105</v>
      </c>
      <c r="AB117">
        <v>0.54120000000000001</v>
      </c>
      <c r="AC117">
        <f t="shared" si="31"/>
        <v>0.5927</v>
      </c>
      <c r="AD117">
        <v>132</v>
      </c>
      <c r="AE117">
        <v>0.68630000000000002</v>
      </c>
      <c r="AF117">
        <v>105</v>
      </c>
      <c r="AG117">
        <v>0.66080000000000005</v>
      </c>
      <c r="AH117">
        <v>111</v>
      </c>
      <c r="AI117">
        <f t="shared" si="32"/>
        <v>113.16666666666667</v>
      </c>
      <c r="AJ117">
        <f>IF(C117=1,(AI117/Z117),REF)</f>
        <v>175.67008175514852</v>
      </c>
      <c r="AK117">
        <f t="shared" si="33"/>
        <v>102</v>
      </c>
      <c r="AL117">
        <f>IF(B117=1,(AI117/AC117),REF)</f>
        <v>190.93414318654746</v>
      </c>
      <c r="AM117">
        <f t="shared" si="34"/>
        <v>114</v>
      </c>
      <c r="AN117">
        <f t="shared" si="35"/>
        <v>102</v>
      </c>
      <c r="AO117" t="str">
        <f t="shared" si="36"/>
        <v>Charleston</v>
      </c>
      <c r="AP117">
        <f t="shared" si="37"/>
        <v>0.3910075091745564</v>
      </c>
      <c r="AQ117">
        <f t="shared" si="38"/>
        <v>0.31449792952363043</v>
      </c>
      <c r="AR117">
        <f t="shared" si="39"/>
        <v>0.65915590671301527</v>
      </c>
      <c r="AS117" t="str">
        <f t="shared" si="40"/>
        <v>Charleston</v>
      </c>
      <c r="AT117">
        <f t="shared" si="41"/>
        <v>0.65915590671301527</v>
      </c>
      <c r="AU117">
        <f t="shared" si="42"/>
        <v>116</v>
      </c>
      <c r="AV117">
        <f t="shared" si="43"/>
        <v>116.66666666666667</v>
      </c>
      <c r="AW117">
        <f t="shared" si="44"/>
        <v>127</v>
      </c>
      <c r="AX117" t="str">
        <f t="shared" si="45"/>
        <v>Charleston</v>
      </c>
      <c r="AY117" t="str">
        <f t="shared" si="46"/>
        <v/>
      </c>
      <c r="AZ117">
        <v>116</v>
      </c>
      <c r="BI117" t="s">
        <v>159</v>
      </c>
      <c r="BJ117">
        <v>0.70397131577927174</v>
      </c>
    </row>
    <row r="118" spans="2:62">
      <c r="B118">
        <v>1</v>
      </c>
      <c r="C118">
        <v>1</v>
      </c>
      <c r="D118" t="s">
        <v>361</v>
      </c>
      <c r="E118">
        <v>67.463499999999996</v>
      </c>
      <c r="F118">
        <v>210</v>
      </c>
      <c r="G118">
        <v>65.717100000000002</v>
      </c>
      <c r="H118">
        <v>251</v>
      </c>
      <c r="I118">
        <v>101.292</v>
      </c>
      <c r="J118">
        <v>195</v>
      </c>
      <c r="K118">
        <v>103.018</v>
      </c>
      <c r="L118">
        <v>180</v>
      </c>
      <c r="M118">
        <v>95.748000000000005</v>
      </c>
      <c r="N118">
        <v>40</v>
      </c>
      <c r="O118">
        <v>98.394999999999996</v>
      </c>
      <c r="P118">
        <v>85</v>
      </c>
      <c r="Q118">
        <v>4.6227900000000002</v>
      </c>
      <c r="R118">
        <v>116</v>
      </c>
      <c r="S118">
        <f t="shared" si="24"/>
        <v>6.852594365842278E-2</v>
      </c>
      <c r="T118">
        <f t="shared" si="25"/>
        <v>116</v>
      </c>
      <c r="U118">
        <f t="shared" si="26"/>
        <v>715970.4480161739</v>
      </c>
      <c r="V118">
        <f t="shared" si="27"/>
        <v>189</v>
      </c>
      <c r="W118">
        <f t="shared" si="28"/>
        <v>22.892223614334789</v>
      </c>
      <c r="X118">
        <f t="shared" si="29"/>
        <v>87</v>
      </c>
      <c r="Y118">
        <f t="shared" si="30"/>
        <v>101.5</v>
      </c>
      <c r="Z118">
        <v>0.60719999999999996</v>
      </c>
      <c r="AA118">
        <v>126</v>
      </c>
      <c r="AB118">
        <v>0.69620000000000004</v>
      </c>
      <c r="AC118">
        <f t="shared" si="31"/>
        <v>0.65169999999999995</v>
      </c>
      <c r="AD118">
        <v>107</v>
      </c>
      <c r="AE118">
        <v>0.49270000000000003</v>
      </c>
      <c r="AF118">
        <v>172</v>
      </c>
      <c r="AG118">
        <v>0.7127</v>
      </c>
      <c r="AH118">
        <v>92</v>
      </c>
      <c r="AI118">
        <f t="shared" si="32"/>
        <v>129.58333333333334</v>
      </c>
      <c r="AJ118">
        <f>IF(C118=1,(AI118/Z118),REF)</f>
        <v>213.41128678085204</v>
      </c>
      <c r="AK118">
        <f t="shared" si="33"/>
        <v>128</v>
      </c>
      <c r="AL118">
        <f>IF(B118=1,(AI118/AC118),REF)</f>
        <v>198.83893406986857</v>
      </c>
      <c r="AM118">
        <f t="shared" si="34"/>
        <v>120</v>
      </c>
      <c r="AN118">
        <f t="shared" si="35"/>
        <v>107</v>
      </c>
      <c r="AO118" t="str">
        <f t="shared" si="36"/>
        <v>Utah Valley</v>
      </c>
      <c r="AP118">
        <f t="shared" si="37"/>
        <v>0.3614466319732465</v>
      </c>
      <c r="AQ118">
        <f t="shared" si="38"/>
        <v>0.34405538188909168</v>
      </c>
      <c r="AR118">
        <f t="shared" si="39"/>
        <v>0.65915462677727388</v>
      </c>
      <c r="AS118" t="str">
        <f t="shared" si="40"/>
        <v>Utah Valley</v>
      </c>
      <c r="AT118">
        <f t="shared" si="41"/>
        <v>0.65915462677727388</v>
      </c>
      <c r="AU118">
        <f t="shared" si="42"/>
        <v>117</v>
      </c>
      <c r="AV118">
        <f t="shared" si="43"/>
        <v>110.33333333333333</v>
      </c>
      <c r="AW118">
        <f t="shared" si="44"/>
        <v>114</v>
      </c>
      <c r="AX118" t="str">
        <f t="shared" si="45"/>
        <v>Utah Valley</v>
      </c>
      <c r="AY118" t="str">
        <f t="shared" si="46"/>
        <v/>
      </c>
      <c r="AZ118">
        <v>117</v>
      </c>
      <c r="BI118" t="s">
        <v>248</v>
      </c>
      <c r="BJ118">
        <v>0.6999353420298895</v>
      </c>
    </row>
    <row r="119" spans="2:62">
      <c r="B119">
        <v>1</v>
      </c>
      <c r="C119">
        <v>1</v>
      </c>
      <c r="D119" t="s">
        <v>101</v>
      </c>
      <c r="E119">
        <v>67.747200000000007</v>
      </c>
      <c r="F119">
        <v>194</v>
      </c>
      <c r="G119">
        <v>66.634200000000007</v>
      </c>
      <c r="H119">
        <v>199</v>
      </c>
      <c r="I119">
        <v>107.166</v>
      </c>
      <c r="J119">
        <v>63</v>
      </c>
      <c r="K119">
        <v>106.849</v>
      </c>
      <c r="L119">
        <v>100</v>
      </c>
      <c r="M119">
        <v>102.824</v>
      </c>
      <c r="N119">
        <v>213</v>
      </c>
      <c r="O119">
        <v>104.566</v>
      </c>
      <c r="P119">
        <v>212</v>
      </c>
      <c r="Q119">
        <v>2.2829999999999999</v>
      </c>
      <c r="R119">
        <v>145</v>
      </c>
      <c r="S119">
        <f t="shared" si="24"/>
        <v>3.3698809692503912E-2</v>
      </c>
      <c r="T119">
        <f t="shared" si="25"/>
        <v>146</v>
      </c>
      <c r="U119">
        <f t="shared" si="26"/>
        <v>773450.05448310729</v>
      </c>
      <c r="V119">
        <f t="shared" si="27"/>
        <v>110</v>
      </c>
      <c r="W119">
        <f t="shared" si="28"/>
        <v>25.126583545804259</v>
      </c>
      <c r="X119">
        <f t="shared" si="29"/>
        <v>216</v>
      </c>
      <c r="Y119">
        <f t="shared" si="30"/>
        <v>181</v>
      </c>
      <c r="Z119">
        <v>0.68089999999999995</v>
      </c>
      <c r="AA119">
        <v>91</v>
      </c>
      <c r="AB119">
        <v>0.46039999999999998</v>
      </c>
      <c r="AC119">
        <f t="shared" si="31"/>
        <v>0.57064999999999999</v>
      </c>
      <c r="AD119">
        <v>141</v>
      </c>
      <c r="AE119">
        <v>0.72570000000000001</v>
      </c>
      <c r="AF119">
        <v>86</v>
      </c>
      <c r="AG119">
        <v>0.58079999999999998</v>
      </c>
      <c r="AH119">
        <v>137</v>
      </c>
      <c r="AI119">
        <f t="shared" si="32"/>
        <v>133.5</v>
      </c>
      <c r="AJ119">
        <f>IF(C119=1,(AI119/Z119),REF)</f>
        <v>196.06403289763549</v>
      </c>
      <c r="AK119">
        <f t="shared" si="33"/>
        <v>116</v>
      </c>
      <c r="AL119">
        <f>IF(B119=1,(AI119/AC119),REF)</f>
        <v>233.9437483571366</v>
      </c>
      <c r="AM119">
        <f t="shared" si="34"/>
        <v>129</v>
      </c>
      <c r="AN119">
        <f t="shared" si="35"/>
        <v>86</v>
      </c>
      <c r="AO119" t="str">
        <f t="shared" si="36"/>
        <v>Delaware</v>
      </c>
      <c r="AP119">
        <f t="shared" si="37"/>
        <v>0.40876876117245847</v>
      </c>
      <c r="AQ119">
        <f t="shared" si="38"/>
        <v>0.29520533650251879</v>
      </c>
      <c r="AR119">
        <f t="shared" si="39"/>
        <v>0.65858323896537341</v>
      </c>
      <c r="AS119" t="str">
        <f t="shared" si="40"/>
        <v>Delaware</v>
      </c>
      <c r="AT119">
        <f t="shared" si="41"/>
        <v>0.65858323896537341</v>
      </c>
      <c r="AU119">
        <f t="shared" si="42"/>
        <v>118</v>
      </c>
      <c r="AV119">
        <f t="shared" si="43"/>
        <v>115</v>
      </c>
      <c r="AW119">
        <f t="shared" si="44"/>
        <v>123</v>
      </c>
      <c r="AX119" t="str">
        <f t="shared" si="45"/>
        <v>Delaware</v>
      </c>
      <c r="AY119" t="str">
        <f t="shared" si="46"/>
        <v/>
      </c>
      <c r="AZ119">
        <v>118</v>
      </c>
      <c r="BI119" t="s">
        <v>280</v>
      </c>
      <c r="BJ119">
        <v>0.69576333728512796</v>
      </c>
    </row>
    <row r="120" spans="2:62">
      <c r="B120">
        <v>1</v>
      </c>
      <c r="C120">
        <v>1</v>
      </c>
      <c r="D120" t="s">
        <v>300</v>
      </c>
      <c r="E120">
        <v>72.100300000000004</v>
      </c>
      <c r="F120">
        <v>26</v>
      </c>
      <c r="G120">
        <v>70.431899999999999</v>
      </c>
      <c r="H120">
        <v>31</v>
      </c>
      <c r="I120">
        <v>96.174999999999997</v>
      </c>
      <c r="J120">
        <v>290</v>
      </c>
      <c r="K120">
        <v>101.687</v>
      </c>
      <c r="L120">
        <v>200</v>
      </c>
      <c r="M120">
        <v>98.063999999999993</v>
      </c>
      <c r="N120">
        <v>84</v>
      </c>
      <c r="O120">
        <v>94.150199999999998</v>
      </c>
      <c r="P120">
        <v>32</v>
      </c>
      <c r="Q120">
        <v>7.5372199999999996</v>
      </c>
      <c r="R120">
        <v>97</v>
      </c>
      <c r="S120">
        <f t="shared" si="24"/>
        <v>0.10453215867340357</v>
      </c>
      <c r="T120">
        <f t="shared" si="25"/>
        <v>99</v>
      </c>
      <c r="U120">
        <f t="shared" si="26"/>
        <v>745534.83643869066</v>
      </c>
      <c r="V120">
        <f t="shared" si="27"/>
        <v>142</v>
      </c>
      <c r="W120">
        <f t="shared" si="28"/>
        <v>19.960753123767944</v>
      </c>
      <c r="X120">
        <f t="shared" si="29"/>
        <v>12</v>
      </c>
      <c r="Y120">
        <f t="shared" si="30"/>
        <v>55.5</v>
      </c>
      <c r="Z120">
        <v>0.58440000000000003</v>
      </c>
      <c r="AA120">
        <v>134</v>
      </c>
      <c r="AB120">
        <v>0.72819999999999996</v>
      </c>
      <c r="AC120">
        <f t="shared" si="31"/>
        <v>0.65629999999999999</v>
      </c>
      <c r="AD120">
        <v>106</v>
      </c>
      <c r="AE120">
        <v>0.49480000000000002</v>
      </c>
      <c r="AF120">
        <v>171</v>
      </c>
      <c r="AG120">
        <v>0.64690000000000003</v>
      </c>
      <c r="AH120">
        <v>112</v>
      </c>
      <c r="AI120">
        <f t="shared" si="32"/>
        <v>114.25</v>
      </c>
      <c r="AJ120">
        <f>IF(C120=1,(AI120/Z120),REF)</f>
        <v>195.49965776865159</v>
      </c>
      <c r="AK120">
        <f t="shared" si="33"/>
        <v>115</v>
      </c>
      <c r="AL120">
        <f>IF(B120=1,(AI120/AC120),REF)</f>
        <v>174.08197470668901</v>
      </c>
      <c r="AM120">
        <f t="shared" si="34"/>
        <v>107</v>
      </c>
      <c r="AN120">
        <f t="shared" si="35"/>
        <v>106</v>
      </c>
      <c r="AO120" t="str">
        <f t="shared" si="36"/>
        <v>South Carolina</v>
      </c>
      <c r="AP120">
        <f t="shared" si="37"/>
        <v>0.3509374894898532</v>
      </c>
      <c r="AQ120">
        <f t="shared" si="38"/>
        <v>0.35229095401113852</v>
      </c>
      <c r="AR120">
        <f t="shared" si="39"/>
        <v>0.6583041199034686</v>
      </c>
      <c r="AS120" t="str">
        <f t="shared" si="40"/>
        <v>South Carolina</v>
      </c>
      <c r="AT120">
        <f t="shared" si="41"/>
        <v>0.6583041199034686</v>
      </c>
      <c r="AU120">
        <f t="shared" si="42"/>
        <v>119</v>
      </c>
      <c r="AV120">
        <f t="shared" si="43"/>
        <v>110.33333333333333</v>
      </c>
      <c r="AW120">
        <f t="shared" si="44"/>
        <v>114</v>
      </c>
      <c r="AX120" t="str">
        <f t="shared" si="45"/>
        <v>South Carolina</v>
      </c>
      <c r="AY120" t="str">
        <f t="shared" si="46"/>
        <v/>
      </c>
      <c r="AZ120">
        <v>119</v>
      </c>
      <c r="BI120" t="s">
        <v>354</v>
      </c>
      <c r="BJ120">
        <v>0.69556743928839582</v>
      </c>
    </row>
    <row r="121" spans="2:62">
      <c r="B121">
        <v>1</v>
      </c>
      <c r="C121">
        <v>1</v>
      </c>
      <c r="D121" t="s">
        <v>316</v>
      </c>
      <c r="E121">
        <v>66.812100000000001</v>
      </c>
      <c r="F121">
        <v>255</v>
      </c>
      <c r="G121">
        <v>65.683499999999995</v>
      </c>
      <c r="H121">
        <v>254</v>
      </c>
      <c r="I121">
        <v>98.823700000000002</v>
      </c>
      <c r="J121">
        <v>247</v>
      </c>
      <c r="K121">
        <v>105.452</v>
      </c>
      <c r="L121">
        <v>130</v>
      </c>
      <c r="M121">
        <v>102.443</v>
      </c>
      <c r="N121">
        <v>200</v>
      </c>
      <c r="O121">
        <v>99.095500000000001</v>
      </c>
      <c r="P121">
        <v>101</v>
      </c>
      <c r="Q121">
        <v>6.3563900000000002</v>
      </c>
      <c r="R121">
        <v>103</v>
      </c>
      <c r="S121">
        <f t="shared" si="24"/>
        <v>9.5139952194288113E-2</v>
      </c>
      <c r="T121">
        <f t="shared" si="25"/>
        <v>103</v>
      </c>
      <c r="U121">
        <f t="shared" si="26"/>
        <v>742958.85701127839</v>
      </c>
      <c r="V121">
        <f t="shared" si="27"/>
        <v>146</v>
      </c>
      <c r="W121">
        <f t="shared" si="28"/>
        <v>23.379282074239381</v>
      </c>
      <c r="X121">
        <f t="shared" si="29"/>
        <v>117</v>
      </c>
      <c r="Y121">
        <f t="shared" si="30"/>
        <v>110</v>
      </c>
      <c r="Z121">
        <v>0.60440000000000005</v>
      </c>
      <c r="AA121">
        <v>127</v>
      </c>
      <c r="AB121">
        <v>0.67179999999999995</v>
      </c>
      <c r="AC121">
        <f t="shared" si="31"/>
        <v>0.6381</v>
      </c>
      <c r="AD121">
        <v>111</v>
      </c>
      <c r="AE121">
        <v>0.62519999999999998</v>
      </c>
      <c r="AF121">
        <v>125</v>
      </c>
      <c r="AG121">
        <v>0.60599999999999998</v>
      </c>
      <c r="AH121">
        <v>124</v>
      </c>
      <c r="AI121">
        <f t="shared" si="32"/>
        <v>119.83333333333333</v>
      </c>
      <c r="AJ121">
        <f>IF(C121=1,(AI121/Z121),REF)</f>
        <v>198.26825501875135</v>
      </c>
      <c r="AK121">
        <f t="shared" si="33"/>
        <v>117</v>
      </c>
      <c r="AL121">
        <f>IF(B121=1,(AI121/AC121),REF)</f>
        <v>187.79710599174632</v>
      </c>
      <c r="AM121">
        <f t="shared" si="34"/>
        <v>113</v>
      </c>
      <c r="AN121">
        <f t="shared" si="35"/>
        <v>111</v>
      </c>
      <c r="AO121" t="str">
        <f t="shared" si="36"/>
        <v>Stanford</v>
      </c>
      <c r="AP121">
        <f t="shared" si="37"/>
        <v>0.36243764100623094</v>
      </c>
      <c r="AQ121">
        <f t="shared" si="38"/>
        <v>0.33928991089764748</v>
      </c>
      <c r="AR121">
        <f t="shared" si="39"/>
        <v>0.65774175557787729</v>
      </c>
      <c r="AS121" t="str">
        <f t="shared" si="40"/>
        <v>Stanford</v>
      </c>
      <c r="AT121">
        <f t="shared" si="41"/>
        <v>0.65774175557787729</v>
      </c>
      <c r="AU121">
        <f t="shared" si="42"/>
        <v>120</v>
      </c>
      <c r="AV121">
        <f t="shared" si="43"/>
        <v>114</v>
      </c>
      <c r="AW121">
        <f t="shared" si="44"/>
        <v>122</v>
      </c>
      <c r="AX121" t="str">
        <f t="shared" si="45"/>
        <v>Stanford</v>
      </c>
      <c r="AY121" t="str">
        <f t="shared" si="46"/>
        <v/>
      </c>
      <c r="AZ121">
        <v>120</v>
      </c>
      <c r="BI121" t="s">
        <v>184</v>
      </c>
      <c r="BJ121">
        <v>0.69255028655330442</v>
      </c>
    </row>
    <row r="122" spans="2:62">
      <c r="B122">
        <v>1</v>
      </c>
      <c r="C122">
        <v>1</v>
      </c>
      <c r="D122" t="s">
        <v>374</v>
      </c>
      <c r="E122">
        <v>70.499300000000005</v>
      </c>
      <c r="F122">
        <v>65</v>
      </c>
      <c r="G122">
        <v>69.390699999999995</v>
      </c>
      <c r="H122">
        <v>60</v>
      </c>
      <c r="I122">
        <v>99.3947</v>
      </c>
      <c r="J122">
        <v>232</v>
      </c>
      <c r="K122">
        <v>104.27800000000001</v>
      </c>
      <c r="L122">
        <v>153</v>
      </c>
      <c r="M122">
        <v>101.69</v>
      </c>
      <c r="N122">
        <v>174</v>
      </c>
      <c r="O122">
        <v>98.872200000000007</v>
      </c>
      <c r="P122">
        <v>99</v>
      </c>
      <c r="Q122">
        <v>5.4054099999999998</v>
      </c>
      <c r="R122">
        <v>107</v>
      </c>
      <c r="S122">
        <f t="shared" si="24"/>
        <v>7.6678775533941451E-2</v>
      </c>
      <c r="T122">
        <f t="shared" si="25"/>
        <v>110</v>
      </c>
      <c r="U122">
        <f t="shared" si="26"/>
        <v>766602.42879110132</v>
      </c>
      <c r="V122">
        <f t="shared" si="27"/>
        <v>117</v>
      </c>
      <c r="W122">
        <f t="shared" si="28"/>
        <v>22.07668756985219</v>
      </c>
      <c r="X122">
        <f t="shared" si="29"/>
        <v>59</v>
      </c>
      <c r="Y122">
        <f t="shared" si="30"/>
        <v>84.5</v>
      </c>
      <c r="Z122">
        <v>0.61080000000000001</v>
      </c>
      <c r="AA122">
        <v>123</v>
      </c>
      <c r="AB122">
        <v>0.65500000000000003</v>
      </c>
      <c r="AC122">
        <f t="shared" si="31"/>
        <v>0.63290000000000002</v>
      </c>
      <c r="AD122">
        <v>114</v>
      </c>
      <c r="AE122">
        <v>0.68700000000000006</v>
      </c>
      <c r="AF122">
        <v>104</v>
      </c>
      <c r="AG122">
        <v>0.40699999999999997</v>
      </c>
      <c r="AH122">
        <v>211</v>
      </c>
      <c r="AI122">
        <f t="shared" si="32"/>
        <v>123.41666666666667</v>
      </c>
      <c r="AJ122">
        <f>IF(C122=1,(AI122/Z122),REF)</f>
        <v>202.05741104562324</v>
      </c>
      <c r="AK122">
        <f t="shared" si="33"/>
        <v>119</v>
      </c>
      <c r="AL122">
        <f>IF(B122=1,(AI122/AC122),REF)</f>
        <v>195.00184336651392</v>
      </c>
      <c r="AM122">
        <f t="shared" si="34"/>
        <v>118</v>
      </c>
      <c r="AN122">
        <f t="shared" si="35"/>
        <v>104</v>
      </c>
      <c r="AO122" t="str">
        <f t="shared" si="36"/>
        <v>Washington</v>
      </c>
      <c r="AP122">
        <f t="shared" si="37"/>
        <v>0.36558276044640325</v>
      </c>
      <c r="AQ122">
        <f t="shared" si="38"/>
        <v>0.33494505395250074</v>
      </c>
      <c r="AR122">
        <f t="shared" si="39"/>
        <v>0.65729171050596236</v>
      </c>
      <c r="AS122" t="str">
        <f t="shared" si="40"/>
        <v>Washington</v>
      </c>
      <c r="AT122">
        <f t="shared" si="41"/>
        <v>0.65729171050596236</v>
      </c>
      <c r="AU122">
        <f t="shared" si="42"/>
        <v>121</v>
      </c>
      <c r="AV122">
        <f t="shared" si="43"/>
        <v>113</v>
      </c>
      <c r="AW122">
        <f t="shared" si="44"/>
        <v>120</v>
      </c>
      <c r="AX122" t="str">
        <f t="shared" si="45"/>
        <v>Washington</v>
      </c>
      <c r="AY122" t="str">
        <f t="shared" si="46"/>
        <v/>
      </c>
      <c r="AZ122">
        <v>121</v>
      </c>
      <c r="BI122" t="s">
        <v>146</v>
      </c>
      <c r="BJ122">
        <v>0.69128290201442877</v>
      </c>
    </row>
    <row r="123" spans="2:62">
      <c r="B123">
        <v>1</v>
      </c>
      <c r="C123">
        <v>1</v>
      </c>
      <c r="D123" t="s">
        <v>380</v>
      </c>
      <c r="E123">
        <v>70.237099999999998</v>
      </c>
      <c r="F123">
        <v>74</v>
      </c>
      <c r="G123">
        <v>68.468900000000005</v>
      </c>
      <c r="H123">
        <v>96</v>
      </c>
      <c r="I123">
        <v>105.569</v>
      </c>
      <c r="J123">
        <v>101</v>
      </c>
      <c r="K123">
        <v>106.821</v>
      </c>
      <c r="L123">
        <v>101</v>
      </c>
      <c r="M123">
        <v>100.86499999999999</v>
      </c>
      <c r="N123">
        <v>155</v>
      </c>
      <c r="O123">
        <v>101.937</v>
      </c>
      <c r="P123">
        <v>150</v>
      </c>
      <c r="Q123">
        <v>4.8845700000000001</v>
      </c>
      <c r="R123">
        <v>113</v>
      </c>
      <c r="S123">
        <f t="shared" si="24"/>
        <v>6.9535900542590748E-2</v>
      </c>
      <c r="T123">
        <f t="shared" si="25"/>
        <v>115</v>
      </c>
      <c r="U123">
        <f t="shared" si="26"/>
        <v>801456.30601432105</v>
      </c>
      <c r="V123">
        <f t="shared" si="27"/>
        <v>80</v>
      </c>
      <c r="W123">
        <f t="shared" si="28"/>
        <v>23.268285573117684</v>
      </c>
      <c r="X123">
        <f t="shared" si="29"/>
        <v>107</v>
      </c>
      <c r="Y123">
        <f t="shared" si="30"/>
        <v>111</v>
      </c>
      <c r="Z123">
        <v>0.63270000000000004</v>
      </c>
      <c r="AA123">
        <v>112</v>
      </c>
      <c r="AB123">
        <v>0.56279999999999997</v>
      </c>
      <c r="AC123">
        <f t="shared" si="31"/>
        <v>0.59775</v>
      </c>
      <c r="AD123">
        <v>130</v>
      </c>
      <c r="AE123">
        <v>0.70489999999999997</v>
      </c>
      <c r="AF123">
        <v>97</v>
      </c>
      <c r="AG123">
        <v>0.54879999999999995</v>
      </c>
      <c r="AH123">
        <v>153</v>
      </c>
      <c r="AI123">
        <f t="shared" si="32"/>
        <v>114.33333333333333</v>
      </c>
      <c r="AJ123">
        <f>IF(C123=1,(AI123/Z123),REF)</f>
        <v>180.70702281228594</v>
      </c>
      <c r="AK123">
        <f t="shared" si="33"/>
        <v>109</v>
      </c>
      <c r="AL123">
        <f>IF(B123=1,(AI123/AC123),REF)</f>
        <v>191.27282866304196</v>
      </c>
      <c r="AM123">
        <f t="shared" si="34"/>
        <v>115</v>
      </c>
      <c r="AN123">
        <f t="shared" si="35"/>
        <v>97</v>
      </c>
      <c r="AO123" t="str">
        <f t="shared" si="36"/>
        <v>Western Kentucky</v>
      </c>
      <c r="AP123">
        <f t="shared" si="37"/>
        <v>0.38294331208938198</v>
      </c>
      <c r="AQ123">
        <f t="shared" si="38"/>
        <v>0.31710729842609009</v>
      </c>
      <c r="AR123">
        <f t="shared" si="39"/>
        <v>0.65711257341862206</v>
      </c>
      <c r="AS123" t="str">
        <f t="shared" si="40"/>
        <v>Western Kentucky</v>
      </c>
      <c r="AT123">
        <f t="shared" si="41"/>
        <v>0.65711257341862206</v>
      </c>
      <c r="AU123">
        <f t="shared" si="42"/>
        <v>122</v>
      </c>
      <c r="AV123">
        <f t="shared" si="43"/>
        <v>116.33333333333333</v>
      </c>
      <c r="AW123">
        <f t="shared" si="44"/>
        <v>126</v>
      </c>
      <c r="AX123" t="str">
        <f t="shared" si="45"/>
        <v>Western Kentucky</v>
      </c>
      <c r="AY123" t="str">
        <f t="shared" si="46"/>
        <v/>
      </c>
      <c r="AZ123">
        <v>122</v>
      </c>
      <c r="BI123" t="s">
        <v>258</v>
      </c>
      <c r="BJ123">
        <v>0.69097786894483204</v>
      </c>
    </row>
    <row r="124" spans="2:62">
      <c r="B124">
        <v>1</v>
      </c>
      <c r="C124">
        <v>1</v>
      </c>
      <c r="D124" t="s">
        <v>217</v>
      </c>
      <c r="E124">
        <v>65.943799999999996</v>
      </c>
      <c r="F124">
        <v>285</v>
      </c>
      <c r="G124">
        <v>64.67</v>
      </c>
      <c r="H124">
        <v>300</v>
      </c>
      <c r="I124">
        <v>103.636</v>
      </c>
      <c r="J124">
        <v>141</v>
      </c>
      <c r="K124">
        <v>103.92100000000001</v>
      </c>
      <c r="L124">
        <v>162</v>
      </c>
      <c r="M124">
        <v>96.894000000000005</v>
      </c>
      <c r="N124">
        <v>60</v>
      </c>
      <c r="O124">
        <v>99.203400000000002</v>
      </c>
      <c r="P124">
        <v>102</v>
      </c>
      <c r="Q124">
        <v>4.7178199999999997</v>
      </c>
      <c r="R124">
        <v>114</v>
      </c>
      <c r="S124">
        <f t="shared" si="24"/>
        <v>7.153970502154873E-2</v>
      </c>
      <c r="T124">
        <f t="shared" si="25"/>
        <v>112</v>
      </c>
      <c r="U124">
        <f t="shared" si="26"/>
        <v>712164.96383365593</v>
      </c>
      <c r="V124">
        <f t="shared" si="27"/>
        <v>192</v>
      </c>
      <c r="W124">
        <f t="shared" si="28"/>
        <v>23.7284036430447</v>
      </c>
      <c r="X124">
        <f t="shared" si="29"/>
        <v>146</v>
      </c>
      <c r="Y124">
        <f t="shared" si="30"/>
        <v>129</v>
      </c>
      <c r="Z124">
        <v>0.63670000000000004</v>
      </c>
      <c r="AA124">
        <v>110</v>
      </c>
      <c r="AB124">
        <v>0.58860000000000001</v>
      </c>
      <c r="AC124">
        <f t="shared" si="31"/>
        <v>0.61265000000000003</v>
      </c>
      <c r="AD124">
        <v>122</v>
      </c>
      <c r="AE124">
        <v>0.72850000000000004</v>
      </c>
      <c r="AF124">
        <v>84</v>
      </c>
      <c r="AG124">
        <v>0.52180000000000004</v>
      </c>
      <c r="AH124">
        <v>167</v>
      </c>
      <c r="AI124">
        <f t="shared" si="32"/>
        <v>134.33333333333334</v>
      </c>
      <c r="AJ124">
        <f>IF(C124=1,(AI124/Z124),REF)</f>
        <v>210.98371812994085</v>
      </c>
      <c r="AK124">
        <f t="shared" si="33"/>
        <v>127</v>
      </c>
      <c r="AL124">
        <f>IF(B124=1,(AI124/AC124),REF)</f>
        <v>219.26603008786964</v>
      </c>
      <c r="AM124">
        <f t="shared" si="34"/>
        <v>126</v>
      </c>
      <c r="AN124">
        <f t="shared" si="35"/>
        <v>84</v>
      </c>
      <c r="AO124" t="str">
        <f t="shared" si="36"/>
        <v>Morehead St.</v>
      </c>
      <c r="AP124">
        <f t="shared" si="37"/>
        <v>0.37944087534075216</v>
      </c>
      <c r="AQ124">
        <f t="shared" si="38"/>
        <v>0.31950990907679483</v>
      </c>
      <c r="AR124">
        <f t="shared" si="39"/>
        <v>0.65669943159155575</v>
      </c>
      <c r="AS124" t="str">
        <f t="shared" si="40"/>
        <v>Morehead St.</v>
      </c>
      <c r="AT124">
        <f t="shared" si="41"/>
        <v>0.65669943159155575</v>
      </c>
      <c r="AU124">
        <f t="shared" si="42"/>
        <v>123</v>
      </c>
      <c r="AV124">
        <f t="shared" si="43"/>
        <v>109.66666666666667</v>
      </c>
      <c r="AW124">
        <f t="shared" si="44"/>
        <v>113</v>
      </c>
      <c r="AX124" t="str">
        <f t="shared" si="45"/>
        <v>Morehead St.</v>
      </c>
      <c r="AY124" t="str">
        <f t="shared" si="46"/>
        <v/>
      </c>
      <c r="AZ124">
        <v>123</v>
      </c>
      <c r="BI124" t="s">
        <v>382</v>
      </c>
      <c r="BJ124">
        <v>0.68837757690694856</v>
      </c>
    </row>
    <row r="125" spans="2:62">
      <c r="B125">
        <v>1</v>
      </c>
      <c r="C125">
        <v>1</v>
      </c>
      <c r="D125" t="s">
        <v>185</v>
      </c>
      <c r="E125">
        <v>67.520099999999999</v>
      </c>
      <c r="F125">
        <v>205</v>
      </c>
      <c r="G125">
        <v>66.962199999999996</v>
      </c>
      <c r="H125">
        <v>184</v>
      </c>
      <c r="I125">
        <v>98.814700000000002</v>
      </c>
      <c r="J125">
        <v>248</v>
      </c>
      <c r="K125">
        <v>102.61199999999999</v>
      </c>
      <c r="L125">
        <v>187</v>
      </c>
      <c r="M125">
        <v>103.31699999999999</v>
      </c>
      <c r="N125">
        <v>217</v>
      </c>
      <c r="O125">
        <v>100.04</v>
      </c>
      <c r="P125">
        <v>118</v>
      </c>
      <c r="Q125">
        <v>2.5713400000000002</v>
      </c>
      <c r="R125">
        <v>142</v>
      </c>
      <c r="S125">
        <f t="shared" si="24"/>
        <v>3.8092360645200295E-2</v>
      </c>
      <c r="T125">
        <f t="shared" si="25"/>
        <v>142</v>
      </c>
      <c r="U125">
        <f t="shared" si="26"/>
        <v>710934.15909313434</v>
      </c>
      <c r="V125">
        <f t="shared" si="27"/>
        <v>193</v>
      </c>
      <c r="W125">
        <f t="shared" si="28"/>
        <v>23.487933901424839</v>
      </c>
      <c r="X125">
        <f t="shared" si="29"/>
        <v>128</v>
      </c>
      <c r="Y125">
        <f t="shared" si="30"/>
        <v>135</v>
      </c>
      <c r="Z125">
        <v>0.60129999999999995</v>
      </c>
      <c r="AA125">
        <v>129</v>
      </c>
      <c r="AB125">
        <v>0.67210000000000003</v>
      </c>
      <c r="AC125">
        <f t="shared" si="31"/>
        <v>0.63670000000000004</v>
      </c>
      <c r="AD125">
        <v>112</v>
      </c>
      <c r="AE125">
        <v>0.57069999999999999</v>
      </c>
      <c r="AF125">
        <v>149</v>
      </c>
      <c r="AG125">
        <v>0.7611</v>
      </c>
      <c r="AH125">
        <v>75</v>
      </c>
      <c r="AI125">
        <f t="shared" si="32"/>
        <v>134.33333333333334</v>
      </c>
      <c r="AJ125">
        <f>IF(C125=1,(AI125/Z125),REF)</f>
        <v>223.40484505793009</v>
      </c>
      <c r="AK125">
        <f t="shared" si="33"/>
        <v>129</v>
      </c>
      <c r="AL125">
        <f>IF(B125=1,(AI125/AC125),REF)</f>
        <v>210.98371812994085</v>
      </c>
      <c r="AM125">
        <f t="shared" si="34"/>
        <v>123</v>
      </c>
      <c r="AN125">
        <f t="shared" si="35"/>
        <v>112</v>
      </c>
      <c r="AO125" t="str">
        <f t="shared" si="36"/>
        <v>Louisville</v>
      </c>
      <c r="AP125">
        <f t="shared" si="37"/>
        <v>0.35630023017260043</v>
      </c>
      <c r="AQ125">
        <f t="shared" si="38"/>
        <v>0.3336545450172187</v>
      </c>
      <c r="AR125">
        <f t="shared" si="39"/>
        <v>0.65330540556678596</v>
      </c>
      <c r="AS125" t="str">
        <f t="shared" si="40"/>
        <v>Louisville</v>
      </c>
      <c r="AT125">
        <f t="shared" si="41"/>
        <v>0.65330540556678596</v>
      </c>
      <c r="AU125">
        <f t="shared" si="42"/>
        <v>124</v>
      </c>
      <c r="AV125">
        <f t="shared" si="43"/>
        <v>116</v>
      </c>
      <c r="AW125">
        <f t="shared" si="44"/>
        <v>125</v>
      </c>
      <c r="AX125" t="str">
        <f t="shared" si="45"/>
        <v>Louisville</v>
      </c>
      <c r="AY125" t="str">
        <f t="shared" si="46"/>
        <v/>
      </c>
      <c r="AZ125">
        <v>124</v>
      </c>
      <c r="BI125" t="s">
        <v>46</v>
      </c>
      <c r="BJ125">
        <v>0.68669899891088326</v>
      </c>
    </row>
    <row r="126" spans="2:62">
      <c r="B126">
        <v>1</v>
      </c>
      <c r="C126">
        <v>1</v>
      </c>
      <c r="D126" t="s">
        <v>37</v>
      </c>
      <c r="E126">
        <v>63.837499999999999</v>
      </c>
      <c r="F126">
        <v>344</v>
      </c>
      <c r="G126">
        <v>62.0745</v>
      </c>
      <c r="H126">
        <v>351</v>
      </c>
      <c r="I126">
        <v>107.883</v>
      </c>
      <c r="J126">
        <v>52</v>
      </c>
      <c r="K126">
        <v>106.151</v>
      </c>
      <c r="L126">
        <v>113</v>
      </c>
      <c r="M126">
        <v>99.9619</v>
      </c>
      <c r="N126">
        <v>131</v>
      </c>
      <c r="O126">
        <v>102.661</v>
      </c>
      <c r="P126">
        <v>166</v>
      </c>
      <c r="Q126">
        <v>3.4895100000000001</v>
      </c>
      <c r="R126">
        <v>131</v>
      </c>
      <c r="S126">
        <f t="shared" si="24"/>
        <v>5.467006070099855E-2</v>
      </c>
      <c r="T126">
        <f t="shared" si="25"/>
        <v>128</v>
      </c>
      <c r="U126">
        <f t="shared" si="26"/>
        <v>719323.17160883744</v>
      </c>
      <c r="V126">
        <f t="shared" si="27"/>
        <v>188</v>
      </c>
      <c r="W126">
        <f t="shared" si="28"/>
        <v>25.892436131269388</v>
      </c>
      <c r="X126">
        <f t="shared" si="29"/>
        <v>262</v>
      </c>
      <c r="Y126">
        <f t="shared" si="30"/>
        <v>195</v>
      </c>
      <c r="Z126">
        <v>0.69689999999999996</v>
      </c>
      <c r="AA126">
        <v>86</v>
      </c>
      <c r="AB126">
        <v>0.36809999999999998</v>
      </c>
      <c r="AC126">
        <f t="shared" si="31"/>
        <v>0.53249999999999997</v>
      </c>
      <c r="AD126">
        <v>156</v>
      </c>
      <c r="AE126">
        <v>0.82050000000000001</v>
      </c>
      <c r="AF126">
        <v>51</v>
      </c>
      <c r="AG126">
        <v>0.52439999999999998</v>
      </c>
      <c r="AH126">
        <v>164</v>
      </c>
      <c r="AI126">
        <f t="shared" si="32"/>
        <v>147</v>
      </c>
      <c r="AJ126">
        <f>IF(C126=1,(AI126/Z126),REF)</f>
        <v>210.93413689195009</v>
      </c>
      <c r="AK126">
        <f t="shared" si="33"/>
        <v>126</v>
      </c>
      <c r="AL126">
        <f>IF(B126=1,(AI126/AC126),REF)</f>
        <v>276.05633802816902</v>
      </c>
      <c r="AM126">
        <f t="shared" si="34"/>
        <v>144</v>
      </c>
      <c r="AN126">
        <f t="shared" si="35"/>
        <v>51</v>
      </c>
      <c r="AO126" t="str">
        <f t="shared" si="36"/>
        <v>Akron</v>
      </c>
      <c r="AP126">
        <f t="shared" si="37"/>
        <v>0.41532678026773412</v>
      </c>
      <c r="AQ126">
        <f t="shared" si="38"/>
        <v>0.26982874272785123</v>
      </c>
      <c r="AR126">
        <f t="shared" si="39"/>
        <v>0.65148386902395516</v>
      </c>
      <c r="AS126" t="str">
        <f t="shared" si="40"/>
        <v>Akron</v>
      </c>
      <c r="AT126">
        <f t="shared" si="41"/>
        <v>0.65148386902395516</v>
      </c>
      <c r="AU126">
        <f t="shared" si="42"/>
        <v>125</v>
      </c>
      <c r="AV126">
        <f t="shared" si="43"/>
        <v>110.66666666666667</v>
      </c>
      <c r="AW126">
        <f t="shared" si="44"/>
        <v>117</v>
      </c>
      <c r="AX126" t="str">
        <f t="shared" si="45"/>
        <v>Akron</v>
      </c>
      <c r="AY126" t="str">
        <f t="shared" si="46"/>
        <v/>
      </c>
      <c r="AZ126">
        <v>125</v>
      </c>
      <c r="BI126" t="s">
        <v>209</v>
      </c>
      <c r="BJ126">
        <v>0.68538114641921</v>
      </c>
    </row>
    <row r="127" spans="2:62">
      <c r="B127">
        <v>1</v>
      </c>
      <c r="C127">
        <v>1</v>
      </c>
      <c r="D127" t="s">
        <v>165</v>
      </c>
      <c r="E127">
        <v>66.160799999999995</v>
      </c>
      <c r="F127">
        <v>275</v>
      </c>
      <c r="G127">
        <v>65.116500000000002</v>
      </c>
      <c r="H127">
        <v>276</v>
      </c>
      <c r="I127">
        <v>106.63800000000001</v>
      </c>
      <c r="J127">
        <v>71</v>
      </c>
      <c r="K127">
        <v>105.325</v>
      </c>
      <c r="L127">
        <v>132</v>
      </c>
      <c r="M127">
        <v>99.710700000000003</v>
      </c>
      <c r="N127">
        <v>127</v>
      </c>
      <c r="O127">
        <v>103.083</v>
      </c>
      <c r="P127">
        <v>178</v>
      </c>
      <c r="Q127">
        <v>2.2414700000000001</v>
      </c>
      <c r="R127">
        <v>146</v>
      </c>
      <c r="S127">
        <f t="shared" si="24"/>
        <v>3.3887135584817665E-2</v>
      </c>
      <c r="T127">
        <f t="shared" si="25"/>
        <v>145</v>
      </c>
      <c r="U127">
        <f t="shared" si="26"/>
        <v>733945.28283449996</v>
      </c>
      <c r="V127">
        <f t="shared" si="27"/>
        <v>164</v>
      </c>
      <c r="W127">
        <f t="shared" si="28"/>
        <v>25.14771505691029</v>
      </c>
      <c r="X127">
        <f t="shared" si="29"/>
        <v>218</v>
      </c>
      <c r="Y127">
        <f t="shared" si="30"/>
        <v>181.5</v>
      </c>
      <c r="Z127">
        <v>0.66459999999999997</v>
      </c>
      <c r="AA127">
        <v>98</v>
      </c>
      <c r="AB127">
        <v>0.43580000000000002</v>
      </c>
      <c r="AC127">
        <f t="shared" si="31"/>
        <v>0.55020000000000002</v>
      </c>
      <c r="AD127">
        <v>146</v>
      </c>
      <c r="AE127">
        <v>0.75139999999999996</v>
      </c>
      <c r="AF127">
        <v>73</v>
      </c>
      <c r="AG127">
        <v>0.59640000000000004</v>
      </c>
      <c r="AH127">
        <v>127</v>
      </c>
      <c r="AI127">
        <f t="shared" si="32"/>
        <v>139.41666666666666</v>
      </c>
      <c r="AJ127">
        <f>IF(C127=1,(AI127/Z127),REF)</f>
        <v>209.77530344066605</v>
      </c>
      <c r="AK127">
        <f t="shared" si="33"/>
        <v>125</v>
      </c>
      <c r="AL127">
        <f>IF(B127=1,(AI127/AC127),REF)</f>
        <v>253.39270568278198</v>
      </c>
      <c r="AM127">
        <f t="shared" si="34"/>
        <v>136</v>
      </c>
      <c r="AN127">
        <f t="shared" si="35"/>
        <v>73</v>
      </c>
      <c r="AO127" t="str">
        <f t="shared" si="36"/>
        <v>Jacksonville St.</v>
      </c>
      <c r="AP127">
        <f t="shared" si="37"/>
        <v>0.39629542525551681</v>
      </c>
      <c r="AQ127">
        <f t="shared" si="38"/>
        <v>0.28179912186009892</v>
      </c>
      <c r="AR127">
        <f t="shared" si="39"/>
        <v>0.64878993307707999</v>
      </c>
      <c r="AS127" t="str">
        <f t="shared" si="40"/>
        <v>Jacksonville St.</v>
      </c>
      <c r="AT127">
        <f t="shared" si="41"/>
        <v>0.64878993307707999</v>
      </c>
      <c r="AU127">
        <f t="shared" si="42"/>
        <v>126</v>
      </c>
      <c r="AV127">
        <f t="shared" si="43"/>
        <v>115</v>
      </c>
      <c r="AW127">
        <f t="shared" si="44"/>
        <v>123</v>
      </c>
      <c r="AX127" t="str">
        <f t="shared" si="45"/>
        <v>Jacksonville St.</v>
      </c>
      <c r="AY127" t="str">
        <f t="shared" si="46"/>
        <v/>
      </c>
      <c r="AZ127">
        <v>126</v>
      </c>
      <c r="BI127" t="s">
        <v>262</v>
      </c>
      <c r="BJ127">
        <v>0.68508935007907279</v>
      </c>
    </row>
    <row r="128" spans="2:62">
      <c r="B128">
        <v>1</v>
      </c>
      <c r="C128">
        <v>1</v>
      </c>
      <c r="D128" t="s">
        <v>35</v>
      </c>
      <c r="E128">
        <v>70.983699999999999</v>
      </c>
      <c r="F128">
        <v>49</v>
      </c>
      <c r="G128">
        <v>69.910399999999996</v>
      </c>
      <c r="H128">
        <v>44</v>
      </c>
      <c r="I128">
        <v>101.622</v>
      </c>
      <c r="J128">
        <v>183</v>
      </c>
      <c r="K128">
        <v>102.991</v>
      </c>
      <c r="L128">
        <v>182</v>
      </c>
      <c r="M128">
        <v>95.515900000000002</v>
      </c>
      <c r="N128">
        <v>38</v>
      </c>
      <c r="O128">
        <v>99.358199999999997</v>
      </c>
      <c r="P128">
        <v>105</v>
      </c>
      <c r="Q128">
        <v>3.6328</v>
      </c>
      <c r="R128">
        <v>129</v>
      </c>
      <c r="S128">
        <f t="shared" si="24"/>
        <v>5.1177946486306053E-2</v>
      </c>
      <c r="T128">
        <f t="shared" si="25"/>
        <v>131</v>
      </c>
      <c r="U128">
        <f t="shared" si="26"/>
        <v>752934.4752698798</v>
      </c>
      <c r="V128">
        <f t="shared" si="27"/>
        <v>132</v>
      </c>
      <c r="W128">
        <f t="shared" si="28"/>
        <v>22.098729763494156</v>
      </c>
      <c r="X128">
        <f t="shared" si="29"/>
        <v>60</v>
      </c>
      <c r="Y128">
        <f t="shared" si="30"/>
        <v>95.5</v>
      </c>
      <c r="Z128">
        <v>0.57450000000000001</v>
      </c>
      <c r="AA128">
        <v>138</v>
      </c>
      <c r="AB128">
        <v>0.65749999999999997</v>
      </c>
      <c r="AC128">
        <f t="shared" si="31"/>
        <v>0.61599999999999999</v>
      </c>
      <c r="AD128">
        <v>119</v>
      </c>
      <c r="AE128">
        <v>0.66859999999999997</v>
      </c>
      <c r="AF128">
        <v>111</v>
      </c>
      <c r="AG128">
        <v>0.7429</v>
      </c>
      <c r="AH128">
        <v>84</v>
      </c>
      <c r="AI128">
        <f t="shared" si="32"/>
        <v>112.08333333333333</v>
      </c>
      <c r="AJ128">
        <f>IF(C128=1,(AI128/Z128),REF)</f>
        <v>195.09718595880474</v>
      </c>
      <c r="AK128">
        <f t="shared" si="33"/>
        <v>114</v>
      </c>
      <c r="AL128">
        <f>IF(B128=1,(AI128/AC128),REF)</f>
        <v>181.9534632034632</v>
      </c>
      <c r="AM128">
        <f t="shared" si="34"/>
        <v>110</v>
      </c>
      <c r="AN128">
        <f t="shared" si="35"/>
        <v>110</v>
      </c>
      <c r="AO128" t="str">
        <f t="shared" si="36"/>
        <v>Abilene Christian</v>
      </c>
      <c r="AP128">
        <f t="shared" si="37"/>
        <v>0.34506355342423178</v>
      </c>
      <c r="AQ128">
        <f t="shared" si="38"/>
        <v>0.32883571804990047</v>
      </c>
      <c r="AR128">
        <f t="shared" si="39"/>
        <v>0.64718135429287349</v>
      </c>
      <c r="AS128" t="str">
        <f t="shared" si="40"/>
        <v>Abilene Christian</v>
      </c>
      <c r="AT128">
        <f t="shared" si="41"/>
        <v>0.64718135429287349</v>
      </c>
      <c r="AU128">
        <f t="shared" si="42"/>
        <v>127</v>
      </c>
      <c r="AV128">
        <f t="shared" si="43"/>
        <v>118.66666666666667</v>
      </c>
      <c r="AW128">
        <f t="shared" si="44"/>
        <v>130</v>
      </c>
      <c r="AX128" t="str">
        <f t="shared" si="45"/>
        <v>Abilene Christian</v>
      </c>
      <c r="AY128" t="str">
        <f t="shared" si="46"/>
        <v/>
      </c>
      <c r="AZ128">
        <v>127</v>
      </c>
      <c r="BI128" t="s">
        <v>139</v>
      </c>
      <c r="BJ128">
        <v>0.68415000976326257</v>
      </c>
    </row>
    <row r="129" spans="2:62">
      <c r="B129">
        <v>1</v>
      </c>
      <c r="C129">
        <v>1</v>
      </c>
      <c r="D129" s="3" t="s">
        <v>286</v>
      </c>
      <c r="E129" s="3">
        <v>67.026200000000003</v>
      </c>
      <c r="F129" s="3">
        <v>241</v>
      </c>
      <c r="G129" s="3">
        <v>65.961399999999998</v>
      </c>
      <c r="H129" s="3">
        <v>242</v>
      </c>
      <c r="I129" s="3">
        <v>98.755700000000004</v>
      </c>
      <c r="J129" s="3">
        <v>249</v>
      </c>
      <c r="K129" s="3">
        <v>98.751199999999997</v>
      </c>
      <c r="L129" s="3">
        <v>259</v>
      </c>
      <c r="M129" s="3">
        <v>92.328900000000004</v>
      </c>
      <c r="N129" s="3">
        <v>12</v>
      </c>
      <c r="O129" s="3">
        <v>94.475800000000007</v>
      </c>
      <c r="P129" s="3">
        <v>34</v>
      </c>
      <c r="Q129" s="3">
        <v>4.2754799999999999</v>
      </c>
      <c r="R129" s="3">
        <v>118</v>
      </c>
      <c r="S129">
        <f t="shared" si="24"/>
        <v>6.3786996726653014E-2</v>
      </c>
      <c r="T129">
        <f t="shared" si="25"/>
        <v>119</v>
      </c>
      <c r="U129">
        <f t="shared" si="26"/>
        <v>653626.06374341773</v>
      </c>
      <c r="V129">
        <f t="shared" si="27"/>
        <v>274</v>
      </c>
      <c r="W129">
        <f t="shared" si="28"/>
        <v>21.59077973739684</v>
      </c>
      <c r="X129">
        <f t="shared" si="29"/>
        <v>40</v>
      </c>
      <c r="Y129">
        <f t="shared" si="30"/>
        <v>79.5</v>
      </c>
      <c r="Z129" s="3">
        <v>0.62709999999999999</v>
      </c>
      <c r="AA129">
        <v>117</v>
      </c>
      <c r="AB129" s="3">
        <v>0.56779999999999997</v>
      </c>
      <c r="AC129" s="3">
        <f t="shared" si="31"/>
        <v>0.59745000000000004</v>
      </c>
      <c r="AD129" s="3">
        <v>131</v>
      </c>
      <c r="AE129">
        <v>0.73360000000000003</v>
      </c>
      <c r="AF129">
        <v>80</v>
      </c>
      <c r="AG129">
        <v>0.33079999999999998</v>
      </c>
      <c r="AH129">
        <v>244</v>
      </c>
      <c r="AI129">
        <f t="shared" si="32"/>
        <v>154.58333333333334</v>
      </c>
      <c r="AJ129" s="3">
        <f>IF(C129=1,(AI129/Z129),REF)</f>
        <v>246.50507627704249</v>
      </c>
      <c r="AK129">
        <f t="shared" si="33"/>
        <v>134</v>
      </c>
      <c r="AL129" s="3">
        <f>IF(B129=1,(AI129/AC129),REF)</f>
        <v>258.73852763132203</v>
      </c>
      <c r="AM129">
        <f t="shared" si="34"/>
        <v>137</v>
      </c>
      <c r="AN129">
        <f t="shared" si="35"/>
        <v>80</v>
      </c>
      <c r="AO129" s="3" t="str">
        <f t="shared" si="36"/>
        <v>Saint Peter's</v>
      </c>
      <c r="AP129" s="3">
        <f t="shared" si="37"/>
        <v>0.36794963113146328</v>
      </c>
      <c r="AQ129" s="3">
        <f t="shared" si="38"/>
        <v>0.3052019054129459</v>
      </c>
      <c r="AR129">
        <f t="shared" si="39"/>
        <v>0.64689402275679875</v>
      </c>
      <c r="AS129" s="3" t="str">
        <f t="shared" si="40"/>
        <v>Saint Peter's</v>
      </c>
      <c r="AT129">
        <f t="shared" si="41"/>
        <v>0.64689402275679875</v>
      </c>
      <c r="AU129">
        <f t="shared" si="42"/>
        <v>128</v>
      </c>
      <c r="AV129" s="3">
        <f t="shared" si="43"/>
        <v>113</v>
      </c>
      <c r="AW129">
        <f t="shared" si="44"/>
        <v>120</v>
      </c>
      <c r="AX129" s="419" t="str">
        <f t="shared" si="45"/>
        <v>Saint Peter's</v>
      </c>
      <c r="AY129" t="str">
        <f t="shared" si="46"/>
        <v/>
      </c>
      <c r="AZ129">
        <v>128</v>
      </c>
      <c r="BA129">
        <v>3</v>
      </c>
      <c r="BI129" t="s">
        <v>206</v>
      </c>
      <c r="BJ129">
        <v>0.67922608448588806</v>
      </c>
    </row>
    <row r="130" spans="2:62">
      <c r="B130">
        <v>1</v>
      </c>
      <c r="C130">
        <v>1</v>
      </c>
      <c r="D130" t="s">
        <v>67</v>
      </c>
      <c r="E130">
        <v>72.124499999999998</v>
      </c>
      <c r="F130">
        <v>25</v>
      </c>
      <c r="G130">
        <v>70.944999999999993</v>
      </c>
      <c r="H130">
        <v>20</v>
      </c>
      <c r="I130">
        <v>108.744</v>
      </c>
      <c r="J130">
        <v>42</v>
      </c>
      <c r="K130">
        <v>107.273</v>
      </c>
      <c r="L130">
        <v>92</v>
      </c>
      <c r="M130">
        <v>101.935</v>
      </c>
      <c r="N130">
        <v>184</v>
      </c>
      <c r="O130">
        <v>103.614</v>
      </c>
      <c r="P130">
        <v>190</v>
      </c>
      <c r="Q130">
        <v>3.6589499999999999</v>
      </c>
      <c r="R130">
        <v>127</v>
      </c>
      <c r="S130">
        <f t="shared" ref="S130:S193" si="47">(K130-O130)/E130</f>
        <v>5.0731720843818565E-2</v>
      </c>
      <c r="T130">
        <f t="shared" ref="T130:T193" si="48">RANK(S130,S:S,0)</f>
        <v>132</v>
      </c>
      <c r="U130">
        <f t="shared" ref="U130:U193" si="49">(K130^2)*E130</f>
        <v>829972.43340586044</v>
      </c>
      <c r="V130">
        <f t="shared" ref="V130:V193" si="50">RANK(U130,U:U,0)</f>
        <v>46</v>
      </c>
      <c r="W130">
        <f t="shared" ref="W130:W193" si="51">O130^1.6/E130</f>
        <v>23.258767016433445</v>
      </c>
      <c r="X130">
        <f t="shared" ref="X130:X193" si="52">RANK(W130,W:W,1)</f>
        <v>105</v>
      </c>
      <c r="Y130">
        <f t="shared" ref="Y130:Y193" si="53">AVERAGE(X130,T130)</f>
        <v>118.5</v>
      </c>
      <c r="Z130">
        <v>0.62919999999999998</v>
      </c>
      <c r="AA130">
        <v>115</v>
      </c>
      <c r="AB130">
        <v>0.43680000000000002</v>
      </c>
      <c r="AC130">
        <f t="shared" ref="AC130:AC193" si="54">(Z130+AB130)/2</f>
        <v>0.53300000000000003</v>
      </c>
      <c r="AD130">
        <v>155</v>
      </c>
      <c r="AE130">
        <v>0.66159999999999997</v>
      </c>
      <c r="AF130">
        <v>114</v>
      </c>
      <c r="AG130">
        <v>0.67649999999999999</v>
      </c>
      <c r="AH130">
        <v>102</v>
      </c>
      <c r="AI130">
        <f t="shared" ref="AI130:AI193" si="55">(T130+V130+(AD130)+AF130+AH130+Y130)/6</f>
        <v>111.25</v>
      </c>
      <c r="AJ130">
        <f>IF(C130=1,(AI130/Z130),REF)</f>
        <v>176.81182453909727</v>
      </c>
      <c r="AK130">
        <f t="shared" ref="AK130:AK193" si="56">RANK(AJ130,AJ:AJ,1)</f>
        <v>106</v>
      </c>
      <c r="AL130">
        <f>IF(B130=1,(AI130/AC130),REF)</f>
        <v>208.72420262664164</v>
      </c>
      <c r="AM130">
        <f t="shared" ref="AM130:AM193" si="57">RANK(AL130,AL:AL,1)</f>
        <v>122</v>
      </c>
      <c r="AN130">
        <f t="shared" ref="AN130:AN193" si="58">MIN(AK130,AM130,AD130,AF130)</f>
        <v>106</v>
      </c>
      <c r="AO130" t="str">
        <f t="shared" ref="AO130:AO193" si="59">D130</f>
        <v>Buffalo</v>
      </c>
      <c r="AP130">
        <f t="shared" ref="AP130:AP193" si="60">(Z130*(($BE$2)/((AJ130)))^(1/10))</f>
        <v>0.38165568969993935</v>
      </c>
      <c r="AQ130">
        <f t="shared" ref="AQ130:AQ193" si="61">(AC130*(($BD$2)/((AL130)))^(1/8))</f>
        <v>0.27968805621873782</v>
      </c>
      <c r="AR130">
        <f t="shared" ref="AR130:AR193" si="62">((AP130+AQ130)/2)^(1/2.5)</f>
        <v>0.64233102927163477</v>
      </c>
      <c r="AS130" t="str">
        <f t="shared" ref="AS130:AS193" si="63">AO130</f>
        <v>Buffalo</v>
      </c>
      <c r="AT130">
        <f t="shared" ref="AT130:AT193" si="64">AR130</f>
        <v>0.64233102927163477</v>
      </c>
      <c r="AU130">
        <f t="shared" ref="AU130:AU193" si="65">RANK(AT130,AT:AT,0)</f>
        <v>129</v>
      </c>
      <c r="AV130">
        <f t="shared" ref="AV130:AV193" si="66">(AU130+AN130+AD130)/3</f>
        <v>130</v>
      </c>
      <c r="AW130">
        <f t="shared" ref="AW130:AW193" si="67">RANK(AV130,AV:AV,1)</f>
        <v>137</v>
      </c>
      <c r="AX130" t="str">
        <f t="shared" ref="AX130:AX193" si="68">AS130</f>
        <v>Buffalo</v>
      </c>
      <c r="AY130" t="str">
        <f t="shared" ref="AY130:AY193" si="69">IF(OR(((RANK(Z130,Z:Z,0))&lt;17),(RANK(AB130,AB:AB,0)&lt;17)),"y","")</f>
        <v/>
      </c>
      <c r="AZ130">
        <v>129</v>
      </c>
      <c r="BI130" t="s">
        <v>221</v>
      </c>
      <c r="BJ130">
        <v>0.67816214549493392</v>
      </c>
    </row>
    <row r="131" spans="2:62">
      <c r="B131">
        <v>1</v>
      </c>
      <c r="C131">
        <v>1</v>
      </c>
      <c r="D131" t="s">
        <v>323</v>
      </c>
      <c r="E131">
        <v>67.124600000000001</v>
      </c>
      <c r="F131">
        <v>234</v>
      </c>
      <c r="G131">
        <v>66.211200000000005</v>
      </c>
      <c r="H131">
        <v>221</v>
      </c>
      <c r="I131">
        <v>98.618499999999997</v>
      </c>
      <c r="J131">
        <v>254</v>
      </c>
      <c r="K131">
        <v>102.17100000000001</v>
      </c>
      <c r="L131">
        <v>193</v>
      </c>
      <c r="M131">
        <v>98.427999999999997</v>
      </c>
      <c r="N131">
        <v>93</v>
      </c>
      <c r="O131">
        <v>97.869500000000002</v>
      </c>
      <c r="P131">
        <v>75</v>
      </c>
      <c r="Q131">
        <v>4.3017200000000004</v>
      </c>
      <c r="R131">
        <v>117</v>
      </c>
      <c r="S131">
        <f t="shared" si="47"/>
        <v>6.4082318553853643E-2</v>
      </c>
      <c r="T131">
        <f t="shared" si="48"/>
        <v>118</v>
      </c>
      <c r="U131">
        <f t="shared" si="49"/>
        <v>700707.87573682878</v>
      </c>
      <c r="V131">
        <f t="shared" si="50"/>
        <v>208</v>
      </c>
      <c r="W131">
        <f t="shared" si="51"/>
        <v>22.8115124374239</v>
      </c>
      <c r="X131">
        <f t="shared" si="52"/>
        <v>83</v>
      </c>
      <c r="Y131">
        <f t="shared" si="53"/>
        <v>100.5</v>
      </c>
      <c r="Z131">
        <v>0.56079999999999997</v>
      </c>
      <c r="AA131">
        <v>143</v>
      </c>
      <c r="AB131">
        <v>0.7036</v>
      </c>
      <c r="AC131">
        <f t="shared" si="54"/>
        <v>0.63219999999999998</v>
      </c>
      <c r="AD131">
        <v>115</v>
      </c>
      <c r="AE131">
        <v>0.66269999999999996</v>
      </c>
      <c r="AF131">
        <v>112</v>
      </c>
      <c r="AG131">
        <v>0.51759999999999995</v>
      </c>
      <c r="AH131">
        <v>170</v>
      </c>
      <c r="AI131">
        <f t="shared" si="55"/>
        <v>137.25</v>
      </c>
      <c r="AJ131">
        <f>IF(C131=1,(AI131/Z131),REF)</f>
        <v>244.73965763195437</v>
      </c>
      <c r="AK131">
        <f t="shared" si="56"/>
        <v>131</v>
      </c>
      <c r="AL131">
        <f>IF(B131=1,(AI131/AC131),REF)</f>
        <v>217.0990192976906</v>
      </c>
      <c r="AM131">
        <f t="shared" si="57"/>
        <v>124</v>
      </c>
      <c r="AN131">
        <f t="shared" si="58"/>
        <v>112</v>
      </c>
      <c r="AO131" t="str">
        <f t="shared" si="59"/>
        <v>Temple</v>
      </c>
      <c r="AP131">
        <f t="shared" si="60"/>
        <v>0.32928483343945436</v>
      </c>
      <c r="AQ131">
        <f t="shared" si="61"/>
        <v>0.33011523808882454</v>
      </c>
      <c r="AR131">
        <f t="shared" si="62"/>
        <v>0.64157524386553144</v>
      </c>
      <c r="AS131" t="str">
        <f t="shared" si="63"/>
        <v>Temple</v>
      </c>
      <c r="AT131">
        <f t="shared" si="64"/>
        <v>0.64157524386553144</v>
      </c>
      <c r="AU131">
        <f t="shared" si="65"/>
        <v>130</v>
      </c>
      <c r="AV131">
        <f t="shared" si="66"/>
        <v>119</v>
      </c>
      <c r="AW131">
        <f t="shared" si="67"/>
        <v>132</v>
      </c>
      <c r="AX131" t="str">
        <f t="shared" si="68"/>
        <v>Temple</v>
      </c>
      <c r="AY131" t="str">
        <f t="shared" si="69"/>
        <v/>
      </c>
      <c r="AZ131">
        <v>130</v>
      </c>
      <c r="BI131" t="s">
        <v>246</v>
      </c>
      <c r="BJ131">
        <v>0.67525119779438558</v>
      </c>
    </row>
    <row r="132" spans="2:62">
      <c r="B132">
        <v>1</v>
      </c>
      <c r="C132">
        <v>1</v>
      </c>
      <c r="D132" t="s">
        <v>252</v>
      </c>
      <c r="E132">
        <v>68.875799999999998</v>
      </c>
      <c r="F132">
        <v>129</v>
      </c>
      <c r="G132">
        <v>67.350700000000003</v>
      </c>
      <c r="H132">
        <v>152</v>
      </c>
      <c r="I132">
        <v>106.56399999999999</v>
      </c>
      <c r="J132">
        <v>72</v>
      </c>
      <c r="K132">
        <v>104.51300000000001</v>
      </c>
      <c r="L132">
        <v>148</v>
      </c>
      <c r="M132">
        <v>97.584900000000005</v>
      </c>
      <c r="N132">
        <v>73</v>
      </c>
      <c r="O132">
        <v>100.648</v>
      </c>
      <c r="P132">
        <v>128</v>
      </c>
      <c r="Q132">
        <v>3.8641200000000002</v>
      </c>
      <c r="R132">
        <v>123</v>
      </c>
      <c r="S132">
        <f t="shared" si="47"/>
        <v>5.6115500654801968E-2</v>
      </c>
      <c r="T132">
        <f t="shared" si="48"/>
        <v>125</v>
      </c>
      <c r="U132">
        <f t="shared" si="49"/>
        <v>752328.10213861032</v>
      </c>
      <c r="V132">
        <f t="shared" si="50"/>
        <v>134</v>
      </c>
      <c r="W132">
        <f t="shared" si="51"/>
        <v>23.249926413729995</v>
      </c>
      <c r="X132">
        <f t="shared" si="52"/>
        <v>103</v>
      </c>
      <c r="Y132">
        <f t="shared" si="53"/>
        <v>114</v>
      </c>
      <c r="Z132">
        <v>0.59009999999999996</v>
      </c>
      <c r="AA132">
        <v>130</v>
      </c>
      <c r="AB132">
        <v>0.60670000000000002</v>
      </c>
      <c r="AC132">
        <f t="shared" si="54"/>
        <v>0.59840000000000004</v>
      </c>
      <c r="AD132">
        <v>129</v>
      </c>
      <c r="AE132">
        <v>0.25</v>
      </c>
      <c r="AF132">
        <v>276</v>
      </c>
      <c r="AG132">
        <v>0.70009999999999994</v>
      </c>
      <c r="AH132">
        <v>94</v>
      </c>
      <c r="AI132">
        <f t="shared" si="55"/>
        <v>145.33333333333334</v>
      </c>
      <c r="AJ132">
        <f>IF(C132=1,(AI132/Z132),REF)</f>
        <v>246.28594023611819</v>
      </c>
      <c r="AK132">
        <f t="shared" si="56"/>
        <v>133</v>
      </c>
      <c r="AL132">
        <f>IF(B132=1,(AI132/AC132),REF)</f>
        <v>242.8698752228164</v>
      </c>
      <c r="AM132">
        <f t="shared" si="57"/>
        <v>131</v>
      </c>
      <c r="AN132">
        <f t="shared" si="58"/>
        <v>129</v>
      </c>
      <c r="AO132" t="str">
        <f t="shared" si="59"/>
        <v>Ohio</v>
      </c>
      <c r="AP132">
        <f t="shared" si="60"/>
        <v>0.34627075228358045</v>
      </c>
      <c r="AQ132">
        <f t="shared" si="61"/>
        <v>0.30811524830224357</v>
      </c>
      <c r="AR132">
        <f t="shared" si="62"/>
        <v>0.63961936170796252</v>
      </c>
      <c r="AS132" t="str">
        <f t="shared" si="63"/>
        <v>Ohio</v>
      </c>
      <c r="AT132">
        <f t="shared" si="64"/>
        <v>0.63961936170796252</v>
      </c>
      <c r="AU132">
        <f t="shared" si="65"/>
        <v>131</v>
      </c>
      <c r="AV132">
        <f t="shared" si="66"/>
        <v>129.66666666666666</v>
      </c>
      <c r="AW132">
        <f t="shared" si="67"/>
        <v>136</v>
      </c>
      <c r="AX132" t="str">
        <f t="shared" si="68"/>
        <v>Ohio</v>
      </c>
      <c r="AY132" t="str">
        <f t="shared" si="69"/>
        <v/>
      </c>
      <c r="AZ132">
        <v>131</v>
      </c>
      <c r="BI132" t="s">
        <v>176</v>
      </c>
      <c r="BJ132">
        <v>0.67508756862533337</v>
      </c>
    </row>
    <row r="133" spans="2:62">
      <c r="B133">
        <v>1</v>
      </c>
      <c r="C133">
        <v>1</v>
      </c>
      <c r="D133" t="s">
        <v>60</v>
      </c>
      <c r="E133">
        <v>65.455100000000002</v>
      </c>
      <c r="F133">
        <v>311</v>
      </c>
      <c r="G133">
        <v>64.834599999999995</v>
      </c>
      <c r="H133">
        <v>294</v>
      </c>
      <c r="I133">
        <v>100.854</v>
      </c>
      <c r="J133">
        <v>202</v>
      </c>
      <c r="K133">
        <v>104.015</v>
      </c>
      <c r="L133">
        <v>159</v>
      </c>
      <c r="M133">
        <v>102.202</v>
      </c>
      <c r="N133">
        <v>192</v>
      </c>
      <c r="O133">
        <v>100.535</v>
      </c>
      <c r="P133">
        <v>126</v>
      </c>
      <c r="Q133">
        <v>3.47973</v>
      </c>
      <c r="R133">
        <v>132</v>
      </c>
      <c r="S133">
        <f t="shared" si="47"/>
        <v>5.3166216230668105E-2</v>
      </c>
      <c r="T133">
        <f t="shared" si="48"/>
        <v>130</v>
      </c>
      <c r="U133">
        <f t="shared" si="49"/>
        <v>708166.59623939754</v>
      </c>
      <c r="V133">
        <f t="shared" si="50"/>
        <v>198</v>
      </c>
      <c r="W133">
        <f t="shared" si="51"/>
        <v>24.421040334759031</v>
      </c>
      <c r="X133">
        <f t="shared" si="52"/>
        <v>177</v>
      </c>
      <c r="Y133">
        <f t="shared" si="53"/>
        <v>153.5</v>
      </c>
      <c r="Z133">
        <v>0.56230000000000002</v>
      </c>
      <c r="AA133">
        <v>142</v>
      </c>
      <c r="AB133">
        <v>0.68020000000000003</v>
      </c>
      <c r="AC133">
        <f t="shared" si="54"/>
        <v>0.62125000000000008</v>
      </c>
      <c r="AD133">
        <v>117</v>
      </c>
      <c r="AE133">
        <v>0.75980000000000003</v>
      </c>
      <c r="AF133">
        <v>69</v>
      </c>
      <c r="AG133">
        <v>0.50880000000000003</v>
      </c>
      <c r="AH133">
        <v>174</v>
      </c>
      <c r="AI133">
        <f t="shared" si="55"/>
        <v>140.25</v>
      </c>
      <c r="AJ133">
        <f>IF(C133=1,(AI133/Z133),REF)</f>
        <v>249.42201671705493</v>
      </c>
      <c r="AK133">
        <f t="shared" si="56"/>
        <v>135</v>
      </c>
      <c r="AL133">
        <f>IF(B133=1,(AI133/AC133),REF)</f>
        <v>225.75452716297784</v>
      </c>
      <c r="AM133">
        <f t="shared" si="57"/>
        <v>127</v>
      </c>
      <c r="AN133">
        <f t="shared" si="58"/>
        <v>69</v>
      </c>
      <c r="AO133" t="str">
        <f t="shared" si="59"/>
        <v>Boston College</v>
      </c>
      <c r="AP133">
        <f t="shared" si="60"/>
        <v>0.32954047449036561</v>
      </c>
      <c r="AQ133">
        <f t="shared" si="61"/>
        <v>0.32281607754072034</v>
      </c>
      <c r="AR133">
        <f t="shared" si="62"/>
        <v>0.63882516115597565</v>
      </c>
      <c r="AS133" t="str">
        <f t="shared" si="63"/>
        <v>Boston College</v>
      </c>
      <c r="AT133">
        <f t="shared" si="64"/>
        <v>0.63882516115597565</v>
      </c>
      <c r="AU133">
        <f t="shared" si="65"/>
        <v>132</v>
      </c>
      <c r="AV133">
        <f t="shared" si="66"/>
        <v>106</v>
      </c>
      <c r="AW133">
        <f t="shared" si="67"/>
        <v>111</v>
      </c>
      <c r="AX133" t="str">
        <f t="shared" si="68"/>
        <v>Boston College</v>
      </c>
      <c r="AY133" t="str">
        <f t="shared" si="69"/>
        <v/>
      </c>
      <c r="AZ133">
        <v>132</v>
      </c>
      <c r="BI133" t="s">
        <v>104</v>
      </c>
      <c r="BJ133">
        <v>0.67457618833352251</v>
      </c>
    </row>
    <row r="134" spans="2:62">
      <c r="B134">
        <v>1</v>
      </c>
      <c r="C134">
        <v>1</v>
      </c>
      <c r="D134" t="s">
        <v>68</v>
      </c>
      <c r="E134">
        <v>64.9435</v>
      </c>
      <c r="F134">
        <v>329</v>
      </c>
      <c r="G134">
        <v>63.7592</v>
      </c>
      <c r="H134">
        <v>335</v>
      </c>
      <c r="I134">
        <v>95.944400000000002</v>
      </c>
      <c r="J134">
        <v>297</v>
      </c>
      <c r="K134">
        <v>102.581</v>
      </c>
      <c r="L134">
        <v>189</v>
      </c>
      <c r="M134">
        <v>103.39400000000001</v>
      </c>
      <c r="N134">
        <v>222</v>
      </c>
      <c r="O134">
        <v>98.865099999999998</v>
      </c>
      <c r="P134">
        <v>98</v>
      </c>
      <c r="Q134">
        <v>3.7155800000000001</v>
      </c>
      <c r="R134">
        <v>126</v>
      </c>
      <c r="S134">
        <f t="shared" si="47"/>
        <v>5.7217427456173517E-2</v>
      </c>
      <c r="T134">
        <f t="shared" si="48"/>
        <v>123</v>
      </c>
      <c r="U134">
        <f t="shared" si="49"/>
        <v>683391.45978680358</v>
      </c>
      <c r="V134">
        <f t="shared" si="50"/>
        <v>230</v>
      </c>
      <c r="W134">
        <f t="shared" si="51"/>
        <v>23.962555160446705</v>
      </c>
      <c r="X134">
        <f t="shared" si="52"/>
        <v>152</v>
      </c>
      <c r="Y134">
        <f t="shared" si="53"/>
        <v>137.5</v>
      </c>
      <c r="Z134">
        <v>0.5806</v>
      </c>
      <c r="AA134">
        <v>135</v>
      </c>
      <c r="AB134">
        <v>0.63329999999999997</v>
      </c>
      <c r="AC134">
        <f t="shared" si="54"/>
        <v>0.60694999999999999</v>
      </c>
      <c r="AD134">
        <v>125</v>
      </c>
      <c r="AE134">
        <v>0.69950000000000001</v>
      </c>
      <c r="AF134">
        <v>98</v>
      </c>
      <c r="AG134">
        <v>0.435</v>
      </c>
      <c r="AH134">
        <v>198</v>
      </c>
      <c r="AI134">
        <f t="shared" si="55"/>
        <v>151.91666666666666</v>
      </c>
      <c r="AJ134">
        <f>IF(C134=1,(AI134/Z134),REF)</f>
        <v>261.65461017338384</v>
      </c>
      <c r="AK134">
        <f t="shared" si="56"/>
        <v>137</v>
      </c>
      <c r="AL134">
        <f>IF(B134=1,(AI134/AC134),REF)</f>
        <v>250.29519180602466</v>
      </c>
      <c r="AM134">
        <f t="shared" si="57"/>
        <v>133</v>
      </c>
      <c r="AN134">
        <f t="shared" si="58"/>
        <v>98</v>
      </c>
      <c r="AO134" t="str">
        <f t="shared" si="59"/>
        <v>Butler</v>
      </c>
      <c r="AP134">
        <f t="shared" si="60"/>
        <v>0.33864007387265505</v>
      </c>
      <c r="AQ134">
        <f t="shared" si="61"/>
        <v>0.31134340114941883</v>
      </c>
      <c r="AR134">
        <f t="shared" si="62"/>
        <v>0.6378946032145637</v>
      </c>
      <c r="AS134" t="str">
        <f t="shared" si="63"/>
        <v>Butler</v>
      </c>
      <c r="AT134">
        <f t="shared" si="64"/>
        <v>0.6378946032145637</v>
      </c>
      <c r="AU134">
        <f t="shared" si="65"/>
        <v>133</v>
      </c>
      <c r="AV134">
        <f t="shared" si="66"/>
        <v>118.66666666666667</v>
      </c>
      <c r="AW134">
        <f t="shared" si="67"/>
        <v>130</v>
      </c>
      <c r="AX134" t="str">
        <f t="shared" si="68"/>
        <v>Butler</v>
      </c>
      <c r="AY134" t="str">
        <f t="shared" si="69"/>
        <v/>
      </c>
      <c r="AZ134">
        <v>133</v>
      </c>
      <c r="BI134" t="s">
        <v>125</v>
      </c>
      <c r="BJ134">
        <v>0.67228490063968205</v>
      </c>
    </row>
    <row r="135" spans="2:62">
      <c r="B135">
        <v>1</v>
      </c>
      <c r="C135">
        <v>1</v>
      </c>
      <c r="D135" t="s">
        <v>216</v>
      </c>
      <c r="E135">
        <v>68.938100000000006</v>
      </c>
      <c r="F135">
        <v>124</v>
      </c>
      <c r="G135">
        <v>67.293999999999997</v>
      </c>
      <c r="H135">
        <v>157</v>
      </c>
      <c r="I135">
        <v>108.242</v>
      </c>
      <c r="J135">
        <v>48</v>
      </c>
      <c r="K135">
        <v>104.53100000000001</v>
      </c>
      <c r="L135">
        <v>147</v>
      </c>
      <c r="M135">
        <v>98.386099999999999</v>
      </c>
      <c r="N135">
        <v>92</v>
      </c>
      <c r="O135">
        <v>100.723</v>
      </c>
      <c r="P135">
        <v>129</v>
      </c>
      <c r="Q135">
        <v>3.8085599999999999</v>
      </c>
      <c r="R135">
        <v>125</v>
      </c>
      <c r="S135">
        <f t="shared" si="47"/>
        <v>5.5237959850938836E-2</v>
      </c>
      <c r="T135">
        <f t="shared" si="48"/>
        <v>127</v>
      </c>
      <c r="U135">
        <f t="shared" si="49"/>
        <v>753268.00272441423</v>
      </c>
      <c r="V135">
        <f t="shared" si="50"/>
        <v>131</v>
      </c>
      <c r="W135">
        <f t="shared" si="51"/>
        <v>23.256616663581415</v>
      </c>
      <c r="X135">
        <f t="shared" si="52"/>
        <v>104</v>
      </c>
      <c r="Y135">
        <f t="shared" si="53"/>
        <v>115.5</v>
      </c>
      <c r="Z135">
        <v>0.61609999999999998</v>
      </c>
      <c r="AA135">
        <v>121</v>
      </c>
      <c r="AB135">
        <v>0.45800000000000002</v>
      </c>
      <c r="AC135">
        <f t="shared" si="54"/>
        <v>0.53705000000000003</v>
      </c>
      <c r="AD135">
        <v>151</v>
      </c>
      <c r="AE135">
        <v>0.68789999999999996</v>
      </c>
      <c r="AF135">
        <v>103</v>
      </c>
      <c r="AG135">
        <v>0.58830000000000005</v>
      </c>
      <c r="AH135">
        <v>132</v>
      </c>
      <c r="AI135">
        <f t="shared" si="55"/>
        <v>126.58333333333333</v>
      </c>
      <c r="AJ135">
        <f>IF(C135=1,(AI135/Z135),REF)</f>
        <v>205.45907049721365</v>
      </c>
      <c r="AK135">
        <f t="shared" si="56"/>
        <v>121</v>
      </c>
      <c r="AL135">
        <f>IF(B135=1,(AI135/AC135),REF)</f>
        <v>235.70120721223969</v>
      </c>
      <c r="AM135">
        <f t="shared" si="57"/>
        <v>130</v>
      </c>
      <c r="AN135">
        <f t="shared" si="58"/>
        <v>103</v>
      </c>
      <c r="AO135" t="str">
        <f t="shared" si="59"/>
        <v>Montana St.</v>
      </c>
      <c r="AP135">
        <f t="shared" si="60"/>
        <v>0.36813985312485092</v>
      </c>
      <c r="AQ135">
        <f t="shared" si="61"/>
        <v>0.27756378942589671</v>
      </c>
      <c r="AR135">
        <f t="shared" si="62"/>
        <v>0.63621117952814399</v>
      </c>
      <c r="AS135" t="str">
        <f t="shared" si="63"/>
        <v>Montana St.</v>
      </c>
      <c r="AT135">
        <f t="shared" si="64"/>
        <v>0.63621117952814399</v>
      </c>
      <c r="AU135">
        <f t="shared" si="65"/>
        <v>134</v>
      </c>
      <c r="AV135">
        <f t="shared" si="66"/>
        <v>129.33333333333334</v>
      </c>
      <c r="AW135">
        <f t="shared" si="67"/>
        <v>135</v>
      </c>
      <c r="AX135" t="str">
        <f t="shared" si="68"/>
        <v>Montana St.</v>
      </c>
      <c r="AY135" t="str">
        <f t="shared" si="69"/>
        <v/>
      </c>
      <c r="AZ135">
        <v>134</v>
      </c>
      <c r="BI135" t="s">
        <v>63</v>
      </c>
      <c r="BJ135">
        <v>0.66965832142362269</v>
      </c>
    </row>
    <row r="136" spans="2:62">
      <c r="B136">
        <v>1</v>
      </c>
      <c r="C136">
        <v>1</v>
      </c>
      <c r="D136" t="s">
        <v>107</v>
      </c>
      <c r="E136">
        <v>67.786199999999994</v>
      </c>
      <c r="F136">
        <v>190</v>
      </c>
      <c r="G136">
        <v>66.3185</v>
      </c>
      <c r="H136">
        <v>217</v>
      </c>
      <c r="I136">
        <v>105.084</v>
      </c>
      <c r="J136">
        <v>111</v>
      </c>
      <c r="K136">
        <v>104.494</v>
      </c>
      <c r="L136">
        <v>149</v>
      </c>
      <c r="M136">
        <v>102.521</v>
      </c>
      <c r="N136">
        <v>202</v>
      </c>
      <c r="O136">
        <v>103.57</v>
      </c>
      <c r="P136">
        <v>189</v>
      </c>
      <c r="Q136">
        <v>0.923925</v>
      </c>
      <c r="R136">
        <v>157</v>
      </c>
      <c r="S136">
        <f t="shared" si="47"/>
        <v>1.3631093054338593E-2</v>
      </c>
      <c r="T136">
        <f t="shared" si="48"/>
        <v>157</v>
      </c>
      <c r="U136">
        <f t="shared" si="49"/>
        <v>740157.24909550312</v>
      </c>
      <c r="V136">
        <f t="shared" si="50"/>
        <v>152</v>
      </c>
      <c r="W136">
        <f t="shared" si="51"/>
        <v>24.730510042260651</v>
      </c>
      <c r="X136">
        <f t="shared" si="52"/>
        <v>191</v>
      </c>
      <c r="Y136">
        <f t="shared" si="53"/>
        <v>174</v>
      </c>
      <c r="Z136">
        <v>0.62790000000000001</v>
      </c>
      <c r="AA136">
        <v>116</v>
      </c>
      <c r="AB136">
        <v>0.46439999999999998</v>
      </c>
      <c r="AC136">
        <f t="shared" si="54"/>
        <v>0.54615000000000002</v>
      </c>
      <c r="AD136">
        <v>147</v>
      </c>
      <c r="AE136">
        <v>0.65229999999999999</v>
      </c>
      <c r="AF136">
        <v>120</v>
      </c>
      <c r="AG136">
        <v>0.50949999999999995</v>
      </c>
      <c r="AH136">
        <v>173</v>
      </c>
      <c r="AI136">
        <f t="shared" si="55"/>
        <v>153.83333333333334</v>
      </c>
      <c r="AJ136">
        <f>IF(C136=1,(AI136/Z136),REF)</f>
        <v>244.99654934437544</v>
      </c>
      <c r="AK136">
        <f t="shared" si="56"/>
        <v>132</v>
      </c>
      <c r="AL136">
        <f>IF(B136=1,(AI136/AC136),REF)</f>
        <v>281.66865024871066</v>
      </c>
      <c r="AM136">
        <f t="shared" si="57"/>
        <v>147</v>
      </c>
      <c r="AN136">
        <f t="shared" si="58"/>
        <v>120</v>
      </c>
      <c r="AO136" t="str">
        <f t="shared" si="59"/>
        <v>Drexel</v>
      </c>
      <c r="AP136">
        <f t="shared" si="60"/>
        <v>0.36864525147432053</v>
      </c>
      <c r="AQ136">
        <f t="shared" si="61"/>
        <v>0.27605011785620454</v>
      </c>
      <c r="AR136">
        <f t="shared" si="62"/>
        <v>0.63581361296426075</v>
      </c>
      <c r="AS136" t="str">
        <f t="shared" si="63"/>
        <v>Drexel</v>
      </c>
      <c r="AT136">
        <f t="shared" si="64"/>
        <v>0.63581361296426075</v>
      </c>
      <c r="AU136">
        <f t="shared" si="65"/>
        <v>135</v>
      </c>
      <c r="AV136">
        <f t="shared" si="66"/>
        <v>134</v>
      </c>
      <c r="AW136">
        <f t="shared" si="67"/>
        <v>140</v>
      </c>
      <c r="AX136" t="str">
        <f t="shared" si="68"/>
        <v>Drexel</v>
      </c>
      <c r="AY136" t="str">
        <f t="shared" si="69"/>
        <v/>
      </c>
      <c r="AZ136">
        <v>135</v>
      </c>
      <c r="BI136" t="s">
        <v>269</v>
      </c>
      <c r="BJ136">
        <v>0.66728573566488525</v>
      </c>
    </row>
    <row r="137" spans="2:62">
      <c r="B137">
        <v>1</v>
      </c>
      <c r="C137">
        <v>1</v>
      </c>
      <c r="D137" t="s">
        <v>44</v>
      </c>
      <c r="E137">
        <v>64.704599999999999</v>
      </c>
      <c r="F137">
        <v>335</v>
      </c>
      <c r="G137">
        <v>64.100499999999997</v>
      </c>
      <c r="H137">
        <v>325</v>
      </c>
      <c r="I137">
        <v>100.223</v>
      </c>
      <c r="J137">
        <v>209</v>
      </c>
      <c r="K137">
        <v>101.71899999999999</v>
      </c>
      <c r="L137">
        <v>199</v>
      </c>
      <c r="M137">
        <v>99.913200000000003</v>
      </c>
      <c r="N137">
        <v>129</v>
      </c>
      <c r="O137">
        <v>100.492</v>
      </c>
      <c r="P137">
        <v>124</v>
      </c>
      <c r="Q137">
        <v>1.22665</v>
      </c>
      <c r="R137">
        <v>156</v>
      </c>
      <c r="S137">
        <f t="shared" si="47"/>
        <v>1.8963103086951927E-2</v>
      </c>
      <c r="T137">
        <f t="shared" si="48"/>
        <v>156</v>
      </c>
      <c r="U137">
        <f t="shared" si="49"/>
        <v>669482.64104952046</v>
      </c>
      <c r="V137">
        <f t="shared" si="50"/>
        <v>251</v>
      </c>
      <c r="W137">
        <f t="shared" si="51"/>
        <v>24.687392775796539</v>
      </c>
      <c r="X137">
        <f t="shared" si="52"/>
        <v>189</v>
      </c>
      <c r="Y137">
        <f t="shared" si="53"/>
        <v>172.5</v>
      </c>
      <c r="Z137">
        <v>0.63649999999999995</v>
      </c>
      <c r="AA137">
        <v>111</v>
      </c>
      <c r="AB137">
        <v>0.41820000000000002</v>
      </c>
      <c r="AC137">
        <f t="shared" si="54"/>
        <v>0.52734999999999999</v>
      </c>
      <c r="AD137">
        <v>158</v>
      </c>
      <c r="AE137">
        <v>0.56120000000000003</v>
      </c>
      <c r="AF137">
        <v>150</v>
      </c>
      <c r="AG137">
        <v>0.57420000000000004</v>
      </c>
      <c r="AH137">
        <v>140</v>
      </c>
      <c r="AI137">
        <f t="shared" si="55"/>
        <v>171.25</v>
      </c>
      <c r="AJ137">
        <f>IF(C137=1,(AI137/Z137),REF)</f>
        <v>269.04948939512963</v>
      </c>
      <c r="AK137">
        <f t="shared" si="56"/>
        <v>139</v>
      </c>
      <c r="AL137">
        <f>IF(B137=1,(AI137/AC137),REF)</f>
        <v>324.73689200720582</v>
      </c>
      <c r="AM137">
        <f t="shared" si="57"/>
        <v>160</v>
      </c>
      <c r="AN137">
        <f t="shared" si="58"/>
        <v>139</v>
      </c>
      <c r="AO137" t="str">
        <f t="shared" si="59"/>
        <v>Appalachian St.</v>
      </c>
      <c r="AP137">
        <f t="shared" si="60"/>
        <v>0.37021102547568396</v>
      </c>
      <c r="AQ137">
        <f t="shared" si="61"/>
        <v>0.26184893363666872</v>
      </c>
      <c r="AR137">
        <f t="shared" si="62"/>
        <v>0.63079946050249036</v>
      </c>
      <c r="AS137" t="str">
        <f t="shared" si="63"/>
        <v>Appalachian St.</v>
      </c>
      <c r="AT137">
        <f t="shared" si="64"/>
        <v>0.63079946050249036</v>
      </c>
      <c r="AU137">
        <f t="shared" si="65"/>
        <v>136</v>
      </c>
      <c r="AV137">
        <f t="shared" si="66"/>
        <v>144.33333333333334</v>
      </c>
      <c r="AW137">
        <f t="shared" si="67"/>
        <v>152</v>
      </c>
      <c r="AX137" t="str">
        <f t="shared" si="68"/>
        <v>Appalachian St.</v>
      </c>
      <c r="AY137" t="str">
        <f t="shared" si="69"/>
        <v/>
      </c>
      <c r="AZ137">
        <v>136</v>
      </c>
      <c r="BI137" t="s">
        <v>346</v>
      </c>
      <c r="BJ137">
        <v>0.66718601342356265</v>
      </c>
    </row>
    <row r="138" spans="2:62">
      <c r="B138">
        <v>1</v>
      </c>
      <c r="C138">
        <v>1</v>
      </c>
      <c r="D138" t="s">
        <v>222</v>
      </c>
      <c r="E138">
        <v>64.479299999999995</v>
      </c>
      <c r="F138">
        <v>338</v>
      </c>
      <c r="G138">
        <v>64.585999999999999</v>
      </c>
      <c r="H138">
        <v>309</v>
      </c>
      <c r="I138">
        <v>98.697500000000005</v>
      </c>
      <c r="J138">
        <v>252</v>
      </c>
      <c r="K138">
        <v>95.384</v>
      </c>
      <c r="L138">
        <v>311</v>
      </c>
      <c r="M138">
        <v>93.323300000000003</v>
      </c>
      <c r="N138">
        <v>23</v>
      </c>
      <c r="O138">
        <v>96.748699999999999</v>
      </c>
      <c r="P138">
        <v>61</v>
      </c>
      <c r="Q138">
        <v>-1.3647</v>
      </c>
      <c r="R138">
        <v>190</v>
      </c>
      <c r="S138">
        <f t="shared" si="47"/>
        <v>-2.1164932001433007E-2</v>
      </c>
      <c r="T138">
        <f t="shared" si="48"/>
        <v>191</v>
      </c>
      <c r="U138">
        <f t="shared" si="49"/>
        <v>586639.60008766071</v>
      </c>
      <c r="V138">
        <f t="shared" si="50"/>
        <v>332</v>
      </c>
      <c r="W138">
        <f t="shared" si="51"/>
        <v>23.313737757342697</v>
      </c>
      <c r="X138">
        <f t="shared" si="52"/>
        <v>112</v>
      </c>
      <c r="Y138">
        <f t="shared" si="53"/>
        <v>151.5</v>
      </c>
      <c r="Z138">
        <v>0.69369999999999998</v>
      </c>
      <c r="AA138">
        <v>87</v>
      </c>
      <c r="AB138">
        <v>0.25850000000000001</v>
      </c>
      <c r="AC138">
        <f t="shared" si="54"/>
        <v>0.47609999999999997</v>
      </c>
      <c r="AD138">
        <v>177</v>
      </c>
      <c r="AE138">
        <v>0.34189999999999998</v>
      </c>
      <c r="AF138">
        <v>227</v>
      </c>
      <c r="AG138">
        <v>0.69359999999999999</v>
      </c>
      <c r="AH138">
        <v>96</v>
      </c>
      <c r="AI138">
        <f t="shared" si="55"/>
        <v>195.75</v>
      </c>
      <c r="AJ138">
        <f>IF(C138=1,(AI138/Z138),REF)</f>
        <v>282.1824996396137</v>
      </c>
      <c r="AK138">
        <f t="shared" si="56"/>
        <v>145</v>
      </c>
      <c r="AL138">
        <f>IF(B138=1,(AI138/AC138),REF)</f>
        <v>411.15311909262761</v>
      </c>
      <c r="AM138">
        <f t="shared" si="57"/>
        <v>188</v>
      </c>
      <c r="AN138">
        <f t="shared" si="58"/>
        <v>145</v>
      </c>
      <c r="AO138" t="str">
        <f t="shared" si="59"/>
        <v>Navy</v>
      </c>
      <c r="AP138">
        <f t="shared" si="60"/>
        <v>0.40156221831078104</v>
      </c>
      <c r="AQ138">
        <f t="shared" si="61"/>
        <v>0.22953083987045675</v>
      </c>
      <c r="AR138">
        <f t="shared" si="62"/>
        <v>0.63041329414887193</v>
      </c>
      <c r="AS138" t="str">
        <f t="shared" si="63"/>
        <v>Navy</v>
      </c>
      <c r="AT138">
        <f t="shared" si="64"/>
        <v>0.63041329414887193</v>
      </c>
      <c r="AU138">
        <f t="shared" si="65"/>
        <v>137</v>
      </c>
      <c r="AV138">
        <f t="shared" si="66"/>
        <v>153</v>
      </c>
      <c r="AW138">
        <f t="shared" si="67"/>
        <v>160</v>
      </c>
      <c r="AX138" t="str">
        <f t="shared" si="68"/>
        <v>Navy</v>
      </c>
      <c r="AY138" t="str">
        <f t="shared" si="69"/>
        <v/>
      </c>
      <c r="AZ138">
        <v>137</v>
      </c>
      <c r="BI138" t="s">
        <v>317</v>
      </c>
      <c r="BJ138">
        <v>0.66616194744819579</v>
      </c>
    </row>
    <row r="139" spans="2:62">
      <c r="B139">
        <v>1</v>
      </c>
      <c r="C139">
        <v>1</v>
      </c>
      <c r="D139" t="s">
        <v>90</v>
      </c>
      <c r="E139">
        <v>67.692800000000005</v>
      </c>
      <c r="F139">
        <v>197</v>
      </c>
      <c r="G139">
        <v>67.256100000000004</v>
      </c>
      <c r="H139">
        <v>163</v>
      </c>
      <c r="I139">
        <v>111.011</v>
      </c>
      <c r="J139">
        <v>25</v>
      </c>
      <c r="K139">
        <v>108.276</v>
      </c>
      <c r="L139">
        <v>79</v>
      </c>
      <c r="M139">
        <v>99.282600000000002</v>
      </c>
      <c r="N139">
        <v>110</v>
      </c>
      <c r="O139">
        <v>104.059</v>
      </c>
      <c r="P139">
        <v>203</v>
      </c>
      <c r="Q139">
        <v>4.2172900000000002</v>
      </c>
      <c r="R139">
        <v>119</v>
      </c>
      <c r="S139">
        <f t="shared" si="47"/>
        <v>6.2296137846270187E-2</v>
      </c>
      <c r="T139">
        <f t="shared" si="48"/>
        <v>120</v>
      </c>
      <c r="U139">
        <f t="shared" si="49"/>
        <v>793609.54973153281</v>
      </c>
      <c r="V139">
        <f t="shared" si="50"/>
        <v>85</v>
      </c>
      <c r="W139">
        <f t="shared" si="51"/>
        <v>24.9519768331708</v>
      </c>
      <c r="X139">
        <f t="shared" si="52"/>
        <v>204</v>
      </c>
      <c r="Y139">
        <f t="shared" si="53"/>
        <v>162</v>
      </c>
      <c r="Z139">
        <v>0.55979999999999996</v>
      </c>
      <c r="AA139">
        <v>144</v>
      </c>
      <c r="AB139">
        <v>0.60089999999999999</v>
      </c>
      <c r="AC139">
        <f t="shared" si="54"/>
        <v>0.58034999999999992</v>
      </c>
      <c r="AD139">
        <v>136</v>
      </c>
      <c r="AE139">
        <v>0.63009999999999999</v>
      </c>
      <c r="AF139">
        <v>124</v>
      </c>
      <c r="AG139">
        <v>0.46739999999999998</v>
      </c>
      <c r="AH139">
        <v>187</v>
      </c>
      <c r="AI139">
        <f t="shared" si="55"/>
        <v>135.66666666666666</v>
      </c>
      <c r="AJ139">
        <f>IF(C139=1,(AI139/Z139),REF)</f>
        <v>242.34845778254137</v>
      </c>
      <c r="AK139">
        <f t="shared" si="56"/>
        <v>130</v>
      </c>
      <c r="AL139">
        <f>IF(B139=1,(AI139/AC139),REF)</f>
        <v>233.76697969616038</v>
      </c>
      <c r="AM139">
        <f t="shared" si="57"/>
        <v>128</v>
      </c>
      <c r="AN139">
        <f t="shared" si="58"/>
        <v>124</v>
      </c>
      <c r="AO139" t="str">
        <f t="shared" si="59"/>
        <v>Colgate</v>
      </c>
      <c r="AP139">
        <f t="shared" si="60"/>
        <v>0.32902055144390085</v>
      </c>
      <c r="AQ139">
        <f t="shared" si="61"/>
        <v>0.30025165231362799</v>
      </c>
      <c r="AR139">
        <f t="shared" si="62"/>
        <v>0.62968510616822437</v>
      </c>
      <c r="AS139" t="str">
        <f t="shared" si="63"/>
        <v>Colgate</v>
      </c>
      <c r="AT139">
        <f t="shared" si="64"/>
        <v>0.62968510616822437</v>
      </c>
      <c r="AU139">
        <f t="shared" si="65"/>
        <v>138</v>
      </c>
      <c r="AV139">
        <f t="shared" si="66"/>
        <v>132.66666666666666</v>
      </c>
      <c r="AW139">
        <f t="shared" si="67"/>
        <v>138</v>
      </c>
      <c r="AX139" t="str">
        <f t="shared" si="68"/>
        <v>Colgate</v>
      </c>
      <c r="AY139" t="str">
        <f t="shared" si="69"/>
        <v/>
      </c>
      <c r="AZ139">
        <v>138</v>
      </c>
      <c r="BI139" t="s">
        <v>311</v>
      </c>
      <c r="BJ139">
        <v>0.66477965440974907</v>
      </c>
    </row>
    <row r="140" spans="2:62">
      <c r="B140">
        <v>1</v>
      </c>
      <c r="C140">
        <v>1</v>
      </c>
      <c r="D140" t="s">
        <v>136</v>
      </c>
      <c r="E140">
        <v>68.553899999999999</v>
      </c>
      <c r="F140">
        <v>147</v>
      </c>
      <c r="G140">
        <v>67.936400000000006</v>
      </c>
      <c r="H140">
        <v>116</v>
      </c>
      <c r="I140">
        <v>96.969200000000001</v>
      </c>
      <c r="J140">
        <v>280</v>
      </c>
      <c r="K140">
        <v>99.988500000000002</v>
      </c>
      <c r="L140">
        <v>240</v>
      </c>
      <c r="M140">
        <v>102.649</v>
      </c>
      <c r="N140">
        <v>208</v>
      </c>
      <c r="O140">
        <v>99.764799999999994</v>
      </c>
      <c r="P140">
        <v>115</v>
      </c>
      <c r="Q140">
        <v>0.223692</v>
      </c>
      <c r="R140">
        <v>167</v>
      </c>
      <c r="S140">
        <f t="shared" si="47"/>
        <v>3.2631258032002263E-3</v>
      </c>
      <c r="T140">
        <f t="shared" si="48"/>
        <v>167</v>
      </c>
      <c r="U140">
        <f t="shared" si="49"/>
        <v>685381.33509625331</v>
      </c>
      <c r="V140">
        <f t="shared" si="50"/>
        <v>225</v>
      </c>
      <c r="W140">
        <f t="shared" si="51"/>
        <v>23.031995730498743</v>
      </c>
      <c r="X140">
        <f t="shared" si="52"/>
        <v>92</v>
      </c>
      <c r="Y140">
        <f t="shared" si="53"/>
        <v>129.5</v>
      </c>
      <c r="Z140">
        <v>0.56710000000000005</v>
      </c>
      <c r="AA140">
        <v>140</v>
      </c>
      <c r="AB140">
        <v>0.5998</v>
      </c>
      <c r="AC140">
        <f t="shared" si="54"/>
        <v>0.58345000000000002</v>
      </c>
      <c r="AD140">
        <v>134</v>
      </c>
      <c r="AE140">
        <v>0.54069999999999996</v>
      </c>
      <c r="AF140">
        <v>154</v>
      </c>
      <c r="AG140">
        <v>0.57479999999999998</v>
      </c>
      <c r="AH140">
        <v>139</v>
      </c>
      <c r="AI140">
        <f t="shared" si="55"/>
        <v>158.08333333333334</v>
      </c>
      <c r="AJ140">
        <f>IF(C140=1,(AI140/Z140),REF)</f>
        <v>278.757420795862</v>
      </c>
      <c r="AK140">
        <f t="shared" si="56"/>
        <v>143</v>
      </c>
      <c r="AL140">
        <f>IF(B140=1,(AI140/AC140),REF)</f>
        <v>270.94581083783243</v>
      </c>
      <c r="AM140">
        <f t="shared" si="57"/>
        <v>142</v>
      </c>
      <c r="AN140">
        <f t="shared" si="58"/>
        <v>134</v>
      </c>
      <c r="AO140" t="str">
        <f t="shared" si="59"/>
        <v>Georgia Tech</v>
      </c>
      <c r="AP140">
        <f t="shared" si="60"/>
        <v>0.32867839786689013</v>
      </c>
      <c r="AQ140">
        <f t="shared" si="61"/>
        <v>0.2963375268636948</v>
      </c>
      <c r="AR140">
        <f t="shared" si="62"/>
        <v>0.62797800800682257</v>
      </c>
      <c r="AS140" t="str">
        <f t="shared" si="63"/>
        <v>Georgia Tech</v>
      </c>
      <c r="AT140">
        <f t="shared" si="64"/>
        <v>0.62797800800682257</v>
      </c>
      <c r="AU140">
        <f t="shared" si="65"/>
        <v>139</v>
      </c>
      <c r="AV140">
        <f t="shared" si="66"/>
        <v>135.66666666666666</v>
      </c>
      <c r="AW140">
        <f t="shared" si="67"/>
        <v>143</v>
      </c>
      <c r="AX140" t="str">
        <f t="shared" si="68"/>
        <v>Georgia Tech</v>
      </c>
      <c r="AY140" t="str">
        <f t="shared" si="69"/>
        <v/>
      </c>
      <c r="AZ140">
        <v>139</v>
      </c>
      <c r="BI140" t="s">
        <v>225</v>
      </c>
      <c r="BJ140">
        <v>0.66449686160402877</v>
      </c>
    </row>
    <row r="141" spans="2:62">
      <c r="B141">
        <v>1</v>
      </c>
      <c r="C141">
        <v>1</v>
      </c>
      <c r="D141" t="s">
        <v>170</v>
      </c>
      <c r="E141">
        <v>67.270200000000003</v>
      </c>
      <c r="F141">
        <v>222</v>
      </c>
      <c r="G141">
        <v>65.817099999999996</v>
      </c>
      <c r="H141">
        <v>245</v>
      </c>
      <c r="I141">
        <v>103.026</v>
      </c>
      <c r="J141">
        <v>153</v>
      </c>
      <c r="K141">
        <v>101.458</v>
      </c>
      <c r="L141">
        <v>205</v>
      </c>
      <c r="M141">
        <v>98.609200000000001</v>
      </c>
      <c r="N141">
        <v>98</v>
      </c>
      <c r="O141">
        <v>99.544399999999996</v>
      </c>
      <c r="P141">
        <v>110</v>
      </c>
      <c r="Q141">
        <v>1.91351</v>
      </c>
      <c r="R141">
        <v>150</v>
      </c>
      <c r="S141">
        <f t="shared" si="47"/>
        <v>2.8446474070242134E-2</v>
      </c>
      <c r="T141">
        <f t="shared" si="48"/>
        <v>150</v>
      </c>
      <c r="U141">
        <f t="shared" si="49"/>
        <v>692460.99088943272</v>
      </c>
      <c r="V141">
        <f t="shared" si="50"/>
        <v>217</v>
      </c>
      <c r="W141">
        <f t="shared" si="51"/>
        <v>23.388599344406053</v>
      </c>
      <c r="X141">
        <f t="shared" si="52"/>
        <v>119</v>
      </c>
      <c r="Y141">
        <f t="shared" si="53"/>
        <v>134.5</v>
      </c>
      <c r="Z141">
        <v>0.57269999999999999</v>
      </c>
      <c r="AA141">
        <v>139</v>
      </c>
      <c r="AB141">
        <v>0.57030000000000003</v>
      </c>
      <c r="AC141">
        <f t="shared" si="54"/>
        <v>0.57150000000000001</v>
      </c>
      <c r="AD141">
        <v>140</v>
      </c>
      <c r="AE141">
        <v>0.72130000000000005</v>
      </c>
      <c r="AF141">
        <v>87</v>
      </c>
      <c r="AG141">
        <v>0.4748</v>
      </c>
      <c r="AH141">
        <v>185</v>
      </c>
      <c r="AI141">
        <f t="shared" si="55"/>
        <v>152.25</v>
      </c>
      <c r="AJ141">
        <f>IF(C141=1,(AI141/Z141),REF)</f>
        <v>265.84599266631744</v>
      </c>
      <c r="AK141">
        <f t="shared" si="56"/>
        <v>138</v>
      </c>
      <c r="AL141">
        <f>IF(B141=1,(AI141/AC141),REF)</f>
        <v>266.40419947506564</v>
      </c>
      <c r="AM141">
        <f t="shared" si="57"/>
        <v>140</v>
      </c>
      <c r="AN141">
        <f t="shared" si="58"/>
        <v>87</v>
      </c>
      <c r="AO141" t="str">
        <f t="shared" si="59"/>
        <v>Kent St.</v>
      </c>
      <c r="AP141">
        <f t="shared" si="60"/>
        <v>0.33350191276883473</v>
      </c>
      <c r="AQ141">
        <f t="shared" si="61"/>
        <v>0.29088204473442142</v>
      </c>
      <c r="AR141">
        <f t="shared" si="62"/>
        <v>0.62772394602062531</v>
      </c>
      <c r="AS141" t="str">
        <f t="shared" si="63"/>
        <v>Kent St.</v>
      </c>
      <c r="AT141">
        <f t="shared" si="64"/>
        <v>0.62772394602062531</v>
      </c>
      <c r="AU141">
        <f t="shared" si="65"/>
        <v>140</v>
      </c>
      <c r="AV141">
        <f t="shared" si="66"/>
        <v>122.33333333333333</v>
      </c>
      <c r="AW141">
        <f t="shared" si="67"/>
        <v>133</v>
      </c>
      <c r="AX141" t="str">
        <f t="shared" si="68"/>
        <v>Kent St.</v>
      </c>
      <c r="AY141" t="str">
        <f t="shared" si="69"/>
        <v/>
      </c>
      <c r="AZ141">
        <v>140</v>
      </c>
      <c r="BI141" t="s">
        <v>217</v>
      </c>
      <c r="BJ141">
        <v>0.66417161724806828</v>
      </c>
    </row>
    <row r="142" spans="2:62">
      <c r="B142">
        <v>1</v>
      </c>
      <c r="C142">
        <v>1</v>
      </c>
      <c r="D142" t="s">
        <v>275</v>
      </c>
      <c r="E142">
        <v>67.9512</v>
      </c>
      <c r="F142">
        <v>181</v>
      </c>
      <c r="G142">
        <v>67.1721</v>
      </c>
      <c r="H142">
        <v>171</v>
      </c>
      <c r="I142">
        <v>98.688800000000001</v>
      </c>
      <c r="J142">
        <v>253</v>
      </c>
      <c r="K142">
        <v>99.315399999999997</v>
      </c>
      <c r="L142">
        <v>250</v>
      </c>
      <c r="M142">
        <v>96.286600000000007</v>
      </c>
      <c r="N142">
        <v>48</v>
      </c>
      <c r="O142">
        <v>96.276300000000006</v>
      </c>
      <c r="P142">
        <v>52</v>
      </c>
      <c r="Q142">
        <v>3.0390999999999999</v>
      </c>
      <c r="R142">
        <v>135</v>
      </c>
      <c r="S142">
        <f t="shared" si="47"/>
        <v>4.472474363955295E-2</v>
      </c>
      <c r="T142">
        <f t="shared" si="48"/>
        <v>136</v>
      </c>
      <c r="U142">
        <f t="shared" si="49"/>
        <v>670239.96887143457</v>
      </c>
      <c r="V142">
        <f t="shared" si="50"/>
        <v>248</v>
      </c>
      <c r="W142">
        <f t="shared" si="51"/>
        <v>21.949968219652419</v>
      </c>
      <c r="X142">
        <f t="shared" si="52"/>
        <v>52</v>
      </c>
      <c r="Y142">
        <f t="shared" si="53"/>
        <v>94</v>
      </c>
      <c r="Z142">
        <v>0.53669999999999995</v>
      </c>
      <c r="AA142">
        <v>153</v>
      </c>
      <c r="AB142">
        <v>0.68410000000000004</v>
      </c>
      <c r="AC142">
        <f t="shared" si="54"/>
        <v>0.61040000000000005</v>
      </c>
      <c r="AD142">
        <v>123</v>
      </c>
      <c r="AE142">
        <v>0.26779999999999998</v>
      </c>
      <c r="AF142">
        <v>268</v>
      </c>
      <c r="AG142">
        <v>0.73980000000000001</v>
      </c>
      <c r="AH142">
        <v>85</v>
      </c>
      <c r="AI142">
        <f t="shared" si="55"/>
        <v>159</v>
      </c>
      <c r="AJ142">
        <f>IF(C142=1,(AI142/Z142),REF)</f>
        <v>296.25489100055898</v>
      </c>
      <c r="AK142">
        <f t="shared" si="56"/>
        <v>150</v>
      </c>
      <c r="AL142">
        <f>IF(B142=1,(AI142/AC142),REF)</f>
        <v>260.48492791612057</v>
      </c>
      <c r="AM142">
        <f t="shared" si="57"/>
        <v>139</v>
      </c>
      <c r="AN142">
        <f t="shared" si="58"/>
        <v>123</v>
      </c>
      <c r="AO142" t="str">
        <f t="shared" si="59"/>
        <v>Rhode Island</v>
      </c>
      <c r="AP142">
        <f t="shared" si="60"/>
        <v>0.30917132001951231</v>
      </c>
      <c r="AQ142">
        <f t="shared" si="61"/>
        <v>0.31155520630109929</v>
      </c>
      <c r="AR142">
        <f t="shared" si="62"/>
        <v>0.62625055499793159</v>
      </c>
      <c r="AS142" t="str">
        <f t="shared" si="63"/>
        <v>Rhode Island</v>
      </c>
      <c r="AT142">
        <f t="shared" si="64"/>
        <v>0.62625055499793159</v>
      </c>
      <c r="AU142">
        <f t="shared" si="65"/>
        <v>141</v>
      </c>
      <c r="AV142">
        <f t="shared" si="66"/>
        <v>129</v>
      </c>
      <c r="AW142">
        <f t="shared" si="67"/>
        <v>134</v>
      </c>
      <c r="AX142" t="str">
        <f t="shared" si="68"/>
        <v>Rhode Island</v>
      </c>
      <c r="AY142" t="str">
        <f t="shared" si="69"/>
        <v/>
      </c>
      <c r="AZ142">
        <v>141</v>
      </c>
      <c r="BI142" t="s">
        <v>208</v>
      </c>
      <c r="BJ142">
        <v>0.6635771407483636</v>
      </c>
    </row>
    <row r="143" spans="2:62">
      <c r="B143">
        <v>1</v>
      </c>
      <c r="C143">
        <v>1</v>
      </c>
      <c r="D143" t="s">
        <v>294</v>
      </c>
      <c r="E143">
        <v>71.947000000000003</v>
      </c>
      <c r="F143">
        <v>30</v>
      </c>
      <c r="G143">
        <v>70.397599999999997</v>
      </c>
      <c r="H143">
        <v>32</v>
      </c>
      <c r="I143">
        <v>101.92100000000001</v>
      </c>
      <c r="J143">
        <v>178</v>
      </c>
      <c r="K143">
        <v>100.152</v>
      </c>
      <c r="L143">
        <v>236</v>
      </c>
      <c r="M143">
        <v>93.551100000000005</v>
      </c>
      <c r="N143">
        <v>24</v>
      </c>
      <c r="O143">
        <v>97.028800000000004</v>
      </c>
      <c r="P143">
        <v>65</v>
      </c>
      <c r="Q143">
        <v>3.1231900000000001</v>
      </c>
      <c r="R143">
        <v>134</v>
      </c>
      <c r="S143">
        <f t="shared" si="47"/>
        <v>4.3409732163953982E-2</v>
      </c>
      <c r="T143">
        <f t="shared" si="48"/>
        <v>137</v>
      </c>
      <c r="U143">
        <f t="shared" si="49"/>
        <v>721658.85106348793</v>
      </c>
      <c r="V143">
        <f t="shared" si="50"/>
        <v>186</v>
      </c>
      <c r="W143">
        <f t="shared" si="51"/>
        <v>20.990769842685008</v>
      </c>
      <c r="X143">
        <f t="shared" si="52"/>
        <v>27</v>
      </c>
      <c r="Y143">
        <f t="shared" si="53"/>
        <v>82</v>
      </c>
      <c r="Z143">
        <v>0.54590000000000005</v>
      </c>
      <c r="AA143">
        <v>150</v>
      </c>
      <c r="AB143">
        <v>0.60150000000000003</v>
      </c>
      <c r="AC143">
        <f t="shared" si="54"/>
        <v>0.5737000000000001</v>
      </c>
      <c r="AD143">
        <v>139</v>
      </c>
      <c r="AE143">
        <v>0.53969999999999996</v>
      </c>
      <c r="AF143">
        <v>155</v>
      </c>
      <c r="AG143">
        <v>0.54200000000000004</v>
      </c>
      <c r="AH143">
        <v>155</v>
      </c>
      <c r="AI143">
        <f t="shared" si="55"/>
        <v>142.33333333333334</v>
      </c>
      <c r="AJ143">
        <f>IF(C143=1,(AI143/Z143),REF)</f>
        <v>260.73151370824939</v>
      </c>
      <c r="AK143">
        <f t="shared" si="56"/>
        <v>136</v>
      </c>
      <c r="AL143">
        <f>IF(B143=1,(AI143/AC143),REF)</f>
        <v>248.09714717331937</v>
      </c>
      <c r="AM143">
        <f t="shared" si="57"/>
        <v>132</v>
      </c>
      <c r="AN143">
        <f t="shared" si="58"/>
        <v>132</v>
      </c>
      <c r="AO143" t="str">
        <f t="shared" si="59"/>
        <v>Seattle</v>
      </c>
      <c r="AP143">
        <f t="shared" si="60"/>
        <v>0.31851354045391261</v>
      </c>
      <c r="AQ143">
        <f t="shared" si="61"/>
        <v>0.29461200625127887</v>
      </c>
      <c r="AR143">
        <f t="shared" si="62"/>
        <v>0.62317176307658795</v>
      </c>
      <c r="AS143" t="str">
        <f t="shared" si="63"/>
        <v>Seattle</v>
      </c>
      <c r="AT143">
        <f t="shared" si="64"/>
        <v>0.62317176307658795</v>
      </c>
      <c r="AU143">
        <f t="shared" si="65"/>
        <v>142</v>
      </c>
      <c r="AV143">
        <f t="shared" si="66"/>
        <v>137.66666666666666</v>
      </c>
      <c r="AW143">
        <f t="shared" si="67"/>
        <v>145</v>
      </c>
      <c r="AX143" t="str">
        <f t="shared" si="68"/>
        <v>Seattle</v>
      </c>
      <c r="AY143" t="str">
        <f t="shared" si="69"/>
        <v/>
      </c>
      <c r="AZ143">
        <v>142</v>
      </c>
      <c r="BI143" t="s">
        <v>37</v>
      </c>
      <c r="BJ143">
        <v>0.66245551719462958</v>
      </c>
    </row>
    <row r="144" spans="2:62">
      <c r="B144">
        <v>1</v>
      </c>
      <c r="C144">
        <v>1</v>
      </c>
      <c r="D144" t="s">
        <v>129</v>
      </c>
      <c r="E144">
        <v>68.316100000000006</v>
      </c>
      <c r="F144">
        <v>166</v>
      </c>
      <c r="G144">
        <v>67.355999999999995</v>
      </c>
      <c r="H144">
        <v>151</v>
      </c>
      <c r="I144">
        <v>98.745599999999996</v>
      </c>
      <c r="J144">
        <v>251</v>
      </c>
      <c r="K144">
        <v>96.6233</v>
      </c>
      <c r="L144">
        <v>296</v>
      </c>
      <c r="M144">
        <v>95.306399999999996</v>
      </c>
      <c r="N144">
        <v>33</v>
      </c>
      <c r="O144">
        <v>96.838499999999996</v>
      </c>
      <c r="P144">
        <v>62</v>
      </c>
      <c r="Q144">
        <v>-0.21526600000000001</v>
      </c>
      <c r="R144">
        <v>171</v>
      </c>
      <c r="S144">
        <f t="shared" si="47"/>
        <v>-3.1500627231354807E-3</v>
      </c>
      <c r="T144">
        <f t="shared" si="48"/>
        <v>171</v>
      </c>
      <c r="U144">
        <f t="shared" si="49"/>
        <v>637803.35222724359</v>
      </c>
      <c r="V144">
        <f t="shared" si="50"/>
        <v>291</v>
      </c>
      <c r="W144">
        <f t="shared" si="51"/>
        <v>22.03706843739684</v>
      </c>
      <c r="X144">
        <f t="shared" si="52"/>
        <v>56</v>
      </c>
      <c r="Y144">
        <f t="shared" si="53"/>
        <v>113.5</v>
      </c>
      <c r="Z144">
        <v>0.59</v>
      </c>
      <c r="AA144">
        <v>131</v>
      </c>
      <c r="AB144">
        <v>0.49</v>
      </c>
      <c r="AC144">
        <f t="shared" si="54"/>
        <v>0.54</v>
      </c>
      <c r="AD144">
        <v>148</v>
      </c>
      <c r="AE144">
        <v>0.58420000000000005</v>
      </c>
      <c r="AF144">
        <v>142</v>
      </c>
      <c r="AG144">
        <v>0.59360000000000002</v>
      </c>
      <c r="AH144">
        <v>128</v>
      </c>
      <c r="AI144">
        <f t="shared" si="55"/>
        <v>165.58333333333334</v>
      </c>
      <c r="AJ144">
        <f>IF(C144=1,(AI144/Z144),REF)</f>
        <v>280.64971751412435</v>
      </c>
      <c r="AK144">
        <f t="shared" si="56"/>
        <v>144</v>
      </c>
      <c r="AL144">
        <f>IF(B144=1,(AI144/AC144),REF)</f>
        <v>306.6358024691358</v>
      </c>
      <c r="AM144">
        <f t="shared" si="57"/>
        <v>155</v>
      </c>
      <c r="AN144">
        <f t="shared" si="58"/>
        <v>142</v>
      </c>
      <c r="AO144" t="str">
        <f t="shared" si="59"/>
        <v>Gardner Webb</v>
      </c>
      <c r="AP144">
        <f t="shared" si="60"/>
        <v>0.34171945773424528</v>
      </c>
      <c r="AQ144">
        <f t="shared" si="61"/>
        <v>0.27005934821129862</v>
      </c>
      <c r="AR144">
        <f t="shared" si="62"/>
        <v>0.62262387888188775</v>
      </c>
      <c r="AS144" t="str">
        <f t="shared" si="63"/>
        <v>Gardner Webb</v>
      </c>
      <c r="AT144">
        <f t="shared" si="64"/>
        <v>0.62262387888188775</v>
      </c>
      <c r="AU144">
        <f t="shared" si="65"/>
        <v>143</v>
      </c>
      <c r="AV144">
        <f t="shared" si="66"/>
        <v>144.33333333333334</v>
      </c>
      <c r="AW144">
        <f t="shared" si="67"/>
        <v>152</v>
      </c>
      <c r="AX144" t="str">
        <f t="shared" si="68"/>
        <v>Gardner Webb</v>
      </c>
      <c r="AY144" t="str">
        <f t="shared" si="69"/>
        <v/>
      </c>
      <c r="AZ144">
        <v>143</v>
      </c>
      <c r="BI144" t="s">
        <v>223</v>
      </c>
      <c r="BJ144">
        <v>0.66245581316673419</v>
      </c>
    </row>
    <row r="145" spans="2:62">
      <c r="B145">
        <v>1</v>
      </c>
      <c r="C145">
        <v>1</v>
      </c>
      <c r="D145" t="s">
        <v>332</v>
      </c>
      <c r="E145">
        <v>64.938999999999993</v>
      </c>
      <c r="F145">
        <v>330</v>
      </c>
      <c r="G145">
        <v>63.651299999999999</v>
      </c>
      <c r="H145">
        <v>337</v>
      </c>
      <c r="I145">
        <v>105.32299999999999</v>
      </c>
      <c r="J145">
        <v>104</v>
      </c>
      <c r="K145">
        <v>105.79</v>
      </c>
      <c r="L145">
        <v>121</v>
      </c>
      <c r="M145">
        <v>100.369</v>
      </c>
      <c r="N145">
        <v>143</v>
      </c>
      <c r="O145">
        <v>102.803</v>
      </c>
      <c r="P145">
        <v>170</v>
      </c>
      <c r="Q145">
        <v>2.9866100000000002</v>
      </c>
      <c r="R145">
        <v>137</v>
      </c>
      <c r="S145">
        <f t="shared" si="47"/>
        <v>4.5997012581037736E-2</v>
      </c>
      <c r="T145">
        <f t="shared" si="48"/>
        <v>134</v>
      </c>
      <c r="U145">
        <f t="shared" si="49"/>
        <v>726766.38352989999</v>
      </c>
      <c r="V145">
        <f t="shared" si="50"/>
        <v>180</v>
      </c>
      <c r="W145">
        <f t="shared" si="51"/>
        <v>25.50960094711068</v>
      </c>
      <c r="X145">
        <f t="shared" si="52"/>
        <v>240</v>
      </c>
      <c r="Y145">
        <f t="shared" si="53"/>
        <v>187</v>
      </c>
      <c r="Z145">
        <v>0.51959999999999995</v>
      </c>
      <c r="AA145">
        <v>160</v>
      </c>
      <c r="AB145">
        <v>0.66220000000000001</v>
      </c>
      <c r="AC145">
        <f t="shared" si="54"/>
        <v>0.59089999999999998</v>
      </c>
      <c r="AD145">
        <v>133</v>
      </c>
      <c r="AE145">
        <v>0.61670000000000003</v>
      </c>
      <c r="AF145">
        <v>131</v>
      </c>
      <c r="AG145">
        <v>0.58830000000000005</v>
      </c>
      <c r="AH145">
        <v>133</v>
      </c>
      <c r="AI145">
        <f t="shared" si="55"/>
        <v>149.66666666666666</v>
      </c>
      <c r="AJ145">
        <f>IF(C145=1,(AI145/Z145),REF)</f>
        <v>288.04208365409289</v>
      </c>
      <c r="AK145">
        <f t="shared" si="56"/>
        <v>149</v>
      </c>
      <c r="AL145">
        <f>IF(B145=1,(AI145/AC145),REF)</f>
        <v>253.28594798894341</v>
      </c>
      <c r="AM145">
        <f t="shared" si="57"/>
        <v>135</v>
      </c>
      <c r="AN145">
        <f t="shared" si="58"/>
        <v>131</v>
      </c>
      <c r="AO145" t="str">
        <f t="shared" si="59"/>
        <v>Texas St.</v>
      </c>
      <c r="AP145">
        <f t="shared" si="60"/>
        <v>0.30016337911465552</v>
      </c>
      <c r="AQ145">
        <f t="shared" si="61"/>
        <v>0.30266061897934288</v>
      </c>
      <c r="AR145">
        <f t="shared" si="62"/>
        <v>0.61896232464695788</v>
      </c>
      <c r="AS145" t="str">
        <f t="shared" si="63"/>
        <v>Texas St.</v>
      </c>
      <c r="AT145">
        <f t="shared" si="64"/>
        <v>0.61896232464695788</v>
      </c>
      <c r="AU145">
        <f t="shared" si="65"/>
        <v>144</v>
      </c>
      <c r="AV145">
        <f t="shared" si="66"/>
        <v>136</v>
      </c>
      <c r="AW145">
        <f t="shared" si="67"/>
        <v>144</v>
      </c>
      <c r="AX145" t="str">
        <f t="shared" si="68"/>
        <v>Texas St.</v>
      </c>
      <c r="AY145" t="str">
        <f t="shared" si="69"/>
        <v/>
      </c>
      <c r="AZ145">
        <v>144</v>
      </c>
      <c r="BI145" t="s">
        <v>386</v>
      </c>
      <c r="BJ145">
        <v>0.66235996508799555</v>
      </c>
    </row>
    <row r="146" spans="2:62">
      <c r="B146">
        <v>1</v>
      </c>
      <c r="C146">
        <v>1</v>
      </c>
      <c r="D146" t="s">
        <v>75</v>
      </c>
      <c r="E146">
        <v>64.956400000000002</v>
      </c>
      <c r="F146">
        <v>328</v>
      </c>
      <c r="G146">
        <v>63.962000000000003</v>
      </c>
      <c r="H146">
        <v>329</v>
      </c>
      <c r="I146">
        <v>96.345699999999994</v>
      </c>
      <c r="J146">
        <v>287</v>
      </c>
      <c r="K146">
        <v>100.724</v>
      </c>
      <c r="L146">
        <v>221</v>
      </c>
      <c r="M146">
        <v>100.74299999999999</v>
      </c>
      <c r="N146">
        <v>150</v>
      </c>
      <c r="O146">
        <v>98.093699999999998</v>
      </c>
      <c r="P146">
        <v>82</v>
      </c>
      <c r="Q146">
        <v>2.63062</v>
      </c>
      <c r="R146">
        <v>141</v>
      </c>
      <c r="S146">
        <f t="shared" si="47"/>
        <v>4.0493315516254062E-2</v>
      </c>
      <c r="T146">
        <f t="shared" si="48"/>
        <v>139</v>
      </c>
      <c r="U146">
        <f t="shared" si="49"/>
        <v>659003.73530592641</v>
      </c>
      <c r="V146">
        <f t="shared" si="50"/>
        <v>266</v>
      </c>
      <c r="W146">
        <f t="shared" si="51"/>
        <v>23.659406065085758</v>
      </c>
      <c r="X146">
        <f t="shared" si="52"/>
        <v>141</v>
      </c>
      <c r="Y146">
        <f t="shared" si="53"/>
        <v>140</v>
      </c>
      <c r="Z146">
        <v>0.52939999999999998</v>
      </c>
      <c r="AA146">
        <v>156</v>
      </c>
      <c r="AB146">
        <v>0.63460000000000005</v>
      </c>
      <c r="AC146">
        <f t="shared" si="54"/>
        <v>0.58200000000000007</v>
      </c>
      <c r="AD146">
        <v>135</v>
      </c>
      <c r="AE146">
        <v>0.50270000000000004</v>
      </c>
      <c r="AF146">
        <v>168</v>
      </c>
      <c r="AG146">
        <v>0.58699999999999997</v>
      </c>
      <c r="AH146">
        <v>134</v>
      </c>
      <c r="AI146">
        <f t="shared" si="55"/>
        <v>163.66666666666666</v>
      </c>
      <c r="AJ146">
        <f>IF(C146=1,(AI146/Z146),REF)</f>
        <v>309.15501825966504</v>
      </c>
      <c r="AK146">
        <f t="shared" si="56"/>
        <v>154</v>
      </c>
      <c r="AL146">
        <f>IF(B146=1,(AI146/AC146),REF)</f>
        <v>281.21420389461622</v>
      </c>
      <c r="AM146">
        <f t="shared" si="57"/>
        <v>146</v>
      </c>
      <c r="AN146">
        <f t="shared" si="58"/>
        <v>135</v>
      </c>
      <c r="AO146" t="str">
        <f t="shared" si="59"/>
        <v>California</v>
      </c>
      <c r="AP146">
        <f t="shared" si="60"/>
        <v>0.30366900380517592</v>
      </c>
      <c r="AQ146">
        <f t="shared" si="61"/>
        <v>0.29422978948349027</v>
      </c>
      <c r="AR146">
        <f t="shared" si="62"/>
        <v>0.61693452145845318</v>
      </c>
      <c r="AS146" t="str">
        <f t="shared" si="63"/>
        <v>California</v>
      </c>
      <c r="AT146">
        <f t="shared" si="64"/>
        <v>0.61693452145845318</v>
      </c>
      <c r="AU146">
        <f t="shared" si="65"/>
        <v>145</v>
      </c>
      <c r="AV146">
        <f t="shared" si="66"/>
        <v>138.33333333333334</v>
      </c>
      <c r="AW146">
        <f t="shared" si="67"/>
        <v>147</v>
      </c>
      <c r="AX146" t="str">
        <f t="shared" si="68"/>
        <v>California</v>
      </c>
      <c r="AY146" t="str">
        <f t="shared" si="69"/>
        <v/>
      </c>
      <c r="AZ146">
        <v>145</v>
      </c>
      <c r="BI146" t="s">
        <v>130</v>
      </c>
      <c r="BJ146">
        <v>0.66226949032577387</v>
      </c>
    </row>
    <row r="147" spans="2:62">
      <c r="B147">
        <v>1</v>
      </c>
      <c r="C147">
        <v>1</v>
      </c>
      <c r="D147" t="s">
        <v>308</v>
      </c>
      <c r="E147">
        <v>62.818300000000001</v>
      </c>
      <c r="F147">
        <v>354</v>
      </c>
      <c r="G147">
        <v>62.046300000000002</v>
      </c>
      <c r="H147">
        <v>352</v>
      </c>
      <c r="I147">
        <v>101.28100000000001</v>
      </c>
      <c r="J147">
        <v>196</v>
      </c>
      <c r="K147">
        <v>102.923</v>
      </c>
      <c r="L147">
        <v>183</v>
      </c>
      <c r="M147">
        <v>98.028899999999993</v>
      </c>
      <c r="N147">
        <v>81</v>
      </c>
      <c r="O147">
        <v>98.862200000000001</v>
      </c>
      <c r="P147">
        <v>97</v>
      </c>
      <c r="Q147">
        <v>4.06081</v>
      </c>
      <c r="R147">
        <v>120</v>
      </c>
      <c r="S147">
        <f t="shared" si="47"/>
        <v>6.4643583159684367E-2</v>
      </c>
      <c r="T147">
        <f t="shared" si="48"/>
        <v>117</v>
      </c>
      <c r="U147">
        <f t="shared" si="49"/>
        <v>665443.29327510064</v>
      </c>
      <c r="V147">
        <f t="shared" si="50"/>
        <v>258</v>
      </c>
      <c r="W147">
        <f t="shared" si="51"/>
        <v>24.772067447869563</v>
      </c>
      <c r="X147">
        <f t="shared" si="52"/>
        <v>194</v>
      </c>
      <c r="Y147">
        <f t="shared" si="53"/>
        <v>155.5</v>
      </c>
      <c r="Z147">
        <v>0.50670000000000004</v>
      </c>
      <c r="AA147">
        <v>167</v>
      </c>
      <c r="AB147">
        <v>0.69769999999999999</v>
      </c>
      <c r="AC147">
        <f t="shared" si="54"/>
        <v>0.60220000000000007</v>
      </c>
      <c r="AD147">
        <v>127</v>
      </c>
      <c r="AE147">
        <v>0.48949999999999999</v>
      </c>
      <c r="AF147">
        <v>174</v>
      </c>
      <c r="AG147">
        <v>0.55559999999999998</v>
      </c>
      <c r="AH147">
        <v>150</v>
      </c>
      <c r="AI147">
        <f t="shared" si="55"/>
        <v>163.58333333333334</v>
      </c>
      <c r="AJ147">
        <f>IF(C147=1,(AI147/Z147),REF)</f>
        <v>322.84060259193473</v>
      </c>
      <c r="AK147">
        <f t="shared" si="56"/>
        <v>158</v>
      </c>
      <c r="AL147">
        <f>IF(B147=1,(AI147/AC147),REF)</f>
        <v>271.64286505037086</v>
      </c>
      <c r="AM147">
        <f t="shared" si="57"/>
        <v>143</v>
      </c>
      <c r="AN147">
        <f t="shared" si="58"/>
        <v>127</v>
      </c>
      <c r="AO147" t="str">
        <f t="shared" si="59"/>
        <v>Southern Illinois</v>
      </c>
      <c r="AP147">
        <f t="shared" si="60"/>
        <v>0.28939181738307584</v>
      </c>
      <c r="AQ147">
        <f t="shared" si="61"/>
        <v>0.30576253923330227</v>
      </c>
      <c r="AR147">
        <f t="shared" si="62"/>
        <v>0.61580023251953764</v>
      </c>
      <c r="AS147" t="str">
        <f t="shared" si="63"/>
        <v>Southern Illinois</v>
      </c>
      <c r="AT147">
        <f t="shared" si="64"/>
        <v>0.61580023251953764</v>
      </c>
      <c r="AU147">
        <f t="shared" si="65"/>
        <v>146</v>
      </c>
      <c r="AV147">
        <f t="shared" si="66"/>
        <v>133.33333333333334</v>
      </c>
      <c r="AW147">
        <f t="shared" si="67"/>
        <v>139</v>
      </c>
      <c r="AX147" t="str">
        <f t="shared" si="68"/>
        <v>Southern Illinois</v>
      </c>
      <c r="AY147" t="str">
        <f t="shared" si="69"/>
        <v/>
      </c>
      <c r="AZ147">
        <v>146</v>
      </c>
      <c r="BI147" t="s">
        <v>361</v>
      </c>
      <c r="BJ147">
        <v>0.662268262498659</v>
      </c>
    </row>
    <row r="148" spans="2:62">
      <c r="B148">
        <v>1</v>
      </c>
      <c r="C148">
        <v>1</v>
      </c>
      <c r="D148" t="s">
        <v>135</v>
      </c>
      <c r="E148">
        <v>67.757199999999997</v>
      </c>
      <c r="F148">
        <v>192</v>
      </c>
      <c r="G148">
        <v>67.114199999999997</v>
      </c>
      <c r="H148">
        <v>174</v>
      </c>
      <c r="I148">
        <v>99.674800000000005</v>
      </c>
      <c r="J148">
        <v>224</v>
      </c>
      <c r="K148">
        <v>101.532</v>
      </c>
      <c r="L148">
        <v>201</v>
      </c>
      <c r="M148">
        <v>97.803600000000003</v>
      </c>
      <c r="N148">
        <v>76</v>
      </c>
      <c r="O148">
        <v>99.6875</v>
      </c>
      <c r="P148">
        <v>114</v>
      </c>
      <c r="Q148">
        <v>1.8448500000000001</v>
      </c>
      <c r="R148">
        <v>151</v>
      </c>
      <c r="S148">
        <f t="shared" si="47"/>
        <v>2.7222199264432364E-2</v>
      </c>
      <c r="T148">
        <f t="shared" si="48"/>
        <v>151</v>
      </c>
      <c r="U148">
        <f t="shared" si="49"/>
        <v>698491.83385457261</v>
      </c>
      <c r="V148">
        <f t="shared" si="50"/>
        <v>210</v>
      </c>
      <c r="W148">
        <f t="shared" si="51"/>
        <v>23.273927476113727</v>
      </c>
      <c r="X148">
        <f t="shared" si="52"/>
        <v>109</v>
      </c>
      <c r="Y148">
        <f t="shared" si="53"/>
        <v>130</v>
      </c>
      <c r="Z148">
        <v>0.55820000000000003</v>
      </c>
      <c r="AA148">
        <v>145</v>
      </c>
      <c r="AB148">
        <v>0.51190000000000002</v>
      </c>
      <c r="AC148">
        <f t="shared" si="54"/>
        <v>0.53505000000000003</v>
      </c>
      <c r="AD148">
        <v>154</v>
      </c>
      <c r="AE148">
        <v>0.81599999999999995</v>
      </c>
      <c r="AF148">
        <v>54</v>
      </c>
      <c r="AG148">
        <v>0.37040000000000001</v>
      </c>
      <c r="AH148">
        <v>225</v>
      </c>
      <c r="AI148">
        <f t="shared" si="55"/>
        <v>154</v>
      </c>
      <c r="AJ148">
        <f>IF(C148=1,(AI148/Z148),REF)</f>
        <v>275.88677893228231</v>
      </c>
      <c r="AK148">
        <f t="shared" si="56"/>
        <v>141</v>
      </c>
      <c r="AL148">
        <f>IF(B148=1,(AI148/AC148),REF)</f>
        <v>287.82356789085134</v>
      </c>
      <c r="AM148">
        <f t="shared" si="57"/>
        <v>150</v>
      </c>
      <c r="AN148">
        <f t="shared" si="58"/>
        <v>54</v>
      </c>
      <c r="AO148" t="str">
        <f t="shared" si="59"/>
        <v>Georgia St.</v>
      </c>
      <c r="AP148">
        <f t="shared" si="60"/>
        <v>0.32385521967480652</v>
      </c>
      <c r="AQ148">
        <f t="shared" si="61"/>
        <v>0.26970989957714381</v>
      </c>
      <c r="AR148">
        <f t="shared" si="62"/>
        <v>0.61514195768148583</v>
      </c>
      <c r="AS148" t="str">
        <f t="shared" si="63"/>
        <v>Georgia St.</v>
      </c>
      <c r="AT148">
        <f t="shared" si="64"/>
        <v>0.61514195768148583</v>
      </c>
      <c r="AU148">
        <f t="shared" si="65"/>
        <v>147</v>
      </c>
      <c r="AV148">
        <f t="shared" si="66"/>
        <v>118.33333333333333</v>
      </c>
      <c r="AW148">
        <f t="shared" si="67"/>
        <v>128</v>
      </c>
      <c r="AX148" t="str">
        <f t="shared" si="68"/>
        <v>Georgia St.</v>
      </c>
      <c r="AY148" t="str">
        <f t="shared" si="69"/>
        <v/>
      </c>
      <c r="AZ148">
        <v>147</v>
      </c>
      <c r="BI148" t="s">
        <v>101</v>
      </c>
      <c r="BJ148">
        <v>0.66081400769510834</v>
      </c>
    </row>
    <row r="149" spans="2:62">
      <c r="B149">
        <v>1</v>
      </c>
      <c r="C149">
        <v>1</v>
      </c>
      <c r="D149" t="s">
        <v>345</v>
      </c>
      <c r="E149">
        <v>65.782399999999996</v>
      </c>
      <c r="F149">
        <v>295</v>
      </c>
      <c r="G149">
        <v>65.501099999999994</v>
      </c>
      <c r="H149">
        <v>261</v>
      </c>
      <c r="I149">
        <v>106.038</v>
      </c>
      <c r="J149">
        <v>84</v>
      </c>
      <c r="K149">
        <v>105.554</v>
      </c>
      <c r="L149">
        <v>128</v>
      </c>
      <c r="M149">
        <v>97.258700000000005</v>
      </c>
      <c r="N149">
        <v>67</v>
      </c>
      <c r="O149">
        <v>101.999</v>
      </c>
      <c r="P149">
        <v>153</v>
      </c>
      <c r="Q149">
        <v>3.5547499999999999</v>
      </c>
      <c r="R149">
        <v>130</v>
      </c>
      <c r="S149">
        <f t="shared" si="47"/>
        <v>5.4041810575473186E-2</v>
      </c>
      <c r="T149">
        <f t="shared" si="48"/>
        <v>129</v>
      </c>
      <c r="U149">
        <f t="shared" si="49"/>
        <v>732924.27408707829</v>
      </c>
      <c r="V149">
        <f t="shared" si="50"/>
        <v>166</v>
      </c>
      <c r="W149">
        <f t="shared" si="51"/>
        <v>24.86816545101302</v>
      </c>
      <c r="X149">
        <f t="shared" si="52"/>
        <v>200</v>
      </c>
      <c r="Y149">
        <f t="shared" si="53"/>
        <v>164.5</v>
      </c>
      <c r="Z149">
        <v>0.53779999999999994</v>
      </c>
      <c r="AA149">
        <v>152</v>
      </c>
      <c r="AB149">
        <v>0.5706</v>
      </c>
      <c r="AC149">
        <f t="shared" si="54"/>
        <v>0.55420000000000003</v>
      </c>
      <c r="AD149">
        <v>145</v>
      </c>
      <c r="AE149">
        <v>0.6714</v>
      </c>
      <c r="AF149">
        <v>110</v>
      </c>
      <c r="AG149">
        <v>0.42259999999999998</v>
      </c>
      <c r="AH149">
        <v>204</v>
      </c>
      <c r="AI149">
        <f t="shared" si="55"/>
        <v>153.08333333333334</v>
      </c>
      <c r="AJ149">
        <f>IF(C149=1,(AI149/Z149),REF)</f>
        <v>284.64732862278424</v>
      </c>
      <c r="AK149">
        <f t="shared" si="56"/>
        <v>147</v>
      </c>
      <c r="AL149">
        <f>IF(B149=1,(AI149/AC149),REF)</f>
        <v>276.22398652712621</v>
      </c>
      <c r="AM149">
        <f t="shared" si="57"/>
        <v>145</v>
      </c>
      <c r="AN149">
        <f t="shared" si="58"/>
        <v>110</v>
      </c>
      <c r="AO149" t="str">
        <f t="shared" si="59"/>
        <v>UC Santa Barbara</v>
      </c>
      <c r="AP149">
        <f t="shared" si="60"/>
        <v>0.31104573049843842</v>
      </c>
      <c r="AQ149">
        <f t="shared" si="61"/>
        <v>0.28080326994315358</v>
      </c>
      <c r="AR149">
        <f t="shared" si="62"/>
        <v>0.61442993893169118</v>
      </c>
      <c r="AS149" t="str">
        <f t="shared" si="63"/>
        <v>UC Santa Barbara</v>
      </c>
      <c r="AT149">
        <f t="shared" si="64"/>
        <v>0.61442993893169118</v>
      </c>
      <c r="AU149">
        <f t="shared" si="65"/>
        <v>148</v>
      </c>
      <c r="AV149">
        <f t="shared" si="66"/>
        <v>134.33333333333334</v>
      </c>
      <c r="AW149">
        <f t="shared" si="67"/>
        <v>141</v>
      </c>
      <c r="AX149" t="str">
        <f t="shared" si="68"/>
        <v>UC Santa Barbara</v>
      </c>
      <c r="AY149" t="str">
        <f t="shared" si="69"/>
        <v/>
      </c>
      <c r="AZ149">
        <v>148</v>
      </c>
      <c r="BI149" t="s">
        <v>165</v>
      </c>
      <c r="BJ149">
        <v>0.65914358781363269</v>
      </c>
    </row>
    <row r="150" spans="2:62">
      <c r="B150">
        <v>1</v>
      </c>
      <c r="C150">
        <v>1</v>
      </c>
      <c r="D150" t="s">
        <v>390</v>
      </c>
      <c r="E150">
        <v>70.269499999999994</v>
      </c>
      <c r="F150">
        <v>73</v>
      </c>
      <c r="G150">
        <v>68.680700000000002</v>
      </c>
      <c r="H150">
        <v>86</v>
      </c>
      <c r="I150">
        <v>101.727</v>
      </c>
      <c r="J150">
        <v>182</v>
      </c>
      <c r="K150">
        <v>101.474</v>
      </c>
      <c r="L150">
        <v>203</v>
      </c>
      <c r="M150">
        <v>98.568600000000004</v>
      </c>
      <c r="N150">
        <v>96</v>
      </c>
      <c r="O150">
        <v>99.239199999999997</v>
      </c>
      <c r="P150">
        <v>103</v>
      </c>
      <c r="Q150">
        <v>2.2343199999999999</v>
      </c>
      <c r="R150">
        <v>147</v>
      </c>
      <c r="S150">
        <f t="shared" si="47"/>
        <v>3.1803271689709006E-2</v>
      </c>
      <c r="T150">
        <f t="shared" si="48"/>
        <v>147</v>
      </c>
      <c r="U150">
        <f t="shared" si="49"/>
        <v>723563.12145618198</v>
      </c>
      <c r="V150">
        <f t="shared" si="50"/>
        <v>184</v>
      </c>
      <c r="W150">
        <f t="shared" si="51"/>
        <v>22.280572407620664</v>
      </c>
      <c r="X150">
        <f t="shared" si="52"/>
        <v>69</v>
      </c>
      <c r="Y150">
        <f t="shared" si="53"/>
        <v>108</v>
      </c>
      <c r="Z150">
        <v>0.55020000000000002</v>
      </c>
      <c r="AA150">
        <v>148</v>
      </c>
      <c r="AB150">
        <v>0.52310000000000001</v>
      </c>
      <c r="AC150">
        <f t="shared" si="54"/>
        <v>0.53665000000000007</v>
      </c>
      <c r="AD150">
        <v>152</v>
      </c>
      <c r="AE150">
        <v>0.66190000000000004</v>
      </c>
      <c r="AF150">
        <v>113</v>
      </c>
      <c r="AG150">
        <v>0.41099999999999998</v>
      </c>
      <c r="AH150">
        <v>209</v>
      </c>
      <c r="AI150">
        <f t="shared" si="55"/>
        <v>152.16666666666666</v>
      </c>
      <c r="AJ150">
        <f>IF(C150=1,(AI150/Z150),REF)</f>
        <v>276.56609717678418</v>
      </c>
      <c r="AK150">
        <f t="shared" si="56"/>
        <v>142</v>
      </c>
      <c r="AL150">
        <f>IF(B150=1,(AI150/AC150),REF)</f>
        <v>283.54917854591753</v>
      </c>
      <c r="AM150">
        <f t="shared" si="57"/>
        <v>149</v>
      </c>
      <c r="AN150">
        <f t="shared" si="58"/>
        <v>113</v>
      </c>
      <c r="AO150" t="str">
        <f t="shared" si="59"/>
        <v>Yale</v>
      </c>
      <c r="AP150">
        <f t="shared" si="60"/>
        <v>0.31913530367172882</v>
      </c>
      <c r="AQ150">
        <f t="shared" si="61"/>
        <v>0.27102284351732325</v>
      </c>
      <c r="AR150">
        <f t="shared" si="62"/>
        <v>0.61372719033303713</v>
      </c>
      <c r="AS150" t="str">
        <f t="shared" si="63"/>
        <v>Yale</v>
      </c>
      <c r="AT150">
        <f t="shared" si="64"/>
        <v>0.61372719033303713</v>
      </c>
      <c r="AU150">
        <f t="shared" si="65"/>
        <v>149</v>
      </c>
      <c r="AV150">
        <f t="shared" si="66"/>
        <v>138</v>
      </c>
      <c r="AW150">
        <f t="shared" si="67"/>
        <v>146</v>
      </c>
      <c r="AX150" t="str">
        <f t="shared" si="68"/>
        <v>Yale</v>
      </c>
      <c r="AY150" t="str">
        <f t="shared" si="69"/>
        <v/>
      </c>
      <c r="AZ150">
        <v>149</v>
      </c>
      <c r="BI150" t="s">
        <v>81</v>
      </c>
      <c r="BJ150">
        <v>0.65711722790364024</v>
      </c>
    </row>
    <row r="151" spans="2:62">
      <c r="B151">
        <v>1</v>
      </c>
      <c r="C151">
        <v>1</v>
      </c>
      <c r="D151" t="s">
        <v>214</v>
      </c>
      <c r="E151">
        <v>67.118300000000005</v>
      </c>
      <c r="F151">
        <v>235</v>
      </c>
      <c r="G151">
        <v>66.057199999999995</v>
      </c>
      <c r="H151">
        <v>234</v>
      </c>
      <c r="I151">
        <v>101.26</v>
      </c>
      <c r="J151">
        <v>197</v>
      </c>
      <c r="K151">
        <v>102.36</v>
      </c>
      <c r="L151">
        <v>191</v>
      </c>
      <c r="M151">
        <v>99.58</v>
      </c>
      <c r="N151">
        <v>120</v>
      </c>
      <c r="O151">
        <v>102.095</v>
      </c>
      <c r="P151">
        <v>156</v>
      </c>
      <c r="Q151">
        <v>0.265482</v>
      </c>
      <c r="R151">
        <v>166</v>
      </c>
      <c r="S151">
        <f t="shared" si="47"/>
        <v>3.9482525630118838E-3</v>
      </c>
      <c r="T151">
        <f t="shared" si="48"/>
        <v>166</v>
      </c>
      <c r="U151">
        <f t="shared" si="49"/>
        <v>703236.65968368005</v>
      </c>
      <c r="V151">
        <f t="shared" si="50"/>
        <v>204</v>
      </c>
      <c r="W151">
        <f t="shared" si="51"/>
        <v>24.409911766018066</v>
      </c>
      <c r="X151">
        <f t="shared" si="52"/>
        <v>176</v>
      </c>
      <c r="Y151">
        <f t="shared" si="53"/>
        <v>171</v>
      </c>
      <c r="Z151">
        <v>0.57499999999999996</v>
      </c>
      <c r="AA151">
        <v>136</v>
      </c>
      <c r="AB151">
        <v>0.44219999999999998</v>
      </c>
      <c r="AC151">
        <f t="shared" si="54"/>
        <v>0.50859999999999994</v>
      </c>
      <c r="AD151">
        <v>167</v>
      </c>
      <c r="AE151">
        <v>0.4335</v>
      </c>
      <c r="AF151">
        <v>195</v>
      </c>
      <c r="AG151">
        <v>0.75700000000000001</v>
      </c>
      <c r="AH151">
        <v>76</v>
      </c>
      <c r="AI151">
        <f t="shared" si="55"/>
        <v>163.16666666666666</v>
      </c>
      <c r="AJ151">
        <f>IF(C151=1,(AI151/Z151),REF)</f>
        <v>283.768115942029</v>
      </c>
      <c r="AK151">
        <f t="shared" si="56"/>
        <v>146</v>
      </c>
      <c r="AL151">
        <f>IF(B151=1,(AI151/AC151),REF)</f>
        <v>320.81531000131082</v>
      </c>
      <c r="AM151">
        <f t="shared" si="57"/>
        <v>158</v>
      </c>
      <c r="AN151">
        <f t="shared" si="58"/>
        <v>146</v>
      </c>
      <c r="AO151" t="str">
        <f t="shared" si="59"/>
        <v>Monmouth</v>
      </c>
      <c r="AP151">
        <f t="shared" si="60"/>
        <v>0.33266387560527771</v>
      </c>
      <c r="AQ151">
        <f t="shared" si="61"/>
        <v>0.25292268473090207</v>
      </c>
      <c r="AR151">
        <f t="shared" si="62"/>
        <v>0.61182108807167301</v>
      </c>
      <c r="AS151" t="str">
        <f t="shared" si="63"/>
        <v>Monmouth</v>
      </c>
      <c r="AT151">
        <f t="shared" si="64"/>
        <v>0.61182108807167301</v>
      </c>
      <c r="AU151">
        <f t="shared" si="65"/>
        <v>150</v>
      </c>
      <c r="AV151">
        <f t="shared" si="66"/>
        <v>154.33333333333334</v>
      </c>
      <c r="AW151">
        <f t="shared" si="67"/>
        <v>162</v>
      </c>
      <c r="AX151" t="str">
        <f t="shared" si="68"/>
        <v>Monmouth</v>
      </c>
      <c r="AY151" t="str">
        <f t="shared" si="69"/>
        <v/>
      </c>
      <c r="AZ151">
        <v>150</v>
      </c>
      <c r="BI151" t="s">
        <v>380</v>
      </c>
      <c r="BJ151">
        <v>0.65701322787154781</v>
      </c>
    </row>
    <row r="152" spans="2:62">
      <c r="B152">
        <v>1</v>
      </c>
      <c r="C152">
        <v>1</v>
      </c>
      <c r="D152" t="s">
        <v>283</v>
      </c>
      <c r="E152">
        <v>68.512100000000004</v>
      </c>
      <c r="F152">
        <v>152</v>
      </c>
      <c r="G152">
        <v>67.859499999999997</v>
      </c>
      <c r="H152">
        <v>120</v>
      </c>
      <c r="I152">
        <v>97.901200000000003</v>
      </c>
      <c r="J152">
        <v>264</v>
      </c>
      <c r="K152">
        <v>100.46</v>
      </c>
      <c r="L152">
        <v>225</v>
      </c>
      <c r="M152">
        <v>100.136</v>
      </c>
      <c r="N152">
        <v>138</v>
      </c>
      <c r="O152">
        <v>100.063</v>
      </c>
      <c r="P152">
        <v>119</v>
      </c>
      <c r="Q152">
        <v>0.39704600000000001</v>
      </c>
      <c r="R152">
        <v>163</v>
      </c>
      <c r="S152">
        <f t="shared" si="47"/>
        <v>5.7945968668306966E-3</v>
      </c>
      <c r="T152">
        <f t="shared" si="48"/>
        <v>163</v>
      </c>
      <c r="U152">
        <f t="shared" si="49"/>
        <v>691438.61036036001</v>
      </c>
      <c r="V152">
        <f t="shared" si="50"/>
        <v>219</v>
      </c>
      <c r="W152">
        <f t="shared" si="51"/>
        <v>23.156363134613144</v>
      </c>
      <c r="X152">
        <f t="shared" si="52"/>
        <v>97</v>
      </c>
      <c r="Y152">
        <f t="shared" si="53"/>
        <v>130</v>
      </c>
      <c r="Z152">
        <v>0.5282</v>
      </c>
      <c r="AA152">
        <v>158</v>
      </c>
      <c r="AB152">
        <v>0.58460000000000001</v>
      </c>
      <c r="AC152">
        <f t="shared" si="54"/>
        <v>0.55640000000000001</v>
      </c>
      <c r="AD152">
        <v>144</v>
      </c>
      <c r="AE152">
        <v>0.48520000000000002</v>
      </c>
      <c r="AF152">
        <v>177</v>
      </c>
      <c r="AG152">
        <v>0.58660000000000001</v>
      </c>
      <c r="AH152">
        <v>135</v>
      </c>
      <c r="AI152">
        <f t="shared" si="55"/>
        <v>161.33333333333334</v>
      </c>
      <c r="AJ152">
        <f>IF(C152=1,(AI152/Z152),REF)</f>
        <v>305.43985863940429</v>
      </c>
      <c r="AK152">
        <f t="shared" si="56"/>
        <v>152</v>
      </c>
      <c r="AL152">
        <f>IF(B152=1,(AI152/AC152),REF)</f>
        <v>289.95926192187875</v>
      </c>
      <c r="AM152">
        <f t="shared" si="57"/>
        <v>152</v>
      </c>
      <c r="AN152">
        <f t="shared" si="58"/>
        <v>144</v>
      </c>
      <c r="AO152" t="str">
        <f t="shared" si="59"/>
        <v>Saint Joseph's</v>
      </c>
      <c r="AP152">
        <f t="shared" si="60"/>
        <v>0.30334719516406089</v>
      </c>
      <c r="AQ152">
        <f t="shared" si="61"/>
        <v>0.28021302022222566</v>
      </c>
      <c r="AR152">
        <f t="shared" si="62"/>
        <v>0.61097335689408427</v>
      </c>
      <c r="AS152" t="str">
        <f t="shared" si="63"/>
        <v>Saint Joseph's</v>
      </c>
      <c r="AT152">
        <f t="shared" si="64"/>
        <v>0.61097335689408427</v>
      </c>
      <c r="AU152">
        <f t="shared" si="65"/>
        <v>151</v>
      </c>
      <c r="AV152">
        <f t="shared" si="66"/>
        <v>146.33333333333334</v>
      </c>
      <c r="AW152">
        <f t="shared" si="67"/>
        <v>154</v>
      </c>
      <c r="AX152" t="str">
        <f t="shared" si="68"/>
        <v>Saint Joseph's</v>
      </c>
      <c r="AY152" t="str">
        <f t="shared" si="69"/>
        <v/>
      </c>
      <c r="AZ152">
        <v>151</v>
      </c>
      <c r="BI152" t="s">
        <v>300</v>
      </c>
      <c r="BJ152">
        <v>0.65568457414726611</v>
      </c>
    </row>
    <row r="153" spans="2:62">
      <c r="B153">
        <v>1</v>
      </c>
      <c r="C153">
        <v>1</v>
      </c>
      <c r="D153" t="s">
        <v>362</v>
      </c>
      <c r="E153">
        <v>67.349500000000006</v>
      </c>
      <c r="F153">
        <v>219</v>
      </c>
      <c r="G153">
        <v>66.464799999999997</v>
      </c>
      <c r="H153">
        <v>209</v>
      </c>
      <c r="I153">
        <v>99.8947</v>
      </c>
      <c r="J153">
        <v>219</v>
      </c>
      <c r="K153">
        <v>100.84399999999999</v>
      </c>
      <c r="L153">
        <v>218</v>
      </c>
      <c r="M153">
        <v>99.311999999999998</v>
      </c>
      <c r="N153">
        <v>111</v>
      </c>
      <c r="O153">
        <v>100.485</v>
      </c>
      <c r="P153">
        <v>122</v>
      </c>
      <c r="Q153">
        <v>0.35826599999999997</v>
      </c>
      <c r="R153">
        <v>164</v>
      </c>
      <c r="S153">
        <f t="shared" si="47"/>
        <v>5.3304033437515438E-3</v>
      </c>
      <c r="T153">
        <f t="shared" si="48"/>
        <v>164</v>
      </c>
      <c r="U153">
        <f t="shared" si="49"/>
        <v>684911.57107343187</v>
      </c>
      <c r="V153">
        <f t="shared" si="50"/>
        <v>226</v>
      </c>
      <c r="W153">
        <f t="shared" si="51"/>
        <v>23.715244312049151</v>
      </c>
      <c r="X153">
        <f t="shared" si="52"/>
        <v>144</v>
      </c>
      <c r="Y153">
        <f t="shared" si="53"/>
        <v>154</v>
      </c>
      <c r="Z153">
        <v>0.55469999999999997</v>
      </c>
      <c r="AA153">
        <v>146</v>
      </c>
      <c r="AB153">
        <v>0.47039999999999998</v>
      </c>
      <c r="AC153">
        <f t="shared" si="54"/>
        <v>0.51254999999999995</v>
      </c>
      <c r="AD153">
        <v>164</v>
      </c>
      <c r="AE153">
        <v>0.61029999999999995</v>
      </c>
      <c r="AF153">
        <v>133</v>
      </c>
      <c r="AG153">
        <v>0.47939999999999999</v>
      </c>
      <c r="AH153">
        <v>184</v>
      </c>
      <c r="AI153">
        <f t="shared" si="55"/>
        <v>170.83333333333334</v>
      </c>
      <c r="AJ153">
        <f>IF(C153=1,(AI153/Z153),REF)</f>
        <v>307.9742803918034</v>
      </c>
      <c r="AK153">
        <f t="shared" si="56"/>
        <v>153</v>
      </c>
      <c r="AL153">
        <f>IF(B153=1,(AI153/AC153),REF)</f>
        <v>333.30081618053526</v>
      </c>
      <c r="AM153">
        <f t="shared" si="57"/>
        <v>165</v>
      </c>
      <c r="AN153">
        <f t="shared" si="58"/>
        <v>133</v>
      </c>
      <c r="AO153" t="str">
        <f t="shared" si="59"/>
        <v>UTEP</v>
      </c>
      <c r="AP153">
        <f t="shared" si="60"/>
        <v>0.31830310768694159</v>
      </c>
      <c r="AQ153">
        <f t="shared" si="61"/>
        <v>0.25367344315090712</v>
      </c>
      <c r="AR153">
        <f t="shared" si="62"/>
        <v>0.6060930325619579</v>
      </c>
      <c r="AS153" t="str">
        <f t="shared" si="63"/>
        <v>UTEP</v>
      </c>
      <c r="AT153">
        <f t="shared" si="64"/>
        <v>0.6060930325619579</v>
      </c>
      <c r="AU153">
        <f t="shared" si="65"/>
        <v>152</v>
      </c>
      <c r="AV153">
        <f t="shared" si="66"/>
        <v>149.66666666666666</v>
      </c>
      <c r="AW153">
        <f t="shared" si="67"/>
        <v>155</v>
      </c>
      <c r="AX153" t="str">
        <f t="shared" si="68"/>
        <v>UTEP</v>
      </c>
      <c r="AY153" t="str">
        <f t="shared" si="69"/>
        <v/>
      </c>
      <c r="AZ153">
        <v>152</v>
      </c>
      <c r="BI153" t="s">
        <v>359</v>
      </c>
      <c r="BJ153">
        <v>0.65454693119553253</v>
      </c>
    </row>
    <row r="154" spans="2:62">
      <c r="B154">
        <v>1</v>
      </c>
      <c r="C154">
        <v>1</v>
      </c>
      <c r="D154" t="s">
        <v>287</v>
      </c>
      <c r="E154">
        <v>65.925799999999995</v>
      </c>
      <c r="F154">
        <v>286</v>
      </c>
      <c r="G154">
        <v>64.712400000000002</v>
      </c>
      <c r="H154">
        <v>299</v>
      </c>
      <c r="I154">
        <v>99.115499999999997</v>
      </c>
      <c r="J154">
        <v>240</v>
      </c>
      <c r="K154">
        <v>101.096</v>
      </c>
      <c r="L154">
        <v>216</v>
      </c>
      <c r="M154">
        <v>96.923299999999998</v>
      </c>
      <c r="N154">
        <v>61</v>
      </c>
      <c r="O154">
        <v>98.452699999999993</v>
      </c>
      <c r="P154">
        <v>88</v>
      </c>
      <c r="Q154">
        <v>2.6434600000000001</v>
      </c>
      <c r="R154">
        <v>140</v>
      </c>
      <c r="S154">
        <f t="shared" si="47"/>
        <v>4.0095076586101508E-2</v>
      </c>
      <c r="T154">
        <f t="shared" si="48"/>
        <v>141</v>
      </c>
      <c r="U154">
        <f t="shared" si="49"/>
        <v>673788.12648577278</v>
      </c>
      <c r="V154">
        <f t="shared" si="50"/>
        <v>242</v>
      </c>
      <c r="W154">
        <f t="shared" si="51"/>
        <v>23.448161723770543</v>
      </c>
      <c r="X154">
        <f t="shared" si="52"/>
        <v>123</v>
      </c>
      <c r="Y154">
        <f t="shared" si="53"/>
        <v>132</v>
      </c>
      <c r="Z154">
        <v>0.46650000000000003</v>
      </c>
      <c r="AA154">
        <v>175</v>
      </c>
      <c r="AB154">
        <v>0.73809999999999998</v>
      </c>
      <c r="AC154">
        <f t="shared" si="54"/>
        <v>0.60230000000000006</v>
      </c>
      <c r="AD154">
        <v>126</v>
      </c>
      <c r="AE154">
        <v>0.62039999999999995</v>
      </c>
      <c r="AF154">
        <v>128</v>
      </c>
      <c r="AG154">
        <v>0.30580000000000002</v>
      </c>
      <c r="AH154">
        <v>252</v>
      </c>
      <c r="AI154">
        <f t="shared" si="55"/>
        <v>170.16666666666666</v>
      </c>
      <c r="AJ154">
        <f>IF(C154=1,(AI154/Z154),REF)</f>
        <v>364.7731332618792</v>
      </c>
      <c r="AK154">
        <f t="shared" si="56"/>
        <v>172</v>
      </c>
      <c r="AL154">
        <f>IF(B154=1,(AI154/AC154),REF)</f>
        <v>282.52808677846031</v>
      </c>
      <c r="AM154">
        <f t="shared" si="57"/>
        <v>148</v>
      </c>
      <c r="AN154">
        <f t="shared" si="58"/>
        <v>126</v>
      </c>
      <c r="AO154" t="str">
        <f t="shared" si="59"/>
        <v>Sam Houston St.</v>
      </c>
      <c r="AP154">
        <f t="shared" si="60"/>
        <v>0.26319856768753669</v>
      </c>
      <c r="AQ154">
        <f t="shared" si="61"/>
        <v>0.30431507909659761</v>
      </c>
      <c r="AR154">
        <f t="shared" si="62"/>
        <v>0.60419694560632919</v>
      </c>
      <c r="AS154" t="str">
        <f t="shared" si="63"/>
        <v>Sam Houston St.</v>
      </c>
      <c r="AT154">
        <f t="shared" si="64"/>
        <v>0.60419694560632919</v>
      </c>
      <c r="AU154">
        <f t="shared" si="65"/>
        <v>153</v>
      </c>
      <c r="AV154">
        <f t="shared" si="66"/>
        <v>135</v>
      </c>
      <c r="AW154">
        <f t="shared" si="67"/>
        <v>142</v>
      </c>
      <c r="AX154" t="str">
        <f t="shared" si="68"/>
        <v>Sam Houston St.</v>
      </c>
      <c r="AY154" t="str">
        <f t="shared" si="69"/>
        <v/>
      </c>
      <c r="AZ154">
        <v>153</v>
      </c>
      <c r="BI154" t="s">
        <v>286</v>
      </c>
      <c r="BJ154">
        <v>0.65241076482696192</v>
      </c>
    </row>
    <row r="155" spans="2:62">
      <c r="B155">
        <v>1</v>
      </c>
      <c r="C155">
        <v>1</v>
      </c>
      <c r="D155" t="s">
        <v>371</v>
      </c>
      <c r="E155">
        <v>68.884500000000003</v>
      </c>
      <c r="F155">
        <v>126</v>
      </c>
      <c r="G155">
        <v>68.417299999999997</v>
      </c>
      <c r="H155">
        <v>98</v>
      </c>
      <c r="I155">
        <v>110.273</v>
      </c>
      <c r="J155">
        <v>31</v>
      </c>
      <c r="K155">
        <v>110.812</v>
      </c>
      <c r="L155">
        <v>43</v>
      </c>
      <c r="M155">
        <v>110.2</v>
      </c>
      <c r="N155">
        <v>330</v>
      </c>
      <c r="O155">
        <v>110.33799999999999</v>
      </c>
      <c r="P155">
        <v>305</v>
      </c>
      <c r="Q155">
        <v>0.47392699999999999</v>
      </c>
      <c r="R155">
        <v>161</v>
      </c>
      <c r="S155">
        <f t="shared" si="47"/>
        <v>6.8810835529038283E-3</v>
      </c>
      <c r="T155">
        <f t="shared" si="48"/>
        <v>161</v>
      </c>
      <c r="U155">
        <f t="shared" si="49"/>
        <v>845853.39566176792</v>
      </c>
      <c r="V155">
        <f t="shared" si="50"/>
        <v>40</v>
      </c>
      <c r="W155">
        <f t="shared" si="51"/>
        <v>26.930143138709759</v>
      </c>
      <c r="X155">
        <f t="shared" si="52"/>
        <v>299</v>
      </c>
      <c r="Y155">
        <f t="shared" si="53"/>
        <v>230</v>
      </c>
      <c r="Z155">
        <v>0.54700000000000004</v>
      </c>
      <c r="AA155">
        <v>149</v>
      </c>
      <c r="AB155">
        <v>0.43580000000000002</v>
      </c>
      <c r="AC155">
        <f t="shared" si="54"/>
        <v>0.49140000000000006</v>
      </c>
      <c r="AD155">
        <v>169</v>
      </c>
      <c r="AE155">
        <v>0.59599999999999997</v>
      </c>
      <c r="AF155">
        <v>137</v>
      </c>
      <c r="AG155">
        <v>0.52310000000000001</v>
      </c>
      <c r="AH155">
        <v>166</v>
      </c>
      <c r="AI155">
        <f t="shared" si="55"/>
        <v>150.5</v>
      </c>
      <c r="AJ155">
        <f>IF(C155=1,(AI155/Z155),REF)</f>
        <v>275.13711151736743</v>
      </c>
      <c r="AK155">
        <f t="shared" si="56"/>
        <v>140</v>
      </c>
      <c r="AL155">
        <f>IF(B155=1,(AI155/AC155),REF)</f>
        <v>306.26780626780624</v>
      </c>
      <c r="AM155">
        <f t="shared" si="57"/>
        <v>154</v>
      </c>
      <c r="AN155">
        <f t="shared" si="58"/>
        <v>137</v>
      </c>
      <c r="AO155" t="str">
        <f t="shared" si="59"/>
        <v>VMI</v>
      </c>
      <c r="AP155">
        <f t="shared" si="60"/>
        <v>0.31744359351923052</v>
      </c>
      <c r="AQ155">
        <f t="shared" si="61"/>
        <v>0.24579089821144831</v>
      </c>
      <c r="AR155">
        <f t="shared" si="62"/>
        <v>0.60237050531140757</v>
      </c>
      <c r="AS155" t="str">
        <f t="shared" si="63"/>
        <v>VMI</v>
      </c>
      <c r="AT155">
        <f t="shared" si="64"/>
        <v>0.60237050531140757</v>
      </c>
      <c r="AU155">
        <f t="shared" si="65"/>
        <v>154</v>
      </c>
      <c r="AV155">
        <f t="shared" si="66"/>
        <v>153.33333333333334</v>
      </c>
      <c r="AW155">
        <f t="shared" si="67"/>
        <v>161</v>
      </c>
      <c r="AX155" t="str">
        <f t="shared" si="68"/>
        <v>VMI</v>
      </c>
      <c r="AY155" t="str">
        <f t="shared" si="69"/>
        <v/>
      </c>
      <c r="AZ155">
        <v>154</v>
      </c>
      <c r="BI155" t="s">
        <v>316</v>
      </c>
      <c r="BJ155">
        <v>0.6498402386239347</v>
      </c>
    </row>
    <row r="156" spans="2:62">
      <c r="B156">
        <v>1</v>
      </c>
      <c r="C156">
        <v>1</v>
      </c>
      <c r="D156" t="s">
        <v>123</v>
      </c>
      <c r="E156">
        <v>68.499099999999999</v>
      </c>
      <c r="F156">
        <v>153</v>
      </c>
      <c r="G156">
        <v>67.246799999999993</v>
      </c>
      <c r="H156">
        <v>166</v>
      </c>
      <c r="I156">
        <v>107.102</v>
      </c>
      <c r="J156">
        <v>64</v>
      </c>
      <c r="K156">
        <v>106.26900000000001</v>
      </c>
      <c r="L156">
        <v>109</v>
      </c>
      <c r="M156">
        <v>100.057</v>
      </c>
      <c r="N156">
        <v>136</v>
      </c>
      <c r="O156">
        <v>102.372</v>
      </c>
      <c r="P156">
        <v>163</v>
      </c>
      <c r="Q156">
        <v>3.8965800000000002</v>
      </c>
      <c r="R156">
        <v>122</v>
      </c>
      <c r="S156">
        <f t="shared" si="47"/>
        <v>5.6891258425293259E-2</v>
      </c>
      <c r="T156">
        <f t="shared" si="48"/>
        <v>124</v>
      </c>
      <c r="U156">
        <f t="shared" si="49"/>
        <v>773567.21093817509</v>
      </c>
      <c r="V156">
        <f t="shared" si="50"/>
        <v>109</v>
      </c>
      <c r="W156">
        <f t="shared" si="51"/>
        <v>24.021771713178712</v>
      </c>
      <c r="X156">
        <f t="shared" si="52"/>
        <v>155</v>
      </c>
      <c r="Y156">
        <f t="shared" si="53"/>
        <v>139.5</v>
      </c>
      <c r="Z156">
        <v>0.46429999999999999</v>
      </c>
      <c r="AA156">
        <v>177</v>
      </c>
      <c r="AB156">
        <v>0.69330000000000003</v>
      </c>
      <c r="AC156">
        <f t="shared" si="54"/>
        <v>0.57879999999999998</v>
      </c>
      <c r="AD156">
        <v>138</v>
      </c>
      <c r="AE156">
        <v>0.50280000000000002</v>
      </c>
      <c r="AF156">
        <v>167</v>
      </c>
      <c r="AG156">
        <v>0.44109999999999999</v>
      </c>
      <c r="AH156">
        <v>197</v>
      </c>
      <c r="AI156">
        <f t="shared" si="55"/>
        <v>145.75</v>
      </c>
      <c r="AJ156">
        <f>IF(C156=1,(AI156/Z156),REF)</f>
        <v>313.91341804867545</v>
      </c>
      <c r="AK156">
        <f t="shared" si="56"/>
        <v>155</v>
      </c>
      <c r="AL156">
        <f>IF(B156=1,(AI156/AC156),REF)</f>
        <v>251.81409813407049</v>
      </c>
      <c r="AM156">
        <f t="shared" si="57"/>
        <v>134</v>
      </c>
      <c r="AN156">
        <f t="shared" si="58"/>
        <v>134</v>
      </c>
      <c r="AO156" t="str">
        <f t="shared" si="59"/>
        <v>Florida Atlantic</v>
      </c>
      <c r="AP156">
        <f t="shared" si="60"/>
        <v>0.26592052131953076</v>
      </c>
      <c r="AQ156">
        <f t="shared" si="61"/>
        <v>0.29667901627194654</v>
      </c>
      <c r="AR156">
        <f t="shared" si="62"/>
        <v>0.60209878397097349</v>
      </c>
      <c r="AS156" t="str">
        <f t="shared" si="63"/>
        <v>Florida Atlantic</v>
      </c>
      <c r="AT156">
        <f t="shared" si="64"/>
        <v>0.60209878397097349</v>
      </c>
      <c r="AU156">
        <f t="shared" si="65"/>
        <v>155</v>
      </c>
      <c r="AV156">
        <f t="shared" si="66"/>
        <v>142.33333333333334</v>
      </c>
      <c r="AW156">
        <f t="shared" si="67"/>
        <v>149</v>
      </c>
      <c r="AX156" t="str">
        <f t="shared" si="68"/>
        <v>Florida Atlantic</v>
      </c>
      <c r="AY156" t="str">
        <f t="shared" si="69"/>
        <v/>
      </c>
      <c r="AZ156">
        <v>155</v>
      </c>
      <c r="BI156" t="s">
        <v>35</v>
      </c>
      <c r="BJ156">
        <v>0.64979069912055176</v>
      </c>
    </row>
    <row r="157" spans="2:62">
      <c r="B157">
        <v>1</v>
      </c>
      <c r="C157">
        <v>1</v>
      </c>
      <c r="D157" t="s">
        <v>111</v>
      </c>
      <c r="E157">
        <v>65.979500000000002</v>
      </c>
      <c r="F157">
        <v>283</v>
      </c>
      <c r="G157">
        <v>65.246300000000005</v>
      </c>
      <c r="H157">
        <v>270</v>
      </c>
      <c r="I157">
        <v>106.833</v>
      </c>
      <c r="J157">
        <v>68</v>
      </c>
      <c r="K157">
        <v>107.961</v>
      </c>
      <c r="L157">
        <v>85</v>
      </c>
      <c r="M157">
        <v>110.419</v>
      </c>
      <c r="N157">
        <v>331</v>
      </c>
      <c r="O157">
        <v>109.172</v>
      </c>
      <c r="P157">
        <v>289</v>
      </c>
      <c r="Q157">
        <v>-1.2116100000000001</v>
      </c>
      <c r="R157">
        <v>187</v>
      </c>
      <c r="S157">
        <f t="shared" si="47"/>
        <v>-1.8354185769822423E-2</v>
      </c>
      <c r="T157">
        <f t="shared" si="48"/>
        <v>187</v>
      </c>
      <c r="U157">
        <f t="shared" si="49"/>
        <v>769029.17704681947</v>
      </c>
      <c r="V157">
        <f t="shared" si="50"/>
        <v>114</v>
      </c>
      <c r="W157">
        <f t="shared" si="51"/>
        <v>27.641970958817645</v>
      </c>
      <c r="X157">
        <f t="shared" si="52"/>
        <v>325</v>
      </c>
      <c r="Y157">
        <f t="shared" si="53"/>
        <v>256</v>
      </c>
      <c r="Z157">
        <v>0.53490000000000004</v>
      </c>
      <c r="AA157">
        <v>155</v>
      </c>
      <c r="AB157">
        <v>0.50060000000000004</v>
      </c>
      <c r="AC157">
        <f t="shared" si="54"/>
        <v>0.51775000000000004</v>
      </c>
      <c r="AD157">
        <v>161</v>
      </c>
      <c r="AE157">
        <v>0.47120000000000001</v>
      </c>
      <c r="AF157">
        <v>182</v>
      </c>
      <c r="AG157">
        <v>0.59760000000000002</v>
      </c>
      <c r="AH157">
        <v>125</v>
      </c>
      <c r="AI157">
        <f t="shared" si="55"/>
        <v>170.83333333333334</v>
      </c>
      <c r="AJ157">
        <f>IF(C157=1,(AI157/Z157),REF)</f>
        <v>319.37433788247023</v>
      </c>
      <c r="AK157">
        <f t="shared" si="56"/>
        <v>156</v>
      </c>
      <c r="AL157">
        <f>IF(B157=1,(AI157/AC157),REF)</f>
        <v>329.95332367616288</v>
      </c>
      <c r="AM157">
        <f t="shared" si="57"/>
        <v>162</v>
      </c>
      <c r="AN157">
        <f t="shared" si="58"/>
        <v>156</v>
      </c>
      <c r="AO157" t="str">
        <f t="shared" si="59"/>
        <v>East Tennessee St.</v>
      </c>
      <c r="AP157">
        <f t="shared" si="60"/>
        <v>0.30582765451769295</v>
      </c>
      <c r="AQ157">
        <f t="shared" si="61"/>
        <v>0.25657058069065158</v>
      </c>
      <c r="AR157">
        <f t="shared" si="62"/>
        <v>0.60201260051380134</v>
      </c>
      <c r="AS157" t="str">
        <f t="shared" si="63"/>
        <v>East Tennessee St.</v>
      </c>
      <c r="AT157">
        <f t="shared" si="64"/>
        <v>0.60201260051380134</v>
      </c>
      <c r="AU157">
        <f t="shared" si="65"/>
        <v>156</v>
      </c>
      <c r="AV157">
        <f t="shared" si="66"/>
        <v>157.66666666666666</v>
      </c>
      <c r="AW157">
        <f t="shared" si="67"/>
        <v>165</v>
      </c>
      <c r="AX157" t="str">
        <f t="shared" si="68"/>
        <v>East Tennessee St.</v>
      </c>
      <c r="AY157" t="str">
        <f t="shared" si="69"/>
        <v/>
      </c>
      <c r="AZ157">
        <v>156</v>
      </c>
      <c r="BI157" t="s">
        <v>374</v>
      </c>
      <c r="BJ157">
        <v>0.64947965910602312</v>
      </c>
    </row>
    <row r="158" spans="2:62">
      <c r="B158">
        <v>1</v>
      </c>
      <c r="C158">
        <v>1</v>
      </c>
      <c r="D158" t="s">
        <v>200</v>
      </c>
      <c r="E158">
        <v>65.525300000000001</v>
      </c>
      <c r="F158">
        <v>307</v>
      </c>
      <c r="G158">
        <v>64.603200000000001</v>
      </c>
      <c r="H158">
        <v>307</v>
      </c>
      <c r="I158">
        <v>105.71899999999999</v>
      </c>
      <c r="J158">
        <v>95</v>
      </c>
      <c r="K158">
        <v>105.77800000000001</v>
      </c>
      <c r="L158">
        <v>122</v>
      </c>
      <c r="M158">
        <v>108.96899999999999</v>
      </c>
      <c r="N158">
        <v>317</v>
      </c>
      <c r="O158">
        <v>107.58499999999999</v>
      </c>
      <c r="P158">
        <v>268</v>
      </c>
      <c r="Q158">
        <v>-1.8076399999999999</v>
      </c>
      <c r="R158">
        <v>194</v>
      </c>
      <c r="S158">
        <f t="shared" si="47"/>
        <v>-2.7577134328266913E-2</v>
      </c>
      <c r="T158">
        <f t="shared" si="48"/>
        <v>194</v>
      </c>
      <c r="U158">
        <f t="shared" si="49"/>
        <v>733161.6174296852</v>
      </c>
      <c r="V158">
        <f t="shared" si="50"/>
        <v>165</v>
      </c>
      <c r="W158">
        <f t="shared" si="51"/>
        <v>27.189031679111359</v>
      </c>
      <c r="X158">
        <f t="shared" si="52"/>
        <v>308</v>
      </c>
      <c r="Y158">
        <f t="shared" si="53"/>
        <v>251</v>
      </c>
      <c r="Z158">
        <v>0.53659999999999997</v>
      </c>
      <c r="AA158">
        <v>154</v>
      </c>
      <c r="AB158">
        <v>0.49130000000000001</v>
      </c>
      <c r="AC158">
        <f t="shared" si="54"/>
        <v>0.51395000000000002</v>
      </c>
      <c r="AD158">
        <v>163</v>
      </c>
      <c r="AE158">
        <v>0.61780000000000002</v>
      </c>
      <c r="AF158">
        <v>129</v>
      </c>
      <c r="AG158">
        <v>0.52869999999999995</v>
      </c>
      <c r="AH158">
        <v>162</v>
      </c>
      <c r="AI158">
        <f t="shared" si="55"/>
        <v>177.33333333333334</v>
      </c>
      <c r="AJ158">
        <f>IF(C158=1,(AI158/Z158),REF)</f>
        <v>330.47583550751648</v>
      </c>
      <c r="AK158">
        <f t="shared" si="56"/>
        <v>161</v>
      </c>
      <c r="AL158">
        <f>IF(B158=1,(AI158/AC158),REF)</f>
        <v>345.04004929143559</v>
      </c>
      <c r="AM158">
        <f t="shared" si="57"/>
        <v>171</v>
      </c>
      <c r="AN158">
        <f t="shared" si="58"/>
        <v>129</v>
      </c>
      <c r="AO158" t="str">
        <f t="shared" si="59"/>
        <v>Mercer</v>
      </c>
      <c r="AP158">
        <f t="shared" si="60"/>
        <v>0.30575309030830283</v>
      </c>
      <c r="AQ158">
        <f t="shared" si="61"/>
        <v>0.25326810154623008</v>
      </c>
      <c r="AR158">
        <f t="shared" si="62"/>
        <v>0.60056402075839532</v>
      </c>
      <c r="AS158" t="str">
        <f t="shared" si="63"/>
        <v>Mercer</v>
      </c>
      <c r="AT158">
        <f t="shared" si="64"/>
        <v>0.60056402075839532</v>
      </c>
      <c r="AU158">
        <f t="shared" si="65"/>
        <v>157</v>
      </c>
      <c r="AV158">
        <f t="shared" si="66"/>
        <v>149.66666666666666</v>
      </c>
      <c r="AW158">
        <f t="shared" si="67"/>
        <v>155</v>
      </c>
      <c r="AX158" t="str">
        <f t="shared" si="68"/>
        <v>Mercer</v>
      </c>
      <c r="AY158" t="str">
        <f t="shared" si="69"/>
        <v/>
      </c>
      <c r="AZ158">
        <v>157</v>
      </c>
      <c r="BI158" t="s">
        <v>185</v>
      </c>
      <c r="BJ158">
        <v>0.64887841195390095</v>
      </c>
    </row>
    <row r="159" spans="2:62">
      <c r="B159">
        <v>1</v>
      </c>
      <c r="C159">
        <v>1</v>
      </c>
      <c r="D159" t="s">
        <v>343</v>
      </c>
      <c r="E159">
        <v>65.289100000000005</v>
      </c>
      <c r="F159">
        <v>317</v>
      </c>
      <c r="G159">
        <v>65.201899999999995</v>
      </c>
      <c r="H159">
        <v>272</v>
      </c>
      <c r="I159">
        <v>98.752600000000001</v>
      </c>
      <c r="J159">
        <v>250</v>
      </c>
      <c r="K159">
        <v>100.825</v>
      </c>
      <c r="L159">
        <v>220</v>
      </c>
      <c r="M159">
        <v>97.172799999999995</v>
      </c>
      <c r="N159">
        <v>64</v>
      </c>
      <c r="O159">
        <v>100.925</v>
      </c>
      <c r="P159">
        <v>132</v>
      </c>
      <c r="Q159">
        <v>-0.10050099999999999</v>
      </c>
      <c r="R159">
        <v>169</v>
      </c>
      <c r="S159">
        <f t="shared" si="47"/>
        <v>-1.5316492339455484E-3</v>
      </c>
      <c r="T159">
        <f t="shared" si="48"/>
        <v>169</v>
      </c>
      <c r="U159">
        <f t="shared" si="49"/>
        <v>663708.13889368763</v>
      </c>
      <c r="V159">
        <f t="shared" si="50"/>
        <v>260</v>
      </c>
      <c r="W159">
        <f t="shared" si="51"/>
        <v>24.635270255710598</v>
      </c>
      <c r="X159">
        <f t="shared" si="52"/>
        <v>183</v>
      </c>
      <c r="Y159">
        <f t="shared" si="53"/>
        <v>176</v>
      </c>
      <c r="Z159">
        <v>0.51819999999999999</v>
      </c>
      <c r="AA159">
        <v>162</v>
      </c>
      <c r="AB159">
        <v>0.55330000000000001</v>
      </c>
      <c r="AC159">
        <f t="shared" si="54"/>
        <v>0.53574999999999995</v>
      </c>
      <c r="AD159">
        <v>153</v>
      </c>
      <c r="AE159">
        <v>0.37559999999999999</v>
      </c>
      <c r="AF159">
        <v>217</v>
      </c>
      <c r="AG159">
        <v>0.66249999999999998</v>
      </c>
      <c r="AH159">
        <v>110</v>
      </c>
      <c r="AI159">
        <f t="shared" si="55"/>
        <v>180.83333333333334</v>
      </c>
      <c r="AJ159">
        <f>IF(C159=1,(AI159/Z159),REF)</f>
        <v>348.96436382349162</v>
      </c>
      <c r="AK159">
        <f t="shared" si="56"/>
        <v>168</v>
      </c>
      <c r="AL159">
        <f>IF(B159=1,(AI159/AC159),REF)</f>
        <v>337.53305335199883</v>
      </c>
      <c r="AM159">
        <f t="shared" si="57"/>
        <v>166</v>
      </c>
      <c r="AN159">
        <f t="shared" si="58"/>
        <v>153</v>
      </c>
      <c r="AO159" t="str">
        <f t="shared" si="59"/>
        <v>UC Riverside</v>
      </c>
      <c r="AP159">
        <f t="shared" si="60"/>
        <v>0.29366585852510241</v>
      </c>
      <c r="AQ159">
        <f t="shared" si="61"/>
        <v>0.26473779919783996</v>
      </c>
      <c r="AR159">
        <f t="shared" si="62"/>
        <v>0.60029856265754655</v>
      </c>
      <c r="AS159" t="str">
        <f t="shared" si="63"/>
        <v>UC Riverside</v>
      </c>
      <c r="AT159">
        <f t="shared" si="64"/>
        <v>0.60029856265754655</v>
      </c>
      <c r="AU159">
        <f t="shared" si="65"/>
        <v>158</v>
      </c>
      <c r="AV159">
        <f t="shared" si="66"/>
        <v>154.66666666666666</v>
      </c>
      <c r="AW159">
        <f t="shared" si="67"/>
        <v>163</v>
      </c>
      <c r="AX159" t="str">
        <f t="shared" si="68"/>
        <v>UC Riverside</v>
      </c>
      <c r="AY159" t="str">
        <f t="shared" si="69"/>
        <v/>
      </c>
      <c r="AZ159">
        <v>158</v>
      </c>
      <c r="BI159" t="s">
        <v>252</v>
      </c>
      <c r="BJ159">
        <v>0.64536239730946776</v>
      </c>
    </row>
    <row r="160" spans="2:62">
      <c r="B160">
        <v>1</v>
      </c>
      <c r="C160">
        <v>1</v>
      </c>
      <c r="D160" t="s">
        <v>181</v>
      </c>
      <c r="E160">
        <v>67.168300000000002</v>
      </c>
      <c r="F160">
        <v>231</v>
      </c>
      <c r="G160">
        <v>66.045400000000001</v>
      </c>
      <c r="H160">
        <v>235</v>
      </c>
      <c r="I160">
        <v>108.965</v>
      </c>
      <c r="J160">
        <v>40</v>
      </c>
      <c r="K160">
        <v>106.108</v>
      </c>
      <c r="L160">
        <v>115</v>
      </c>
      <c r="M160">
        <v>98.062899999999999</v>
      </c>
      <c r="N160">
        <v>83</v>
      </c>
      <c r="O160">
        <v>103.624</v>
      </c>
      <c r="P160">
        <v>191</v>
      </c>
      <c r="Q160">
        <v>2.4839899999999999</v>
      </c>
      <c r="R160">
        <v>144</v>
      </c>
      <c r="S160">
        <f t="shared" si="47"/>
        <v>3.6981730965351345E-2</v>
      </c>
      <c r="T160">
        <f t="shared" si="48"/>
        <v>144</v>
      </c>
      <c r="U160">
        <f t="shared" si="49"/>
        <v>756241.6876478513</v>
      </c>
      <c r="V160">
        <f t="shared" si="50"/>
        <v>128</v>
      </c>
      <c r="W160">
        <f t="shared" si="51"/>
        <v>24.978836619224843</v>
      </c>
      <c r="X160">
        <f t="shared" si="52"/>
        <v>205</v>
      </c>
      <c r="Y160">
        <f t="shared" si="53"/>
        <v>174.5</v>
      </c>
      <c r="Z160">
        <v>0.48830000000000001</v>
      </c>
      <c r="AA160">
        <v>170</v>
      </c>
      <c r="AB160">
        <v>0.58579999999999999</v>
      </c>
      <c r="AC160">
        <f t="shared" si="54"/>
        <v>0.53705000000000003</v>
      </c>
      <c r="AD160">
        <v>150</v>
      </c>
      <c r="AE160">
        <v>0.65720000000000001</v>
      </c>
      <c r="AF160">
        <v>119</v>
      </c>
      <c r="AG160">
        <v>0.61240000000000006</v>
      </c>
      <c r="AH160">
        <v>121</v>
      </c>
      <c r="AI160">
        <f t="shared" si="55"/>
        <v>139.41666666666666</v>
      </c>
      <c r="AJ160">
        <f>IF(C160=1,(AI160/Z160),REF)</f>
        <v>285.51436958154136</v>
      </c>
      <c r="AK160">
        <f t="shared" si="56"/>
        <v>148</v>
      </c>
      <c r="AL160">
        <f>IF(B160=1,(AI160/AC160),REF)</f>
        <v>259.59718213698289</v>
      </c>
      <c r="AM160">
        <f t="shared" si="57"/>
        <v>138</v>
      </c>
      <c r="AN160">
        <f t="shared" si="58"/>
        <v>119</v>
      </c>
      <c r="AO160" t="str">
        <f t="shared" si="59"/>
        <v>Longwood</v>
      </c>
      <c r="AP160">
        <f t="shared" si="60"/>
        <v>0.2823306870827692</v>
      </c>
      <c r="AQ160">
        <f t="shared" si="61"/>
        <v>0.27423351933747242</v>
      </c>
      <c r="AR160">
        <f t="shared" si="62"/>
        <v>0.59950679626378134</v>
      </c>
      <c r="AS160" t="str">
        <f t="shared" si="63"/>
        <v>Longwood</v>
      </c>
      <c r="AT160">
        <f t="shared" si="64"/>
        <v>0.59950679626378134</v>
      </c>
      <c r="AU160">
        <f t="shared" si="65"/>
        <v>159</v>
      </c>
      <c r="AV160">
        <f t="shared" si="66"/>
        <v>142.66666666666666</v>
      </c>
      <c r="AW160">
        <f t="shared" si="67"/>
        <v>150</v>
      </c>
      <c r="AX160" t="str">
        <f t="shared" si="68"/>
        <v>Longwood</v>
      </c>
      <c r="AY160" t="str">
        <f t="shared" si="69"/>
        <v/>
      </c>
      <c r="AZ160">
        <v>159</v>
      </c>
      <c r="BI160" t="s">
        <v>216</v>
      </c>
      <c r="BJ160">
        <v>0.64363682367856367</v>
      </c>
    </row>
    <row r="161" spans="2:62">
      <c r="B161">
        <v>1</v>
      </c>
      <c r="C161">
        <v>1</v>
      </c>
      <c r="D161" t="s">
        <v>239</v>
      </c>
      <c r="E161">
        <v>67.983800000000002</v>
      </c>
      <c r="F161">
        <v>180</v>
      </c>
      <c r="G161">
        <v>66.256900000000002</v>
      </c>
      <c r="H161">
        <v>220</v>
      </c>
      <c r="I161">
        <v>106.021</v>
      </c>
      <c r="J161">
        <v>85</v>
      </c>
      <c r="K161">
        <v>103.378</v>
      </c>
      <c r="L161">
        <v>171</v>
      </c>
      <c r="M161">
        <v>101.58199999999999</v>
      </c>
      <c r="N161">
        <v>172</v>
      </c>
      <c r="O161">
        <v>101.239</v>
      </c>
      <c r="P161">
        <v>138</v>
      </c>
      <c r="Q161">
        <v>2.1385999999999998</v>
      </c>
      <c r="R161">
        <v>148</v>
      </c>
      <c r="S161">
        <f t="shared" si="47"/>
        <v>3.1463378040062426E-2</v>
      </c>
      <c r="T161">
        <f t="shared" si="48"/>
        <v>149</v>
      </c>
      <c r="U161">
        <f t="shared" si="49"/>
        <v>726543.61053567915</v>
      </c>
      <c r="V161">
        <f t="shared" si="50"/>
        <v>181</v>
      </c>
      <c r="W161">
        <f t="shared" si="51"/>
        <v>23.776674842363047</v>
      </c>
      <c r="X161">
        <f t="shared" si="52"/>
        <v>147</v>
      </c>
      <c r="Y161">
        <f t="shared" si="53"/>
        <v>148</v>
      </c>
      <c r="Z161">
        <v>0.55100000000000005</v>
      </c>
      <c r="AA161">
        <v>147</v>
      </c>
      <c r="AB161">
        <v>0.41099999999999998</v>
      </c>
      <c r="AC161">
        <f t="shared" si="54"/>
        <v>0.48099999999999998</v>
      </c>
      <c r="AD161">
        <v>176</v>
      </c>
      <c r="AE161">
        <v>0.71189999999999998</v>
      </c>
      <c r="AF161">
        <v>93</v>
      </c>
      <c r="AG161">
        <v>0.35560000000000003</v>
      </c>
      <c r="AH161">
        <v>233</v>
      </c>
      <c r="AI161">
        <f t="shared" si="55"/>
        <v>163.33333333333334</v>
      </c>
      <c r="AJ161">
        <f>IF(C161=1,(AI161/Z161),REF)</f>
        <v>296.43073200241986</v>
      </c>
      <c r="AK161">
        <f t="shared" si="56"/>
        <v>151</v>
      </c>
      <c r="AL161">
        <f>IF(B161=1,(AI161/AC161),REF)</f>
        <v>339.57033957033963</v>
      </c>
      <c r="AM161">
        <f t="shared" si="57"/>
        <v>168</v>
      </c>
      <c r="AN161">
        <f t="shared" si="58"/>
        <v>93</v>
      </c>
      <c r="AO161" t="str">
        <f t="shared" si="59"/>
        <v>North Dakota St.</v>
      </c>
      <c r="AP161">
        <f t="shared" si="60"/>
        <v>0.31739014228975404</v>
      </c>
      <c r="AQ161">
        <f t="shared" si="61"/>
        <v>0.23750467944118928</v>
      </c>
      <c r="AR161">
        <f t="shared" si="62"/>
        <v>0.59878687251783502</v>
      </c>
      <c r="AS161" t="str">
        <f t="shared" si="63"/>
        <v>North Dakota St.</v>
      </c>
      <c r="AT161">
        <f t="shared" si="64"/>
        <v>0.59878687251783502</v>
      </c>
      <c r="AU161">
        <f t="shared" si="65"/>
        <v>160</v>
      </c>
      <c r="AV161">
        <f t="shared" si="66"/>
        <v>143</v>
      </c>
      <c r="AW161">
        <f t="shared" si="67"/>
        <v>151</v>
      </c>
      <c r="AX161" t="str">
        <f t="shared" si="68"/>
        <v>North Dakota St.</v>
      </c>
      <c r="AY161" t="str">
        <f t="shared" si="69"/>
        <v/>
      </c>
      <c r="AZ161">
        <v>160</v>
      </c>
      <c r="BI161" t="s">
        <v>67</v>
      </c>
      <c r="BJ161">
        <v>0.64165153044443823</v>
      </c>
    </row>
    <row r="162" spans="2:62">
      <c r="B162">
        <v>1</v>
      </c>
      <c r="C162">
        <v>1</v>
      </c>
      <c r="D162" t="s">
        <v>251</v>
      </c>
      <c r="E162">
        <v>68.6751</v>
      </c>
      <c r="F162">
        <v>139</v>
      </c>
      <c r="G162">
        <v>67.337900000000005</v>
      </c>
      <c r="H162">
        <v>153</v>
      </c>
      <c r="I162">
        <v>104.964</v>
      </c>
      <c r="J162">
        <v>115</v>
      </c>
      <c r="K162">
        <v>103.07299999999999</v>
      </c>
      <c r="L162">
        <v>176</v>
      </c>
      <c r="M162">
        <v>101.343</v>
      </c>
      <c r="N162">
        <v>168</v>
      </c>
      <c r="O162">
        <v>104.46</v>
      </c>
      <c r="P162">
        <v>208</v>
      </c>
      <c r="Q162">
        <v>-1.3876500000000001</v>
      </c>
      <c r="R162">
        <v>191</v>
      </c>
      <c r="S162">
        <f t="shared" si="47"/>
        <v>-2.0196548676303355E-2</v>
      </c>
      <c r="T162">
        <f t="shared" si="48"/>
        <v>190</v>
      </c>
      <c r="U162">
        <f t="shared" si="49"/>
        <v>729607.23802340776</v>
      </c>
      <c r="V162">
        <f t="shared" si="50"/>
        <v>172</v>
      </c>
      <c r="W162">
        <f t="shared" si="51"/>
        <v>24.746896041835335</v>
      </c>
      <c r="X162">
        <f t="shared" si="52"/>
        <v>193</v>
      </c>
      <c r="Y162">
        <f t="shared" si="53"/>
        <v>191.5</v>
      </c>
      <c r="Z162">
        <v>0.51300000000000001</v>
      </c>
      <c r="AA162">
        <v>164</v>
      </c>
      <c r="AB162">
        <v>0.51119999999999999</v>
      </c>
      <c r="AC162">
        <f t="shared" si="54"/>
        <v>0.5121</v>
      </c>
      <c r="AD162">
        <v>165</v>
      </c>
      <c r="AE162">
        <v>0.36120000000000002</v>
      </c>
      <c r="AF162">
        <v>221</v>
      </c>
      <c r="AG162">
        <v>0.67479999999999996</v>
      </c>
      <c r="AH162">
        <v>103</v>
      </c>
      <c r="AI162">
        <f t="shared" si="55"/>
        <v>173.75</v>
      </c>
      <c r="AJ162">
        <f>IF(C162=1,(AI162/Z162),REF)</f>
        <v>338.69395711500977</v>
      </c>
      <c r="AK162">
        <f t="shared" si="56"/>
        <v>163</v>
      </c>
      <c r="AL162">
        <f>IF(B162=1,(AI162/AC162),REF)</f>
        <v>339.28920132786567</v>
      </c>
      <c r="AM162">
        <f t="shared" si="57"/>
        <v>167</v>
      </c>
      <c r="AN162">
        <f t="shared" si="58"/>
        <v>163</v>
      </c>
      <c r="AO162" t="str">
        <f t="shared" si="59"/>
        <v>Oakland</v>
      </c>
      <c r="AP162">
        <f t="shared" si="60"/>
        <v>0.29158875938834938</v>
      </c>
      <c r="AQ162">
        <f t="shared" si="61"/>
        <v>0.25288719199443538</v>
      </c>
      <c r="AR162">
        <f t="shared" si="62"/>
        <v>0.59426408324708146</v>
      </c>
      <c r="AS162" t="str">
        <f t="shared" si="63"/>
        <v>Oakland</v>
      </c>
      <c r="AT162">
        <f t="shared" si="64"/>
        <v>0.59426408324708146</v>
      </c>
      <c r="AU162">
        <f t="shared" si="65"/>
        <v>161</v>
      </c>
      <c r="AV162">
        <f t="shared" si="66"/>
        <v>163</v>
      </c>
      <c r="AW162">
        <f t="shared" si="67"/>
        <v>169</v>
      </c>
      <c r="AX162" t="str">
        <f t="shared" si="68"/>
        <v>Oakland</v>
      </c>
      <c r="AY162" t="str">
        <f t="shared" si="69"/>
        <v/>
      </c>
      <c r="AZ162">
        <v>161</v>
      </c>
      <c r="BI162" t="s">
        <v>323</v>
      </c>
      <c r="BJ162">
        <v>0.63914363535825469</v>
      </c>
    </row>
    <row r="163" spans="2:62">
      <c r="B163">
        <v>1</v>
      </c>
      <c r="C163">
        <v>1</v>
      </c>
      <c r="D163" t="s">
        <v>110</v>
      </c>
      <c r="E163">
        <v>68.811700000000002</v>
      </c>
      <c r="F163">
        <v>134</v>
      </c>
      <c r="G163">
        <v>67.516099999999994</v>
      </c>
      <c r="H163">
        <v>140</v>
      </c>
      <c r="I163">
        <v>99.024900000000002</v>
      </c>
      <c r="J163">
        <v>242</v>
      </c>
      <c r="K163">
        <v>102.79900000000001</v>
      </c>
      <c r="L163">
        <v>185</v>
      </c>
      <c r="M163">
        <v>102.395</v>
      </c>
      <c r="N163">
        <v>199</v>
      </c>
      <c r="O163">
        <v>103.874</v>
      </c>
      <c r="P163">
        <v>197</v>
      </c>
      <c r="Q163">
        <v>-1.0753999999999999</v>
      </c>
      <c r="R163">
        <v>185</v>
      </c>
      <c r="S163">
        <f t="shared" si="47"/>
        <v>-1.5622343293364189E-2</v>
      </c>
      <c r="T163">
        <f t="shared" si="48"/>
        <v>185</v>
      </c>
      <c r="U163">
        <f t="shared" si="49"/>
        <v>727176.8881112918</v>
      </c>
      <c r="V163">
        <f t="shared" si="50"/>
        <v>178</v>
      </c>
      <c r="W163">
        <f t="shared" si="51"/>
        <v>24.476464256780424</v>
      </c>
      <c r="X163">
        <f t="shared" si="52"/>
        <v>178</v>
      </c>
      <c r="Y163">
        <f t="shared" si="53"/>
        <v>181.5</v>
      </c>
      <c r="Z163">
        <v>0.5101</v>
      </c>
      <c r="AA163">
        <v>165</v>
      </c>
      <c r="AB163">
        <v>0.5141</v>
      </c>
      <c r="AC163">
        <f t="shared" si="54"/>
        <v>0.5121</v>
      </c>
      <c r="AD163">
        <v>166</v>
      </c>
      <c r="AE163">
        <v>0.50019999999999998</v>
      </c>
      <c r="AF163">
        <v>169</v>
      </c>
      <c r="AG163">
        <v>0.57730000000000004</v>
      </c>
      <c r="AH163">
        <v>138</v>
      </c>
      <c r="AI163">
        <f t="shared" si="55"/>
        <v>169.58333333333334</v>
      </c>
      <c r="AJ163">
        <f>IF(C163=1,(AI163/Z163),REF)</f>
        <v>332.45115336862057</v>
      </c>
      <c r="AK163">
        <f t="shared" si="56"/>
        <v>162</v>
      </c>
      <c r="AL163">
        <f>IF(B163=1,(AI163/AC163),REF)</f>
        <v>331.15276964134608</v>
      </c>
      <c r="AM163">
        <f t="shared" si="57"/>
        <v>163</v>
      </c>
      <c r="AN163">
        <f t="shared" si="58"/>
        <v>162</v>
      </c>
      <c r="AO163" t="str">
        <f t="shared" si="59"/>
        <v>East Carolina</v>
      </c>
      <c r="AP163">
        <f t="shared" si="60"/>
        <v>0.29048030837490596</v>
      </c>
      <c r="AQ163">
        <f t="shared" si="61"/>
        <v>0.25365564970568927</v>
      </c>
      <c r="AR163">
        <f t="shared" si="62"/>
        <v>0.59411562220312863</v>
      </c>
      <c r="AS163" t="str">
        <f t="shared" si="63"/>
        <v>East Carolina</v>
      </c>
      <c r="AT163">
        <f t="shared" si="64"/>
        <v>0.59411562220312863</v>
      </c>
      <c r="AU163">
        <f t="shared" si="65"/>
        <v>162</v>
      </c>
      <c r="AV163">
        <f t="shared" si="66"/>
        <v>163.33333333333334</v>
      </c>
      <c r="AW163">
        <f t="shared" si="67"/>
        <v>170</v>
      </c>
      <c r="AX163" t="str">
        <f t="shared" si="68"/>
        <v>East Carolina</v>
      </c>
      <c r="AY163" t="str">
        <f t="shared" si="69"/>
        <v/>
      </c>
      <c r="AZ163">
        <v>162</v>
      </c>
      <c r="BI163" t="s">
        <v>107</v>
      </c>
      <c r="BJ163">
        <v>0.63827665214879414</v>
      </c>
    </row>
    <row r="164" spans="2:62">
      <c r="B164">
        <v>1</v>
      </c>
      <c r="C164">
        <v>1</v>
      </c>
      <c r="D164" t="s">
        <v>182</v>
      </c>
      <c r="E164">
        <v>70.1417</v>
      </c>
      <c r="F164">
        <v>80</v>
      </c>
      <c r="G164">
        <v>69.505300000000005</v>
      </c>
      <c r="H164">
        <v>56</v>
      </c>
      <c r="I164">
        <v>99.526200000000003</v>
      </c>
      <c r="J164">
        <v>229</v>
      </c>
      <c r="K164">
        <v>101.843</v>
      </c>
      <c r="L164">
        <v>197</v>
      </c>
      <c r="M164">
        <v>99.313199999999995</v>
      </c>
      <c r="N164">
        <v>112</v>
      </c>
      <c r="O164">
        <v>102.657</v>
      </c>
      <c r="P164">
        <v>165</v>
      </c>
      <c r="Q164">
        <v>-0.81365799999999999</v>
      </c>
      <c r="R164">
        <v>181</v>
      </c>
      <c r="S164">
        <f t="shared" si="47"/>
        <v>-1.1605079432063851E-2</v>
      </c>
      <c r="T164">
        <f t="shared" si="48"/>
        <v>180</v>
      </c>
      <c r="U164">
        <f t="shared" si="49"/>
        <v>727509.47735516331</v>
      </c>
      <c r="V164">
        <f t="shared" si="50"/>
        <v>176</v>
      </c>
      <c r="W164">
        <f t="shared" si="51"/>
        <v>23.563805105974151</v>
      </c>
      <c r="X164">
        <f t="shared" si="52"/>
        <v>133</v>
      </c>
      <c r="Y164">
        <f t="shared" si="53"/>
        <v>156.5</v>
      </c>
      <c r="Z164">
        <v>0.5625</v>
      </c>
      <c r="AA164">
        <v>141</v>
      </c>
      <c r="AB164">
        <v>0.35020000000000001</v>
      </c>
      <c r="AC164">
        <f t="shared" si="54"/>
        <v>0.45635000000000003</v>
      </c>
      <c r="AD164">
        <v>189</v>
      </c>
      <c r="AE164">
        <v>0.58169999999999999</v>
      </c>
      <c r="AF164">
        <v>144</v>
      </c>
      <c r="AG164">
        <v>0.33689999999999998</v>
      </c>
      <c r="AH164">
        <v>241</v>
      </c>
      <c r="AI164">
        <f t="shared" si="55"/>
        <v>181.08333333333334</v>
      </c>
      <c r="AJ164">
        <f>IF(C164=1,(AI164/Z164),REF)</f>
        <v>321.92592592592592</v>
      </c>
      <c r="AK164">
        <f t="shared" si="56"/>
        <v>157</v>
      </c>
      <c r="AL164">
        <f>IF(B164=1,(AI164/AC164),REF)</f>
        <v>396.80800555129468</v>
      </c>
      <c r="AM164">
        <f t="shared" si="57"/>
        <v>182</v>
      </c>
      <c r="AN164">
        <f t="shared" si="58"/>
        <v>144</v>
      </c>
      <c r="AO164" t="str">
        <f t="shared" si="59"/>
        <v>Louisiana</v>
      </c>
      <c r="AP164">
        <f t="shared" si="60"/>
        <v>0.32135206073402456</v>
      </c>
      <c r="AQ164">
        <f t="shared" si="61"/>
        <v>0.22098806270538821</v>
      </c>
      <c r="AR164">
        <f t="shared" si="62"/>
        <v>0.59333053043608097</v>
      </c>
      <c r="AS164" t="str">
        <f t="shared" si="63"/>
        <v>Louisiana</v>
      </c>
      <c r="AT164">
        <f t="shared" si="64"/>
        <v>0.59333053043608097</v>
      </c>
      <c r="AU164">
        <f t="shared" si="65"/>
        <v>163</v>
      </c>
      <c r="AV164">
        <f t="shared" si="66"/>
        <v>165.33333333333334</v>
      </c>
      <c r="AW164">
        <f t="shared" si="67"/>
        <v>173</v>
      </c>
      <c r="AX164" t="str">
        <f t="shared" si="68"/>
        <v>Louisiana</v>
      </c>
      <c r="AY164" t="str">
        <f t="shared" si="69"/>
        <v/>
      </c>
      <c r="AZ164">
        <v>163</v>
      </c>
      <c r="BI164" t="s">
        <v>60</v>
      </c>
      <c r="BJ164">
        <v>0.63805136251123329</v>
      </c>
    </row>
    <row r="165" spans="2:62">
      <c r="B165">
        <v>1</v>
      </c>
      <c r="C165">
        <v>1</v>
      </c>
      <c r="D165" t="s">
        <v>372</v>
      </c>
      <c r="E165">
        <v>67.997299999999996</v>
      </c>
      <c r="F165">
        <v>179</v>
      </c>
      <c r="G165">
        <v>66.399199999999993</v>
      </c>
      <c r="H165">
        <v>214</v>
      </c>
      <c r="I165">
        <v>105.759</v>
      </c>
      <c r="J165">
        <v>93</v>
      </c>
      <c r="K165">
        <v>102.158</v>
      </c>
      <c r="L165">
        <v>194</v>
      </c>
      <c r="M165">
        <v>94.1571</v>
      </c>
      <c r="N165">
        <v>26</v>
      </c>
      <c r="O165">
        <v>100.489</v>
      </c>
      <c r="P165">
        <v>123</v>
      </c>
      <c r="Q165">
        <v>1.6683600000000001</v>
      </c>
      <c r="R165">
        <v>152</v>
      </c>
      <c r="S165">
        <f t="shared" si="47"/>
        <v>2.4545092231603269E-2</v>
      </c>
      <c r="T165">
        <f t="shared" si="48"/>
        <v>152</v>
      </c>
      <c r="U165">
        <f t="shared" si="49"/>
        <v>709637.29565819714</v>
      </c>
      <c r="V165">
        <f t="shared" si="50"/>
        <v>194</v>
      </c>
      <c r="W165">
        <f t="shared" si="51"/>
        <v>23.490808841797364</v>
      </c>
      <c r="X165">
        <f t="shared" si="52"/>
        <v>129</v>
      </c>
      <c r="Y165">
        <f t="shared" si="53"/>
        <v>140.5</v>
      </c>
      <c r="Z165">
        <v>0.45229999999999998</v>
      </c>
      <c r="AA165">
        <v>181</v>
      </c>
      <c r="AB165">
        <v>0.66449999999999998</v>
      </c>
      <c r="AC165">
        <f t="shared" si="54"/>
        <v>0.55840000000000001</v>
      </c>
      <c r="AD165">
        <v>143</v>
      </c>
      <c r="AE165">
        <v>0.17150000000000001</v>
      </c>
      <c r="AF165">
        <v>303</v>
      </c>
      <c r="AG165">
        <v>0.80810000000000004</v>
      </c>
      <c r="AH165">
        <v>54</v>
      </c>
      <c r="AI165">
        <f t="shared" si="55"/>
        <v>164.41666666666666</v>
      </c>
      <c r="AJ165">
        <f>IF(C165=1,(AI165/Z165),REF)</f>
        <v>363.51241801164417</v>
      </c>
      <c r="AK165">
        <f t="shared" si="56"/>
        <v>171</v>
      </c>
      <c r="AL165">
        <f>IF(B165=1,(AI165/AC165),REF)</f>
        <v>294.4424546322827</v>
      </c>
      <c r="AM165">
        <f t="shared" si="57"/>
        <v>153</v>
      </c>
      <c r="AN165">
        <f t="shared" si="58"/>
        <v>143</v>
      </c>
      <c r="AO165" t="str">
        <f t="shared" si="59"/>
        <v>Wagner</v>
      </c>
      <c r="AP165">
        <f t="shared" si="60"/>
        <v>0.25527531479622034</v>
      </c>
      <c r="AQ165">
        <f t="shared" si="61"/>
        <v>0.28068142251573019</v>
      </c>
      <c r="AR165">
        <f t="shared" si="62"/>
        <v>0.59052718551270278</v>
      </c>
      <c r="AS165" t="str">
        <f t="shared" si="63"/>
        <v>Wagner</v>
      </c>
      <c r="AT165">
        <f t="shared" si="64"/>
        <v>0.59052718551270278</v>
      </c>
      <c r="AU165">
        <f t="shared" si="65"/>
        <v>164</v>
      </c>
      <c r="AV165">
        <f t="shared" si="66"/>
        <v>150</v>
      </c>
      <c r="AW165">
        <f t="shared" si="67"/>
        <v>157</v>
      </c>
      <c r="AX165" t="str">
        <f t="shared" si="68"/>
        <v>Wagner</v>
      </c>
      <c r="AY165" t="str">
        <f t="shared" si="69"/>
        <v/>
      </c>
      <c r="AZ165">
        <v>164</v>
      </c>
      <c r="BI165" t="s">
        <v>90</v>
      </c>
      <c r="BJ165">
        <v>0.63695191708441656</v>
      </c>
    </row>
    <row r="166" spans="2:62">
      <c r="B166">
        <v>1</v>
      </c>
      <c r="C166">
        <v>1</v>
      </c>
      <c r="D166" t="s">
        <v>342</v>
      </c>
      <c r="E166">
        <v>65.041300000000007</v>
      </c>
      <c r="F166">
        <v>325</v>
      </c>
      <c r="G166">
        <v>65.104799999999997</v>
      </c>
      <c r="H166">
        <v>277</v>
      </c>
      <c r="I166">
        <v>98.180400000000006</v>
      </c>
      <c r="J166">
        <v>257</v>
      </c>
      <c r="K166">
        <v>99.772900000000007</v>
      </c>
      <c r="L166">
        <v>244</v>
      </c>
      <c r="M166">
        <v>94.503699999999995</v>
      </c>
      <c r="N166">
        <v>30</v>
      </c>
      <c r="O166">
        <v>96.130200000000002</v>
      </c>
      <c r="P166">
        <v>50</v>
      </c>
      <c r="Q166">
        <v>3.64269</v>
      </c>
      <c r="R166">
        <v>128</v>
      </c>
      <c r="S166">
        <f t="shared" si="47"/>
        <v>5.6005953140543081E-2</v>
      </c>
      <c r="T166">
        <f t="shared" si="48"/>
        <v>126</v>
      </c>
      <c r="U166">
        <f t="shared" si="49"/>
        <v>647462.17862067325</v>
      </c>
      <c r="V166">
        <f t="shared" si="50"/>
        <v>282</v>
      </c>
      <c r="W166">
        <f t="shared" si="51"/>
        <v>22.876339879347984</v>
      </c>
      <c r="X166">
        <f t="shared" si="52"/>
        <v>86</v>
      </c>
      <c r="Y166">
        <f t="shared" si="53"/>
        <v>106</v>
      </c>
      <c r="Z166">
        <v>0.40250000000000002</v>
      </c>
      <c r="AA166">
        <v>210</v>
      </c>
      <c r="AB166">
        <v>0.79459999999999997</v>
      </c>
      <c r="AC166">
        <f t="shared" si="54"/>
        <v>0.59855000000000003</v>
      </c>
      <c r="AD166">
        <v>128</v>
      </c>
      <c r="AE166">
        <v>0.40939999999999999</v>
      </c>
      <c r="AF166">
        <v>206</v>
      </c>
      <c r="AG166">
        <v>0.62260000000000004</v>
      </c>
      <c r="AH166">
        <v>119</v>
      </c>
      <c r="AI166">
        <f t="shared" si="55"/>
        <v>161.16666666666666</v>
      </c>
      <c r="AJ166">
        <f>IF(C166=1,(AI166/Z166),REF)</f>
        <v>400.4140786749482</v>
      </c>
      <c r="AK166">
        <f t="shared" si="56"/>
        <v>183</v>
      </c>
      <c r="AL166">
        <f>IF(B166=1,(AI166/AC166),REF)</f>
        <v>269.26182719349538</v>
      </c>
      <c r="AM166">
        <f t="shared" si="57"/>
        <v>141</v>
      </c>
      <c r="AN166">
        <f t="shared" si="58"/>
        <v>128</v>
      </c>
      <c r="AO166" t="str">
        <f t="shared" si="59"/>
        <v>UC Irvine</v>
      </c>
      <c r="AP166">
        <f t="shared" si="60"/>
        <v>0.22498269182407268</v>
      </c>
      <c r="AQ166">
        <f t="shared" si="61"/>
        <v>0.30424391403865569</v>
      </c>
      <c r="AR166">
        <f t="shared" si="62"/>
        <v>0.58754978203524144</v>
      </c>
      <c r="AS166" t="str">
        <f t="shared" si="63"/>
        <v>UC Irvine</v>
      </c>
      <c r="AT166">
        <f t="shared" si="64"/>
        <v>0.58754978203524144</v>
      </c>
      <c r="AU166">
        <f t="shared" si="65"/>
        <v>165</v>
      </c>
      <c r="AV166">
        <f t="shared" si="66"/>
        <v>140.33333333333334</v>
      </c>
      <c r="AW166">
        <f t="shared" si="67"/>
        <v>148</v>
      </c>
      <c r="AX166" t="str">
        <f t="shared" si="68"/>
        <v>UC Irvine</v>
      </c>
      <c r="AY166" t="str">
        <f t="shared" si="69"/>
        <v/>
      </c>
      <c r="AZ166">
        <v>165</v>
      </c>
      <c r="BI166" t="s">
        <v>222</v>
      </c>
      <c r="BJ166">
        <v>0.63608275770883449</v>
      </c>
    </row>
    <row r="167" spans="2:62">
      <c r="B167">
        <v>1</v>
      </c>
      <c r="C167">
        <v>1</v>
      </c>
      <c r="D167" t="s">
        <v>265</v>
      </c>
      <c r="E167">
        <v>70.861900000000006</v>
      </c>
      <c r="F167">
        <v>50</v>
      </c>
      <c r="G167">
        <v>68.813800000000001</v>
      </c>
      <c r="H167">
        <v>78</v>
      </c>
      <c r="I167">
        <v>101.351</v>
      </c>
      <c r="J167">
        <v>192</v>
      </c>
      <c r="K167">
        <v>103.071</v>
      </c>
      <c r="L167">
        <v>177</v>
      </c>
      <c r="M167">
        <v>102.376</v>
      </c>
      <c r="N167">
        <v>198</v>
      </c>
      <c r="O167">
        <v>103.462</v>
      </c>
      <c r="P167">
        <v>187</v>
      </c>
      <c r="Q167">
        <v>-0.39118799999999998</v>
      </c>
      <c r="R167">
        <v>175</v>
      </c>
      <c r="S167">
        <f t="shared" si="47"/>
        <v>-5.5177747139154515E-3</v>
      </c>
      <c r="T167">
        <f t="shared" si="48"/>
        <v>174</v>
      </c>
      <c r="U167">
        <f t="shared" si="49"/>
        <v>752810.68046423793</v>
      </c>
      <c r="V167">
        <f t="shared" si="50"/>
        <v>133</v>
      </c>
      <c r="W167">
        <f t="shared" si="51"/>
        <v>23.617645429352333</v>
      </c>
      <c r="X167">
        <f t="shared" si="52"/>
        <v>138</v>
      </c>
      <c r="Y167">
        <f t="shared" si="53"/>
        <v>156</v>
      </c>
      <c r="Z167">
        <v>0.51870000000000005</v>
      </c>
      <c r="AA167">
        <v>161</v>
      </c>
      <c r="AB167">
        <v>0.41749999999999998</v>
      </c>
      <c r="AC167">
        <f t="shared" si="54"/>
        <v>0.46810000000000002</v>
      </c>
      <c r="AD167">
        <v>182</v>
      </c>
      <c r="AE167">
        <v>0.59860000000000002</v>
      </c>
      <c r="AF167">
        <v>135</v>
      </c>
      <c r="AG167">
        <v>0.34350000000000003</v>
      </c>
      <c r="AH167">
        <v>238</v>
      </c>
      <c r="AI167">
        <f t="shared" si="55"/>
        <v>169.66666666666666</v>
      </c>
      <c r="AJ167">
        <f>IF(C167=1,(AI167/Z167),REF)</f>
        <v>327.09980078401128</v>
      </c>
      <c r="AK167">
        <f t="shared" si="56"/>
        <v>160</v>
      </c>
      <c r="AL167">
        <f>IF(B167=1,(AI167/AC167),REF)</f>
        <v>362.45816420992662</v>
      </c>
      <c r="AM167">
        <f t="shared" si="57"/>
        <v>176</v>
      </c>
      <c r="AN167">
        <f t="shared" si="58"/>
        <v>135</v>
      </c>
      <c r="AO167" t="str">
        <f t="shared" si="59"/>
        <v>Portland</v>
      </c>
      <c r="AP167">
        <f t="shared" si="60"/>
        <v>0.29585736015299274</v>
      </c>
      <c r="AQ167">
        <f t="shared" si="61"/>
        <v>0.22925811555899467</v>
      </c>
      <c r="AR167">
        <f t="shared" si="62"/>
        <v>0.58571983150901752</v>
      </c>
      <c r="AS167" t="str">
        <f t="shared" si="63"/>
        <v>Portland</v>
      </c>
      <c r="AT167">
        <f t="shared" si="64"/>
        <v>0.58571983150901752</v>
      </c>
      <c r="AU167">
        <f t="shared" si="65"/>
        <v>166</v>
      </c>
      <c r="AV167">
        <f t="shared" si="66"/>
        <v>161</v>
      </c>
      <c r="AW167">
        <f t="shared" si="67"/>
        <v>167</v>
      </c>
      <c r="AX167" t="str">
        <f t="shared" si="68"/>
        <v>Portland</v>
      </c>
      <c r="AY167" t="str">
        <f t="shared" si="69"/>
        <v/>
      </c>
      <c r="AZ167">
        <v>166</v>
      </c>
      <c r="BI167" t="s">
        <v>44</v>
      </c>
      <c r="BJ167">
        <v>0.63502895587691643</v>
      </c>
    </row>
    <row r="168" spans="2:62">
      <c r="B168">
        <v>1</v>
      </c>
      <c r="C168">
        <v>1</v>
      </c>
      <c r="D168" t="s">
        <v>144</v>
      </c>
      <c r="E168">
        <v>65.544200000000004</v>
      </c>
      <c r="F168">
        <v>306</v>
      </c>
      <c r="G168">
        <v>65.055800000000005</v>
      </c>
      <c r="H168">
        <v>282</v>
      </c>
      <c r="I168">
        <v>102.318</v>
      </c>
      <c r="J168">
        <v>172</v>
      </c>
      <c r="K168">
        <v>102.02200000000001</v>
      </c>
      <c r="L168">
        <v>195</v>
      </c>
      <c r="M168">
        <v>98.360600000000005</v>
      </c>
      <c r="N168">
        <v>90</v>
      </c>
      <c r="O168">
        <v>101.44799999999999</v>
      </c>
      <c r="P168">
        <v>144</v>
      </c>
      <c r="Q168">
        <v>0.573349</v>
      </c>
      <c r="R168">
        <v>160</v>
      </c>
      <c r="S168">
        <f t="shared" si="47"/>
        <v>8.757449171704167E-3</v>
      </c>
      <c r="T168">
        <f t="shared" si="48"/>
        <v>160</v>
      </c>
      <c r="U168">
        <f t="shared" si="49"/>
        <v>682216.05089299288</v>
      </c>
      <c r="V168">
        <f t="shared" si="50"/>
        <v>233</v>
      </c>
      <c r="W168">
        <f t="shared" si="51"/>
        <v>24.743168701901254</v>
      </c>
      <c r="X168">
        <f t="shared" si="52"/>
        <v>192</v>
      </c>
      <c r="Y168">
        <f t="shared" si="53"/>
        <v>176</v>
      </c>
      <c r="Z168">
        <v>0.51449999999999996</v>
      </c>
      <c r="AA168">
        <v>163</v>
      </c>
      <c r="AB168">
        <v>0.4582</v>
      </c>
      <c r="AC168">
        <f t="shared" si="54"/>
        <v>0.48634999999999995</v>
      </c>
      <c r="AD168">
        <v>171</v>
      </c>
      <c r="AE168">
        <v>0.42249999999999999</v>
      </c>
      <c r="AF168">
        <v>199</v>
      </c>
      <c r="AG168">
        <v>0.31219999999999998</v>
      </c>
      <c r="AH168">
        <v>251</v>
      </c>
      <c r="AI168">
        <f t="shared" si="55"/>
        <v>198.33333333333334</v>
      </c>
      <c r="AJ168">
        <f>IF(C168=1,(AI168/Z168),REF)</f>
        <v>385.48752834467126</v>
      </c>
      <c r="AK168">
        <f t="shared" si="56"/>
        <v>177</v>
      </c>
      <c r="AL168">
        <f>IF(B168=1,(AI168/AC168),REF)</f>
        <v>407.79959562729181</v>
      </c>
      <c r="AM168">
        <f t="shared" si="57"/>
        <v>185</v>
      </c>
      <c r="AN168">
        <f t="shared" si="58"/>
        <v>171</v>
      </c>
      <c r="AO168" t="str">
        <f t="shared" si="59"/>
        <v>Hawaii</v>
      </c>
      <c r="AP168">
        <f t="shared" si="60"/>
        <v>0.28868120120197494</v>
      </c>
      <c r="AQ168">
        <f t="shared" si="61"/>
        <v>0.23471258920900803</v>
      </c>
      <c r="AR168">
        <f t="shared" si="62"/>
        <v>0.58495091960284362</v>
      </c>
      <c r="AS168" t="str">
        <f t="shared" si="63"/>
        <v>Hawaii</v>
      </c>
      <c r="AT168">
        <f t="shared" si="64"/>
        <v>0.58495091960284362</v>
      </c>
      <c r="AU168">
        <f t="shared" si="65"/>
        <v>167</v>
      </c>
      <c r="AV168">
        <f t="shared" si="66"/>
        <v>169.66666666666666</v>
      </c>
      <c r="AW168">
        <f t="shared" si="67"/>
        <v>180</v>
      </c>
      <c r="AX168" t="str">
        <f t="shared" si="68"/>
        <v>Hawaii</v>
      </c>
      <c r="AY168" t="str">
        <f t="shared" si="69"/>
        <v/>
      </c>
      <c r="AZ168">
        <v>167</v>
      </c>
      <c r="BI168" t="s">
        <v>170</v>
      </c>
      <c r="BJ168">
        <v>0.63439416242077895</v>
      </c>
    </row>
    <row r="169" spans="2:62">
      <c r="B169">
        <v>1</v>
      </c>
      <c r="C169">
        <v>1</v>
      </c>
      <c r="D169" t="s">
        <v>89</v>
      </c>
      <c r="E169">
        <v>66.585499999999996</v>
      </c>
      <c r="F169">
        <v>265</v>
      </c>
      <c r="G169">
        <v>66.040199999999999</v>
      </c>
      <c r="H169">
        <v>236</v>
      </c>
      <c r="I169">
        <v>102.459</v>
      </c>
      <c r="J169">
        <v>168</v>
      </c>
      <c r="K169">
        <v>103.17400000000001</v>
      </c>
      <c r="L169">
        <v>172</v>
      </c>
      <c r="M169">
        <v>99.235600000000005</v>
      </c>
      <c r="N169">
        <v>109</v>
      </c>
      <c r="O169">
        <v>102.30500000000001</v>
      </c>
      <c r="P169">
        <v>161</v>
      </c>
      <c r="Q169">
        <v>0.86963800000000002</v>
      </c>
      <c r="R169">
        <v>158</v>
      </c>
      <c r="S169">
        <f t="shared" si="47"/>
        <v>1.3050889457915009E-2</v>
      </c>
      <c r="T169">
        <f t="shared" si="48"/>
        <v>158</v>
      </c>
      <c r="U169">
        <f t="shared" si="49"/>
        <v>708794.27610459796</v>
      </c>
      <c r="V169">
        <f t="shared" si="50"/>
        <v>197</v>
      </c>
      <c r="W169">
        <f t="shared" si="51"/>
        <v>24.686260654511127</v>
      </c>
      <c r="X169">
        <f t="shared" si="52"/>
        <v>188</v>
      </c>
      <c r="Y169">
        <f t="shared" si="53"/>
        <v>173</v>
      </c>
      <c r="Z169">
        <v>0.47039999999999998</v>
      </c>
      <c r="AA169">
        <v>174</v>
      </c>
      <c r="AB169">
        <v>0.56110000000000004</v>
      </c>
      <c r="AC169">
        <f t="shared" si="54"/>
        <v>0.51575000000000004</v>
      </c>
      <c r="AD169">
        <v>162</v>
      </c>
      <c r="AE169">
        <v>0.43909999999999999</v>
      </c>
      <c r="AF169">
        <v>193</v>
      </c>
      <c r="AG169">
        <v>0.60619999999999996</v>
      </c>
      <c r="AH169">
        <v>123</v>
      </c>
      <c r="AI169">
        <f t="shared" si="55"/>
        <v>167.66666666666666</v>
      </c>
      <c r="AJ169">
        <f>IF(C169=1,(AI169/Z169),REF)</f>
        <v>356.43424036281181</v>
      </c>
      <c r="AK169">
        <f t="shared" si="56"/>
        <v>170</v>
      </c>
      <c r="AL169">
        <f>IF(B169=1,(AI169/AC169),REF)</f>
        <v>325.0929067700759</v>
      </c>
      <c r="AM169">
        <f t="shared" si="57"/>
        <v>161</v>
      </c>
      <c r="AN169">
        <f t="shared" si="58"/>
        <v>161</v>
      </c>
      <c r="AO169" t="str">
        <f t="shared" si="59"/>
        <v>Coastal Carolina</v>
      </c>
      <c r="AP169">
        <f t="shared" si="60"/>
        <v>0.26601340924242184</v>
      </c>
      <c r="AQ169">
        <f t="shared" si="61"/>
        <v>0.25605402846230041</v>
      </c>
      <c r="AR169">
        <f t="shared" si="62"/>
        <v>0.58435752940030561</v>
      </c>
      <c r="AS169" t="str">
        <f t="shared" si="63"/>
        <v>Coastal Carolina</v>
      </c>
      <c r="AT169">
        <f t="shared" si="64"/>
        <v>0.58435752940030561</v>
      </c>
      <c r="AU169">
        <f t="shared" si="65"/>
        <v>168</v>
      </c>
      <c r="AV169">
        <f t="shared" si="66"/>
        <v>163.66666666666666</v>
      </c>
      <c r="AW169">
        <f t="shared" si="67"/>
        <v>171</v>
      </c>
      <c r="AX169" t="str">
        <f t="shared" si="68"/>
        <v>Coastal Carolina</v>
      </c>
      <c r="AY169" t="str">
        <f t="shared" si="69"/>
        <v/>
      </c>
      <c r="AZ169">
        <v>168</v>
      </c>
      <c r="BI169" t="s">
        <v>68</v>
      </c>
      <c r="BJ169">
        <v>0.63136736018533368</v>
      </c>
    </row>
    <row r="170" spans="2:62">
      <c r="B170">
        <v>1</v>
      </c>
      <c r="C170">
        <v>1</v>
      </c>
      <c r="D170" t="s">
        <v>227</v>
      </c>
      <c r="E170">
        <v>71.172499999999999</v>
      </c>
      <c r="F170">
        <v>46</v>
      </c>
      <c r="G170">
        <v>70.895399999999995</v>
      </c>
      <c r="H170">
        <v>21</v>
      </c>
      <c r="I170">
        <v>102.453</v>
      </c>
      <c r="J170">
        <v>169</v>
      </c>
      <c r="K170">
        <v>107.09399999999999</v>
      </c>
      <c r="L170">
        <v>95</v>
      </c>
      <c r="M170">
        <v>106.935</v>
      </c>
      <c r="N170">
        <v>280</v>
      </c>
      <c r="O170">
        <v>105.652</v>
      </c>
      <c r="P170">
        <v>231</v>
      </c>
      <c r="Q170">
        <v>1.4420200000000001</v>
      </c>
      <c r="R170">
        <v>155</v>
      </c>
      <c r="S170">
        <f t="shared" si="47"/>
        <v>2.0260634374231524E-2</v>
      </c>
      <c r="T170">
        <f t="shared" si="48"/>
        <v>155</v>
      </c>
      <c r="U170">
        <f t="shared" si="49"/>
        <v>816286.28739020997</v>
      </c>
      <c r="V170">
        <f t="shared" si="50"/>
        <v>61</v>
      </c>
      <c r="W170">
        <f t="shared" si="51"/>
        <v>24.316000028222518</v>
      </c>
      <c r="X170">
        <f t="shared" si="52"/>
        <v>171</v>
      </c>
      <c r="Y170">
        <f t="shared" si="53"/>
        <v>163</v>
      </c>
      <c r="Z170">
        <v>0.44240000000000002</v>
      </c>
      <c r="AA170">
        <v>188</v>
      </c>
      <c r="AB170">
        <v>0.61560000000000004</v>
      </c>
      <c r="AC170">
        <f t="shared" si="54"/>
        <v>0.52900000000000003</v>
      </c>
      <c r="AD170">
        <v>157</v>
      </c>
      <c r="AE170">
        <v>0.3306</v>
      </c>
      <c r="AF170">
        <v>239</v>
      </c>
      <c r="AG170">
        <v>0.57240000000000002</v>
      </c>
      <c r="AH170">
        <v>142</v>
      </c>
      <c r="AI170">
        <f t="shared" si="55"/>
        <v>152.83333333333334</v>
      </c>
      <c r="AJ170">
        <f>IF(C170=1,(AI170/Z170),REF)</f>
        <v>345.46413502109704</v>
      </c>
      <c r="AK170">
        <f t="shared" si="56"/>
        <v>167</v>
      </c>
      <c r="AL170">
        <f>IF(B170=1,(AI170/AC170),REF)</f>
        <v>288.90989287964715</v>
      </c>
      <c r="AM170">
        <f t="shared" si="57"/>
        <v>151</v>
      </c>
      <c r="AN170">
        <f t="shared" si="58"/>
        <v>151</v>
      </c>
      <c r="AO170" t="str">
        <f t="shared" si="59"/>
        <v>New Mexico</v>
      </c>
      <c r="AP170">
        <f t="shared" si="60"/>
        <v>0.25096258518763476</v>
      </c>
      <c r="AQ170">
        <f t="shared" si="61"/>
        <v>0.26653465444381841</v>
      </c>
      <c r="AR170">
        <f t="shared" si="62"/>
        <v>0.58230593527098906</v>
      </c>
      <c r="AS170" t="str">
        <f t="shared" si="63"/>
        <v>New Mexico</v>
      </c>
      <c r="AT170">
        <f t="shared" si="64"/>
        <v>0.58230593527098906</v>
      </c>
      <c r="AU170">
        <f t="shared" si="65"/>
        <v>169</v>
      </c>
      <c r="AV170">
        <f t="shared" si="66"/>
        <v>159</v>
      </c>
      <c r="AW170">
        <f t="shared" si="67"/>
        <v>166</v>
      </c>
      <c r="AX170" t="str">
        <f t="shared" si="68"/>
        <v>New Mexico</v>
      </c>
      <c r="AY170" t="str">
        <f t="shared" si="69"/>
        <v/>
      </c>
      <c r="AZ170">
        <v>169</v>
      </c>
      <c r="BI170" t="s">
        <v>129</v>
      </c>
      <c r="BJ170">
        <v>0.62651985964086609</v>
      </c>
    </row>
    <row r="171" spans="2:62">
      <c r="B171">
        <v>1</v>
      </c>
      <c r="C171">
        <v>1</v>
      </c>
      <c r="D171" t="s">
        <v>376</v>
      </c>
      <c r="E171">
        <v>70.629199999999997</v>
      </c>
      <c r="F171">
        <v>60</v>
      </c>
      <c r="G171">
        <v>69.424599999999998</v>
      </c>
      <c r="H171">
        <v>57</v>
      </c>
      <c r="I171">
        <v>106.11</v>
      </c>
      <c r="J171">
        <v>81</v>
      </c>
      <c r="K171">
        <v>103.694</v>
      </c>
      <c r="L171">
        <v>167</v>
      </c>
      <c r="M171">
        <v>100.977</v>
      </c>
      <c r="N171">
        <v>157</v>
      </c>
      <c r="O171">
        <v>103.959</v>
      </c>
      <c r="P171">
        <v>199</v>
      </c>
      <c r="Q171">
        <v>-0.26486500000000002</v>
      </c>
      <c r="R171">
        <v>172</v>
      </c>
      <c r="S171">
        <f t="shared" si="47"/>
        <v>-3.7519892622314933E-3</v>
      </c>
      <c r="T171">
        <f t="shared" si="48"/>
        <v>172</v>
      </c>
      <c r="U171">
        <f t="shared" si="49"/>
        <v>759436.63331417122</v>
      </c>
      <c r="V171">
        <f t="shared" si="50"/>
        <v>126</v>
      </c>
      <c r="W171">
        <f t="shared" si="51"/>
        <v>23.877841340297504</v>
      </c>
      <c r="X171">
        <f t="shared" si="52"/>
        <v>149</v>
      </c>
      <c r="Y171">
        <f t="shared" si="53"/>
        <v>160.5</v>
      </c>
      <c r="Z171">
        <v>0.53920000000000001</v>
      </c>
      <c r="AA171">
        <v>151</v>
      </c>
      <c r="AB171">
        <v>0.33679999999999999</v>
      </c>
      <c r="AC171">
        <f t="shared" si="54"/>
        <v>0.438</v>
      </c>
      <c r="AD171">
        <v>202</v>
      </c>
      <c r="AE171">
        <v>0.41899999999999998</v>
      </c>
      <c r="AF171">
        <v>201</v>
      </c>
      <c r="AG171">
        <v>0.31740000000000002</v>
      </c>
      <c r="AH171">
        <v>250</v>
      </c>
      <c r="AI171">
        <f t="shared" si="55"/>
        <v>185.25</v>
      </c>
      <c r="AJ171">
        <f>IF(C171=1,(AI171/Z171),REF)</f>
        <v>343.56454005934717</v>
      </c>
      <c r="AK171">
        <f t="shared" si="56"/>
        <v>165</v>
      </c>
      <c r="AL171">
        <f>IF(B171=1,(AI171/AC171),REF)</f>
        <v>422.94520547945206</v>
      </c>
      <c r="AM171">
        <f t="shared" si="57"/>
        <v>190</v>
      </c>
      <c r="AN171">
        <f t="shared" si="58"/>
        <v>165</v>
      </c>
      <c r="AO171" t="str">
        <f t="shared" si="59"/>
        <v>Weber St.</v>
      </c>
      <c r="AP171">
        <f t="shared" si="60"/>
        <v>0.30604353382567834</v>
      </c>
      <c r="AQ171">
        <f t="shared" si="61"/>
        <v>0.21041752608509634</v>
      </c>
      <c r="AR171">
        <f t="shared" si="62"/>
        <v>0.58183927660585233</v>
      </c>
      <c r="AS171" t="str">
        <f t="shared" si="63"/>
        <v>Weber St.</v>
      </c>
      <c r="AT171">
        <f t="shared" si="64"/>
        <v>0.58183927660585233</v>
      </c>
      <c r="AU171">
        <f t="shared" si="65"/>
        <v>170</v>
      </c>
      <c r="AV171">
        <f t="shared" si="66"/>
        <v>179</v>
      </c>
      <c r="AW171">
        <f t="shared" si="67"/>
        <v>186</v>
      </c>
      <c r="AX171" t="str">
        <f t="shared" si="68"/>
        <v>Weber St.</v>
      </c>
      <c r="AY171" t="str">
        <f t="shared" si="69"/>
        <v/>
      </c>
      <c r="AZ171">
        <v>170</v>
      </c>
      <c r="BI171" t="s">
        <v>294</v>
      </c>
      <c r="BJ171">
        <v>0.6265413895100872</v>
      </c>
    </row>
    <row r="172" spans="2:62">
      <c r="B172">
        <v>1</v>
      </c>
      <c r="C172">
        <v>1</v>
      </c>
      <c r="D172" t="s">
        <v>257</v>
      </c>
      <c r="E172">
        <v>71.708200000000005</v>
      </c>
      <c r="F172">
        <v>33</v>
      </c>
      <c r="G172">
        <v>70.240399999999994</v>
      </c>
      <c r="H172">
        <v>36</v>
      </c>
      <c r="I172">
        <v>112.464</v>
      </c>
      <c r="J172">
        <v>17</v>
      </c>
      <c r="K172">
        <v>109.816</v>
      </c>
      <c r="L172">
        <v>61</v>
      </c>
      <c r="M172">
        <v>107.592</v>
      </c>
      <c r="N172">
        <v>297</v>
      </c>
      <c r="O172">
        <v>108.949</v>
      </c>
      <c r="P172">
        <v>284</v>
      </c>
      <c r="Q172">
        <v>0.86698600000000003</v>
      </c>
      <c r="R172">
        <v>159</v>
      </c>
      <c r="S172">
        <f t="shared" si="47"/>
        <v>1.2090667455047043E-2</v>
      </c>
      <c r="T172">
        <f t="shared" si="48"/>
        <v>159</v>
      </c>
      <c r="U172">
        <f t="shared" si="49"/>
        <v>864768.89981681935</v>
      </c>
      <c r="V172">
        <f t="shared" si="50"/>
        <v>33</v>
      </c>
      <c r="W172">
        <f t="shared" si="51"/>
        <v>25.350607799064218</v>
      </c>
      <c r="X172">
        <f t="shared" si="52"/>
        <v>231</v>
      </c>
      <c r="Y172">
        <f t="shared" si="53"/>
        <v>195</v>
      </c>
      <c r="Z172">
        <v>0.47410000000000002</v>
      </c>
      <c r="AA172">
        <v>172</v>
      </c>
      <c r="AB172">
        <v>0.50729999999999997</v>
      </c>
      <c r="AC172">
        <f t="shared" si="54"/>
        <v>0.49070000000000003</v>
      </c>
      <c r="AD172">
        <v>170</v>
      </c>
      <c r="AE172">
        <v>0.25240000000000001</v>
      </c>
      <c r="AF172">
        <v>275</v>
      </c>
      <c r="AG172">
        <v>0.55720000000000003</v>
      </c>
      <c r="AH172">
        <v>149</v>
      </c>
      <c r="AI172">
        <f t="shared" si="55"/>
        <v>163.5</v>
      </c>
      <c r="AJ172">
        <f>IF(C172=1,(AI172/Z172),REF)</f>
        <v>344.86395275258383</v>
      </c>
      <c r="AK172">
        <f t="shared" si="56"/>
        <v>166</v>
      </c>
      <c r="AL172">
        <f>IF(B172=1,(AI172/AC172),REF)</f>
        <v>333.19747299775827</v>
      </c>
      <c r="AM172">
        <f t="shared" si="57"/>
        <v>164</v>
      </c>
      <c r="AN172">
        <f t="shared" si="58"/>
        <v>164</v>
      </c>
      <c r="AO172" t="str">
        <f t="shared" si="59"/>
        <v>Oral Roberts</v>
      </c>
      <c r="AP172">
        <f t="shared" si="60"/>
        <v>0.26899198078851705</v>
      </c>
      <c r="AQ172">
        <f t="shared" si="61"/>
        <v>0.24286876174333424</v>
      </c>
      <c r="AR172">
        <f t="shared" si="62"/>
        <v>0.57976064393109017</v>
      </c>
      <c r="AS172" t="str">
        <f t="shared" si="63"/>
        <v>Oral Roberts</v>
      </c>
      <c r="AT172">
        <f t="shared" si="64"/>
        <v>0.57976064393109017</v>
      </c>
      <c r="AU172">
        <f t="shared" si="65"/>
        <v>171</v>
      </c>
      <c r="AV172">
        <f t="shared" si="66"/>
        <v>168.33333333333334</v>
      </c>
      <c r="AW172">
        <f t="shared" si="67"/>
        <v>179</v>
      </c>
      <c r="AX172" t="str">
        <f t="shared" si="68"/>
        <v>Oral Roberts</v>
      </c>
      <c r="AY172" t="str">
        <f t="shared" si="69"/>
        <v/>
      </c>
      <c r="AZ172">
        <v>171</v>
      </c>
      <c r="BI172" t="s">
        <v>275</v>
      </c>
      <c r="BJ172">
        <v>0.62655269987395534</v>
      </c>
    </row>
    <row r="173" spans="2:62">
      <c r="B173">
        <v>1</v>
      </c>
      <c r="C173">
        <v>1</v>
      </c>
      <c r="D173" t="s">
        <v>132</v>
      </c>
      <c r="E173">
        <v>71.017700000000005</v>
      </c>
      <c r="F173">
        <v>48</v>
      </c>
      <c r="G173">
        <v>69.919200000000004</v>
      </c>
      <c r="H173">
        <v>43</v>
      </c>
      <c r="I173">
        <v>99.495999999999995</v>
      </c>
      <c r="J173">
        <v>230</v>
      </c>
      <c r="K173">
        <v>104.91500000000001</v>
      </c>
      <c r="L173">
        <v>140</v>
      </c>
      <c r="M173">
        <v>108.658</v>
      </c>
      <c r="N173">
        <v>313</v>
      </c>
      <c r="O173">
        <v>105.452</v>
      </c>
      <c r="P173">
        <v>225</v>
      </c>
      <c r="Q173">
        <v>-0.53718200000000005</v>
      </c>
      <c r="R173">
        <v>176</v>
      </c>
      <c r="S173">
        <f t="shared" si="47"/>
        <v>-7.5614952328784497E-3</v>
      </c>
      <c r="T173">
        <f t="shared" si="48"/>
        <v>176</v>
      </c>
      <c r="U173">
        <f t="shared" si="49"/>
        <v>781702.9896578826</v>
      </c>
      <c r="V173">
        <f t="shared" si="50"/>
        <v>101</v>
      </c>
      <c r="W173">
        <f t="shared" si="51"/>
        <v>24.295235354644696</v>
      </c>
      <c r="X173">
        <f t="shared" si="52"/>
        <v>168</v>
      </c>
      <c r="Y173">
        <f t="shared" si="53"/>
        <v>172</v>
      </c>
      <c r="Z173">
        <v>0.47260000000000002</v>
      </c>
      <c r="AA173">
        <v>173</v>
      </c>
      <c r="AB173">
        <v>0.49730000000000002</v>
      </c>
      <c r="AC173">
        <f t="shared" si="54"/>
        <v>0.48494999999999999</v>
      </c>
      <c r="AD173">
        <v>173</v>
      </c>
      <c r="AE173">
        <v>0.54520000000000002</v>
      </c>
      <c r="AF173">
        <v>153</v>
      </c>
      <c r="AG173">
        <v>0.55420000000000003</v>
      </c>
      <c r="AH173">
        <v>151</v>
      </c>
      <c r="AI173">
        <f t="shared" si="55"/>
        <v>154.33333333333334</v>
      </c>
      <c r="AJ173">
        <f>IF(C173=1,(AI173/Z173),REF)</f>
        <v>326.56227958809421</v>
      </c>
      <c r="AK173">
        <f t="shared" si="56"/>
        <v>159</v>
      </c>
      <c r="AL173">
        <f>IF(B173=1,(AI173/AC173),REF)</f>
        <v>318.24586727154002</v>
      </c>
      <c r="AM173">
        <f t="shared" si="57"/>
        <v>157</v>
      </c>
      <c r="AN173">
        <f t="shared" si="58"/>
        <v>153</v>
      </c>
      <c r="AO173" t="str">
        <f t="shared" si="59"/>
        <v>Georgetown</v>
      </c>
      <c r="AP173">
        <f t="shared" si="60"/>
        <v>0.26960706785758981</v>
      </c>
      <c r="AQ173">
        <f t="shared" si="61"/>
        <v>0.24140426019967487</v>
      </c>
      <c r="AR173">
        <f t="shared" si="62"/>
        <v>0.57937561540792581</v>
      </c>
      <c r="AS173" t="str">
        <f t="shared" si="63"/>
        <v>Georgetown</v>
      </c>
      <c r="AT173">
        <f t="shared" si="64"/>
        <v>0.57937561540792581</v>
      </c>
      <c r="AU173">
        <f t="shared" si="65"/>
        <v>172</v>
      </c>
      <c r="AV173">
        <f t="shared" si="66"/>
        <v>166</v>
      </c>
      <c r="AW173">
        <f t="shared" si="67"/>
        <v>175</v>
      </c>
      <c r="AX173" t="str">
        <f t="shared" si="68"/>
        <v>Georgetown</v>
      </c>
      <c r="AY173" t="str">
        <f t="shared" si="69"/>
        <v/>
      </c>
      <c r="AZ173">
        <v>172</v>
      </c>
      <c r="BI173" t="s">
        <v>332</v>
      </c>
      <c r="BJ173">
        <v>0.62636997991967303</v>
      </c>
    </row>
    <row r="174" spans="2:62">
      <c r="B174">
        <v>1</v>
      </c>
      <c r="C174">
        <v>1</v>
      </c>
      <c r="D174" t="s">
        <v>212</v>
      </c>
      <c r="E174">
        <v>67.135800000000003</v>
      </c>
      <c r="F174">
        <v>233</v>
      </c>
      <c r="G174">
        <v>65.512100000000004</v>
      </c>
      <c r="H174">
        <v>260</v>
      </c>
      <c r="I174">
        <v>96.117599999999996</v>
      </c>
      <c r="J174">
        <v>292</v>
      </c>
      <c r="K174">
        <v>104.096</v>
      </c>
      <c r="L174">
        <v>158</v>
      </c>
      <c r="M174">
        <v>104.801</v>
      </c>
      <c r="N174">
        <v>250</v>
      </c>
      <c r="O174">
        <v>101.05800000000001</v>
      </c>
      <c r="P174">
        <v>135</v>
      </c>
      <c r="Q174">
        <v>3.03843</v>
      </c>
      <c r="R174">
        <v>136</v>
      </c>
      <c r="S174">
        <f t="shared" si="47"/>
        <v>4.5251564738932083E-2</v>
      </c>
      <c r="T174">
        <f t="shared" si="48"/>
        <v>135</v>
      </c>
      <c r="U174">
        <f t="shared" si="49"/>
        <v>727481.99917793286</v>
      </c>
      <c r="V174">
        <f t="shared" si="50"/>
        <v>177</v>
      </c>
      <c r="W174">
        <f t="shared" si="51"/>
        <v>24.008164052772084</v>
      </c>
      <c r="X174">
        <f t="shared" si="52"/>
        <v>154</v>
      </c>
      <c r="Y174">
        <f t="shared" si="53"/>
        <v>144.5</v>
      </c>
      <c r="Z174">
        <v>0.44529999999999997</v>
      </c>
      <c r="AA174">
        <v>186</v>
      </c>
      <c r="AB174">
        <v>0.60340000000000005</v>
      </c>
      <c r="AC174">
        <f t="shared" si="54"/>
        <v>0.52434999999999998</v>
      </c>
      <c r="AD174">
        <v>159</v>
      </c>
      <c r="AE174">
        <v>0.62309999999999999</v>
      </c>
      <c r="AF174">
        <v>126</v>
      </c>
      <c r="AG174">
        <v>0.2747</v>
      </c>
      <c r="AH174">
        <v>271</v>
      </c>
      <c r="AI174">
        <f t="shared" si="55"/>
        <v>168.75</v>
      </c>
      <c r="AJ174">
        <f>IF(C174=1,(AI174/Z174),REF)</f>
        <v>378.95800583876041</v>
      </c>
      <c r="AK174">
        <f t="shared" si="56"/>
        <v>175</v>
      </c>
      <c r="AL174">
        <f>IF(B174=1,(AI174/AC174),REF)</f>
        <v>321.82702393439496</v>
      </c>
      <c r="AM174">
        <f t="shared" si="57"/>
        <v>159</v>
      </c>
      <c r="AN174">
        <f t="shared" si="58"/>
        <v>126</v>
      </c>
      <c r="AO174" t="str">
        <f t="shared" si="59"/>
        <v>Missouri</v>
      </c>
      <c r="AP174">
        <f t="shared" si="60"/>
        <v>0.25028092092002369</v>
      </c>
      <c r="AQ174">
        <f t="shared" si="61"/>
        <v>0.26065242614376594</v>
      </c>
      <c r="AR174">
        <f t="shared" si="62"/>
        <v>0.57934024839968656</v>
      </c>
      <c r="AS174" t="str">
        <f t="shared" si="63"/>
        <v>Missouri</v>
      </c>
      <c r="AT174">
        <f t="shared" si="64"/>
        <v>0.57934024839968656</v>
      </c>
      <c r="AU174">
        <f t="shared" si="65"/>
        <v>173</v>
      </c>
      <c r="AV174">
        <f t="shared" si="66"/>
        <v>152.66666666666666</v>
      </c>
      <c r="AW174">
        <f t="shared" si="67"/>
        <v>159</v>
      </c>
      <c r="AX174" t="str">
        <f t="shared" si="68"/>
        <v>Missouri</v>
      </c>
      <c r="AY174" t="str">
        <f t="shared" si="69"/>
        <v/>
      </c>
      <c r="AZ174">
        <v>173</v>
      </c>
      <c r="BI174" t="s">
        <v>136</v>
      </c>
      <c r="BJ174">
        <v>0.62400267840371182</v>
      </c>
    </row>
    <row r="175" spans="2:62">
      <c r="B175">
        <v>1</v>
      </c>
      <c r="C175">
        <v>1</v>
      </c>
      <c r="D175" t="s">
        <v>64</v>
      </c>
      <c r="E175">
        <v>69.113900000000001</v>
      </c>
      <c r="F175">
        <v>112</v>
      </c>
      <c r="G175">
        <v>67.249899999999997</v>
      </c>
      <c r="H175">
        <v>164</v>
      </c>
      <c r="I175">
        <v>100.07299999999999</v>
      </c>
      <c r="J175">
        <v>215</v>
      </c>
      <c r="K175">
        <v>100.485</v>
      </c>
      <c r="L175">
        <v>224</v>
      </c>
      <c r="M175">
        <v>102.166</v>
      </c>
      <c r="N175">
        <v>191</v>
      </c>
      <c r="O175">
        <v>103.387</v>
      </c>
      <c r="P175">
        <v>183</v>
      </c>
      <c r="Q175">
        <v>-2.9016299999999999</v>
      </c>
      <c r="R175">
        <v>205</v>
      </c>
      <c r="S175">
        <f t="shared" si="47"/>
        <v>-4.1988659300082921E-2</v>
      </c>
      <c r="T175">
        <f t="shared" si="48"/>
        <v>205</v>
      </c>
      <c r="U175">
        <f t="shared" si="49"/>
        <v>697859.30561712757</v>
      </c>
      <c r="V175">
        <f t="shared" si="50"/>
        <v>211</v>
      </c>
      <c r="W175">
        <f t="shared" si="51"/>
        <v>24.186893555727877</v>
      </c>
      <c r="X175">
        <f t="shared" si="52"/>
        <v>163</v>
      </c>
      <c r="Y175">
        <f t="shared" si="53"/>
        <v>184</v>
      </c>
      <c r="Z175">
        <v>0.57499999999999996</v>
      </c>
      <c r="AA175">
        <v>137</v>
      </c>
      <c r="AB175">
        <v>0.19939999999999999</v>
      </c>
      <c r="AC175">
        <f t="shared" si="54"/>
        <v>0.38719999999999999</v>
      </c>
      <c r="AD175">
        <v>223</v>
      </c>
      <c r="AE175">
        <v>0.33629999999999999</v>
      </c>
      <c r="AF175">
        <v>232</v>
      </c>
      <c r="AG175">
        <v>0.59330000000000005</v>
      </c>
      <c r="AH175">
        <v>129</v>
      </c>
      <c r="AI175">
        <f t="shared" si="55"/>
        <v>197.33333333333334</v>
      </c>
      <c r="AJ175">
        <f>IF(C175=1,(AI175/Z175),REF)</f>
        <v>343.1884057971015</v>
      </c>
      <c r="AK175">
        <f t="shared" si="56"/>
        <v>164</v>
      </c>
      <c r="AL175">
        <f>IF(B175=1,(AI175/AC175),REF)</f>
        <v>509.64187327823697</v>
      </c>
      <c r="AM175">
        <f t="shared" si="57"/>
        <v>212</v>
      </c>
      <c r="AN175">
        <f t="shared" si="58"/>
        <v>164</v>
      </c>
      <c r="AO175" t="str">
        <f t="shared" si="59"/>
        <v>Brown</v>
      </c>
      <c r="AP175">
        <f t="shared" si="60"/>
        <v>0.32639894157228333</v>
      </c>
      <c r="AQ175">
        <f t="shared" si="61"/>
        <v>0.18172744627238765</v>
      </c>
      <c r="AR175">
        <f t="shared" si="62"/>
        <v>0.5780650350942671</v>
      </c>
      <c r="AS175" t="str">
        <f t="shared" si="63"/>
        <v>Brown</v>
      </c>
      <c r="AT175">
        <f t="shared" si="64"/>
        <v>0.5780650350942671</v>
      </c>
      <c r="AU175">
        <f t="shared" si="65"/>
        <v>174</v>
      </c>
      <c r="AV175">
        <f t="shared" si="66"/>
        <v>187</v>
      </c>
      <c r="AW175">
        <f t="shared" si="67"/>
        <v>194</v>
      </c>
      <c r="AX175" t="str">
        <f t="shared" si="68"/>
        <v>Brown</v>
      </c>
      <c r="AY175" t="str">
        <f t="shared" si="69"/>
        <v/>
      </c>
      <c r="AZ175">
        <v>174</v>
      </c>
      <c r="BI175" t="s">
        <v>345</v>
      </c>
      <c r="BJ175">
        <v>0.62289010040253601</v>
      </c>
    </row>
    <row r="176" spans="2:62">
      <c r="B176">
        <v>1</v>
      </c>
      <c r="C176">
        <v>1</v>
      </c>
      <c r="D176" t="s">
        <v>55</v>
      </c>
      <c r="E176">
        <v>63.347099999999998</v>
      </c>
      <c r="F176">
        <v>348</v>
      </c>
      <c r="G176">
        <v>61.909300000000002</v>
      </c>
      <c r="H176">
        <v>353</v>
      </c>
      <c r="I176">
        <v>107.226</v>
      </c>
      <c r="J176">
        <v>62</v>
      </c>
      <c r="K176">
        <v>108.229</v>
      </c>
      <c r="L176">
        <v>82</v>
      </c>
      <c r="M176">
        <v>110.806</v>
      </c>
      <c r="N176">
        <v>335</v>
      </c>
      <c r="O176">
        <v>110.611</v>
      </c>
      <c r="P176">
        <v>312</v>
      </c>
      <c r="Q176">
        <v>-2.3827500000000001</v>
      </c>
      <c r="R176">
        <v>199</v>
      </c>
      <c r="S176">
        <f t="shared" si="47"/>
        <v>-3.7602352751744041E-2</v>
      </c>
      <c r="T176">
        <f t="shared" si="48"/>
        <v>201</v>
      </c>
      <c r="U176">
        <f t="shared" si="49"/>
        <v>742017.29733967106</v>
      </c>
      <c r="V176">
        <f t="shared" si="50"/>
        <v>149</v>
      </c>
      <c r="W176">
        <f t="shared" si="51"/>
        <v>29.400219442375572</v>
      </c>
      <c r="X176">
        <f t="shared" si="52"/>
        <v>352</v>
      </c>
      <c r="Y176">
        <f t="shared" si="53"/>
        <v>276.5</v>
      </c>
      <c r="Z176">
        <v>0.50700000000000001</v>
      </c>
      <c r="AA176">
        <v>166</v>
      </c>
      <c r="AB176">
        <v>0.4163</v>
      </c>
      <c r="AC176">
        <f t="shared" si="54"/>
        <v>0.46165</v>
      </c>
      <c r="AD176">
        <v>186</v>
      </c>
      <c r="AE176">
        <v>0.46110000000000001</v>
      </c>
      <c r="AF176">
        <v>185</v>
      </c>
      <c r="AG176">
        <v>0.36570000000000003</v>
      </c>
      <c r="AH176">
        <v>229</v>
      </c>
      <c r="AI176">
        <f t="shared" si="55"/>
        <v>204.41666666666666</v>
      </c>
      <c r="AJ176">
        <f>IF(C176=1,(AI176/Z176),REF)</f>
        <v>403.18869165023011</v>
      </c>
      <c r="AK176">
        <f t="shared" si="56"/>
        <v>185</v>
      </c>
      <c r="AL176">
        <f>IF(B176=1,(AI176/AC176),REF)</f>
        <v>442.79576880031766</v>
      </c>
      <c r="AM176">
        <f t="shared" si="57"/>
        <v>195</v>
      </c>
      <c r="AN176">
        <f t="shared" si="58"/>
        <v>185</v>
      </c>
      <c r="AO176" t="str">
        <f t="shared" si="59"/>
        <v>Bellarmine</v>
      </c>
      <c r="AP176">
        <f t="shared" si="60"/>
        <v>0.28319871789445628</v>
      </c>
      <c r="AQ176">
        <f t="shared" si="61"/>
        <v>0.22051123424889171</v>
      </c>
      <c r="AR176">
        <f t="shared" si="62"/>
        <v>0.57605004431816587</v>
      </c>
      <c r="AS176" t="str">
        <f t="shared" si="63"/>
        <v>Bellarmine</v>
      </c>
      <c r="AT176">
        <f t="shared" si="64"/>
        <v>0.57605004431816587</v>
      </c>
      <c r="AU176">
        <f t="shared" si="65"/>
        <v>175</v>
      </c>
      <c r="AV176">
        <f t="shared" si="66"/>
        <v>182</v>
      </c>
      <c r="AW176">
        <f t="shared" si="67"/>
        <v>189</v>
      </c>
      <c r="AX176" t="str">
        <f t="shared" si="68"/>
        <v>Bellarmine</v>
      </c>
      <c r="AY176" t="str">
        <f t="shared" si="69"/>
        <v/>
      </c>
      <c r="AZ176">
        <v>175</v>
      </c>
      <c r="BI176" t="s">
        <v>308</v>
      </c>
      <c r="BJ176">
        <v>0.62081254385364837</v>
      </c>
    </row>
    <row r="177" spans="2:62">
      <c r="B177">
        <v>1</v>
      </c>
      <c r="C177">
        <v>1</v>
      </c>
      <c r="D177" t="s">
        <v>339</v>
      </c>
      <c r="E177">
        <v>67.323400000000007</v>
      </c>
      <c r="F177">
        <v>220</v>
      </c>
      <c r="G177">
        <v>66.376599999999996</v>
      </c>
      <c r="H177">
        <v>216</v>
      </c>
      <c r="I177">
        <v>100.113</v>
      </c>
      <c r="J177">
        <v>212</v>
      </c>
      <c r="K177">
        <v>103.773</v>
      </c>
      <c r="L177">
        <v>166</v>
      </c>
      <c r="M177">
        <v>103.86</v>
      </c>
      <c r="N177">
        <v>230</v>
      </c>
      <c r="O177">
        <v>104.05200000000001</v>
      </c>
      <c r="P177">
        <v>202</v>
      </c>
      <c r="Q177">
        <v>-0.27914800000000001</v>
      </c>
      <c r="R177">
        <v>173</v>
      </c>
      <c r="S177">
        <f t="shared" si="47"/>
        <v>-4.1441757249338351E-3</v>
      </c>
      <c r="T177">
        <f t="shared" si="48"/>
        <v>173</v>
      </c>
      <c r="U177">
        <f t="shared" si="49"/>
        <v>724994.62185307872</v>
      </c>
      <c r="V177">
        <f t="shared" si="50"/>
        <v>183</v>
      </c>
      <c r="W177">
        <f t="shared" si="51"/>
        <v>25.086186740692948</v>
      </c>
      <c r="X177">
        <f t="shared" si="52"/>
        <v>213</v>
      </c>
      <c r="Y177">
        <f t="shared" si="53"/>
        <v>193</v>
      </c>
      <c r="Z177">
        <v>0.44030000000000002</v>
      </c>
      <c r="AA177">
        <v>192</v>
      </c>
      <c r="AB177">
        <v>0.5968</v>
      </c>
      <c r="AC177">
        <f t="shared" si="54"/>
        <v>0.51855000000000007</v>
      </c>
      <c r="AD177">
        <v>160</v>
      </c>
      <c r="AE177">
        <v>0.49209999999999998</v>
      </c>
      <c r="AF177">
        <v>173</v>
      </c>
      <c r="AG177">
        <v>0.48349999999999999</v>
      </c>
      <c r="AH177">
        <v>179</v>
      </c>
      <c r="AI177">
        <f t="shared" si="55"/>
        <v>176.83333333333334</v>
      </c>
      <c r="AJ177">
        <f>IF(C177=1,(AI177/Z177),REF)</f>
        <v>401.62010750246043</v>
      </c>
      <c r="AK177">
        <f t="shared" si="56"/>
        <v>184</v>
      </c>
      <c r="AL177">
        <f>IF(B177=1,(AI177/AC177),REF)</f>
        <v>341.01500980297624</v>
      </c>
      <c r="AM177">
        <f t="shared" si="57"/>
        <v>169</v>
      </c>
      <c r="AN177">
        <f t="shared" si="58"/>
        <v>160</v>
      </c>
      <c r="AO177" t="str">
        <f t="shared" si="59"/>
        <v>Tulsa</v>
      </c>
      <c r="AP177">
        <f t="shared" si="60"/>
        <v>0.24603749602831609</v>
      </c>
      <c r="AQ177">
        <f t="shared" si="61"/>
        <v>0.25591000465793234</v>
      </c>
      <c r="AR177">
        <f t="shared" si="62"/>
        <v>0.57524297038236372</v>
      </c>
      <c r="AS177" t="str">
        <f t="shared" si="63"/>
        <v>Tulsa</v>
      </c>
      <c r="AT177">
        <f t="shared" si="64"/>
        <v>0.57524297038236372</v>
      </c>
      <c r="AU177">
        <f t="shared" si="65"/>
        <v>176</v>
      </c>
      <c r="AV177">
        <f t="shared" si="66"/>
        <v>165.33333333333334</v>
      </c>
      <c r="AW177">
        <f t="shared" si="67"/>
        <v>173</v>
      </c>
      <c r="AX177" t="str">
        <f t="shared" si="68"/>
        <v>Tulsa</v>
      </c>
      <c r="AY177" t="str">
        <f t="shared" si="69"/>
        <v/>
      </c>
      <c r="AZ177">
        <v>176</v>
      </c>
      <c r="BI177" t="s">
        <v>135</v>
      </c>
      <c r="BJ177">
        <v>0.61737977870277339</v>
      </c>
    </row>
    <row r="178" spans="2:62">
      <c r="B178">
        <v>1</v>
      </c>
      <c r="C178">
        <v>1</v>
      </c>
      <c r="D178" t="s">
        <v>96</v>
      </c>
      <c r="E178">
        <v>72.941699999999997</v>
      </c>
      <c r="F178">
        <v>12</v>
      </c>
      <c r="G178">
        <v>71.633200000000002</v>
      </c>
      <c r="H178">
        <v>16</v>
      </c>
      <c r="I178">
        <v>104.175</v>
      </c>
      <c r="J178">
        <v>129</v>
      </c>
      <c r="K178">
        <v>103.629</v>
      </c>
      <c r="L178">
        <v>169</v>
      </c>
      <c r="M178">
        <v>104.161</v>
      </c>
      <c r="N178">
        <v>239</v>
      </c>
      <c r="O178">
        <v>105.372</v>
      </c>
      <c r="P178">
        <v>224</v>
      </c>
      <c r="Q178">
        <v>-1.74335</v>
      </c>
      <c r="R178">
        <v>192</v>
      </c>
      <c r="S178">
        <f t="shared" si="47"/>
        <v>-2.3895796231785043E-2</v>
      </c>
      <c r="T178">
        <f t="shared" si="48"/>
        <v>192</v>
      </c>
      <c r="U178">
        <f t="shared" si="49"/>
        <v>783318.70186292974</v>
      </c>
      <c r="V178">
        <f t="shared" si="50"/>
        <v>97</v>
      </c>
      <c r="W178">
        <f t="shared" si="51"/>
        <v>23.625688644509026</v>
      </c>
      <c r="X178">
        <f t="shared" si="52"/>
        <v>140</v>
      </c>
      <c r="Y178">
        <f t="shared" si="53"/>
        <v>166</v>
      </c>
      <c r="Z178">
        <v>0.44879999999999998</v>
      </c>
      <c r="AA178">
        <v>182</v>
      </c>
      <c r="AB178">
        <v>0.52049999999999996</v>
      </c>
      <c r="AC178">
        <f t="shared" si="54"/>
        <v>0.48464999999999997</v>
      </c>
      <c r="AD178">
        <v>174</v>
      </c>
      <c r="AE178">
        <v>0.33090000000000003</v>
      </c>
      <c r="AF178">
        <v>238</v>
      </c>
      <c r="AG178">
        <v>0.56589999999999996</v>
      </c>
      <c r="AH178">
        <v>147</v>
      </c>
      <c r="AI178">
        <f t="shared" si="55"/>
        <v>169</v>
      </c>
      <c r="AJ178">
        <f>IF(C178=1,(AI178/Z178),REF)</f>
        <v>376.55971479500892</v>
      </c>
      <c r="AK178">
        <f t="shared" si="56"/>
        <v>173</v>
      </c>
      <c r="AL178">
        <f>IF(B178=1,(AI178/AC178),REF)</f>
        <v>348.70525121221505</v>
      </c>
      <c r="AM178">
        <f t="shared" si="57"/>
        <v>172</v>
      </c>
      <c r="AN178">
        <f t="shared" si="58"/>
        <v>172</v>
      </c>
      <c r="AO178" t="str">
        <f t="shared" si="59"/>
        <v>Cornell</v>
      </c>
      <c r="AP178">
        <f t="shared" si="60"/>
        <v>0.25240829338620907</v>
      </c>
      <c r="AQ178">
        <f t="shared" si="61"/>
        <v>0.23851418854581274</v>
      </c>
      <c r="AR178">
        <f t="shared" si="62"/>
        <v>0.57015530585118668</v>
      </c>
      <c r="AS178" t="str">
        <f t="shared" si="63"/>
        <v>Cornell</v>
      </c>
      <c r="AT178">
        <f t="shared" si="64"/>
        <v>0.57015530585118668</v>
      </c>
      <c r="AU178">
        <f t="shared" si="65"/>
        <v>177</v>
      </c>
      <c r="AV178">
        <f t="shared" si="66"/>
        <v>174.33333333333334</v>
      </c>
      <c r="AW178">
        <f t="shared" si="67"/>
        <v>181</v>
      </c>
      <c r="AX178" t="str">
        <f t="shared" si="68"/>
        <v>Cornell</v>
      </c>
      <c r="AY178" t="str">
        <f t="shared" si="69"/>
        <v/>
      </c>
      <c r="AZ178">
        <v>177</v>
      </c>
      <c r="BI178" t="s">
        <v>390</v>
      </c>
      <c r="BJ178">
        <v>0.61612693772123539</v>
      </c>
    </row>
    <row r="179" spans="2:62">
      <c r="B179">
        <v>1</v>
      </c>
      <c r="C179">
        <v>1</v>
      </c>
      <c r="D179" t="s">
        <v>73</v>
      </c>
      <c r="E179">
        <v>66.515100000000004</v>
      </c>
      <c r="F179">
        <v>267</v>
      </c>
      <c r="G179">
        <v>65.992599999999996</v>
      </c>
      <c r="H179">
        <v>239</v>
      </c>
      <c r="I179">
        <v>103.807</v>
      </c>
      <c r="J179">
        <v>135</v>
      </c>
      <c r="K179">
        <v>104.65600000000001</v>
      </c>
      <c r="L179">
        <v>144</v>
      </c>
      <c r="M179">
        <v>99.330399999999997</v>
      </c>
      <c r="N179">
        <v>115</v>
      </c>
      <c r="O179">
        <v>102.553</v>
      </c>
      <c r="P179">
        <v>164</v>
      </c>
      <c r="Q179">
        <v>2.1030600000000002</v>
      </c>
      <c r="R179">
        <v>149</v>
      </c>
      <c r="S179">
        <f t="shared" si="47"/>
        <v>3.1616880978905672E-2</v>
      </c>
      <c r="T179">
        <f t="shared" si="48"/>
        <v>148</v>
      </c>
      <c r="U179">
        <f t="shared" si="49"/>
        <v>728531.7978068738</v>
      </c>
      <c r="V179">
        <f t="shared" si="50"/>
        <v>174</v>
      </c>
      <c r="W179">
        <f t="shared" si="51"/>
        <v>24.808307859949608</v>
      </c>
      <c r="X179">
        <f t="shared" si="52"/>
        <v>198</v>
      </c>
      <c r="Y179">
        <f t="shared" si="53"/>
        <v>173</v>
      </c>
      <c r="Z179">
        <v>0.46639999999999998</v>
      </c>
      <c r="AA179">
        <v>176</v>
      </c>
      <c r="AB179">
        <v>0.46600000000000003</v>
      </c>
      <c r="AC179">
        <f t="shared" si="54"/>
        <v>0.4662</v>
      </c>
      <c r="AD179">
        <v>185</v>
      </c>
      <c r="AE179">
        <v>0.48859999999999998</v>
      </c>
      <c r="AF179">
        <v>175</v>
      </c>
      <c r="AG179">
        <v>0.43009999999999998</v>
      </c>
      <c r="AH179">
        <v>200</v>
      </c>
      <c r="AI179">
        <f t="shared" si="55"/>
        <v>175.83333333333334</v>
      </c>
      <c r="AJ179">
        <f>IF(C179=1,(AI179/Z179),REF)</f>
        <v>377.00114351057749</v>
      </c>
      <c r="AK179">
        <f t="shared" si="56"/>
        <v>174</v>
      </c>
      <c r="AL179">
        <f>IF(B179=1,(AI179/AC179),REF)</f>
        <v>377.16287716287718</v>
      </c>
      <c r="AM179">
        <f t="shared" si="57"/>
        <v>178</v>
      </c>
      <c r="AN179">
        <f t="shared" si="58"/>
        <v>174</v>
      </c>
      <c r="AO179" t="str">
        <f t="shared" si="59"/>
        <v>Cal St. Fullerton</v>
      </c>
      <c r="AP179">
        <f t="shared" si="60"/>
        <v>0.26227592828502433</v>
      </c>
      <c r="AQ179">
        <f t="shared" si="61"/>
        <v>0.22719536371800972</v>
      </c>
      <c r="AR179">
        <f t="shared" si="62"/>
        <v>0.56948054469802445</v>
      </c>
      <c r="AS179" t="str">
        <f t="shared" si="63"/>
        <v>Cal St. Fullerton</v>
      </c>
      <c r="AT179">
        <f t="shared" si="64"/>
        <v>0.56948054469802445</v>
      </c>
      <c r="AU179">
        <f t="shared" si="65"/>
        <v>178</v>
      </c>
      <c r="AV179">
        <f t="shared" si="66"/>
        <v>179</v>
      </c>
      <c r="AW179">
        <f t="shared" si="67"/>
        <v>186</v>
      </c>
      <c r="AX179" t="str">
        <f t="shared" si="68"/>
        <v>Cal St. Fullerton</v>
      </c>
      <c r="AY179" t="str">
        <f t="shared" si="69"/>
        <v/>
      </c>
      <c r="AZ179">
        <v>178</v>
      </c>
      <c r="BI179" t="s">
        <v>214</v>
      </c>
      <c r="BJ179">
        <v>0.61579889065328941</v>
      </c>
    </row>
    <row r="180" spans="2:62">
      <c r="B180">
        <v>1</v>
      </c>
      <c r="C180">
        <v>1</v>
      </c>
      <c r="D180" t="s">
        <v>384</v>
      </c>
      <c r="E180">
        <v>68.832400000000007</v>
      </c>
      <c r="F180">
        <v>132</v>
      </c>
      <c r="G180">
        <v>68.238699999999994</v>
      </c>
      <c r="H180">
        <v>105</v>
      </c>
      <c r="I180">
        <v>105.47799999999999</v>
      </c>
      <c r="J180">
        <v>103</v>
      </c>
      <c r="K180">
        <v>105.92100000000001</v>
      </c>
      <c r="L180">
        <v>118</v>
      </c>
      <c r="M180">
        <v>102.48</v>
      </c>
      <c r="N180">
        <v>201</v>
      </c>
      <c r="O180">
        <v>105.509</v>
      </c>
      <c r="P180">
        <v>228</v>
      </c>
      <c r="Q180">
        <v>0.41201500000000002</v>
      </c>
      <c r="R180">
        <v>162</v>
      </c>
      <c r="S180">
        <f t="shared" si="47"/>
        <v>5.9855533150087181E-3</v>
      </c>
      <c r="T180">
        <f t="shared" si="48"/>
        <v>162</v>
      </c>
      <c r="U180">
        <f t="shared" si="49"/>
        <v>772248.47094780859</v>
      </c>
      <c r="V180">
        <f t="shared" si="50"/>
        <v>112</v>
      </c>
      <c r="W180">
        <f t="shared" si="51"/>
        <v>25.088245945094769</v>
      </c>
      <c r="X180">
        <f t="shared" si="52"/>
        <v>214</v>
      </c>
      <c r="Y180">
        <f t="shared" si="53"/>
        <v>188</v>
      </c>
      <c r="Z180">
        <v>0.45679999999999998</v>
      </c>
      <c r="AA180">
        <v>179</v>
      </c>
      <c r="AB180">
        <v>0.47810000000000002</v>
      </c>
      <c r="AC180">
        <f t="shared" si="54"/>
        <v>0.46745000000000003</v>
      </c>
      <c r="AD180">
        <v>184</v>
      </c>
      <c r="AE180">
        <v>0.61680000000000001</v>
      </c>
      <c r="AF180">
        <v>130</v>
      </c>
      <c r="AG180">
        <v>0.46589999999999998</v>
      </c>
      <c r="AH180">
        <v>189</v>
      </c>
      <c r="AI180">
        <f t="shared" si="55"/>
        <v>160.83333333333334</v>
      </c>
      <c r="AJ180">
        <f>IF(C180=1,(AI180/Z180),REF)</f>
        <v>352.086981903094</v>
      </c>
      <c r="AK180">
        <f t="shared" si="56"/>
        <v>169</v>
      </c>
      <c r="AL180">
        <f>IF(B180=1,(AI180/AC180),REF)</f>
        <v>344.06531892894071</v>
      </c>
      <c r="AM180">
        <f t="shared" si="57"/>
        <v>170</v>
      </c>
      <c r="AN180">
        <f t="shared" si="58"/>
        <v>130</v>
      </c>
      <c r="AO180" t="str">
        <f t="shared" si="59"/>
        <v>Winthrop</v>
      </c>
      <c r="AP180">
        <f t="shared" si="60"/>
        <v>0.25863974075101542</v>
      </c>
      <c r="AQ180">
        <f t="shared" si="61"/>
        <v>0.23043495832243163</v>
      </c>
      <c r="AR180">
        <f t="shared" si="62"/>
        <v>0.56929593172170312</v>
      </c>
      <c r="AS180" t="str">
        <f t="shared" si="63"/>
        <v>Winthrop</v>
      </c>
      <c r="AT180">
        <f t="shared" si="64"/>
        <v>0.56929593172170312</v>
      </c>
      <c r="AU180">
        <f t="shared" si="65"/>
        <v>179</v>
      </c>
      <c r="AV180">
        <f t="shared" si="66"/>
        <v>164.33333333333334</v>
      </c>
      <c r="AW180">
        <f t="shared" si="67"/>
        <v>172</v>
      </c>
      <c r="AX180" t="str">
        <f t="shared" si="68"/>
        <v>Winthrop</v>
      </c>
      <c r="AY180" t="str">
        <f t="shared" si="69"/>
        <v/>
      </c>
      <c r="AZ180">
        <v>179</v>
      </c>
      <c r="BI180" t="s">
        <v>75</v>
      </c>
      <c r="BJ180">
        <v>0.61523581037198383</v>
      </c>
    </row>
    <row r="181" spans="2:62">
      <c r="B181">
        <v>1</v>
      </c>
      <c r="C181">
        <v>1</v>
      </c>
      <c r="D181" t="s">
        <v>143</v>
      </c>
      <c r="E181">
        <v>68.855999999999995</v>
      </c>
      <c r="F181">
        <v>131</v>
      </c>
      <c r="G181">
        <v>67.039699999999996</v>
      </c>
      <c r="H181">
        <v>179</v>
      </c>
      <c r="I181">
        <v>99.281599999999997</v>
      </c>
      <c r="J181">
        <v>236</v>
      </c>
      <c r="K181">
        <v>97.922799999999995</v>
      </c>
      <c r="L181">
        <v>273</v>
      </c>
      <c r="M181">
        <v>99.995099999999994</v>
      </c>
      <c r="N181">
        <v>132</v>
      </c>
      <c r="O181">
        <v>102.73</v>
      </c>
      <c r="P181">
        <v>168</v>
      </c>
      <c r="Q181">
        <v>-4.8072100000000004</v>
      </c>
      <c r="R181">
        <v>229</v>
      </c>
      <c r="S181">
        <f t="shared" si="47"/>
        <v>-6.9815266643429894E-2</v>
      </c>
      <c r="T181">
        <f t="shared" si="48"/>
        <v>228</v>
      </c>
      <c r="U181">
        <f t="shared" si="49"/>
        <v>660251.56046354293</v>
      </c>
      <c r="V181">
        <f t="shared" si="50"/>
        <v>264</v>
      </c>
      <c r="W181">
        <f t="shared" si="51"/>
        <v>24.031112193480027</v>
      </c>
      <c r="X181">
        <f t="shared" si="52"/>
        <v>157</v>
      </c>
      <c r="Y181">
        <f t="shared" si="53"/>
        <v>192.5</v>
      </c>
      <c r="Z181">
        <v>0.52139999999999997</v>
      </c>
      <c r="AA181">
        <v>159</v>
      </c>
      <c r="AB181">
        <v>0.30270000000000002</v>
      </c>
      <c r="AC181">
        <f t="shared" si="54"/>
        <v>0.41205000000000003</v>
      </c>
      <c r="AD181">
        <v>209</v>
      </c>
      <c r="AE181">
        <v>0.59250000000000003</v>
      </c>
      <c r="AF181">
        <v>138</v>
      </c>
      <c r="AG181">
        <v>0.48039999999999999</v>
      </c>
      <c r="AH181">
        <v>183</v>
      </c>
      <c r="AI181">
        <f t="shared" si="55"/>
        <v>202.41666666666666</v>
      </c>
      <c r="AJ181">
        <f>IF(C181=1,(AI181/Z181),REF)</f>
        <v>388.21761923027748</v>
      </c>
      <c r="AK181">
        <f t="shared" si="56"/>
        <v>180</v>
      </c>
      <c r="AL181">
        <f>IF(B181=1,(AI181/AC181),REF)</f>
        <v>491.24297213121378</v>
      </c>
      <c r="AM181">
        <f t="shared" si="57"/>
        <v>208</v>
      </c>
      <c r="AN181">
        <f t="shared" si="58"/>
        <v>138</v>
      </c>
      <c r="AO181" t="str">
        <f t="shared" si="59"/>
        <v>Harvard</v>
      </c>
      <c r="AP181">
        <f t="shared" si="60"/>
        <v>0.29234633956804973</v>
      </c>
      <c r="AQ181">
        <f t="shared" si="61"/>
        <v>0.19428138359087202</v>
      </c>
      <c r="AR181">
        <f t="shared" si="62"/>
        <v>0.56815487904982653</v>
      </c>
      <c r="AS181" t="str">
        <f t="shared" si="63"/>
        <v>Harvard</v>
      </c>
      <c r="AT181">
        <f t="shared" si="64"/>
        <v>0.56815487904982653</v>
      </c>
      <c r="AU181">
        <f t="shared" si="65"/>
        <v>180</v>
      </c>
      <c r="AV181">
        <f t="shared" si="66"/>
        <v>175.66666666666666</v>
      </c>
      <c r="AW181">
        <f t="shared" si="67"/>
        <v>182</v>
      </c>
      <c r="AX181" t="str">
        <f t="shared" si="68"/>
        <v>Harvard</v>
      </c>
      <c r="AY181" t="str">
        <f t="shared" si="69"/>
        <v/>
      </c>
      <c r="AZ181">
        <v>180</v>
      </c>
      <c r="BI181" t="s">
        <v>181</v>
      </c>
      <c r="BJ181">
        <v>0.6100755371033999</v>
      </c>
    </row>
    <row r="182" spans="2:62">
      <c r="B182">
        <v>1</v>
      </c>
      <c r="C182">
        <v>1</v>
      </c>
      <c r="D182" t="s">
        <v>76</v>
      </c>
      <c r="E182">
        <v>63.127200000000002</v>
      </c>
      <c r="F182">
        <v>349</v>
      </c>
      <c r="G182">
        <v>62.315100000000001</v>
      </c>
      <c r="H182">
        <v>346</v>
      </c>
      <c r="I182">
        <v>101.467</v>
      </c>
      <c r="J182">
        <v>188</v>
      </c>
      <c r="K182">
        <v>100.831</v>
      </c>
      <c r="L182">
        <v>219</v>
      </c>
      <c r="M182">
        <v>99.950999999999993</v>
      </c>
      <c r="N182">
        <v>130</v>
      </c>
      <c r="O182">
        <v>104.72799999999999</v>
      </c>
      <c r="P182">
        <v>213</v>
      </c>
      <c r="Q182">
        <v>-3.8966599999999998</v>
      </c>
      <c r="R182">
        <v>218</v>
      </c>
      <c r="S182">
        <f t="shared" si="47"/>
        <v>-6.1732501995969906E-2</v>
      </c>
      <c r="T182">
        <f t="shared" si="48"/>
        <v>221</v>
      </c>
      <c r="U182">
        <f t="shared" si="49"/>
        <v>641807.33382235921</v>
      </c>
      <c r="V182">
        <f t="shared" si="50"/>
        <v>289</v>
      </c>
      <c r="W182">
        <f t="shared" si="51"/>
        <v>27.032360412465717</v>
      </c>
      <c r="X182">
        <f t="shared" si="52"/>
        <v>305</v>
      </c>
      <c r="Y182">
        <f t="shared" si="53"/>
        <v>263</v>
      </c>
      <c r="Z182">
        <v>0.5</v>
      </c>
      <c r="AA182">
        <v>168</v>
      </c>
      <c r="AB182">
        <v>0.38219999999999998</v>
      </c>
      <c r="AC182">
        <f t="shared" si="54"/>
        <v>0.44109999999999999</v>
      </c>
      <c r="AD182">
        <v>199</v>
      </c>
      <c r="AE182">
        <v>0.43309999999999998</v>
      </c>
      <c r="AF182">
        <v>196</v>
      </c>
      <c r="AG182">
        <v>0.56930000000000003</v>
      </c>
      <c r="AH182">
        <v>144</v>
      </c>
      <c r="AI182">
        <f t="shared" si="55"/>
        <v>218.66666666666666</v>
      </c>
      <c r="AJ182">
        <f>IF(C182=1,(AI182/Z182),REF)</f>
        <v>437.33333333333331</v>
      </c>
      <c r="AK182">
        <f t="shared" si="56"/>
        <v>190</v>
      </c>
      <c r="AL182">
        <f>IF(B182=1,(AI182/AC182),REF)</f>
        <v>495.73037104209175</v>
      </c>
      <c r="AM182">
        <f t="shared" si="57"/>
        <v>209</v>
      </c>
      <c r="AN182">
        <f t="shared" si="58"/>
        <v>190</v>
      </c>
      <c r="AO182" t="str">
        <f t="shared" si="59"/>
        <v>Campbell</v>
      </c>
      <c r="AP182">
        <f t="shared" si="60"/>
        <v>0.27702751360096767</v>
      </c>
      <c r="AQ182">
        <f t="shared" si="61"/>
        <v>0.20774217770663445</v>
      </c>
      <c r="AR182">
        <f t="shared" si="62"/>
        <v>0.56728615622286238</v>
      </c>
      <c r="AS182" t="str">
        <f t="shared" si="63"/>
        <v>Campbell</v>
      </c>
      <c r="AT182">
        <f t="shared" si="64"/>
        <v>0.56728615622286238</v>
      </c>
      <c r="AU182">
        <f t="shared" si="65"/>
        <v>181</v>
      </c>
      <c r="AV182">
        <f t="shared" si="66"/>
        <v>190</v>
      </c>
      <c r="AW182">
        <f t="shared" si="67"/>
        <v>198</v>
      </c>
      <c r="AX182" t="str">
        <f t="shared" si="68"/>
        <v>Campbell</v>
      </c>
      <c r="AY182" t="str">
        <f t="shared" si="69"/>
        <v/>
      </c>
      <c r="AZ182">
        <v>181</v>
      </c>
      <c r="BI182" t="s">
        <v>283</v>
      </c>
      <c r="BJ182">
        <v>0.60986603976607012</v>
      </c>
    </row>
    <row r="183" spans="2:62">
      <c r="B183">
        <v>1</v>
      </c>
      <c r="C183">
        <v>1</v>
      </c>
      <c r="D183" t="s">
        <v>299</v>
      </c>
      <c r="E183">
        <v>66.885499999999993</v>
      </c>
      <c r="F183">
        <v>249</v>
      </c>
      <c r="G183">
        <v>66.451400000000007</v>
      </c>
      <c r="H183">
        <v>212</v>
      </c>
      <c r="I183">
        <v>102.849</v>
      </c>
      <c r="J183">
        <v>157</v>
      </c>
      <c r="K183">
        <v>103.82299999999999</v>
      </c>
      <c r="L183">
        <v>164</v>
      </c>
      <c r="M183">
        <v>96.836200000000005</v>
      </c>
      <c r="N183">
        <v>59</v>
      </c>
      <c r="O183">
        <v>101.123</v>
      </c>
      <c r="P183">
        <v>136</v>
      </c>
      <c r="Q183">
        <v>2.7004100000000002</v>
      </c>
      <c r="R183">
        <v>139</v>
      </c>
      <c r="S183">
        <f t="shared" si="47"/>
        <v>4.0367493701923274E-2</v>
      </c>
      <c r="T183">
        <f t="shared" si="48"/>
        <v>140</v>
      </c>
      <c r="U183">
        <f t="shared" si="49"/>
        <v>720973.20688782935</v>
      </c>
      <c r="V183">
        <f t="shared" si="50"/>
        <v>187</v>
      </c>
      <c r="W183">
        <f t="shared" si="51"/>
        <v>24.122812126382755</v>
      </c>
      <c r="X183">
        <f t="shared" si="52"/>
        <v>160</v>
      </c>
      <c r="Y183">
        <f t="shared" si="53"/>
        <v>150</v>
      </c>
      <c r="Z183">
        <v>0.37319999999999998</v>
      </c>
      <c r="AA183">
        <v>216</v>
      </c>
      <c r="AB183">
        <v>0.74380000000000002</v>
      </c>
      <c r="AC183">
        <f t="shared" si="54"/>
        <v>0.5585</v>
      </c>
      <c r="AD183">
        <v>142</v>
      </c>
      <c r="AE183">
        <v>0.1545</v>
      </c>
      <c r="AF183">
        <v>315</v>
      </c>
      <c r="AG183">
        <v>0.6784</v>
      </c>
      <c r="AH183">
        <v>101</v>
      </c>
      <c r="AI183">
        <f t="shared" si="55"/>
        <v>172.5</v>
      </c>
      <c r="AJ183">
        <f>IF(C183=1,(AI183/Z183),REF)</f>
        <v>462.21864951768492</v>
      </c>
      <c r="AK183">
        <f t="shared" si="56"/>
        <v>197</v>
      </c>
      <c r="AL183">
        <f>IF(B183=1,(AI183/AC183),REF)</f>
        <v>308.86302596239926</v>
      </c>
      <c r="AM183">
        <f t="shared" si="57"/>
        <v>156</v>
      </c>
      <c r="AN183">
        <f t="shared" si="58"/>
        <v>142</v>
      </c>
      <c r="AO183" t="str">
        <f t="shared" si="59"/>
        <v>South Alabama</v>
      </c>
      <c r="AP183">
        <f t="shared" si="60"/>
        <v>0.20563216426449965</v>
      </c>
      <c r="AQ183">
        <f t="shared" si="61"/>
        <v>0.2790588178837996</v>
      </c>
      <c r="AR183">
        <f t="shared" si="62"/>
        <v>0.56724931168218617</v>
      </c>
      <c r="AS183" t="str">
        <f t="shared" si="63"/>
        <v>South Alabama</v>
      </c>
      <c r="AT183">
        <f t="shared" si="64"/>
        <v>0.56724931168218617</v>
      </c>
      <c r="AU183">
        <f t="shared" si="65"/>
        <v>182</v>
      </c>
      <c r="AV183">
        <f t="shared" si="66"/>
        <v>155.33333333333334</v>
      </c>
      <c r="AW183">
        <f t="shared" si="67"/>
        <v>164</v>
      </c>
      <c r="AX183" t="str">
        <f t="shared" si="68"/>
        <v>South Alabama</v>
      </c>
      <c r="AY183" t="str">
        <f t="shared" si="69"/>
        <v/>
      </c>
      <c r="AZ183">
        <v>182</v>
      </c>
      <c r="BI183" t="s">
        <v>362</v>
      </c>
      <c r="BJ183">
        <v>0.60903050651581092</v>
      </c>
    </row>
    <row r="184" spans="2:62">
      <c r="B184">
        <v>1</v>
      </c>
      <c r="C184">
        <v>1</v>
      </c>
      <c r="D184" t="s">
        <v>288</v>
      </c>
      <c r="E184">
        <v>69.278099999999995</v>
      </c>
      <c r="F184">
        <v>100</v>
      </c>
      <c r="G184">
        <v>68.955399999999997</v>
      </c>
      <c r="H184">
        <v>71</v>
      </c>
      <c r="I184">
        <v>105.092</v>
      </c>
      <c r="J184">
        <v>110</v>
      </c>
      <c r="K184">
        <v>105.206</v>
      </c>
      <c r="L184">
        <v>134</v>
      </c>
      <c r="M184">
        <v>106.85</v>
      </c>
      <c r="N184">
        <v>279</v>
      </c>
      <c r="O184">
        <v>106.256</v>
      </c>
      <c r="P184">
        <v>246</v>
      </c>
      <c r="Q184">
        <v>-1.0495399999999999</v>
      </c>
      <c r="R184">
        <v>184</v>
      </c>
      <c r="S184">
        <f t="shared" si="47"/>
        <v>-1.5156304806280732E-2</v>
      </c>
      <c r="T184">
        <f t="shared" si="48"/>
        <v>184</v>
      </c>
      <c r="U184">
        <f t="shared" si="49"/>
        <v>766790.9629914515</v>
      </c>
      <c r="V184">
        <f t="shared" si="50"/>
        <v>116</v>
      </c>
      <c r="W184">
        <f t="shared" si="51"/>
        <v>25.209809986434308</v>
      </c>
      <c r="X184">
        <f t="shared" si="52"/>
        <v>222</v>
      </c>
      <c r="Y184">
        <f t="shared" si="53"/>
        <v>203</v>
      </c>
      <c r="Z184">
        <v>0.43669999999999998</v>
      </c>
      <c r="AA184">
        <v>195</v>
      </c>
      <c r="AB184">
        <v>0.53359999999999996</v>
      </c>
      <c r="AC184">
        <f t="shared" si="54"/>
        <v>0.48514999999999997</v>
      </c>
      <c r="AD184">
        <v>172</v>
      </c>
      <c r="AE184">
        <v>0.58289999999999997</v>
      </c>
      <c r="AF184">
        <v>143</v>
      </c>
      <c r="AG184">
        <v>0.42130000000000001</v>
      </c>
      <c r="AH184">
        <v>205</v>
      </c>
      <c r="AI184">
        <f t="shared" si="55"/>
        <v>170.5</v>
      </c>
      <c r="AJ184">
        <f>IF(C184=1,(AI184/Z184),REF)</f>
        <v>390.4282115869018</v>
      </c>
      <c r="AK184">
        <f t="shared" si="56"/>
        <v>181</v>
      </c>
      <c r="AL184">
        <f>IF(B184=1,(AI184/AC184),REF)</f>
        <v>351.43769968051123</v>
      </c>
      <c r="AM184">
        <f t="shared" si="57"/>
        <v>173</v>
      </c>
      <c r="AN184">
        <f t="shared" si="58"/>
        <v>143</v>
      </c>
      <c r="AO184" t="str">
        <f t="shared" si="59"/>
        <v>Samford</v>
      </c>
      <c r="AP184">
        <f t="shared" si="60"/>
        <v>0.2447164875891191</v>
      </c>
      <c r="AQ184">
        <f t="shared" si="61"/>
        <v>0.23852741699878932</v>
      </c>
      <c r="AR184">
        <f t="shared" si="62"/>
        <v>0.56657127956065401</v>
      </c>
      <c r="AS184" t="str">
        <f t="shared" si="63"/>
        <v>Samford</v>
      </c>
      <c r="AT184">
        <f t="shared" si="64"/>
        <v>0.56657127956065401</v>
      </c>
      <c r="AU184">
        <f t="shared" si="65"/>
        <v>183</v>
      </c>
      <c r="AV184">
        <f t="shared" si="66"/>
        <v>166</v>
      </c>
      <c r="AW184">
        <f t="shared" si="67"/>
        <v>175</v>
      </c>
      <c r="AX184" t="str">
        <f t="shared" si="68"/>
        <v>Samford</v>
      </c>
      <c r="AY184" t="str">
        <f t="shared" si="69"/>
        <v/>
      </c>
      <c r="AZ184">
        <v>183</v>
      </c>
      <c r="BI184" t="s">
        <v>287</v>
      </c>
      <c r="BJ184">
        <v>0.60601698461651654</v>
      </c>
    </row>
    <row r="185" spans="2:62">
      <c r="B185">
        <v>1</v>
      </c>
      <c r="C185">
        <v>1</v>
      </c>
      <c r="D185" t="s">
        <v>88</v>
      </c>
      <c r="E185">
        <v>68.4255</v>
      </c>
      <c r="F185">
        <v>160</v>
      </c>
      <c r="G185">
        <v>67.587999999999994</v>
      </c>
      <c r="H185">
        <v>133</v>
      </c>
      <c r="I185">
        <v>107.401</v>
      </c>
      <c r="J185">
        <v>56</v>
      </c>
      <c r="K185">
        <v>103.693</v>
      </c>
      <c r="L185">
        <v>168</v>
      </c>
      <c r="M185">
        <v>101.328</v>
      </c>
      <c r="N185">
        <v>167</v>
      </c>
      <c r="O185">
        <v>106.28100000000001</v>
      </c>
      <c r="P185">
        <v>247</v>
      </c>
      <c r="Q185">
        <v>-2.5881500000000002</v>
      </c>
      <c r="R185">
        <v>203</v>
      </c>
      <c r="S185">
        <f t="shared" si="47"/>
        <v>-3.7822156944414119E-2</v>
      </c>
      <c r="T185">
        <f t="shared" si="48"/>
        <v>202</v>
      </c>
      <c r="U185">
        <f t="shared" si="49"/>
        <v>735727.27830694953</v>
      </c>
      <c r="V185">
        <f t="shared" si="50"/>
        <v>162</v>
      </c>
      <c r="W185">
        <f t="shared" si="51"/>
        <v>25.533540094917004</v>
      </c>
      <c r="X185">
        <f t="shared" si="52"/>
        <v>244</v>
      </c>
      <c r="Y185">
        <f t="shared" si="53"/>
        <v>223</v>
      </c>
      <c r="Z185">
        <v>0.44619999999999999</v>
      </c>
      <c r="AA185">
        <v>184</v>
      </c>
      <c r="AB185">
        <v>0.52</v>
      </c>
      <c r="AC185">
        <f t="shared" si="54"/>
        <v>0.48309999999999997</v>
      </c>
      <c r="AD185">
        <v>175</v>
      </c>
      <c r="AE185">
        <v>0.34260000000000002</v>
      </c>
      <c r="AF185">
        <v>226</v>
      </c>
      <c r="AG185">
        <v>0.51519999999999999</v>
      </c>
      <c r="AH185">
        <v>171</v>
      </c>
      <c r="AI185">
        <f t="shared" si="55"/>
        <v>193.16666666666666</v>
      </c>
      <c r="AJ185">
        <f>IF(C185=1,(AI185/Z185),REF)</f>
        <v>432.91498580606606</v>
      </c>
      <c r="AK185">
        <f t="shared" si="56"/>
        <v>188</v>
      </c>
      <c r="AL185">
        <f>IF(B185=1,(AI185/AC185),REF)</f>
        <v>399.84820258055612</v>
      </c>
      <c r="AM185">
        <f t="shared" si="57"/>
        <v>183</v>
      </c>
      <c r="AN185">
        <f t="shared" si="58"/>
        <v>175</v>
      </c>
      <c r="AO185" t="str">
        <f t="shared" si="59"/>
        <v>Cleveland St.</v>
      </c>
      <c r="AP185">
        <f t="shared" si="60"/>
        <v>0.24747051482316104</v>
      </c>
      <c r="AQ185">
        <f t="shared" si="61"/>
        <v>0.23371869729080894</v>
      </c>
      <c r="AR185">
        <f t="shared" si="62"/>
        <v>0.56560645163029832</v>
      </c>
      <c r="AS185" t="str">
        <f t="shared" si="63"/>
        <v>Cleveland St.</v>
      </c>
      <c r="AT185">
        <f t="shared" si="64"/>
        <v>0.56560645163029832</v>
      </c>
      <c r="AU185">
        <f t="shared" si="65"/>
        <v>184</v>
      </c>
      <c r="AV185">
        <f t="shared" si="66"/>
        <v>178</v>
      </c>
      <c r="AW185">
        <f t="shared" si="67"/>
        <v>184</v>
      </c>
      <c r="AX185" t="str">
        <f t="shared" si="68"/>
        <v>Cleveland St.</v>
      </c>
      <c r="AY185" t="str">
        <f t="shared" si="69"/>
        <v/>
      </c>
      <c r="AZ185">
        <v>184</v>
      </c>
      <c r="BI185" t="s">
        <v>123</v>
      </c>
      <c r="BJ185">
        <v>0.60545379294186707</v>
      </c>
    </row>
    <row r="186" spans="2:62">
      <c r="B186">
        <v>1</v>
      </c>
      <c r="C186">
        <v>1</v>
      </c>
      <c r="D186" t="s">
        <v>118</v>
      </c>
      <c r="E186">
        <v>65.120400000000004</v>
      </c>
      <c r="F186">
        <v>323</v>
      </c>
      <c r="G186">
        <v>64.127600000000001</v>
      </c>
      <c r="H186">
        <v>324</v>
      </c>
      <c r="I186">
        <v>101.134</v>
      </c>
      <c r="J186">
        <v>198</v>
      </c>
      <c r="K186">
        <v>100.346</v>
      </c>
      <c r="L186">
        <v>230</v>
      </c>
      <c r="M186">
        <v>100.708</v>
      </c>
      <c r="N186">
        <v>149</v>
      </c>
      <c r="O186">
        <v>104.126</v>
      </c>
      <c r="P186">
        <v>205</v>
      </c>
      <c r="Q186">
        <v>-3.7805200000000001</v>
      </c>
      <c r="R186">
        <v>216</v>
      </c>
      <c r="S186">
        <f t="shared" si="47"/>
        <v>-5.8046326496766006E-2</v>
      </c>
      <c r="T186">
        <f t="shared" si="48"/>
        <v>218</v>
      </c>
      <c r="U186">
        <f t="shared" si="49"/>
        <v>655718.12763380643</v>
      </c>
      <c r="V186">
        <f t="shared" si="50"/>
        <v>270</v>
      </c>
      <c r="W186">
        <f t="shared" si="51"/>
        <v>25.964360889102689</v>
      </c>
      <c r="X186">
        <f t="shared" si="52"/>
        <v>264</v>
      </c>
      <c r="Y186">
        <f t="shared" si="53"/>
        <v>241</v>
      </c>
      <c r="Z186">
        <v>0.52929999999999999</v>
      </c>
      <c r="AA186">
        <v>157</v>
      </c>
      <c r="AB186">
        <v>0.27679999999999999</v>
      </c>
      <c r="AC186">
        <f t="shared" si="54"/>
        <v>0.40305000000000002</v>
      </c>
      <c r="AD186">
        <v>215</v>
      </c>
      <c r="AE186">
        <v>0.3301</v>
      </c>
      <c r="AF186">
        <v>240</v>
      </c>
      <c r="AG186">
        <v>0.46100000000000002</v>
      </c>
      <c r="AH186">
        <v>191</v>
      </c>
      <c r="AI186">
        <f t="shared" si="55"/>
        <v>229.16666666666666</v>
      </c>
      <c r="AJ186">
        <f>IF(C186=1,(AI186/Z186),REF)</f>
        <v>432.96177341142391</v>
      </c>
      <c r="AK186">
        <f t="shared" si="56"/>
        <v>189</v>
      </c>
      <c r="AL186">
        <f>IF(B186=1,(AI186/AC186),REF)</f>
        <v>568.58123475168497</v>
      </c>
      <c r="AM186">
        <f t="shared" si="57"/>
        <v>224</v>
      </c>
      <c r="AN186">
        <f t="shared" si="58"/>
        <v>189</v>
      </c>
      <c r="AO186" t="str">
        <f t="shared" si="59"/>
        <v>Fairfield</v>
      </c>
      <c r="AP186">
        <f t="shared" si="60"/>
        <v>0.29355609129911553</v>
      </c>
      <c r="AQ186">
        <f t="shared" si="61"/>
        <v>0.18659636241772604</v>
      </c>
      <c r="AR186">
        <f t="shared" si="62"/>
        <v>0.56511867951015293</v>
      </c>
      <c r="AS186" t="str">
        <f t="shared" si="63"/>
        <v>Fairfield</v>
      </c>
      <c r="AT186">
        <f t="shared" si="64"/>
        <v>0.56511867951015293</v>
      </c>
      <c r="AU186">
        <f t="shared" si="65"/>
        <v>185</v>
      </c>
      <c r="AV186">
        <f t="shared" si="66"/>
        <v>196.33333333333334</v>
      </c>
      <c r="AW186">
        <f t="shared" si="67"/>
        <v>205</v>
      </c>
      <c r="AX186" t="str">
        <f t="shared" si="68"/>
        <v>Fairfield</v>
      </c>
      <c r="AY186" t="str">
        <f t="shared" si="69"/>
        <v/>
      </c>
      <c r="AZ186">
        <v>185</v>
      </c>
      <c r="BI186" t="s">
        <v>343</v>
      </c>
      <c r="BJ186">
        <v>0.60385453789813692</v>
      </c>
    </row>
    <row r="187" spans="2:62">
      <c r="B187">
        <v>1</v>
      </c>
      <c r="C187">
        <v>1</v>
      </c>
      <c r="D187" t="s">
        <v>352</v>
      </c>
      <c r="E187">
        <v>63.066699999999997</v>
      </c>
      <c r="F187">
        <v>350</v>
      </c>
      <c r="G187">
        <v>62.1205</v>
      </c>
      <c r="H187">
        <v>349</v>
      </c>
      <c r="I187">
        <v>100.964</v>
      </c>
      <c r="J187">
        <v>201</v>
      </c>
      <c r="K187">
        <v>100.401</v>
      </c>
      <c r="L187">
        <v>227</v>
      </c>
      <c r="M187">
        <v>101.794</v>
      </c>
      <c r="N187">
        <v>179</v>
      </c>
      <c r="O187">
        <v>100.77</v>
      </c>
      <c r="P187">
        <v>130</v>
      </c>
      <c r="Q187">
        <v>-0.368174</v>
      </c>
      <c r="R187">
        <v>174</v>
      </c>
      <c r="S187">
        <f t="shared" si="47"/>
        <v>-5.8509482817398059E-3</v>
      </c>
      <c r="T187">
        <f t="shared" si="48"/>
        <v>175</v>
      </c>
      <c r="U187">
        <f t="shared" si="49"/>
        <v>635735.09052842658</v>
      </c>
      <c r="V187">
        <f t="shared" si="50"/>
        <v>293</v>
      </c>
      <c r="W187">
        <f t="shared" si="51"/>
        <v>25.44074979666496</v>
      </c>
      <c r="X187">
        <f t="shared" si="52"/>
        <v>235</v>
      </c>
      <c r="Y187">
        <f t="shared" si="53"/>
        <v>205</v>
      </c>
      <c r="Z187">
        <v>0.441</v>
      </c>
      <c r="AA187">
        <v>190</v>
      </c>
      <c r="AB187">
        <v>0.50190000000000001</v>
      </c>
      <c r="AC187">
        <f t="shared" si="54"/>
        <v>0.47145000000000004</v>
      </c>
      <c r="AD187">
        <v>180</v>
      </c>
      <c r="AE187">
        <v>0.71299999999999997</v>
      </c>
      <c r="AF187">
        <v>91</v>
      </c>
      <c r="AG187">
        <v>0.3836</v>
      </c>
      <c r="AH187">
        <v>218</v>
      </c>
      <c r="AI187">
        <f t="shared" si="55"/>
        <v>193.66666666666666</v>
      </c>
      <c r="AJ187">
        <f>IF(C187=1,(AI187/Z187),REF)</f>
        <v>439.15343915343914</v>
      </c>
      <c r="AK187">
        <f t="shared" si="56"/>
        <v>192</v>
      </c>
      <c r="AL187">
        <f>IF(B187=1,(AI187/AC187),REF)</f>
        <v>410.78940856223704</v>
      </c>
      <c r="AM187">
        <f t="shared" si="57"/>
        <v>187</v>
      </c>
      <c r="AN187">
        <f t="shared" si="58"/>
        <v>91</v>
      </c>
      <c r="AO187" t="str">
        <f t="shared" si="59"/>
        <v>UNC Greensboro</v>
      </c>
      <c r="AP187">
        <f t="shared" si="60"/>
        <v>0.24423680971979389</v>
      </c>
      <c r="AQ187">
        <f t="shared" si="61"/>
        <v>0.22731419058775032</v>
      </c>
      <c r="AR187">
        <f t="shared" si="62"/>
        <v>0.56104729124407848</v>
      </c>
      <c r="AS187" t="str">
        <f t="shared" si="63"/>
        <v>UNC Greensboro</v>
      </c>
      <c r="AT187">
        <f t="shared" si="64"/>
        <v>0.56104729124407848</v>
      </c>
      <c r="AU187">
        <f t="shared" si="65"/>
        <v>186</v>
      </c>
      <c r="AV187">
        <f t="shared" si="66"/>
        <v>152.33333333333334</v>
      </c>
      <c r="AW187">
        <f t="shared" si="67"/>
        <v>158</v>
      </c>
      <c r="AX187" t="str">
        <f t="shared" si="68"/>
        <v>UNC Greensboro</v>
      </c>
      <c r="AY187" t="str">
        <f t="shared" si="69"/>
        <v/>
      </c>
      <c r="AZ187">
        <v>186</v>
      </c>
      <c r="BI187" t="s">
        <v>239</v>
      </c>
      <c r="BJ187">
        <v>0.60285144918068723</v>
      </c>
    </row>
    <row r="188" spans="2:62">
      <c r="B188">
        <v>1</v>
      </c>
      <c r="C188">
        <v>1</v>
      </c>
      <c r="D188" t="s">
        <v>264</v>
      </c>
      <c r="E188">
        <v>64.212900000000005</v>
      </c>
      <c r="F188">
        <v>341</v>
      </c>
      <c r="G188">
        <v>63.888100000000001</v>
      </c>
      <c r="H188">
        <v>332</v>
      </c>
      <c r="I188">
        <v>95.743799999999993</v>
      </c>
      <c r="J188">
        <v>300</v>
      </c>
      <c r="K188">
        <v>99.394300000000001</v>
      </c>
      <c r="L188">
        <v>249</v>
      </c>
      <c r="M188">
        <v>106.193</v>
      </c>
      <c r="N188">
        <v>271</v>
      </c>
      <c r="O188">
        <v>102.21</v>
      </c>
      <c r="P188">
        <v>159</v>
      </c>
      <c r="Q188">
        <v>-2.8156300000000001</v>
      </c>
      <c r="R188">
        <v>204</v>
      </c>
      <c r="S188">
        <f t="shared" si="47"/>
        <v>-4.3849444582007548E-2</v>
      </c>
      <c r="T188">
        <f t="shared" si="48"/>
        <v>207</v>
      </c>
      <c r="U188">
        <f t="shared" si="49"/>
        <v>634373.80724051315</v>
      </c>
      <c r="V188">
        <f t="shared" si="50"/>
        <v>296</v>
      </c>
      <c r="W188">
        <f t="shared" si="51"/>
        <v>25.56037005896674</v>
      </c>
      <c r="X188">
        <f t="shared" si="52"/>
        <v>245</v>
      </c>
      <c r="Y188">
        <f t="shared" si="53"/>
        <v>226</v>
      </c>
      <c r="Z188">
        <v>0.46110000000000001</v>
      </c>
      <c r="AA188">
        <v>178</v>
      </c>
      <c r="AB188">
        <v>0.45250000000000001</v>
      </c>
      <c r="AC188">
        <f t="shared" si="54"/>
        <v>0.45679999999999998</v>
      </c>
      <c r="AD188">
        <v>188</v>
      </c>
      <c r="AE188">
        <v>0.4778</v>
      </c>
      <c r="AF188">
        <v>179</v>
      </c>
      <c r="AG188">
        <v>0.4128</v>
      </c>
      <c r="AH188">
        <v>208</v>
      </c>
      <c r="AI188">
        <f t="shared" si="55"/>
        <v>217.33333333333334</v>
      </c>
      <c r="AJ188">
        <f>IF(C188=1,(AI188/Z188),REF)</f>
        <v>471.33665871466781</v>
      </c>
      <c r="AK188">
        <f t="shared" si="56"/>
        <v>201</v>
      </c>
      <c r="AL188">
        <f>IF(B188=1,(AI188/AC188),REF)</f>
        <v>475.77349678925867</v>
      </c>
      <c r="AM188">
        <f t="shared" si="57"/>
        <v>202</v>
      </c>
      <c r="AN188">
        <f t="shared" si="58"/>
        <v>179</v>
      </c>
      <c r="AO188" t="str">
        <f t="shared" si="59"/>
        <v>Pittsburgh</v>
      </c>
      <c r="AP188">
        <f t="shared" si="60"/>
        <v>0.25356900014244116</v>
      </c>
      <c r="AQ188">
        <f t="shared" si="61"/>
        <v>0.2162441550126927</v>
      </c>
      <c r="AR188">
        <f t="shared" si="62"/>
        <v>0.56021930578559043</v>
      </c>
      <c r="AS188" t="str">
        <f t="shared" si="63"/>
        <v>Pittsburgh</v>
      </c>
      <c r="AT188">
        <f t="shared" si="64"/>
        <v>0.56021930578559043</v>
      </c>
      <c r="AU188">
        <f t="shared" si="65"/>
        <v>187</v>
      </c>
      <c r="AV188">
        <f t="shared" si="66"/>
        <v>184.66666666666666</v>
      </c>
      <c r="AW188">
        <f t="shared" si="67"/>
        <v>192</v>
      </c>
      <c r="AX188" t="str">
        <f t="shared" si="68"/>
        <v>Pittsburgh</v>
      </c>
      <c r="AY188" t="str">
        <f t="shared" si="69"/>
        <v/>
      </c>
      <c r="AZ188">
        <v>187</v>
      </c>
      <c r="BI188" t="s">
        <v>200</v>
      </c>
      <c r="BJ188">
        <v>0.60009909600253719</v>
      </c>
    </row>
    <row r="189" spans="2:62">
      <c r="B189">
        <v>1</v>
      </c>
      <c r="C189">
        <v>1</v>
      </c>
      <c r="D189" t="s">
        <v>180</v>
      </c>
      <c r="E189">
        <v>70.655900000000003</v>
      </c>
      <c r="F189">
        <v>58</v>
      </c>
      <c r="G189">
        <v>70.655299999999997</v>
      </c>
      <c r="H189">
        <v>27</v>
      </c>
      <c r="I189">
        <v>101.312</v>
      </c>
      <c r="J189">
        <v>194</v>
      </c>
      <c r="K189">
        <v>103.78700000000001</v>
      </c>
      <c r="L189">
        <v>165</v>
      </c>
      <c r="M189">
        <v>101.81</v>
      </c>
      <c r="N189">
        <v>181</v>
      </c>
      <c r="O189">
        <v>102.181</v>
      </c>
      <c r="P189">
        <v>158</v>
      </c>
      <c r="Q189">
        <v>1.6052999999999999</v>
      </c>
      <c r="R189">
        <v>153</v>
      </c>
      <c r="S189">
        <f t="shared" si="47"/>
        <v>2.2729878184270653E-2</v>
      </c>
      <c r="T189">
        <f t="shared" si="48"/>
        <v>153</v>
      </c>
      <c r="U189">
        <f t="shared" si="49"/>
        <v>761087.0809939272</v>
      </c>
      <c r="V189">
        <f t="shared" si="50"/>
        <v>122</v>
      </c>
      <c r="W189">
        <f t="shared" si="51"/>
        <v>23.219015693342026</v>
      </c>
      <c r="X189">
        <f t="shared" si="52"/>
        <v>99</v>
      </c>
      <c r="Y189">
        <f t="shared" si="53"/>
        <v>126</v>
      </c>
      <c r="Z189">
        <v>0.44819999999999999</v>
      </c>
      <c r="AA189">
        <v>183</v>
      </c>
      <c r="AB189">
        <v>0.4355</v>
      </c>
      <c r="AC189">
        <f t="shared" si="54"/>
        <v>0.44184999999999997</v>
      </c>
      <c r="AD189">
        <v>198</v>
      </c>
      <c r="AE189">
        <v>0.48270000000000002</v>
      </c>
      <c r="AF189">
        <v>178</v>
      </c>
      <c r="AG189">
        <v>0.28699999999999998</v>
      </c>
      <c r="AH189">
        <v>264</v>
      </c>
      <c r="AI189">
        <f t="shared" si="55"/>
        <v>173.5</v>
      </c>
      <c r="AJ189">
        <f>IF(C189=1,(AI189/Z189),REF)</f>
        <v>387.10397144132082</v>
      </c>
      <c r="AK189">
        <f t="shared" si="56"/>
        <v>178</v>
      </c>
      <c r="AL189">
        <f>IF(B189=1,(AI189/AC189),REF)</f>
        <v>392.66719474934933</v>
      </c>
      <c r="AM189">
        <f t="shared" si="57"/>
        <v>181</v>
      </c>
      <c r="AN189">
        <f t="shared" si="58"/>
        <v>178</v>
      </c>
      <c r="AO189" t="str">
        <f t="shared" si="59"/>
        <v>Long Beach St.</v>
      </c>
      <c r="AP189">
        <f t="shared" si="60"/>
        <v>0.25137567357761648</v>
      </c>
      <c r="AQ189">
        <f t="shared" si="61"/>
        <v>0.21424717040494856</v>
      </c>
      <c r="AR189">
        <f t="shared" si="62"/>
        <v>0.55821527120062286</v>
      </c>
      <c r="AS189" t="str">
        <f t="shared" si="63"/>
        <v>Long Beach St.</v>
      </c>
      <c r="AT189">
        <f t="shared" si="64"/>
        <v>0.55821527120062286</v>
      </c>
      <c r="AU189">
        <f t="shared" si="65"/>
        <v>188</v>
      </c>
      <c r="AV189">
        <f t="shared" si="66"/>
        <v>188</v>
      </c>
      <c r="AW189">
        <f t="shared" si="67"/>
        <v>195</v>
      </c>
      <c r="AX189" t="str">
        <f t="shared" si="68"/>
        <v>Long Beach St.</v>
      </c>
      <c r="AY189" t="str">
        <f t="shared" si="69"/>
        <v/>
      </c>
      <c r="AZ189">
        <v>188</v>
      </c>
      <c r="BI189" t="s">
        <v>251</v>
      </c>
      <c r="BJ189">
        <v>0.59968986077153164</v>
      </c>
    </row>
    <row r="190" spans="2:62">
      <c r="B190">
        <v>1</v>
      </c>
      <c r="C190">
        <v>1</v>
      </c>
      <c r="D190" t="s">
        <v>164</v>
      </c>
      <c r="E190">
        <v>62.301000000000002</v>
      </c>
      <c r="F190">
        <v>355</v>
      </c>
      <c r="G190">
        <v>61.394100000000002</v>
      </c>
      <c r="H190">
        <v>355</v>
      </c>
      <c r="I190">
        <v>102.77800000000001</v>
      </c>
      <c r="J190">
        <v>160</v>
      </c>
      <c r="K190">
        <v>100.355</v>
      </c>
      <c r="L190">
        <v>229</v>
      </c>
      <c r="M190">
        <v>97.831199999999995</v>
      </c>
      <c r="N190">
        <v>78</v>
      </c>
      <c r="O190">
        <v>100.06399999999999</v>
      </c>
      <c r="P190">
        <v>120</v>
      </c>
      <c r="Q190">
        <v>0.29037600000000002</v>
      </c>
      <c r="R190">
        <v>165</v>
      </c>
      <c r="S190">
        <f t="shared" si="47"/>
        <v>4.6708720566284818E-3</v>
      </c>
      <c r="T190">
        <f t="shared" si="48"/>
        <v>165</v>
      </c>
      <c r="U190">
        <f t="shared" si="49"/>
        <v>627441.22248352505</v>
      </c>
      <c r="V190">
        <f t="shared" si="50"/>
        <v>300</v>
      </c>
      <c r="W190">
        <f t="shared" si="51"/>
        <v>25.465344611904939</v>
      </c>
      <c r="X190">
        <f t="shared" si="52"/>
        <v>238</v>
      </c>
      <c r="Y190">
        <f t="shared" si="53"/>
        <v>201.5</v>
      </c>
      <c r="Z190">
        <v>0.36730000000000002</v>
      </c>
      <c r="AA190">
        <v>218</v>
      </c>
      <c r="AB190">
        <v>0.71160000000000001</v>
      </c>
      <c r="AC190">
        <f t="shared" si="54"/>
        <v>0.53944999999999999</v>
      </c>
      <c r="AD190">
        <v>149</v>
      </c>
      <c r="AE190">
        <v>0.53280000000000005</v>
      </c>
      <c r="AF190">
        <v>157</v>
      </c>
      <c r="AG190">
        <v>0.52110000000000001</v>
      </c>
      <c r="AH190">
        <v>168</v>
      </c>
      <c r="AI190">
        <f t="shared" si="55"/>
        <v>190.08333333333334</v>
      </c>
      <c r="AJ190">
        <f>IF(C190=1,(AI190/Z190),REF)</f>
        <v>517.5152010164262</v>
      </c>
      <c r="AK190">
        <f t="shared" si="56"/>
        <v>210</v>
      </c>
      <c r="AL190">
        <f>IF(B190=1,(AI190/AC190),REF)</f>
        <v>352.36506318163566</v>
      </c>
      <c r="AM190">
        <f t="shared" si="57"/>
        <v>174</v>
      </c>
      <c r="AN190">
        <f t="shared" si="58"/>
        <v>149</v>
      </c>
      <c r="AO190" t="str">
        <f t="shared" si="59"/>
        <v>Jacksonville</v>
      </c>
      <c r="AP190">
        <f t="shared" si="60"/>
        <v>0.20010722761568045</v>
      </c>
      <c r="AQ190">
        <f t="shared" si="61"/>
        <v>0.26513704103839403</v>
      </c>
      <c r="AR190">
        <f t="shared" si="62"/>
        <v>0.55803368380596574</v>
      </c>
      <c r="AS190" t="str">
        <f t="shared" si="63"/>
        <v>Jacksonville</v>
      </c>
      <c r="AT190">
        <f t="shared" si="64"/>
        <v>0.55803368380596574</v>
      </c>
      <c r="AU190">
        <f t="shared" si="65"/>
        <v>189</v>
      </c>
      <c r="AV190">
        <f t="shared" si="66"/>
        <v>162.33333333333334</v>
      </c>
      <c r="AW190">
        <f t="shared" si="67"/>
        <v>168</v>
      </c>
      <c r="AX190" t="str">
        <f t="shared" si="68"/>
        <v>Jacksonville</v>
      </c>
      <c r="AY190" t="str">
        <f t="shared" si="69"/>
        <v/>
      </c>
      <c r="AZ190">
        <v>189</v>
      </c>
      <c r="BI190" t="s">
        <v>111</v>
      </c>
      <c r="BJ190">
        <v>0.59963960717243436</v>
      </c>
    </row>
    <row r="191" spans="2:62">
      <c r="B191">
        <v>1</v>
      </c>
      <c r="C191">
        <v>1</v>
      </c>
      <c r="D191" t="s">
        <v>331</v>
      </c>
      <c r="E191">
        <v>69.255700000000004</v>
      </c>
      <c r="F191">
        <v>104</v>
      </c>
      <c r="G191">
        <v>67.620699999999999</v>
      </c>
      <c r="H191">
        <v>130</v>
      </c>
      <c r="I191">
        <v>99.377200000000002</v>
      </c>
      <c r="J191">
        <v>233</v>
      </c>
      <c r="K191">
        <v>98.142399999999995</v>
      </c>
      <c r="L191">
        <v>270</v>
      </c>
      <c r="M191">
        <v>94.375399999999999</v>
      </c>
      <c r="N191">
        <v>27</v>
      </c>
      <c r="O191">
        <v>99.474900000000005</v>
      </c>
      <c r="P191">
        <v>108</v>
      </c>
      <c r="Q191">
        <v>-1.3324499999999999</v>
      </c>
      <c r="R191">
        <v>188</v>
      </c>
      <c r="S191">
        <f t="shared" si="47"/>
        <v>-1.924029357872363E-2</v>
      </c>
      <c r="T191">
        <f t="shared" si="48"/>
        <v>188</v>
      </c>
      <c r="U191">
        <f t="shared" si="49"/>
        <v>667066.10143974319</v>
      </c>
      <c r="V191">
        <f t="shared" si="50"/>
        <v>257</v>
      </c>
      <c r="W191">
        <f t="shared" si="51"/>
        <v>22.69269597526317</v>
      </c>
      <c r="X191">
        <f t="shared" si="52"/>
        <v>80</v>
      </c>
      <c r="Y191">
        <f t="shared" si="53"/>
        <v>134</v>
      </c>
      <c r="Z191">
        <v>0.43990000000000001</v>
      </c>
      <c r="AA191">
        <v>193</v>
      </c>
      <c r="AB191">
        <v>0.46989999999999998</v>
      </c>
      <c r="AC191">
        <f t="shared" si="54"/>
        <v>0.45489999999999997</v>
      </c>
      <c r="AD191">
        <v>192</v>
      </c>
      <c r="AE191">
        <v>0.55220000000000002</v>
      </c>
      <c r="AF191">
        <v>152</v>
      </c>
      <c r="AG191">
        <v>0.51090000000000002</v>
      </c>
      <c r="AH191">
        <v>172</v>
      </c>
      <c r="AI191">
        <f t="shared" si="55"/>
        <v>182.5</v>
      </c>
      <c r="AJ191">
        <f>IF(C191=1,(AI191/Z191),REF)</f>
        <v>414.86701523073424</v>
      </c>
      <c r="AK191">
        <f t="shared" si="56"/>
        <v>186</v>
      </c>
      <c r="AL191">
        <f>IF(B191=1,(AI191/AC191),REF)</f>
        <v>401.18707408221587</v>
      </c>
      <c r="AM191">
        <f t="shared" si="57"/>
        <v>184</v>
      </c>
      <c r="AN191">
        <f t="shared" si="58"/>
        <v>152</v>
      </c>
      <c r="AO191" t="str">
        <f t="shared" si="59"/>
        <v>Texas Southern</v>
      </c>
      <c r="AP191">
        <f t="shared" si="60"/>
        <v>0.24501757042290415</v>
      </c>
      <c r="AQ191">
        <f t="shared" si="61"/>
        <v>0.21998389296938747</v>
      </c>
      <c r="AR191">
        <f t="shared" si="62"/>
        <v>0.55791717319557299</v>
      </c>
      <c r="AS191" t="str">
        <f t="shared" si="63"/>
        <v>Texas Southern</v>
      </c>
      <c r="AT191">
        <f t="shared" si="64"/>
        <v>0.55791717319557299</v>
      </c>
      <c r="AU191">
        <f t="shared" si="65"/>
        <v>190</v>
      </c>
      <c r="AV191">
        <f t="shared" si="66"/>
        <v>178</v>
      </c>
      <c r="AW191">
        <f t="shared" si="67"/>
        <v>184</v>
      </c>
      <c r="AX191" t="str">
        <f t="shared" si="68"/>
        <v>Texas Southern</v>
      </c>
      <c r="AY191" t="str">
        <f t="shared" si="69"/>
        <v/>
      </c>
      <c r="AZ191">
        <v>190</v>
      </c>
      <c r="BI191" t="s">
        <v>372</v>
      </c>
      <c r="BJ191">
        <v>0.59949585908999647</v>
      </c>
    </row>
    <row r="192" spans="2:62">
      <c r="B192">
        <v>1</v>
      </c>
      <c r="C192">
        <v>1</v>
      </c>
      <c r="D192" t="s">
        <v>353</v>
      </c>
      <c r="E192">
        <v>66.302499999999995</v>
      </c>
      <c r="F192">
        <v>272</v>
      </c>
      <c r="G192">
        <v>65.246499999999997</v>
      </c>
      <c r="H192">
        <v>269</v>
      </c>
      <c r="I192">
        <v>103.39400000000001</v>
      </c>
      <c r="J192">
        <v>146</v>
      </c>
      <c r="K192">
        <v>102.80800000000001</v>
      </c>
      <c r="L192">
        <v>184</v>
      </c>
      <c r="M192">
        <v>101.54900000000001</v>
      </c>
      <c r="N192">
        <v>170</v>
      </c>
      <c r="O192">
        <v>103.46</v>
      </c>
      <c r="P192">
        <v>186</v>
      </c>
      <c r="Q192">
        <v>-0.65176400000000001</v>
      </c>
      <c r="R192">
        <v>178</v>
      </c>
      <c r="S192">
        <f t="shared" si="47"/>
        <v>-9.8337166773498266E-3</v>
      </c>
      <c r="T192">
        <f t="shared" si="48"/>
        <v>178</v>
      </c>
      <c r="U192">
        <f t="shared" si="49"/>
        <v>700783.27019536006</v>
      </c>
      <c r="V192">
        <f t="shared" si="50"/>
        <v>207</v>
      </c>
      <c r="W192">
        <f t="shared" si="51"/>
        <v>25.240970793895841</v>
      </c>
      <c r="X192">
        <f t="shared" si="52"/>
        <v>227</v>
      </c>
      <c r="Y192">
        <f t="shared" si="53"/>
        <v>202.5</v>
      </c>
      <c r="Z192">
        <v>0.44080000000000003</v>
      </c>
      <c r="AA192">
        <v>191</v>
      </c>
      <c r="AB192">
        <v>0.47060000000000002</v>
      </c>
      <c r="AC192">
        <f t="shared" si="54"/>
        <v>0.45569999999999999</v>
      </c>
      <c r="AD192">
        <v>190</v>
      </c>
      <c r="AE192">
        <v>0.64700000000000002</v>
      </c>
      <c r="AF192">
        <v>123</v>
      </c>
      <c r="AG192">
        <v>0.20699999999999999</v>
      </c>
      <c r="AH192">
        <v>305</v>
      </c>
      <c r="AI192">
        <f t="shared" si="55"/>
        <v>200.91666666666666</v>
      </c>
      <c r="AJ192">
        <f>IF(C192=1,(AI192/Z192),REF)</f>
        <v>455.80006049606772</v>
      </c>
      <c r="AK192">
        <f t="shared" si="56"/>
        <v>196</v>
      </c>
      <c r="AL192">
        <f>IF(B192=1,(AI192/AC192),REF)</f>
        <v>440.89678882305611</v>
      </c>
      <c r="AM192">
        <f t="shared" si="57"/>
        <v>194</v>
      </c>
      <c r="AN192">
        <f t="shared" si="58"/>
        <v>123</v>
      </c>
      <c r="AO192" t="str">
        <f t="shared" si="59"/>
        <v>UNC Wilmington</v>
      </c>
      <c r="AP192">
        <f t="shared" si="60"/>
        <v>0.24321945210564286</v>
      </c>
      <c r="AQ192">
        <f t="shared" si="61"/>
        <v>0.21778613347088738</v>
      </c>
      <c r="AR192">
        <f t="shared" si="62"/>
        <v>0.55599447592905638</v>
      </c>
      <c r="AS192" t="str">
        <f t="shared" si="63"/>
        <v>UNC Wilmington</v>
      </c>
      <c r="AT192">
        <f t="shared" si="64"/>
        <v>0.55599447592905638</v>
      </c>
      <c r="AU192">
        <f t="shared" si="65"/>
        <v>191</v>
      </c>
      <c r="AV192">
        <f t="shared" si="66"/>
        <v>168</v>
      </c>
      <c r="AW192">
        <f t="shared" si="67"/>
        <v>178</v>
      </c>
      <c r="AX192" t="str">
        <f t="shared" si="68"/>
        <v>UNC Wilmington</v>
      </c>
      <c r="AY192" t="str">
        <f t="shared" si="69"/>
        <v/>
      </c>
      <c r="AZ192">
        <v>191</v>
      </c>
      <c r="BI192" t="s">
        <v>371</v>
      </c>
      <c r="BJ192">
        <v>0.59697650273558245</v>
      </c>
    </row>
    <row r="193" spans="2:62">
      <c r="B193">
        <v>1</v>
      </c>
      <c r="C193">
        <v>1</v>
      </c>
      <c r="D193" t="s">
        <v>126</v>
      </c>
      <c r="E193">
        <v>68.628900000000002</v>
      </c>
      <c r="F193">
        <v>142</v>
      </c>
      <c r="G193">
        <v>67.543400000000005</v>
      </c>
      <c r="H193">
        <v>136</v>
      </c>
      <c r="I193">
        <v>94.8155</v>
      </c>
      <c r="J193">
        <v>309</v>
      </c>
      <c r="K193">
        <v>94.699799999999996</v>
      </c>
      <c r="L193">
        <v>322</v>
      </c>
      <c r="M193">
        <v>95.566100000000006</v>
      </c>
      <c r="N193">
        <v>39</v>
      </c>
      <c r="O193">
        <v>95.343299999999999</v>
      </c>
      <c r="P193">
        <v>41</v>
      </c>
      <c r="Q193">
        <v>-0.64344500000000004</v>
      </c>
      <c r="R193">
        <v>177</v>
      </c>
      <c r="S193">
        <f t="shared" si="47"/>
        <v>-9.3765163072700147E-3</v>
      </c>
      <c r="T193">
        <f t="shared" si="48"/>
        <v>177</v>
      </c>
      <c r="U193">
        <f t="shared" si="49"/>
        <v>615467.55214101321</v>
      </c>
      <c r="V193">
        <f t="shared" si="50"/>
        <v>316</v>
      </c>
      <c r="W193">
        <f t="shared" si="51"/>
        <v>21.397214940921415</v>
      </c>
      <c r="X193">
        <f t="shared" si="52"/>
        <v>36</v>
      </c>
      <c r="Y193">
        <f t="shared" si="53"/>
        <v>106.5</v>
      </c>
      <c r="Z193">
        <v>0.42009999999999997</v>
      </c>
      <c r="AA193">
        <v>204</v>
      </c>
      <c r="AB193">
        <v>0.53100000000000003</v>
      </c>
      <c r="AC193">
        <f t="shared" si="54"/>
        <v>0.47555000000000003</v>
      </c>
      <c r="AD193">
        <v>178</v>
      </c>
      <c r="AE193">
        <v>0.37659999999999999</v>
      </c>
      <c r="AF193">
        <v>216</v>
      </c>
      <c r="AG193">
        <v>0.48120000000000002</v>
      </c>
      <c r="AH193">
        <v>182</v>
      </c>
      <c r="AI193">
        <f t="shared" si="55"/>
        <v>195.91666666666666</v>
      </c>
      <c r="AJ193">
        <f>IF(C193=1,(AI193/Z193),REF)</f>
        <v>466.35721653574547</v>
      </c>
      <c r="AK193">
        <f t="shared" si="56"/>
        <v>198</v>
      </c>
      <c r="AL193">
        <f>IF(B193=1,(AI193/AC193),REF)</f>
        <v>411.97911190551287</v>
      </c>
      <c r="AM193">
        <f t="shared" si="57"/>
        <v>189</v>
      </c>
      <c r="AN193">
        <f t="shared" si="58"/>
        <v>178</v>
      </c>
      <c r="AO193" t="str">
        <f t="shared" si="59"/>
        <v>Fordham</v>
      </c>
      <c r="AP193">
        <f t="shared" si="60"/>
        <v>0.23126769357327631</v>
      </c>
      <c r="AQ193">
        <f t="shared" si="61"/>
        <v>0.22920817295617621</v>
      </c>
      <c r="AR193">
        <f t="shared" si="62"/>
        <v>0.55573884132390416</v>
      </c>
      <c r="AS193" t="str">
        <f t="shared" si="63"/>
        <v>Fordham</v>
      </c>
      <c r="AT193">
        <f t="shared" si="64"/>
        <v>0.55573884132390416</v>
      </c>
      <c r="AU193">
        <f t="shared" si="65"/>
        <v>192</v>
      </c>
      <c r="AV193">
        <f t="shared" si="66"/>
        <v>182.66666666666666</v>
      </c>
      <c r="AW193">
        <f t="shared" si="67"/>
        <v>190</v>
      </c>
      <c r="AX193" t="str">
        <f t="shared" si="68"/>
        <v>Fordham</v>
      </c>
      <c r="AY193" t="str">
        <f t="shared" si="69"/>
        <v/>
      </c>
      <c r="AZ193">
        <v>192</v>
      </c>
      <c r="BI193" t="s">
        <v>182</v>
      </c>
      <c r="BJ193">
        <v>0.59419575580692985</v>
      </c>
    </row>
    <row r="194" spans="2:62">
      <c r="B194">
        <v>1</v>
      </c>
      <c r="C194">
        <v>1</v>
      </c>
      <c r="D194" t="s">
        <v>310</v>
      </c>
      <c r="E194">
        <v>70.093599999999995</v>
      </c>
      <c r="F194">
        <v>82</v>
      </c>
      <c r="G194">
        <v>68.382400000000004</v>
      </c>
      <c r="H194">
        <v>99</v>
      </c>
      <c r="I194">
        <v>107.351</v>
      </c>
      <c r="J194">
        <v>59</v>
      </c>
      <c r="K194">
        <v>106.157</v>
      </c>
      <c r="L194">
        <v>112</v>
      </c>
      <c r="M194">
        <v>102.52500000000001</v>
      </c>
      <c r="N194">
        <v>204</v>
      </c>
      <c r="O194">
        <v>106.29600000000001</v>
      </c>
      <c r="P194">
        <v>249</v>
      </c>
      <c r="Q194">
        <v>-0.13895099999999999</v>
      </c>
      <c r="R194">
        <v>170</v>
      </c>
      <c r="S194">
        <f t="shared" ref="S194:S257" si="70">(K194-O194)/E194</f>
        <v>-1.9830626476598436E-3</v>
      </c>
      <c r="T194">
        <f t="shared" ref="T194:T257" si="71">RANK(S194,S:S,0)</f>
        <v>170</v>
      </c>
      <c r="U194">
        <f t="shared" ref="U194:U257" si="72">(K194^2)*E194</f>
        <v>789906.41271954624</v>
      </c>
      <c r="V194">
        <f t="shared" ref="V194:V257" si="73">RANK(U194,U:U,0)</f>
        <v>90</v>
      </c>
      <c r="W194">
        <f t="shared" ref="W194:W257" si="74">O194^1.6/E194</f>
        <v>24.931517266021267</v>
      </c>
      <c r="X194">
        <f t="shared" ref="X194:X257" si="75">RANK(W194,W:W,1)</f>
        <v>203</v>
      </c>
      <c r="Y194">
        <f t="shared" ref="Y194:Y257" si="76">AVERAGE(X194,T194)</f>
        <v>186.5</v>
      </c>
      <c r="Z194">
        <v>0.442</v>
      </c>
      <c r="AA194">
        <v>189</v>
      </c>
      <c r="AB194">
        <v>0.42149999999999999</v>
      </c>
      <c r="AC194">
        <f t="shared" ref="AC194:AC257" si="77">(Z194+AB194)/2</f>
        <v>0.43174999999999997</v>
      </c>
      <c r="AD194">
        <v>203</v>
      </c>
      <c r="AE194">
        <v>0.497</v>
      </c>
      <c r="AF194">
        <v>170</v>
      </c>
      <c r="AG194">
        <v>0.47260000000000002</v>
      </c>
      <c r="AH194">
        <v>186</v>
      </c>
      <c r="AI194">
        <f t="shared" ref="AI194:AI257" si="78">(T194+V194+(AD194)+AF194+AH194+Y194)/6</f>
        <v>167.58333333333334</v>
      </c>
      <c r="AJ194">
        <f>IF(C194=1,(AI194/Z194),REF)</f>
        <v>379.14781297134238</v>
      </c>
      <c r="AK194">
        <f t="shared" ref="AK194:AK257" si="79">RANK(AJ194,AJ:AJ,1)</f>
        <v>176</v>
      </c>
      <c r="AL194">
        <f>IF(B194=1,(AI194/AC194),REF)</f>
        <v>388.14900598340091</v>
      </c>
      <c r="AM194">
        <f t="shared" ref="AM194:AM257" si="80">RANK(AL194,AL:AL,1)</f>
        <v>180</v>
      </c>
      <c r="AN194">
        <f t="shared" ref="AN194:AN257" si="81">MIN(AK194,AM194,AD194,AF194)</f>
        <v>170</v>
      </c>
      <c r="AO194" t="str">
        <f t="shared" ref="AO194:AO257" si="82">D194</f>
        <v>Southern Utah</v>
      </c>
      <c r="AP194">
        <f t="shared" ref="AP194:AP257" si="83">(Z194*(($BE$2)/((AJ194)))^(1/10))</f>
        <v>0.24841371611377899</v>
      </c>
      <c r="AQ194">
        <f t="shared" ref="AQ194:AQ257" si="84">(AC194*(($BD$2)/((AL194)))^(1/8))</f>
        <v>0.2096528880884245</v>
      </c>
      <c r="AR194">
        <f t="shared" ref="AR194:AR257" si="85">((AP194+AQ194)/2)^(1/2.5)</f>
        <v>0.55457393497210694</v>
      </c>
      <c r="AS194" t="str">
        <f t="shared" ref="AS194:AS257" si="86">AO194</f>
        <v>Southern Utah</v>
      </c>
      <c r="AT194">
        <f t="shared" ref="AT194:AT257" si="87">AR194</f>
        <v>0.55457393497210694</v>
      </c>
      <c r="AU194">
        <f t="shared" ref="AU194:AU257" si="88">RANK(AT194,AT:AT,0)</f>
        <v>193</v>
      </c>
      <c r="AV194">
        <f t="shared" ref="AV194:AV257" si="89">(AU194+AN194+AD194)/3</f>
        <v>188.66666666666666</v>
      </c>
      <c r="AW194">
        <f t="shared" ref="AW194:AW257" si="90">RANK(AV194,AV:AV,1)</f>
        <v>197</v>
      </c>
      <c r="AX194" t="str">
        <f t="shared" ref="AX194:AX257" si="91">AS194</f>
        <v>Southern Utah</v>
      </c>
      <c r="AY194" t="str">
        <f t="shared" ref="AY194:AY257" si="92">IF(OR(((RANK(Z194,Z:Z,0))&lt;17),(RANK(AB194,AB:AB,0)&lt;17)),"y","")</f>
        <v/>
      </c>
      <c r="AZ194">
        <v>193</v>
      </c>
      <c r="BI194" t="s">
        <v>110</v>
      </c>
      <c r="BJ194">
        <v>0.59304752625433288</v>
      </c>
    </row>
    <row r="195" spans="2:62">
      <c r="B195">
        <v>1</v>
      </c>
      <c r="C195">
        <v>1</v>
      </c>
      <c r="D195" t="s">
        <v>61</v>
      </c>
      <c r="E195">
        <v>65.265199999999993</v>
      </c>
      <c r="F195">
        <v>318</v>
      </c>
      <c r="G195">
        <v>65.082300000000004</v>
      </c>
      <c r="H195">
        <v>279</v>
      </c>
      <c r="I195">
        <v>107.334</v>
      </c>
      <c r="J195">
        <v>60</v>
      </c>
      <c r="K195">
        <v>105.753</v>
      </c>
      <c r="L195">
        <v>123</v>
      </c>
      <c r="M195">
        <v>102.268</v>
      </c>
      <c r="N195">
        <v>193</v>
      </c>
      <c r="O195">
        <v>109.117</v>
      </c>
      <c r="P195">
        <v>287</v>
      </c>
      <c r="Q195">
        <v>-3.3646099999999999</v>
      </c>
      <c r="R195">
        <v>210</v>
      </c>
      <c r="S195">
        <f t="shared" si="70"/>
        <v>-5.1543548476063884E-2</v>
      </c>
      <c r="T195">
        <f t="shared" si="71"/>
        <v>212</v>
      </c>
      <c r="U195">
        <f t="shared" si="72"/>
        <v>729906.22203178669</v>
      </c>
      <c r="V195">
        <f t="shared" si="73"/>
        <v>170</v>
      </c>
      <c r="W195">
        <f t="shared" si="74"/>
        <v>27.921978886665201</v>
      </c>
      <c r="X195">
        <f t="shared" si="75"/>
        <v>328</v>
      </c>
      <c r="Y195">
        <f t="shared" si="76"/>
        <v>270</v>
      </c>
      <c r="Z195">
        <v>0.49619999999999997</v>
      </c>
      <c r="AA195">
        <v>169</v>
      </c>
      <c r="AB195">
        <v>0.28160000000000002</v>
      </c>
      <c r="AC195">
        <f t="shared" si="77"/>
        <v>0.38890000000000002</v>
      </c>
      <c r="AD195">
        <v>221</v>
      </c>
      <c r="AE195">
        <v>0.28470000000000001</v>
      </c>
      <c r="AF195">
        <v>254</v>
      </c>
      <c r="AG195">
        <v>0.50080000000000002</v>
      </c>
      <c r="AH195">
        <v>176</v>
      </c>
      <c r="AI195">
        <f t="shared" si="78"/>
        <v>217.16666666666666</v>
      </c>
      <c r="AJ195">
        <f>IF(C195=1,(AI195/Z195),REF)</f>
        <v>437.65954588203681</v>
      </c>
      <c r="AK195">
        <f t="shared" si="79"/>
        <v>191</v>
      </c>
      <c r="AL195">
        <f>IF(B195=1,(AI195/AC195),REF)</f>
        <v>558.41261678237754</v>
      </c>
      <c r="AM195">
        <f t="shared" si="80"/>
        <v>221</v>
      </c>
      <c r="AN195">
        <f t="shared" si="81"/>
        <v>191</v>
      </c>
      <c r="AO195" t="str">
        <f t="shared" si="82"/>
        <v>Boston University</v>
      </c>
      <c r="AP195">
        <f t="shared" si="83"/>
        <v>0.27490160611338904</v>
      </c>
      <c r="AQ195">
        <f t="shared" si="84"/>
        <v>0.18045206379273279</v>
      </c>
      <c r="AR195">
        <f t="shared" si="85"/>
        <v>0.55325779072103565</v>
      </c>
      <c r="AS195" t="str">
        <f t="shared" si="86"/>
        <v>Boston University</v>
      </c>
      <c r="AT195">
        <f t="shared" si="87"/>
        <v>0.55325779072103565</v>
      </c>
      <c r="AU195">
        <f t="shared" si="88"/>
        <v>194</v>
      </c>
      <c r="AV195">
        <f t="shared" si="89"/>
        <v>202</v>
      </c>
      <c r="AW195">
        <f t="shared" si="90"/>
        <v>211</v>
      </c>
      <c r="AX195" t="str">
        <f t="shared" si="91"/>
        <v>Boston University</v>
      </c>
      <c r="AY195" t="str">
        <f t="shared" si="92"/>
        <v/>
      </c>
      <c r="AZ195">
        <v>194</v>
      </c>
      <c r="BI195" t="s">
        <v>144</v>
      </c>
      <c r="BJ195">
        <v>0.58990095854023472</v>
      </c>
    </row>
    <row r="196" spans="2:62">
      <c r="B196">
        <v>1</v>
      </c>
      <c r="C196">
        <v>1</v>
      </c>
      <c r="D196" t="s">
        <v>321</v>
      </c>
      <c r="E196">
        <v>64.5809</v>
      </c>
      <c r="F196">
        <v>337</v>
      </c>
      <c r="G196">
        <v>62.978099999999998</v>
      </c>
      <c r="H196">
        <v>343</v>
      </c>
      <c r="I196">
        <v>97.504599999999996</v>
      </c>
      <c r="J196">
        <v>272</v>
      </c>
      <c r="K196">
        <v>99.954800000000006</v>
      </c>
      <c r="L196">
        <v>241</v>
      </c>
      <c r="M196">
        <v>101.238</v>
      </c>
      <c r="N196">
        <v>166</v>
      </c>
      <c r="O196">
        <v>103.027</v>
      </c>
      <c r="P196">
        <v>174</v>
      </c>
      <c r="Q196">
        <v>-3.0727000000000002</v>
      </c>
      <c r="R196">
        <v>208</v>
      </c>
      <c r="S196">
        <f t="shared" si="70"/>
        <v>-4.7571340752451501E-2</v>
      </c>
      <c r="T196">
        <f t="shared" si="71"/>
        <v>209</v>
      </c>
      <c r="U196">
        <f t="shared" si="72"/>
        <v>645225.32060536195</v>
      </c>
      <c r="V196">
        <f t="shared" si="73"/>
        <v>285</v>
      </c>
      <c r="W196">
        <f t="shared" si="74"/>
        <v>25.740536429156037</v>
      </c>
      <c r="X196">
        <f t="shared" si="75"/>
        <v>255</v>
      </c>
      <c r="Y196">
        <f t="shared" si="76"/>
        <v>232</v>
      </c>
      <c r="Z196">
        <v>0.44619999999999999</v>
      </c>
      <c r="AA196">
        <v>185</v>
      </c>
      <c r="AB196">
        <v>0.4385</v>
      </c>
      <c r="AC196">
        <f t="shared" si="77"/>
        <v>0.44235000000000002</v>
      </c>
      <c r="AD196">
        <v>196</v>
      </c>
      <c r="AE196">
        <v>0.44669999999999999</v>
      </c>
      <c r="AF196">
        <v>191</v>
      </c>
      <c r="AG196">
        <v>0.56850000000000001</v>
      </c>
      <c r="AH196">
        <v>146</v>
      </c>
      <c r="AI196">
        <f t="shared" si="78"/>
        <v>209.83333333333334</v>
      </c>
      <c r="AJ196">
        <f>IF(C196=1,(AI196/Z196),REF)</f>
        <v>470.26744359778877</v>
      </c>
      <c r="AK196">
        <f t="shared" si="79"/>
        <v>200</v>
      </c>
      <c r="AL196">
        <f>IF(B196=1,(AI196/AC196),REF)</f>
        <v>474.36042349572358</v>
      </c>
      <c r="AM196">
        <f t="shared" si="80"/>
        <v>201</v>
      </c>
      <c r="AN196">
        <f t="shared" si="81"/>
        <v>191</v>
      </c>
      <c r="AO196" t="str">
        <f t="shared" si="82"/>
        <v>Tarleton St.</v>
      </c>
      <c r="AP196">
        <f t="shared" si="83"/>
        <v>0.24543089572790869</v>
      </c>
      <c r="AQ196">
        <f t="shared" si="84"/>
        <v>0.20948155477338964</v>
      </c>
      <c r="AR196">
        <f t="shared" si="85"/>
        <v>0.55304329453028078</v>
      </c>
      <c r="AS196" t="str">
        <f t="shared" si="86"/>
        <v>Tarleton St.</v>
      </c>
      <c r="AT196">
        <f t="shared" si="87"/>
        <v>0.55304329453028078</v>
      </c>
      <c r="AU196">
        <f t="shared" si="88"/>
        <v>195</v>
      </c>
      <c r="AV196">
        <f t="shared" si="89"/>
        <v>194</v>
      </c>
      <c r="AW196">
        <f t="shared" si="90"/>
        <v>201</v>
      </c>
      <c r="AX196" t="str">
        <f t="shared" si="91"/>
        <v>Tarleton St.</v>
      </c>
      <c r="AY196" t="str">
        <f t="shared" si="92"/>
        <v/>
      </c>
      <c r="AZ196">
        <v>195</v>
      </c>
      <c r="BI196" t="s">
        <v>89</v>
      </c>
      <c r="BJ196">
        <v>0.58940513584834631</v>
      </c>
    </row>
    <row r="197" spans="2:62">
      <c r="B197">
        <v>1</v>
      </c>
      <c r="C197">
        <v>1</v>
      </c>
      <c r="D197" t="s">
        <v>337</v>
      </c>
      <c r="E197">
        <v>67.364699999999999</v>
      </c>
      <c r="F197">
        <v>218</v>
      </c>
      <c r="G197">
        <v>66.747399999999999</v>
      </c>
      <c r="H197">
        <v>196</v>
      </c>
      <c r="I197">
        <v>98.113699999999994</v>
      </c>
      <c r="J197">
        <v>258</v>
      </c>
      <c r="K197">
        <v>99.071200000000005</v>
      </c>
      <c r="L197">
        <v>253</v>
      </c>
      <c r="M197">
        <v>97.340999999999994</v>
      </c>
      <c r="N197">
        <v>69</v>
      </c>
      <c r="O197">
        <v>99.870599999999996</v>
      </c>
      <c r="P197">
        <v>116</v>
      </c>
      <c r="Q197">
        <v>-0.79943299999999995</v>
      </c>
      <c r="R197">
        <v>180</v>
      </c>
      <c r="S197">
        <f t="shared" si="70"/>
        <v>-1.1866749202475354E-2</v>
      </c>
      <c r="T197">
        <f t="shared" si="71"/>
        <v>181</v>
      </c>
      <c r="U197">
        <f t="shared" si="72"/>
        <v>661191.4467960248</v>
      </c>
      <c r="V197">
        <f t="shared" si="73"/>
        <v>262</v>
      </c>
      <c r="W197">
        <f t="shared" si="74"/>
        <v>23.478366320051663</v>
      </c>
      <c r="X197">
        <f t="shared" si="75"/>
        <v>126</v>
      </c>
      <c r="Y197">
        <f t="shared" si="76"/>
        <v>153.5</v>
      </c>
      <c r="Z197">
        <v>0.44529999999999997</v>
      </c>
      <c r="AA197">
        <v>187</v>
      </c>
      <c r="AB197">
        <v>0.43309999999999998</v>
      </c>
      <c r="AC197">
        <f t="shared" si="77"/>
        <v>0.43919999999999998</v>
      </c>
      <c r="AD197">
        <v>200</v>
      </c>
      <c r="AE197">
        <v>0.52859999999999996</v>
      </c>
      <c r="AF197">
        <v>160</v>
      </c>
      <c r="AG197">
        <v>0.29270000000000002</v>
      </c>
      <c r="AH197">
        <v>259</v>
      </c>
      <c r="AI197">
        <f t="shared" si="78"/>
        <v>202.58333333333334</v>
      </c>
      <c r="AJ197">
        <f>IF(C197=1,(AI197/Z197),REF)</f>
        <v>454.93674676248224</v>
      </c>
      <c r="AK197">
        <f t="shared" si="79"/>
        <v>195</v>
      </c>
      <c r="AL197">
        <f>IF(B197=1,(AI197/AC197),REF)</f>
        <v>461.25531268973896</v>
      </c>
      <c r="AM197">
        <f t="shared" si="80"/>
        <v>199</v>
      </c>
      <c r="AN197">
        <f t="shared" si="81"/>
        <v>160</v>
      </c>
      <c r="AO197" t="str">
        <f t="shared" si="82"/>
        <v>Troy</v>
      </c>
      <c r="AP197">
        <f t="shared" si="83"/>
        <v>0.24574899541968806</v>
      </c>
      <c r="AQ197">
        <f t="shared" si="84"/>
        <v>0.20871947406836217</v>
      </c>
      <c r="AR197">
        <f t="shared" si="85"/>
        <v>0.55282732976468152</v>
      </c>
      <c r="AS197" t="str">
        <f t="shared" si="86"/>
        <v>Troy</v>
      </c>
      <c r="AT197">
        <f t="shared" si="87"/>
        <v>0.55282732976468152</v>
      </c>
      <c r="AU197">
        <f t="shared" si="88"/>
        <v>196</v>
      </c>
      <c r="AV197">
        <f t="shared" si="89"/>
        <v>185.33333333333334</v>
      </c>
      <c r="AW197">
        <f t="shared" si="90"/>
        <v>193</v>
      </c>
      <c r="AX197" t="str">
        <f t="shared" si="91"/>
        <v>Troy</v>
      </c>
      <c r="AY197" t="str">
        <f t="shared" si="92"/>
        <v/>
      </c>
      <c r="AZ197">
        <v>196</v>
      </c>
      <c r="BI197" t="s">
        <v>342</v>
      </c>
      <c r="BJ197">
        <v>0.58884187216476758</v>
      </c>
    </row>
    <row r="198" spans="2:62">
      <c r="B198">
        <v>1</v>
      </c>
      <c r="C198">
        <v>1</v>
      </c>
      <c r="D198" t="s">
        <v>197</v>
      </c>
      <c r="E198">
        <v>69.245099999999994</v>
      </c>
      <c r="F198">
        <v>106</v>
      </c>
      <c r="G198">
        <v>68.941800000000001</v>
      </c>
      <c r="H198">
        <v>72</v>
      </c>
      <c r="I198">
        <v>108.032</v>
      </c>
      <c r="J198">
        <v>49</v>
      </c>
      <c r="K198">
        <v>111.974</v>
      </c>
      <c r="L198">
        <v>30</v>
      </c>
      <c r="M198">
        <v>111.779</v>
      </c>
      <c r="N198">
        <v>343</v>
      </c>
      <c r="O198">
        <v>113.333</v>
      </c>
      <c r="P198">
        <v>344</v>
      </c>
      <c r="Q198">
        <v>-1.3585199999999999</v>
      </c>
      <c r="R198">
        <v>189</v>
      </c>
      <c r="S198">
        <f t="shared" si="70"/>
        <v>-1.9625937430951718E-2</v>
      </c>
      <c r="T198">
        <f t="shared" si="71"/>
        <v>189</v>
      </c>
      <c r="U198">
        <f t="shared" si="72"/>
        <v>868207.29774728755</v>
      </c>
      <c r="V198">
        <f t="shared" si="73"/>
        <v>31</v>
      </c>
      <c r="W198">
        <f t="shared" si="74"/>
        <v>27.962833011886353</v>
      </c>
      <c r="X198">
        <f t="shared" si="75"/>
        <v>329</v>
      </c>
      <c r="Y198">
        <f t="shared" si="76"/>
        <v>259</v>
      </c>
      <c r="Z198">
        <v>0.4234</v>
      </c>
      <c r="AA198">
        <v>203</v>
      </c>
      <c r="AB198">
        <v>0.46679999999999999</v>
      </c>
      <c r="AC198">
        <f t="shared" si="77"/>
        <v>0.4451</v>
      </c>
      <c r="AD198">
        <v>194</v>
      </c>
      <c r="AE198">
        <v>0.59219999999999995</v>
      </c>
      <c r="AF198">
        <v>139</v>
      </c>
      <c r="AG198">
        <v>0.45440000000000003</v>
      </c>
      <c r="AH198">
        <v>194</v>
      </c>
      <c r="AI198">
        <f t="shared" si="78"/>
        <v>167.66666666666666</v>
      </c>
      <c r="AJ198">
        <f>IF(C198=1,(AI198/Z198),REF)</f>
        <v>396.00062982207527</v>
      </c>
      <c r="AK198">
        <f t="shared" si="79"/>
        <v>182</v>
      </c>
      <c r="AL198">
        <f>IF(B198=1,(AI198/AC198),REF)</f>
        <v>376.69437579570132</v>
      </c>
      <c r="AM198">
        <f t="shared" si="80"/>
        <v>177</v>
      </c>
      <c r="AN198">
        <f t="shared" si="81"/>
        <v>139</v>
      </c>
      <c r="AO198" t="str">
        <f t="shared" si="82"/>
        <v>Massachusetts</v>
      </c>
      <c r="AP198">
        <f t="shared" si="83"/>
        <v>0.23692747378679538</v>
      </c>
      <c r="AQ198">
        <f t="shared" si="84"/>
        <v>0.2169463087850213</v>
      </c>
      <c r="AR198">
        <f t="shared" si="85"/>
        <v>0.55253785900943486</v>
      </c>
      <c r="AS198" t="str">
        <f t="shared" si="86"/>
        <v>Massachusetts</v>
      </c>
      <c r="AT198">
        <f t="shared" si="87"/>
        <v>0.55253785900943486</v>
      </c>
      <c r="AU198">
        <f t="shared" si="88"/>
        <v>197</v>
      </c>
      <c r="AV198">
        <f t="shared" si="89"/>
        <v>176.66666666666666</v>
      </c>
      <c r="AW198">
        <f t="shared" si="90"/>
        <v>183</v>
      </c>
      <c r="AX198" t="str">
        <f t="shared" si="91"/>
        <v>Massachusetts</v>
      </c>
      <c r="AY198" t="str">
        <f t="shared" si="92"/>
        <v/>
      </c>
      <c r="AZ198">
        <v>197</v>
      </c>
      <c r="BI198" t="s">
        <v>376</v>
      </c>
      <c r="BJ198">
        <v>0.58492442514037191</v>
      </c>
    </row>
    <row r="199" spans="2:62">
      <c r="B199">
        <v>1</v>
      </c>
      <c r="C199">
        <v>1</v>
      </c>
      <c r="D199" t="s">
        <v>244</v>
      </c>
      <c r="E199">
        <v>70.662499999999994</v>
      </c>
      <c r="F199">
        <v>57</v>
      </c>
      <c r="G199">
        <v>69.546499999999995</v>
      </c>
      <c r="H199">
        <v>54</v>
      </c>
      <c r="I199">
        <v>108.59</v>
      </c>
      <c r="J199">
        <v>45</v>
      </c>
      <c r="K199">
        <v>107.827</v>
      </c>
      <c r="L199">
        <v>86</v>
      </c>
      <c r="M199">
        <v>109.29</v>
      </c>
      <c r="N199">
        <v>319</v>
      </c>
      <c r="O199">
        <v>111.325</v>
      </c>
      <c r="P199">
        <v>325</v>
      </c>
      <c r="Q199">
        <v>-3.4978199999999999</v>
      </c>
      <c r="R199">
        <v>212</v>
      </c>
      <c r="S199">
        <f t="shared" si="70"/>
        <v>-4.9502918804174845E-2</v>
      </c>
      <c r="T199">
        <f t="shared" si="71"/>
        <v>211</v>
      </c>
      <c r="U199">
        <f t="shared" si="72"/>
        <v>821568.99855796248</v>
      </c>
      <c r="V199">
        <f t="shared" si="73"/>
        <v>55</v>
      </c>
      <c r="W199">
        <f t="shared" si="74"/>
        <v>26.629274078895175</v>
      </c>
      <c r="X199">
        <f t="shared" si="75"/>
        <v>287</v>
      </c>
      <c r="Y199">
        <f t="shared" si="76"/>
        <v>249</v>
      </c>
      <c r="Z199">
        <v>0.48070000000000002</v>
      </c>
      <c r="AA199">
        <v>171</v>
      </c>
      <c r="AB199">
        <v>0.29199999999999998</v>
      </c>
      <c r="AC199">
        <f t="shared" si="77"/>
        <v>0.38634999999999997</v>
      </c>
      <c r="AD199">
        <v>224</v>
      </c>
      <c r="AE199">
        <v>0.36840000000000001</v>
      </c>
      <c r="AF199">
        <v>218</v>
      </c>
      <c r="AG199">
        <v>0.53300000000000003</v>
      </c>
      <c r="AH199">
        <v>160</v>
      </c>
      <c r="AI199">
        <f t="shared" si="78"/>
        <v>186.16666666666666</v>
      </c>
      <c r="AJ199">
        <f>IF(C199=1,(AI199/Z199),REF)</f>
        <v>387.2824353373552</v>
      </c>
      <c r="AK199">
        <f t="shared" si="79"/>
        <v>179</v>
      </c>
      <c r="AL199">
        <f>IF(B199=1,(AI199/AC199),REF)</f>
        <v>481.86014408351667</v>
      </c>
      <c r="AM199">
        <f t="shared" si="80"/>
        <v>206</v>
      </c>
      <c r="AN199">
        <f t="shared" si="81"/>
        <v>179</v>
      </c>
      <c r="AO199" t="str">
        <f t="shared" si="82"/>
        <v>Northern Colorado</v>
      </c>
      <c r="AP199">
        <f t="shared" si="83"/>
        <v>0.26959106842527747</v>
      </c>
      <c r="AQ199">
        <f t="shared" si="84"/>
        <v>0.18260350265081368</v>
      </c>
      <c r="AR199">
        <f t="shared" si="85"/>
        <v>0.55171925276977696</v>
      </c>
      <c r="AS199" t="str">
        <f t="shared" si="86"/>
        <v>Northern Colorado</v>
      </c>
      <c r="AT199">
        <f t="shared" si="87"/>
        <v>0.55171925276977696</v>
      </c>
      <c r="AU199">
        <f t="shared" si="88"/>
        <v>198</v>
      </c>
      <c r="AV199">
        <f t="shared" si="89"/>
        <v>200.33333333333334</v>
      </c>
      <c r="AW199">
        <f t="shared" si="90"/>
        <v>208</v>
      </c>
      <c r="AX199" t="str">
        <f t="shared" si="91"/>
        <v>Northern Colorado</v>
      </c>
      <c r="AY199" t="str">
        <f t="shared" si="92"/>
        <v/>
      </c>
      <c r="AZ199">
        <v>198</v>
      </c>
      <c r="BI199" t="s">
        <v>265</v>
      </c>
      <c r="BJ199">
        <v>0.58395470965314122</v>
      </c>
    </row>
    <row r="200" spans="2:62">
      <c r="B200">
        <v>1</v>
      </c>
      <c r="C200">
        <v>1</v>
      </c>
      <c r="D200" t="s">
        <v>133</v>
      </c>
      <c r="E200">
        <v>69.815600000000003</v>
      </c>
      <c r="F200">
        <v>85</v>
      </c>
      <c r="G200">
        <v>68.491900000000001</v>
      </c>
      <c r="H200">
        <v>94</v>
      </c>
      <c r="I200">
        <v>100.006</v>
      </c>
      <c r="J200">
        <v>217</v>
      </c>
      <c r="K200">
        <v>106.807</v>
      </c>
      <c r="L200">
        <v>102</v>
      </c>
      <c r="M200">
        <v>112.441</v>
      </c>
      <c r="N200">
        <v>349</v>
      </c>
      <c r="O200">
        <v>110.86199999999999</v>
      </c>
      <c r="P200">
        <v>321</v>
      </c>
      <c r="Q200">
        <v>-4.0558899999999998</v>
      </c>
      <c r="R200">
        <v>220</v>
      </c>
      <c r="S200">
        <f t="shared" si="70"/>
        <v>-5.8081574891571404E-2</v>
      </c>
      <c r="T200">
        <f t="shared" si="71"/>
        <v>219</v>
      </c>
      <c r="U200">
        <f t="shared" si="72"/>
        <v>796437.88105008448</v>
      </c>
      <c r="V200">
        <f t="shared" si="73"/>
        <v>84</v>
      </c>
      <c r="W200">
        <f t="shared" si="74"/>
        <v>26.773173967884052</v>
      </c>
      <c r="X200">
        <f t="shared" si="75"/>
        <v>291</v>
      </c>
      <c r="Y200">
        <f t="shared" si="76"/>
        <v>255</v>
      </c>
      <c r="Z200">
        <v>0.42449999999999999</v>
      </c>
      <c r="AA200">
        <v>202</v>
      </c>
      <c r="AB200">
        <v>0.4803</v>
      </c>
      <c r="AC200">
        <f t="shared" si="77"/>
        <v>0.45240000000000002</v>
      </c>
      <c r="AD200">
        <v>193</v>
      </c>
      <c r="AE200">
        <v>0.3412</v>
      </c>
      <c r="AF200">
        <v>229</v>
      </c>
      <c r="AG200">
        <v>0.4017</v>
      </c>
      <c r="AH200">
        <v>213</v>
      </c>
      <c r="AI200">
        <f t="shared" si="78"/>
        <v>198.83333333333334</v>
      </c>
      <c r="AJ200">
        <f>IF(C200=1,(AI200/Z200),REF)</f>
        <v>468.39418924224583</v>
      </c>
      <c r="AK200">
        <f t="shared" si="79"/>
        <v>199</v>
      </c>
      <c r="AL200">
        <f>IF(B200=1,(AI200/AC200),REF)</f>
        <v>439.50781019746535</v>
      </c>
      <c r="AM200">
        <f t="shared" si="80"/>
        <v>193</v>
      </c>
      <c r="AN200">
        <f t="shared" si="81"/>
        <v>193</v>
      </c>
      <c r="AO200" t="str">
        <f t="shared" si="82"/>
        <v>Georgia</v>
      </c>
      <c r="AP200">
        <f t="shared" si="83"/>
        <v>0.23358809375411269</v>
      </c>
      <c r="AQ200">
        <f t="shared" si="84"/>
        <v>0.21629430496755278</v>
      </c>
      <c r="AR200">
        <f t="shared" si="85"/>
        <v>0.55058909130769096</v>
      </c>
      <c r="AS200" t="str">
        <f t="shared" si="86"/>
        <v>Georgia</v>
      </c>
      <c r="AT200">
        <f t="shared" si="87"/>
        <v>0.55058909130769096</v>
      </c>
      <c r="AU200">
        <f t="shared" si="88"/>
        <v>199</v>
      </c>
      <c r="AV200">
        <f t="shared" si="89"/>
        <v>195</v>
      </c>
      <c r="AW200">
        <f t="shared" si="90"/>
        <v>202</v>
      </c>
      <c r="AX200" t="str">
        <f t="shared" si="91"/>
        <v>Georgia</v>
      </c>
      <c r="AY200" t="str">
        <f t="shared" si="92"/>
        <v/>
      </c>
      <c r="AZ200">
        <v>199</v>
      </c>
      <c r="BI200" t="s">
        <v>257</v>
      </c>
      <c r="BJ200">
        <v>0.58019188228202556</v>
      </c>
    </row>
    <row r="201" spans="2:62">
      <c r="B201">
        <v>1</v>
      </c>
      <c r="C201">
        <v>1</v>
      </c>
      <c r="D201" t="s">
        <v>387</v>
      </c>
      <c r="E201">
        <v>69.192800000000005</v>
      </c>
      <c r="F201">
        <v>109</v>
      </c>
      <c r="G201">
        <v>68.433400000000006</v>
      </c>
      <c r="H201">
        <v>97</v>
      </c>
      <c r="I201">
        <v>108.996</v>
      </c>
      <c r="J201">
        <v>39</v>
      </c>
      <c r="K201">
        <v>106.36499999999999</v>
      </c>
      <c r="L201">
        <v>108</v>
      </c>
      <c r="M201">
        <v>103.348</v>
      </c>
      <c r="N201">
        <v>218</v>
      </c>
      <c r="O201">
        <v>107.23099999999999</v>
      </c>
      <c r="P201">
        <v>262</v>
      </c>
      <c r="Q201">
        <v>-0.86606899999999998</v>
      </c>
      <c r="R201">
        <v>182</v>
      </c>
      <c r="S201">
        <f t="shared" si="70"/>
        <v>-1.2515753084135916E-2</v>
      </c>
      <c r="T201">
        <f t="shared" si="71"/>
        <v>182</v>
      </c>
      <c r="U201">
        <f t="shared" si="72"/>
        <v>782813.65787478001</v>
      </c>
      <c r="V201">
        <f t="shared" si="73"/>
        <v>98</v>
      </c>
      <c r="W201">
        <f t="shared" si="74"/>
        <v>25.612481891109759</v>
      </c>
      <c r="X201">
        <f t="shared" si="75"/>
        <v>248</v>
      </c>
      <c r="Y201">
        <f t="shared" si="76"/>
        <v>215</v>
      </c>
      <c r="Z201">
        <v>0.43059999999999998</v>
      </c>
      <c r="AA201">
        <v>200</v>
      </c>
      <c r="AB201">
        <v>0.42480000000000001</v>
      </c>
      <c r="AC201">
        <f t="shared" si="77"/>
        <v>0.42769999999999997</v>
      </c>
      <c r="AD201">
        <v>207</v>
      </c>
      <c r="AE201">
        <v>0.47360000000000002</v>
      </c>
      <c r="AF201">
        <v>180</v>
      </c>
      <c r="AG201">
        <v>0.25040000000000001</v>
      </c>
      <c r="AH201">
        <v>283</v>
      </c>
      <c r="AI201">
        <f t="shared" si="78"/>
        <v>194.16666666666666</v>
      </c>
      <c r="AJ201">
        <f>IF(C201=1,(AI201/Z201),REF)</f>
        <v>450.92119523145999</v>
      </c>
      <c r="AK201">
        <f t="shared" si="79"/>
        <v>194</v>
      </c>
      <c r="AL201">
        <f>IF(B201=1,(AI201/AC201),REF)</f>
        <v>453.97864546800719</v>
      </c>
      <c r="AM201">
        <f t="shared" si="80"/>
        <v>197</v>
      </c>
      <c r="AN201">
        <f t="shared" si="81"/>
        <v>180</v>
      </c>
      <c r="AO201" t="str">
        <f t="shared" si="82"/>
        <v>Wright St.</v>
      </c>
      <c r="AP201">
        <f t="shared" si="83"/>
        <v>0.23784724118553635</v>
      </c>
      <c r="AQ201">
        <f t="shared" si="84"/>
        <v>0.20365877874087929</v>
      </c>
      <c r="AR201">
        <f t="shared" si="85"/>
        <v>0.5464653801008732</v>
      </c>
      <c r="AS201" t="str">
        <f t="shared" si="86"/>
        <v>Wright St.</v>
      </c>
      <c r="AT201">
        <f t="shared" si="87"/>
        <v>0.5464653801008732</v>
      </c>
      <c r="AU201">
        <f t="shared" si="88"/>
        <v>200</v>
      </c>
      <c r="AV201">
        <f t="shared" si="89"/>
        <v>195.66666666666666</v>
      </c>
      <c r="AW201">
        <f t="shared" si="90"/>
        <v>204</v>
      </c>
      <c r="AX201" t="str">
        <f t="shared" si="91"/>
        <v>Wright St.</v>
      </c>
      <c r="AY201" t="str">
        <f t="shared" si="92"/>
        <v/>
      </c>
      <c r="AZ201">
        <v>200</v>
      </c>
      <c r="BI201" t="s">
        <v>64</v>
      </c>
      <c r="BJ201">
        <v>0.57894613649115578</v>
      </c>
    </row>
    <row r="202" spans="2:62">
      <c r="B202">
        <v>1</v>
      </c>
      <c r="C202">
        <v>1</v>
      </c>
      <c r="D202" t="s">
        <v>158</v>
      </c>
      <c r="E202">
        <v>69.210599999999999</v>
      </c>
      <c r="F202">
        <v>108</v>
      </c>
      <c r="G202">
        <v>69.1036</v>
      </c>
      <c r="H202">
        <v>66</v>
      </c>
      <c r="I202">
        <v>96.545599999999993</v>
      </c>
      <c r="J202">
        <v>284</v>
      </c>
      <c r="K202">
        <v>98.597800000000007</v>
      </c>
      <c r="L202">
        <v>261</v>
      </c>
      <c r="M202">
        <v>104.182</v>
      </c>
      <c r="N202">
        <v>240</v>
      </c>
      <c r="O202">
        <v>103.05200000000001</v>
      </c>
      <c r="P202">
        <v>175</v>
      </c>
      <c r="Q202">
        <v>-4.4545399999999997</v>
      </c>
      <c r="R202">
        <v>226</v>
      </c>
      <c r="S202">
        <f t="shared" si="70"/>
        <v>-6.4357193840249904E-2</v>
      </c>
      <c r="T202">
        <f t="shared" si="71"/>
        <v>224</v>
      </c>
      <c r="U202">
        <f t="shared" si="72"/>
        <v>672832.65878427541</v>
      </c>
      <c r="V202">
        <f t="shared" si="73"/>
        <v>244</v>
      </c>
      <c r="W202">
        <f t="shared" si="74"/>
        <v>24.028002336780972</v>
      </c>
      <c r="X202">
        <f t="shared" si="75"/>
        <v>156</v>
      </c>
      <c r="Y202">
        <f t="shared" si="76"/>
        <v>190</v>
      </c>
      <c r="Z202">
        <v>0.42009999999999997</v>
      </c>
      <c r="AA202">
        <v>205</v>
      </c>
      <c r="AB202">
        <v>0.46379999999999999</v>
      </c>
      <c r="AC202">
        <f t="shared" si="77"/>
        <v>0.44194999999999995</v>
      </c>
      <c r="AD202">
        <v>197</v>
      </c>
      <c r="AE202">
        <v>0.34370000000000001</v>
      </c>
      <c r="AF202">
        <v>225</v>
      </c>
      <c r="AG202">
        <v>0.45710000000000001</v>
      </c>
      <c r="AH202">
        <v>193</v>
      </c>
      <c r="AI202">
        <f t="shared" si="78"/>
        <v>212.16666666666666</v>
      </c>
      <c r="AJ202">
        <f>IF(C202=1,(AI202/Z202),REF)</f>
        <v>505.03848290089661</v>
      </c>
      <c r="AK202">
        <f t="shared" si="79"/>
        <v>206</v>
      </c>
      <c r="AL202">
        <f>IF(B202=1,(AI202/AC202),REF)</f>
        <v>480.06938944827851</v>
      </c>
      <c r="AM202">
        <f t="shared" si="80"/>
        <v>204</v>
      </c>
      <c r="AN202">
        <f t="shared" si="81"/>
        <v>197</v>
      </c>
      <c r="AO202" t="str">
        <f t="shared" si="82"/>
        <v>Indiana St.</v>
      </c>
      <c r="AP202">
        <f t="shared" si="83"/>
        <v>0.2294322119625202</v>
      </c>
      <c r="AQ202">
        <f t="shared" si="84"/>
        <v>0.20897938623701687</v>
      </c>
      <c r="AR202">
        <f t="shared" si="85"/>
        <v>0.54493012289840037</v>
      </c>
      <c r="AS202" t="str">
        <f t="shared" si="86"/>
        <v>Indiana St.</v>
      </c>
      <c r="AT202">
        <f t="shared" si="87"/>
        <v>0.54493012289840037</v>
      </c>
      <c r="AU202">
        <f t="shared" si="88"/>
        <v>201</v>
      </c>
      <c r="AV202">
        <f t="shared" si="89"/>
        <v>198.33333333333334</v>
      </c>
      <c r="AW202">
        <f t="shared" si="90"/>
        <v>206</v>
      </c>
      <c r="AX202" t="str">
        <f t="shared" si="91"/>
        <v>Indiana St.</v>
      </c>
      <c r="AY202" t="str">
        <f t="shared" si="92"/>
        <v/>
      </c>
      <c r="AZ202">
        <v>201</v>
      </c>
      <c r="BI202" t="s">
        <v>227</v>
      </c>
      <c r="BJ202">
        <v>0.57595840663730036</v>
      </c>
    </row>
    <row r="203" spans="2:62">
      <c r="B203">
        <v>1</v>
      </c>
      <c r="C203">
        <v>1</v>
      </c>
      <c r="D203" t="s">
        <v>233</v>
      </c>
      <c r="E203">
        <v>70.480599999999995</v>
      </c>
      <c r="F203">
        <v>66</v>
      </c>
      <c r="G203">
        <v>66.932199999999995</v>
      </c>
      <c r="H203">
        <v>187</v>
      </c>
      <c r="I203">
        <v>103.718</v>
      </c>
      <c r="J203">
        <v>139</v>
      </c>
      <c r="K203">
        <v>102.43</v>
      </c>
      <c r="L203">
        <v>190</v>
      </c>
      <c r="M203">
        <v>93.663300000000007</v>
      </c>
      <c r="N203">
        <v>25</v>
      </c>
      <c r="O203">
        <v>102.285</v>
      </c>
      <c r="P203">
        <v>160</v>
      </c>
      <c r="Q203">
        <v>0.14543</v>
      </c>
      <c r="R203">
        <v>168</v>
      </c>
      <c r="S203">
        <f t="shared" si="70"/>
        <v>2.0573037119435739E-3</v>
      </c>
      <c r="T203">
        <f t="shared" si="71"/>
        <v>168</v>
      </c>
      <c r="U203">
        <f t="shared" si="72"/>
        <v>739475.75249494007</v>
      </c>
      <c r="V203">
        <f t="shared" si="73"/>
        <v>153</v>
      </c>
      <c r="W203">
        <f t="shared" si="74"/>
        <v>23.314683629716587</v>
      </c>
      <c r="X203">
        <f t="shared" si="75"/>
        <v>113</v>
      </c>
      <c r="Y203">
        <f t="shared" si="76"/>
        <v>140.5</v>
      </c>
      <c r="Z203">
        <v>0.34570000000000001</v>
      </c>
      <c r="AA203">
        <v>233</v>
      </c>
      <c r="AB203">
        <v>0.66690000000000005</v>
      </c>
      <c r="AC203">
        <f t="shared" si="77"/>
        <v>0.50629999999999997</v>
      </c>
      <c r="AD203">
        <v>168</v>
      </c>
      <c r="AE203">
        <v>0.37780000000000002</v>
      </c>
      <c r="AF203">
        <v>215</v>
      </c>
      <c r="AG203">
        <v>0.30049999999999999</v>
      </c>
      <c r="AH203">
        <v>254</v>
      </c>
      <c r="AI203">
        <f t="shared" si="78"/>
        <v>183.08333333333334</v>
      </c>
      <c r="AJ203">
        <f>IF(C203=1,(AI203/Z203),REF)</f>
        <v>529.60177417799639</v>
      </c>
      <c r="AK203">
        <f t="shared" si="79"/>
        <v>215</v>
      </c>
      <c r="AL203">
        <f>IF(B203=1,(AI203/AC203),REF)</f>
        <v>361.61037592994933</v>
      </c>
      <c r="AM203">
        <f t="shared" si="80"/>
        <v>175</v>
      </c>
      <c r="AN203">
        <f t="shared" si="81"/>
        <v>168</v>
      </c>
      <c r="AO203" t="str">
        <f t="shared" si="82"/>
        <v>Norfolk St.</v>
      </c>
      <c r="AP203">
        <f t="shared" si="83"/>
        <v>0.18790511152045444</v>
      </c>
      <c r="AQ203">
        <f t="shared" si="84"/>
        <v>0.24803966146731382</v>
      </c>
      <c r="AR203">
        <f t="shared" si="85"/>
        <v>0.54370157573195355</v>
      </c>
      <c r="AS203" t="str">
        <f t="shared" si="86"/>
        <v>Norfolk St.</v>
      </c>
      <c r="AT203">
        <f t="shared" si="87"/>
        <v>0.54370157573195355</v>
      </c>
      <c r="AU203">
        <f t="shared" si="88"/>
        <v>202</v>
      </c>
      <c r="AV203">
        <f t="shared" si="89"/>
        <v>179.33333333333334</v>
      </c>
      <c r="AW203">
        <f t="shared" si="90"/>
        <v>188</v>
      </c>
      <c r="AX203" t="str">
        <f t="shared" si="91"/>
        <v>Norfolk St.</v>
      </c>
      <c r="AY203" t="str">
        <f t="shared" si="92"/>
        <v/>
      </c>
      <c r="AZ203">
        <v>202</v>
      </c>
      <c r="BI203" t="s">
        <v>76</v>
      </c>
      <c r="BJ203">
        <v>0.57521659883100573</v>
      </c>
    </row>
    <row r="204" spans="2:62">
      <c r="B204">
        <v>1</v>
      </c>
      <c r="C204">
        <v>1</v>
      </c>
      <c r="D204" t="s">
        <v>350</v>
      </c>
      <c r="E204">
        <v>68.527799999999999</v>
      </c>
      <c r="F204">
        <v>151</v>
      </c>
      <c r="G204">
        <v>67.264300000000006</v>
      </c>
      <c r="H204">
        <v>161</v>
      </c>
      <c r="I204">
        <v>103.285</v>
      </c>
      <c r="J204">
        <v>150</v>
      </c>
      <c r="K204">
        <v>100.422</v>
      </c>
      <c r="L204">
        <v>226</v>
      </c>
      <c r="M204">
        <v>103.393</v>
      </c>
      <c r="N204">
        <v>221</v>
      </c>
      <c r="O204">
        <v>103.417</v>
      </c>
      <c r="P204">
        <v>185</v>
      </c>
      <c r="Q204">
        <v>-2.99464</v>
      </c>
      <c r="R204">
        <v>206</v>
      </c>
      <c r="S204">
        <f t="shared" si="70"/>
        <v>-4.3704890569958535E-2</v>
      </c>
      <c r="T204">
        <f t="shared" si="71"/>
        <v>206</v>
      </c>
      <c r="U204">
        <f t="shared" si="72"/>
        <v>691073.95002473507</v>
      </c>
      <c r="V204">
        <f t="shared" si="73"/>
        <v>220</v>
      </c>
      <c r="W204">
        <f t="shared" si="74"/>
        <v>24.405084004516958</v>
      </c>
      <c r="X204">
        <f t="shared" si="75"/>
        <v>174</v>
      </c>
      <c r="Y204">
        <f t="shared" si="76"/>
        <v>190</v>
      </c>
      <c r="Z204">
        <v>0.45529999999999998</v>
      </c>
      <c r="AA204">
        <v>180</v>
      </c>
      <c r="AB204">
        <v>0.32169999999999999</v>
      </c>
      <c r="AC204">
        <f t="shared" si="77"/>
        <v>0.38849999999999996</v>
      </c>
      <c r="AD204">
        <v>222</v>
      </c>
      <c r="AE204">
        <v>0.59130000000000005</v>
      </c>
      <c r="AF204">
        <v>140</v>
      </c>
      <c r="AG204">
        <v>0.37040000000000001</v>
      </c>
      <c r="AH204">
        <v>226</v>
      </c>
      <c r="AI204">
        <f t="shared" si="78"/>
        <v>200.66666666666666</v>
      </c>
      <c r="AJ204">
        <f>IF(C204=1,(AI204/Z204),REF)</f>
        <v>440.7350464894941</v>
      </c>
      <c r="AK204">
        <f t="shared" si="79"/>
        <v>193</v>
      </c>
      <c r="AL204">
        <f>IF(B204=1,(AI204/AC204),REF)</f>
        <v>516.5165165165165</v>
      </c>
      <c r="AM204">
        <f t="shared" si="80"/>
        <v>214</v>
      </c>
      <c r="AN204">
        <f t="shared" si="81"/>
        <v>140</v>
      </c>
      <c r="AO204" t="str">
        <f t="shared" si="82"/>
        <v>UMKC</v>
      </c>
      <c r="AP204">
        <f t="shared" si="83"/>
        <v>0.2520658722090483</v>
      </c>
      <c r="AQ204">
        <f t="shared" si="84"/>
        <v>0.18203244794174231</v>
      </c>
      <c r="AR204">
        <f t="shared" si="85"/>
        <v>0.54277925904879731</v>
      </c>
      <c r="AS204" t="str">
        <f t="shared" si="86"/>
        <v>UMKC</v>
      </c>
      <c r="AT204">
        <f t="shared" si="87"/>
        <v>0.54277925904879731</v>
      </c>
      <c r="AU204">
        <f t="shared" si="88"/>
        <v>203</v>
      </c>
      <c r="AV204">
        <f t="shared" si="89"/>
        <v>188.33333333333334</v>
      </c>
      <c r="AW204">
        <f t="shared" si="90"/>
        <v>196</v>
      </c>
      <c r="AX204" t="str">
        <f t="shared" si="91"/>
        <v>UMKC</v>
      </c>
      <c r="AY204" t="str">
        <f t="shared" si="92"/>
        <v/>
      </c>
      <c r="AZ204">
        <v>203</v>
      </c>
      <c r="BI204" t="s">
        <v>55</v>
      </c>
      <c r="BJ204">
        <v>0.57498624707077017</v>
      </c>
    </row>
    <row r="205" spans="2:62">
      <c r="B205">
        <v>1</v>
      </c>
      <c r="C205">
        <v>1</v>
      </c>
      <c r="D205" t="s">
        <v>231</v>
      </c>
      <c r="E205">
        <v>72.028599999999997</v>
      </c>
      <c r="F205">
        <v>27</v>
      </c>
      <c r="G205">
        <v>69.644300000000001</v>
      </c>
      <c r="H205">
        <v>51</v>
      </c>
      <c r="I205">
        <v>104.90900000000001</v>
      </c>
      <c r="J205">
        <v>118</v>
      </c>
      <c r="K205">
        <v>101.508</v>
      </c>
      <c r="L205">
        <v>202</v>
      </c>
      <c r="M205">
        <v>101.146</v>
      </c>
      <c r="N205">
        <v>163</v>
      </c>
      <c r="O205">
        <v>104.50700000000001</v>
      </c>
      <c r="P205">
        <v>210</v>
      </c>
      <c r="Q205">
        <v>-2.9983599999999999</v>
      </c>
      <c r="R205">
        <v>207</v>
      </c>
      <c r="S205">
        <f t="shared" si="70"/>
        <v>-4.1636238938421818E-2</v>
      </c>
      <c r="T205">
        <f t="shared" si="71"/>
        <v>204</v>
      </c>
      <c r="U205">
        <f t="shared" si="72"/>
        <v>742173.62340623036</v>
      </c>
      <c r="V205">
        <f t="shared" si="73"/>
        <v>148</v>
      </c>
      <c r="W205">
        <f t="shared" si="74"/>
        <v>23.61172062321543</v>
      </c>
      <c r="X205">
        <f t="shared" si="75"/>
        <v>136</v>
      </c>
      <c r="Y205">
        <f t="shared" si="76"/>
        <v>170</v>
      </c>
      <c r="Z205">
        <v>0.43740000000000001</v>
      </c>
      <c r="AA205">
        <v>194</v>
      </c>
      <c r="AB205">
        <v>0.35970000000000002</v>
      </c>
      <c r="AC205">
        <f t="shared" si="77"/>
        <v>0.39855000000000002</v>
      </c>
      <c r="AD205">
        <v>219</v>
      </c>
      <c r="AE205">
        <v>0.40720000000000001</v>
      </c>
      <c r="AF205">
        <v>207</v>
      </c>
      <c r="AG205">
        <v>0.49180000000000001</v>
      </c>
      <c r="AH205">
        <v>177</v>
      </c>
      <c r="AI205">
        <f t="shared" si="78"/>
        <v>187.5</v>
      </c>
      <c r="AJ205">
        <f>IF(C205=1,(AI205/Z205),REF)</f>
        <v>428.66941015089162</v>
      </c>
      <c r="AK205">
        <f t="shared" si="79"/>
        <v>187</v>
      </c>
      <c r="AL205">
        <f>IF(B205=1,(AI205/AC205),REF)</f>
        <v>470.45540082800147</v>
      </c>
      <c r="AM205">
        <f t="shared" si="80"/>
        <v>200</v>
      </c>
      <c r="AN205">
        <f t="shared" si="81"/>
        <v>187</v>
      </c>
      <c r="AO205" t="str">
        <f t="shared" si="82"/>
        <v>Nicholls St.</v>
      </c>
      <c r="AP205">
        <f t="shared" si="83"/>
        <v>0.24282907593311048</v>
      </c>
      <c r="AQ205">
        <f t="shared" si="84"/>
        <v>0.18893452197050056</v>
      </c>
      <c r="AR205">
        <f t="shared" si="85"/>
        <v>0.54160967204498833</v>
      </c>
      <c r="AS205" t="str">
        <f t="shared" si="86"/>
        <v>Nicholls St.</v>
      </c>
      <c r="AT205">
        <f t="shared" si="87"/>
        <v>0.54160967204498833</v>
      </c>
      <c r="AU205">
        <f t="shared" si="88"/>
        <v>204</v>
      </c>
      <c r="AV205">
        <f t="shared" si="89"/>
        <v>203.33333333333334</v>
      </c>
      <c r="AW205">
        <f t="shared" si="90"/>
        <v>214</v>
      </c>
      <c r="AX205" t="str">
        <f t="shared" si="91"/>
        <v>Nicholls St.</v>
      </c>
      <c r="AY205" t="str">
        <f t="shared" si="92"/>
        <v/>
      </c>
      <c r="AZ205">
        <v>204</v>
      </c>
      <c r="BI205" t="s">
        <v>339</v>
      </c>
      <c r="BJ205">
        <v>0.57424848750569946</v>
      </c>
    </row>
    <row r="206" spans="2:62">
      <c r="B206">
        <v>1</v>
      </c>
      <c r="C206">
        <v>1</v>
      </c>
      <c r="D206" t="s">
        <v>247</v>
      </c>
      <c r="E206">
        <v>65.052400000000006</v>
      </c>
      <c r="F206">
        <v>324</v>
      </c>
      <c r="G206">
        <v>64.090999999999994</v>
      </c>
      <c r="H206">
        <v>326</v>
      </c>
      <c r="I206">
        <v>104.458</v>
      </c>
      <c r="J206">
        <v>123</v>
      </c>
      <c r="K206">
        <v>101.13200000000001</v>
      </c>
      <c r="L206">
        <v>215</v>
      </c>
      <c r="M206">
        <v>99.565399999999997</v>
      </c>
      <c r="N206">
        <v>119</v>
      </c>
      <c r="O206">
        <v>103.20099999999999</v>
      </c>
      <c r="P206">
        <v>180</v>
      </c>
      <c r="Q206">
        <v>-2.0691000000000002</v>
      </c>
      <c r="R206">
        <v>195</v>
      </c>
      <c r="S206">
        <f t="shared" si="70"/>
        <v>-3.18051294033731E-2</v>
      </c>
      <c r="T206">
        <f t="shared" si="71"/>
        <v>195</v>
      </c>
      <c r="U206">
        <f t="shared" si="72"/>
        <v>665335.22306661773</v>
      </c>
      <c r="V206">
        <f t="shared" si="73"/>
        <v>259</v>
      </c>
      <c r="W206">
        <f t="shared" si="74"/>
        <v>25.623055962496071</v>
      </c>
      <c r="X206">
        <f t="shared" si="75"/>
        <v>249</v>
      </c>
      <c r="Y206">
        <f t="shared" si="76"/>
        <v>222</v>
      </c>
      <c r="Z206">
        <v>0.41670000000000001</v>
      </c>
      <c r="AA206">
        <v>207</v>
      </c>
      <c r="AB206">
        <v>0.43890000000000001</v>
      </c>
      <c r="AC206">
        <f t="shared" si="77"/>
        <v>0.42780000000000001</v>
      </c>
      <c r="AD206">
        <v>206</v>
      </c>
      <c r="AE206">
        <v>0.71260000000000001</v>
      </c>
      <c r="AF206">
        <v>92</v>
      </c>
      <c r="AG206">
        <v>0.2898</v>
      </c>
      <c r="AH206">
        <v>260</v>
      </c>
      <c r="AI206">
        <f t="shared" si="78"/>
        <v>205.66666666666666</v>
      </c>
      <c r="AJ206">
        <f>IF(C206=1,(AI206/Z206),REF)</f>
        <v>493.56051515878727</v>
      </c>
      <c r="AK206">
        <f t="shared" si="79"/>
        <v>204</v>
      </c>
      <c r="AL206">
        <f>IF(B206=1,(AI206/AC206),REF)</f>
        <v>480.75424653264764</v>
      </c>
      <c r="AM206">
        <f t="shared" si="80"/>
        <v>205</v>
      </c>
      <c r="AN206">
        <f t="shared" si="81"/>
        <v>92</v>
      </c>
      <c r="AO206" t="str">
        <f t="shared" si="82"/>
        <v>Northern Kentucky</v>
      </c>
      <c r="AP206">
        <f t="shared" si="83"/>
        <v>0.22809912399604118</v>
      </c>
      <c r="AQ206">
        <f t="shared" si="84"/>
        <v>0.20225240851100176</v>
      </c>
      <c r="AR206">
        <f t="shared" si="85"/>
        <v>0.54090045065216319</v>
      </c>
      <c r="AS206" t="str">
        <f t="shared" si="86"/>
        <v>Northern Kentucky</v>
      </c>
      <c r="AT206">
        <f t="shared" si="87"/>
        <v>0.54090045065216319</v>
      </c>
      <c r="AU206">
        <f t="shared" si="88"/>
        <v>205</v>
      </c>
      <c r="AV206">
        <f t="shared" si="89"/>
        <v>167.66666666666666</v>
      </c>
      <c r="AW206">
        <f t="shared" si="90"/>
        <v>177</v>
      </c>
      <c r="AX206" t="str">
        <f t="shared" si="91"/>
        <v>Northern Kentucky</v>
      </c>
      <c r="AY206" t="str">
        <f t="shared" si="92"/>
        <v/>
      </c>
      <c r="AZ206">
        <v>205</v>
      </c>
      <c r="BI206" t="s">
        <v>73</v>
      </c>
      <c r="BJ206">
        <v>0.57405265345508094</v>
      </c>
    </row>
    <row r="207" spans="2:62">
      <c r="B207">
        <v>1</v>
      </c>
      <c r="C207">
        <v>1</v>
      </c>
      <c r="D207" t="s">
        <v>364</v>
      </c>
      <c r="E207">
        <v>65.462299999999999</v>
      </c>
      <c r="F207">
        <v>310</v>
      </c>
      <c r="G207">
        <v>64.986099999999993</v>
      </c>
      <c r="H207">
        <v>286</v>
      </c>
      <c r="I207">
        <v>101.547</v>
      </c>
      <c r="J207">
        <v>186</v>
      </c>
      <c r="K207">
        <v>103.081</v>
      </c>
      <c r="L207">
        <v>175</v>
      </c>
      <c r="M207">
        <v>105.247</v>
      </c>
      <c r="N207">
        <v>257</v>
      </c>
      <c r="O207">
        <v>105.349</v>
      </c>
      <c r="P207">
        <v>222</v>
      </c>
      <c r="Q207">
        <v>-2.2671600000000001</v>
      </c>
      <c r="R207">
        <v>197</v>
      </c>
      <c r="S207">
        <f t="shared" si="70"/>
        <v>-3.4645895423778279E-2</v>
      </c>
      <c r="T207">
        <f t="shared" si="71"/>
        <v>197</v>
      </c>
      <c r="U207">
        <f t="shared" si="72"/>
        <v>695582.27413595025</v>
      </c>
      <c r="V207">
        <f t="shared" si="73"/>
        <v>215</v>
      </c>
      <c r="W207">
        <f t="shared" si="74"/>
        <v>26.315850347056568</v>
      </c>
      <c r="X207">
        <f t="shared" si="75"/>
        <v>273</v>
      </c>
      <c r="Y207">
        <f t="shared" si="76"/>
        <v>235</v>
      </c>
      <c r="Z207">
        <v>0.43509999999999999</v>
      </c>
      <c r="AA207">
        <v>197</v>
      </c>
      <c r="AB207">
        <v>0.37809999999999999</v>
      </c>
      <c r="AC207">
        <f t="shared" si="77"/>
        <v>0.40659999999999996</v>
      </c>
      <c r="AD207">
        <v>214</v>
      </c>
      <c r="AE207">
        <v>0.44450000000000001</v>
      </c>
      <c r="AF207">
        <v>192</v>
      </c>
      <c r="AG207">
        <v>0.44330000000000003</v>
      </c>
      <c r="AH207">
        <v>196</v>
      </c>
      <c r="AI207">
        <f t="shared" si="78"/>
        <v>208.16666666666666</v>
      </c>
      <c r="AJ207">
        <f>IF(C207=1,(AI207/Z207),REF)</f>
        <v>478.43407645751932</v>
      </c>
      <c r="AK207">
        <f t="shared" si="79"/>
        <v>202</v>
      </c>
      <c r="AL207">
        <f>IF(B207=1,(AI207/AC207),REF)</f>
        <v>511.96917527463523</v>
      </c>
      <c r="AM207">
        <f t="shared" si="80"/>
        <v>213</v>
      </c>
      <c r="AN207">
        <f t="shared" si="81"/>
        <v>192</v>
      </c>
      <c r="AO207" t="str">
        <f t="shared" si="82"/>
        <v>Valparaiso</v>
      </c>
      <c r="AP207">
        <f t="shared" si="83"/>
        <v>0.23891368706265351</v>
      </c>
      <c r="AQ207">
        <f t="shared" si="84"/>
        <v>0.19072394031224285</v>
      </c>
      <c r="AR207">
        <f t="shared" si="85"/>
        <v>0.54054135449616569</v>
      </c>
      <c r="AS207" t="str">
        <f t="shared" si="86"/>
        <v>Valparaiso</v>
      </c>
      <c r="AT207">
        <f t="shared" si="87"/>
        <v>0.54054135449616569</v>
      </c>
      <c r="AU207">
        <f t="shared" si="88"/>
        <v>206</v>
      </c>
      <c r="AV207">
        <f t="shared" si="89"/>
        <v>204</v>
      </c>
      <c r="AW207">
        <f t="shared" si="90"/>
        <v>215</v>
      </c>
      <c r="AX207" t="str">
        <f t="shared" si="91"/>
        <v>Valparaiso</v>
      </c>
      <c r="AY207" t="str">
        <f t="shared" si="92"/>
        <v/>
      </c>
      <c r="AZ207">
        <v>206</v>
      </c>
      <c r="BI207" t="s">
        <v>88</v>
      </c>
      <c r="BJ207">
        <v>0.57237680808003133</v>
      </c>
    </row>
    <row r="208" spans="2:62">
      <c r="B208">
        <v>1</v>
      </c>
      <c r="C208">
        <v>1</v>
      </c>
      <c r="D208" t="s">
        <v>341</v>
      </c>
      <c r="E208">
        <v>67.879400000000004</v>
      </c>
      <c r="F208">
        <v>184</v>
      </c>
      <c r="G208">
        <v>67.025599999999997</v>
      </c>
      <c r="H208">
        <v>180</v>
      </c>
      <c r="I208">
        <v>99.456400000000002</v>
      </c>
      <c r="J208">
        <v>231</v>
      </c>
      <c r="K208">
        <v>98.376800000000003</v>
      </c>
      <c r="L208">
        <v>265</v>
      </c>
      <c r="M208">
        <v>98.272900000000007</v>
      </c>
      <c r="N208">
        <v>88</v>
      </c>
      <c r="O208">
        <v>102.07599999999999</v>
      </c>
      <c r="P208">
        <v>154</v>
      </c>
      <c r="Q208">
        <v>-3.6989700000000001</v>
      </c>
      <c r="R208">
        <v>215</v>
      </c>
      <c r="S208">
        <f t="shared" si="70"/>
        <v>-5.4496651414125498E-2</v>
      </c>
      <c r="T208">
        <f t="shared" si="71"/>
        <v>215</v>
      </c>
      <c r="U208">
        <f t="shared" si="72"/>
        <v>656936.47875006439</v>
      </c>
      <c r="V208">
        <f t="shared" si="73"/>
        <v>268</v>
      </c>
      <c r="W208">
        <f t="shared" si="74"/>
        <v>24.129028385663638</v>
      </c>
      <c r="X208">
        <f t="shared" si="75"/>
        <v>161</v>
      </c>
      <c r="Y208">
        <f t="shared" si="76"/>
        <v>188</v>
      </c>
      <c r="Z208">
        <v>0.42530000000000001</v>
      </c>
      <c r="AA208">
        <v>201</v>
      </c>
      <c r="AB208">
        <v>0.39419999999999999</v>
      </c>
      <c r="AC208">
        <f t="shared" si="77"/>
        <v>0.40975</v>
      </c>
      <c r="AD208">
        <v>211</v>
      </c>
      <c r="AE208">
        <v>0.46079999999999999</v>
      </c>
      <c r="AF208">
        <v>186</v>
      </c>
      <c r="AG208">
        <v>0.50460000000000005</v>
      </c>
      <c r="AH208">
        <v>175</v>
      </c>
      <c r="AI208">
        <f t="shared" si="78"/>
        <v>207.16666666666666</v>
      </c>
      <c r="AJ208">
        <f>IF(C208=1,(AI208/Z208),REF)</f>
        <v>487.10714005799827</v>
      </c>
      <c r="AK208">
        <f t="shared" si="79"/>
        <v>203</v>
      </c>
      <c r="AL208">
        <f>IF(B208=1,(AI208/AC208),REF)</f>
        <v>505.59284116331094</v>
      </c>
      <c r="AM208">
        <f t="shared" si="80"/>
        <v>211</v>
      </c>
      <c r="AN208">
        <f t="shared" si="81"/>
        <v>186</v>
      </c>
      <c r="AO208" t="str">
        <f t="shared" si="82"/>
        <v>UC Davis</v>
      </c>
      <c r="AP208">
        <f t="shared" si="83"/>
        <v>0.23311332071991012</v>
      </c>
      <c r="AQ208">
        <f t="shared" si="84"/>
        <v>0.19250284872081994</v>
      </c>
      <c r="AR208">
        <f t="shared" si="85"/>
        <v>0.53851183115480061</v>
      </c>
      <c r="AS208" t="str">
        <f t="shared" si="86"/>
        <v>UC Davis</v>
      </c>
      <c r="AT208">
        <f t="shared" si="87"/>
        <v>0.53851183115480061</v>
      </c>
      <c r="AU208">
        <f t="shared" si="88"/>
        <v>207</v>
      </c>
      <c r="AV208">
        <f t="shared" si="89"/>
        <v>201.33333333333334</v>
      </c>
      <c r="AW208">
        <f t="shared" si="90"/>
        <v>210</v>
      </c>
      <c r="AX208" t="str">
        <f t="shared" si="91"/>
        <v>UC Davis</v>
      </c>
      <c r="AY208" t="str">
        <f t="shared" si="92"/>
        <v/>
      </c>
      <c r="AZ208">
        <v>207</v>
      </c>
      <c r="BI208" t="s">
        <v>212</v>
      </c>
      <c r="BJ208">
        <v>0.57225835677197368</v>
      </c>
    </row>
    <row r="209" spans="2:62">
      <c r="B209">
        <v>1</v>
      </c>
      <c r="C209">
        <v>1</v>
      </c>
      <c r="D209" t="s">
        <v>83</v>
      </c>
      <c r="E209">
        <v>66.620999999999995</v>
      </c>
      <c r="F209">
        <v>261</v>
      </c>
      <c r="G209">
        <v>65.3523</v>
      </c>
      <c r="H209">
        <v>265</v>
      </c>
      <c r="I209">
        <v>104.73</v>
      </c>
      <c r="J209">
        <v>122</v>
      </c>
      <c r="K209">
        <v>104.976</v>
      </c>
      <c r="L209">
        <v>138</v>
      </c>
      <c r="M209">
        <v>107.07299999999999</v>
      </c>
      <c r="N209">
        <v>283</v>
      </c>
      <c r="O209">
        <v>107.52500000000001</v>
      </c>
      <c r="P209">
        <v>267</v>
      </c>
      <c r="Q209">
        <v>-2.5487299999999999</v>
      </c>
      <c r="R209">
        <v>202</v>
      </c>
      <c r="S209">
        <f t="shared" si="70"/>
        <v>-3.826120892811586E-2</v>
      </c>
      <c r="T209">
        <f t="shared" si="71"/>
        <v>203</v>
      </c>
      <c r="U209">
        <f t="shared" si="72"/>
        <v>734160.79353369586</v>
      </c>
      <c r="V209">
        <f t="shared" si="73"/>
        <v>163</v>
      </c>
      <c r="W209">
        <f t="shared" si="74"/>
        <v>26.718001793948854</v>
      </c>
      <c r="X209">
        <f t="shared" si="75"/>
        <v>288</v>
      </c>
      <c r="Y209">
        <f t="shared" si="76"/>
        <v>245.5</v>
      </c>
      <c r="Z209">
        <v>0.36309999999999998</v>
      </c>
      <c r="AA209">
        <v>221</v>
      </c>
      <c r="AB209">
        <v>0.57430000000000003</v>
      </c>
      <c r="AC209">
        <f t="shared" si="77"/>
        <v>0.46870000000000001</v>
      </c>
      <c r="AD209">
        <v>181</v>
      </c>
      <c r="AE209">
        <v>0.41510000000000002</v>
      </c>
      <c r="AF209">
        <v>204</v>
      </c>
      <c r="AG209">
        <v>0.55320000000000003</v>
      </c>
      <c r="AH209">
        <v>152</v>
      </c>
      <c r="AI209">
        <f t="shared" si="78"/>
        <v>191.41666666666666</v>
      </c>
      <c r="AJ209">
        <f>IF(C209=1,(AI209/Z209),REF)</f>
        <v>527.17341411915913</v>
      </c>
      <c r="AK209">
        <f t="shared" si="79"/>
        <v>214</v>
      </c>
      <c r="AL209">
        <f>IF(B209=1,(AI209/AC209),REF)</f>
        <v>408.39911812815586</v>
      </c>
      <c r="AM209">
        <f t="shared" si="80"/>
        <v>186</v>
      </c>
      <c r="AN209">
        <f t="shared" si="81"/>
        <v>181</v>
      </c>
      <c r="AO209" t="str">
        <f t="shared" si="82"/>
        <v>Charlotte</v>
      </c>
      <c r="AP209">
        <f t="shared" si="83"/>
        <v>0.19745360020516786</v>
      </c>
      <c r="AQ209">
        <f t="shared" si="84"/>
        <v>0.2261531634387898</v>
      </c>
      <c r="AR209">
        <f t="shared" si="85"/>
        <v>0.53749342503109165</v>
      </c>
      <c r="AS209" t="str">
        <f t="shared" si="86"/>
        <v>Charlotte</v>
      </c>
      <c r="AT209">
        <f t="shared" si="87"/>
        <v>0.53749342503109165</v>
      </c>
      <c r="AU209">
        <f t="shared" si="88"/>
        <v>208</v>
      </c>
      <c r="AV209">
        <f t="shared" si="89"/>
        <v>190</v>
      </c>
      <c r="AW209">
        <f t="shared" si="90"/>
        <v>198</v>
      </c>
      <c r="AX209" t="str">
        <f t="shared" si="91"/>
        <v>Charlotte</v>
      </c>
      <c r="AY209" t="str">
        <f t="shared" si="92"/>
        <v/>
      </c>
      <c r="AZ209">
        <v>208</v>
      </c>
      <c r="BI209" t="s">
        <v>299</v>
      </c>
      <c r="BJ209">
        <v>0.57208308176036682</v>
      </c>
    </row>
    <row r="210" spans="2:62">
      <c r="B210">
        <v>1</v>
      </c>
      <c r="C210">
        <v>1</v>
      </c>
      <c r="D210" t="s">
        <v>65</v>
      </c>
      <c r="E210">
        <v>72.191800000000001</v>
      </c>
      <c r="F210">
        <v>24</v>
      </c>
      <c r="G210">
        <v>72.179900000000004</v>
      </c>
      <c r="H210">
        <v>7</v>
      </c>
      <c r="I210">
        <v>105.27500000000001</v>
      </c>
      <c r="J210">
        <v>106</v>
      </c>
      <c r="K210">
        <v>104.211</v>
      </c>
      <c r="L210">
        <v>154</v>
      </c>
      <c r="M210">
        <v>100.608</v>
      </c>
      <c r="N210">
        <v>145</v>
      </c>
      <c r="O210">
        <v>105.16200000000001</v>
      </c>
      <c r="P210">
        <v>218</v>
      </c>
      <c r="Q210">
        <v>-0.950484</v>
      </c>
      <c r="R210">
        <v>183</v>
      </c>
      <c r="S210">
        <f t="shared" si="70"/>
        <v>-1.3173241282250997E-2</v>
      </c>
      <c r="T210">
        <f t="shared" si="71"/>
        <v>183</v>
      </c>
      <c r="U210">
        <f t="shared" si="72"/>
        <v>783998.07656952774</v>
      </c>
      <c r="V210">
        <f t="shared" si="73"/>
        <v>96</v>
      </c>
      <c r="W210">
        <f t="shared" si="74"/>
        <v>23.795030664537425</v>
      </c>
      <c r="X210">
        <f t="shared" si="75"/>
        <v>148</v>
      </c>
      <c r="Y210">
        <f t="shared" si="76"/>
        <v>165.5</v>
      </c>
      <c r="Z210">
        <v>0.3569</v>
      </c>
      <c r="AA210">
        <v>224</v>
      </c>
      <c r="AB210">
        <v>0.57899999999999996</v>
      </c>
      <c r="AC210">
        <f t="shared" si="77"/>
        <v>0.46794999999999998</v>
      </c>
      <c r="AD210">
        <v>183</v>
      </c>
      <c r="AE210">
        <v>0.46039999999999998</v>
      </c>
      <c r="AF210">
        <v>187</v>
      </c>
      <c r="AG210">
        <v>0.27579999999999999</v>
      </c>
      <c r="AH210">
        <v>270</v>
      </c>
      <c r="AI210">
        <f t="shared" si="78"/>
        <v>180.75</v>
      </c>
      <c r="AJ210">
        <f>IF(C210=1,(AI210/Z210),REF)</f>
        <v>506.44438217988233</v>
      </c>
      <c r="AK210">
        <f t="shared" si="79"/>
        <v>207</v>
      </c>
      <c r="AL210">
        <f>IF(B210=1,(AI210/AC210),REF)</f>
        <v>386.25921572817612</v>
      </c>
      <c r="AM210">
        <f t="shared" si="80"/>
        <v>179</v>
      </c>
      <c r="AN210">
        <f t="shared" si="81"/>
        <v>179</v>
      </c>
      <c r="AO210" t="str">
        <f t="shared" si="82"/>
        <v>Bryant</v>
      </c>
      <c r="AP210">
        <f t="shared" si="83"/>
        <v>0.19486216793514788</v>
      </c>
      <c r="AQ210">
        <f t="shared" si="84"/>
        <v>0.22736986703024825</v>
      </c>
      <c r="AR210">
        <f t="shared" si="85"/>
        <v>0.53679501477986313</v>
      </c>
      <c r="AS210" t="str">
        <f t="shared" si="86"/>
        <v>Bryant</v>
      </c>
      <c r="AT210">
        <f t="shared" si="87"/>
        <v>0.53679501477986313</v>
      </c>
      <c r="AU210">
        <f t="shared" si="88"/>
        <v>209</v>
      </c>
      <c r="AV210">
        <f t="shared" si="89"/>
        <v>190.33333333333334</v>
      </c>
      <c r="AW210">
        <f t="shared" si="90"/>
        <v>200</v>
      </c>
      <c r="AX210" t="str">
        <f t="shared" si="91"/>
        <v>Bryant</v>
      </c>
      <c r="AY210" t="str">
        <f t="shared" si="92"/>
        <v/>
      </c>
      <c r="AZ210">
        <v>209</v>
      </c>
      <c r="BI210" t="s">
        <v>143</v>
      </c>
      <c r="BJ210">
        <v>0.57183264676835177</v>
      </c>
    </row>
    <row r="211" spans="2:62">
      <c r="B211">
        <v>1</v>
      </c>
      <c r="C211">
        <v>1</v>
      </c>
      <c r="D211" t="s">
        <v>187</v>
      </c>
      <c r="E211">
        <v>67.421300000000002</v>
      </c>
      <c r="F211">
        <v>215</v>
      </c>
      <c r="G211">
        <v>65.777100000000004</v>
      </c>
      <c r="H211">
        <v>247</v>
      </c>
      <c r="I211">
        <v>101.77800000000001</v>
      </c>
      <c r="J211">
        <v>180</v>
      </c>
      <c r="K211">
        <v>106.133</v>
      </c>
      <c r="L211">
        <v>114</v>
      </c>
      <c r="M211">
        <v>109.724</v>
      </c>
      <c r="N211">
        <v>326</v>
      </c>
      <c r="O211">
        <v>108.37</v>
      </c>
      <c r="P211">
        <v>278</v>
      </c>
      <c r="Q211">
        <v>-2.2370700000000001</v>
      </c>
      <c r="R211">
        <v>196</v>
      </c>
      <c r="S211">
        <f t="shared" si="70"/>
        <v>-3.3179425493130639E-2</v>
      </c>
      <c r="T211">
        <f t="shared" si="71"/>
        <v>196</v>
      </c>
      <c r="U211">
        <f t="shared" si="72"/>
        <v>759447.93039017566</v>
      </c>
      <c r="V211">
        <f t="shared" si="73"/>
        <v>125</v>
      </c>
      <c r="W211">
        <f t="shared" si="74"/>
        <v>26.733596892132127</v>
      </c>
      <c r="X211">
        <f t="shared" si="75"/>
        <v>290</v>
      </c>
      <c r="Y211">
        <f t="shared" si="76"/>
        <v>243</v>
      </c>
      <c r="Z211">
        <v>0.39340000000000003</v>
      </c>
      <c r="AA211">
        <v>211</v>
      </c>
      <c r="AB211">
        <v>0.4632</v>
      </c>
      <c r="AC211">
        <f t="shared" si="77"/>
        <v>0.42830000000000001</v>
      </c>
      <c r="AD211">
        <v>205</v>
      </c>
      <c r="AE211">
        <v>0.29520000000000002</v>
      </c>
      <c r="AF211">
        <v>249</v>
      </c>
      <c r="AG211">
        <v>0.54100000000000004</v>
      </c>
      <c r="AH211">
        <v>156</v>
      </c>
      <c r="AI211">
        <f t="shared" si="78"/>
        <v>195.66666666666666</v>
      </c>
      <c r="AJ211">
        <f>IF(C211=1,(AI211/Z211),REF)</f>
        <v>497.37332655482118</v>
      </c>
      <c r="AK211">
        <f t="shared" si="79"/>
        <v>205</v>
      </c>
      <c r="AL211">
        <f>IF(B211=1,(AI211/AC211),REF)</f>
        <v>456.84489065296907</v>
      </c>
      <c r="AM211">
        <f t="shared" si="80"/>
        <v>198</v>
      </c>
      <c r="AN211">
        <f t="shared" si="81"/>
        <v>198</v>
      </c>
      <c r="AO211" t="str">
        <f t="shared" si="82"/>
        <v>Loyola Marymount</v>
      </c>
      <c r="AP211">
        <f t="shared" si="83"/>
        <v>0.21517918799094998</v>
      </c>
      <c r="AQ211">
        <f t="shared" si="84"/>
        <v>0.20378409772775377</v>
      </c>
      <c r="AR211">
        <f t="shared" si="85"/>
        <v>0.53512887843960433</v>
      </c>
      <c r="AS211" t="str">
        <f t="shared" si="86"/>
        <v>Loyola Marymount</v>
      </c>
      <c r="AT211">
        <f t="shared" si="87"/>
        <v>0.53512887843960433</v>
      </c>
      <c r="AU211">
        <f t="shared" si="88"/>
        <v>210</v>
      </c>
      <c r="AV211">
        <f t="shared" si="89"/>
        <v>204.33333333333334</v>
      </c>
      <c r="AW211">
        <f t="shared" si="90"/>
        <v>216</v>
      </c>
      <c r="AX211" t="str">
        <f t="shared" si="91"/>
        <v>Loyola Marymount</v>
      </c>
      <c r="AY211" t="str">
        <f t="shared" si="92"/>
        <v/>
      </c>
      <c r="AZ211">
        <v>210</v>
      </c>
      <c r="BI211" t="s">
        <v>132</v>
      </c>
      <c r="BJ211">
        <v>0.57176076518910324</v>
      </c>
    </row>
    <row r="212" spans="2:62">
      <c r="B212">
        <v>1</v>
      </c>
      <c r="C212">
        <v>1</v>
      </c>
      <c r="D212" t="s">
        <v>289</v>
      </c>
      <c r="E212">
        <v>66.942400000000006</v>
      </c>
      <c r="F212">
        <v>246</v>
      </c>
      <c r="G212">
        <v>65.485100000000003</v>
      </c>
      <c r="H212">
        <v>262</v>
      </c>
      <c r="I212">
        <v>94.5381</v>
      </c>
      <c r="J212">
        <v>313</v>
      </c>
      <c r="K212">
        <v>96.808899999999994</v>
      </c>
      <c r="L212">
        <v>291</v>
      </c>
      <c r="M212">
        <v>101.754</v>
      </c>
      <c r="N212">
        <v>177</v>
      </c>
      <c r="O212">
        <v>101.208</v>
      </c>
      <c r="P212">
        <v>137</v>
      </c>
      <c r="Q212">
        <v>-4.3990799999999997</v>
      </c>
      <c r="R212">
        <v>225</v>
      </c>
      <c r="S212">
        <f t="shared" si="70"/>
        <v>-6.5714703984320902E-2</v>
      </c>
      <c r="T212">
        <f t="shared" si="71"/>
        <v>227</v>
      </c>
      <c r="U212">
        <f t="shared" si="72"/>
        <v>627381.70391140343</v>
      </c>
      <c r="V212">
        <f t="shared" si="73"/>
        <v>301</v>
      </c>
      <c r="W212">
        <f t="shared" si="74"/>
        <v>24.134731401249432</v>
      </c>
      <c r="X212">
        <f t="shared" si="75"/>
        <v>162</v>
      </c>
      <c r="Y212">
        <f t="shared" si="76"/>
        <v>194.5</v>
      </c>
      <c r="Z212">
        <v>0.434</v>
      </c>
      <c r="AA212">
        <v>199</v>
      </c>
      <c r="AB212">
        <v>0.36959999999999998</v>
      </c>
      <c r="AC212">
        <f t="shared" si="77"/>
        <v>0.40179999999999999</v>
      </c>
      <c r="AD212">
        <v>216</v>
      </c>
      <c r="AE212">
        <v>0.14399999999999999</v>
      </c>
      <c r="AF212">
        <v>329</v>
      </c>
      <c r="AG212">
        <v>0.41439999999999999</v>
      </c>
      <c r="AH212">
        <v>207</v>
      </c>
      <c r="AI212">
        <f t="shared" si="78"/>
        <v>245.75</v>
      </c>
      <c r="AJ212">
        <f>IF(C212=1,(AI212/Z212),REF)</f>
        <v>566.24423963133643</v>
      </c>
      <c r="AK212">
        <f t="shared" si="79"/>
        <v>221</v>
      </c>
      <c r="AL212">
        <f>IF(B212=1,(AI212/AC212),REF)</f>
        <v>611.62269785963167</v>
      </c>
      <c r="AM212">
        <f t="shared" si="80"/>
        <v>233</v>
      </c>
      <c r="AN212">
        <f t="shared" si="81"/>
        <v>216</v>
      </c>
      <c r="AO212" t="str">
        <f t="shared" si="82"/>
        <v>San Diego</v>
      </c>
      <c r="AP212">
        <f t="shared" si="83"/>
        <v>0.23432763407909304</v>
      </c>
      <c r="AQ212">
        <f t="shared" si="84"/>
        <v>0.18432863037206501</v>
      </c>
      <c r="AR212">
        <f t="shared" si="85"/>
        <v>0.53497198442460148</v>
      </c>
      <c r="AS212" t="str">
        <f t="shared" si="86"/>
        <v>San Diego</v>
      </c>
      <c r="AT212">
        <f t="shared" si="87"/>
        <v>0.53497198442460148</v>
      </c>
      <c r="AU212">
        <f t="shared" si="88"/>
        <v>211</v>
      </c>
      <c r="AV212">
        <f t="shared" si="89"/>
        <v>214.33333333333334</v>
      </c>
      <c r="AW212">
        <f t="shared" si="90"/>
        <v>225</v>
      </c>
      <c r="AX212" t="str">
        <f t="shared" si="91"/>
        <v>San Diego</v>
      </c>
      <c r="AY212" t="str">
        <f t="shared" si="92"/>
        <v/>
      </c>
      <c r="AZ212">
        <v>211</v>
      </c>
      <c r="BI212" t="s">
        <v>384</v>
      </c>
      <c r="BJ212">
        <v>0.57075899807666985</v>
      </c>
    </row>
    <row r="213" spans="2:62">
      <c r="B213">
        <v>1</v>
      </c>
      <c r="C213">
        <v>1</v>
      </c>
      <c r="D213" t="s">
        <v>49</v>
      </c>
      <c r="E213">
        <v>68.880099999999999</v>
      </c>
      <c r="F213">
        <v>128</v>
      </c>
      <c r="G213">
        <v>68.227500000000006</v>
      </c>
      <c r="H213">
        <v>106</v>
      </c>
      <c r="I213">
        <v>99.750600000000006</v>
      </c>
      <c r="J213">
        <v>220</v>
      </c>
      <c r="K213">
        <v>100.214</v>
      </c>
      <c r="L213">
        <v>234</v>
      </c>
      <c r="M213">
        <v>99.165899999999993</v>
      </c>
      <c r="N213">
        <v>107</v>
      </c>
      <c r="O213">
        <v>100.98</v>
      </c>
      <c r="P213">
        <v>133</v>
      </c>
      <c r="Q213">
        <v>-0.76568000000000003</v>
      </c>
      <c r="R213">
        <v>179</v>
      </c>
      <c r="S213">
        <f t="shared" si="70"/>
        <v>-1.1120773634184697E-2</v>
      </c>
      <c r="T213">
        <f t="shared" si="71"/>
        <v>179</v>
      </c>
      <c r="U213">
        <f t="shared" si="72"/>
        <v>691752.22271305951</v>
      </c>
      <c r="V213">
        <f t="shared" si="73"/>
        <v>218</v>
      </c>
      <c r="W213">
        <f t="shared" si="74"/>
        <v>23.371297150918803</v>
      </c>
      <c r="X213">
        <f t="shared" si="75"/>
        <v>116</v>
      </c>
      <c r="Y213">
        <f t="shared" si="76"/>
        <v>147.5</v>
      </c>
      <c r="Z213">
        <v>0.34549999999999997</v>
      </c>
      <c r="AA213">
        <v>234</v>
      </c>
      <c r="AB213">
        <v>0.57330000000000003</v>
      </c>
      <c r="AC213">
        <f t="shared" si="77"/>
        <v>0.45940000000000003</v>
      </c>
      <c r="AD213">
        <v>187</v>
      </c>
      <c r="AE213">
        <v>0.29139999999999999</v>
      </c>
      <c r="AF213">
        <v>252</v>
      </c>
      <c r="AG213">
        <v>0.46229999999999999</v>
      </c>
      <c r="AH213">
        <v>190</v>
      </c>
      <c r="AI213">
        <f t="shared" si="78"/>
        <v>195.58333333333334</v>
      </c>
      <c r="AJ213">
        <f>IF(C213=1,(AI213/Z213),REF)</f>
        <v>566.08779546550898</v>
      </c>
      <c r="AK213">
        <f t="shared" si="79"/>
        <v>220</v>
      </c>
      <c r="AL213">
        <f>IF(B213=1,(AI213/AC213),REF)</f>
        <v>425.73646785662459</v>
      </c>
      <c r="AM213">
        <f t="shared" si="80"/>
        <v>191</v>
      </c>
      <c r="AN213">
        <f t="shared" si="81"/>
        <v>187</v>
      </c>
      <c r="AO213" t="str">
        <f t="shared" si="82"/>
        <v>Arkansas St.</v>
      </c>
      <c r="AP213">
        <f t="shared" si="83"/>
        <v>0.1865493887423639</v>
      </c>
      <c r="AQ213">
        <f t="shared" si="84"/>
        <v>0.22051680792641179</v>
      </c>
      <c r="AR213">
        <f t="shared" si="85"/>
        <v>0.52899798469636672</v>
      </c>
      <c r="AS213" t="str">
        <f t="shared" si="86"/>
        <v>Arkansas St.</v>
      </c>
      <c r="AT213">
        <f t="shared" si="87"/>
        <v>0.52899798469636672</v>
      </c>
      <c r="AU213">
        <f t="shared" si="88"/>
        <v>212</v>
      </c>
      <c r="AV213">
        <f t="shared" si="89"/>
        <v>195.33333333333334</v>
      </c>
      <c r="AW213">
        <f t="shared" si="90"/>
        <v>203</v>
      </c>
      <c r="AX213" t="str">
        <f t="shared" si="91"/>
        <v>Arkansas St.</v>
      </c>
      <c r="AY213" t="str">
        <f t="shared" si="92"/>
        <v/>
      </c>
      <c r="AZ213">
        <v>212</v>
      </c>
      <c r="BI213" t="s">
        <v>118</v>
      </c>
      <c r="BJ213">
        <v>0.57020359051102165</v>
      </c>
    </row>
    <row r="214" spans="2:62">
      <c r="B214">
        <v>1</v>
      </c>
      <c r="C214">
        <v>1</v>
      </c>
      <c r="D214" t="s">
        <v>124</v>
      </c>
      <c r="E214">
        <v>69.811800000000005</v>
      </c>
      <c r="F214">
        <v>86</v>
      </c>
      <c r="G214">
        <v>69.668499999999995</v>
      </c>
      <c r="H214">
        <v>50</v>
      </c>
      <c r="I214">
        <v>106.342</v>
      </c>
      <c r="J214">
        <v>78</v>
      </c>
      <c r="K214">
        <v>104.33499999999999</v>
      </c>
      <c r="L214">
        <v>152</v>
      </c>
      <c r="M214">
        <v>103.92100000000001</v>
      </c>
      <c r="N214">
        <v>231</v>
      </c>
      <c r="O214">
        <v>107.422</v>
      </c>
      <c r="P214">
        <v>265</v>
      </c>
      <c r="Q214">
        <v>-3.0878299999999999</v>
      </c>
      <c r="R214">
        <v>209</v>
      </c>
      <c r="S214">
        <f t="shared" si="70"/>
        <v>-4.4218885632514894E-2</v>
      </c>
      <c r="T214">
        <f t="shared" si="71"/>
        <v>208</v>
      </c>
      <c r="U214">
        <f t="shared" si="72"/>
        <v>759956.74965325498</v>
      </c>
      <c r="V214">
        <f t="shared" si="73"/>
        <v>124</v>
      </c>
      <c r="W214">
        <f t="shared" si="74"/>
        <v>25.45776882019808</v>
      </c>
      <c r="X214">
        <f t="shared" si="75"/>
        <v>237</v>
      </c>
      <c r="Y214">
        <f t="shared" si="76"/>
        <v>222.5</v>
      </c>
      <c r="Z214">
        <v>0.35539999999999999</v>
      </c>
      <c r="AA214">
        <v>226</v>
      </c>
      <c r="AB214">
        <v>0.52229999999999999</v>
      </c>
      <c r="AC214">
        <f t="shared" si="77"/>
        <v>0.43884999999999996</v>
      </c>
      <c r="AD214">
        <v>201</v>
      </c>
      <c r="AE214">
        <v>0.39479999999999998</v>
      </c>
      <c r="AF214">
        <v>212</v>
      </c>
      <c r="AG214">
        <v>0.46610000000000001</v>
      </c>
      <c r="AH214">
        <v>188</v>
      </c>
      <c r="AI214">
        <f t="shared" si="78"/>
        <v>192.58333333333334</v>
      </c>
      <c r="AJ214">
        <f>IF(C214=1,(AI214/Z214),REF)</f>
        <v>541.87769649221536</v>
      </c>
      <c r="AK214">
        <f t="shared" si="79"/>
        <v>216</v>
      </c>
      <c r="AL214">
        <f>IF(B214=1,(AI214/AC214),REF)</f>
        <v>438.83635258820408</v>
      </c>
      <c r="AM214">
        <f t="shared" si="80"/>
        <v>192</v>
      </c>
      <c r="AN214">
        <f t="shared" si="81"/>
        <v>192</v>
      </c>
      <c r="AO214" t="str">
        <f t="shared" si="82"/>
        <v>Florida Gulf Coast</v>
      </c>
      <c r="AP214">
        <f t="shared" si="83"/>
        <v>0.19273538410921837</v>
      </c>
      <c r="AQ214">
        <f t="shared" si="84"/>
        <v>0.20985609685095191</v>
      </c>
      <c r="AR214">
        <f t="shared" si="85"/>
        <v>0.52666424346913876</v>
      </c>
      <c r="AS214" t="str">
        <f t="shared" si="86"/>
        <v>Florida Gulf Coast</v>
      </c>
      <c r="AT214">
        <f t="shared" si="87"/>
        <v>0.52666424346913876</v>
      </c>
      <c r="AU214">
        <f t="shared" si="88"/>
        <v>213</v>
      </c>
      <c r="AV214">
        <f t="shared" si="89"/>
        <v>202</v>
      </c>
      <c r="AW214">
        <f t="shared" si="90"/>
        <v>211</v>
      </c>
      <c r="AX214" t="str">
        <f t="shared" si="91"/>
        <v>Florida Gulf Coast</v>
      </c>
      <c r="AY214" t="str">
        <f t="shared" si="92"/>
        <v/>
      </c>
      <c r="AZ214">
        <v>213</v>
      </c>
      <c r="BI214" t="s">
        <v>96</v>
      </c>
      <c r="BJ214">
        <v>0.56837231720275128</v>
      </c>
    </row>
    <row r="215" spans="2:62">
      <c r="B215">
        <v>1</v>
      </c>
      <c r="C215">
        <v>1</v>
      </c>
      <c r="D215" t="s">
        <v>166</v>
      </c>
      <c r="E215">
        <v>69.497100000000003</v>
      </c>
      <c r="F215">
        <v>93</v>
      </c>
      <c r="G215">
        <v>68.760400000000004</v>
      </c>
      <c r="H215">
        <v>83</v>
      </c>
      <c r="I215">
        <v>102.19799999999999</v>
      </c>
      <c r="J215">
        <v>173</v>
      </c>
      <c r="K215">
        <v>102.592</v>
      </c>
      <c r="L215">
        <v>188</v>
      </c>
      <c r="M215">
        <v>106.57</v>
      </c>
      <c r="N215">
        <v>274</v>
      </c>
      <c r="O215">
        <v>107.85</v>
      </c>
      <c r="P215">
        <v>272</v>
      </c>
      <c r="Q215">
        <v>-5.2583900000000003</v>
      </c>
      <c r="R215">
        <v>233</v>
      </c>
      <c r="S215">
        <f t="shared" si="70"/>
        <v>-7.5657833204550912E-2</v>
      </c>
      <c r="T215">
        <f t="shared" si="71"/>
        <v>231</v>
      </c>
      <c r="U215">
        <f t="shared" si="72"/>
        <v>731465.21040445438</v>
      </c>
      <c r="V215">
        <f t="shared" si="73"/>
        <v>169</v>
      </c>
      <c r="W215">
        <f t="shared" si="74"/>
        <v>25.736267180136132</v>
      </c>
      <c r="X215">
        <f t="shared" si="75"/>
        <v>254</v>
      </c>
      <c r="Y215">
        <f t="shared" si="76"/>
        <v>242.5</v>
      </c>
      <c r="Z215">
        <v>0.38329999999999997</v>
      </c>
      <c r="AA215">
        <v>213</v>
      </c>
      <c r="AB215">
        <v>0.43340000000000001</v>
      </c>
      <c r="AC215">
        <f t="shared" si="77"/>
        <v>0.40834999999999999</v>
      </c>
      <c r="AD215">
        <v>213</v>
      </c>
      <c r="AE215">
        <v>0.48759999999999998</v>
      </c>
      <c r="AF215">
        <v>176</v>
      </c>
      <c r="AG215">
        <v>0.58340000000000003</v>
      </c>
      <c r="AH215">
        <v>136</v>
      </c>
      <c r="AI215">
        <f t="shared" si="78"/>
        <v>194.58333333333334</v>
      </c>
      <c r="AJ215">
        <f>IF(C215=1,(AI215/Z215),REF)</f>
        <v>507.65283937733722</v>
      </c>
      <c r="AK215">
        <f t="shared" si="79"/>
        <v>208</v>
      </c>
      <c r="AL215">
        <f>IF(B215=1,(AI215/AC215),REF)</f>
        <v>476.51116280968125</v>
      </c>
      <c r="AM215">
        <f t="shared" si="80"/>
        <v>203</v>
      </c>
      <c r="AN215">
        <f t="shared" si="81"/>
        <v>176</v>
      </c>
      <c r="AO215" t="str">
        <f t="shared" si="82"/>
        <v>James Madison</v>
      </c>
      <c r="AP215">
        <f t="shared" si="83"/>
        <v>0.20922630970488468</v>
      </c>
      <c r="AQ215">
        <f t="shared" si="84"/>
        <v>0.1932710197183107</v>
      </c>
      <c r="AR215">
        <f t="shared" si="85"/>
        <v>0.52661497295081061</v>
      </c>
      <c r="AS215" t="str">
        <f t="shared" si="86"/>
        <v>James Madison</v>
      </c>
      <c r="AT215">
        <f t="shared" si="87"/>
        <v>0.52661497295081061</v>
      </c>
      <c r="AU215">
        <f t="shared" si="88"/>
        <v>214</v>
      </c>
      <c r="AV215">
        <f t="shared" si="89"/>
        <v>201</v>
      </c>
      <c r="AW215">
        <f t="shared" si="90"/>
        <v>209</v>
      </c>
      <c r="AX215" t="str">
        <f t="shared" si="91"/>
        <v>James Madison</v>
      </c>
      <c r="AY215" t="str">
        <f t="shared" si="92"/>
        <v/>
      </c>
      <c r="AZ215">
        <v>214</v>
      </c>
      <c r="BI215" t="s">
        <v>164</v>
      </c>
      <c r="BJ215">
        <v>0.56767675838380138</v>
      </c>
    </row>
    <row r="216" spans="2:62">
      <c r="B216">
        <v>1</v>
      </c>
      <c r="C216">
        <v>1</v>
      </c>
      <c r="D216" t="s">
        <v>169</v>
      </c>
      <c r="E216">
        <v>67.320400000000006</v>
      </c>
      <c r="F216">
        <v>221</v>
      </c>
      <c r="G216">
        <v>66.107399999999998</v>
      </c>
      <c r="H216">
        <v>229</v>
      </c>
      <c r="I216">
        <v>104.754</v>
      </c>
      <c r="J216">
        <v>121</v>
      </c>
      <c r="K216">
        <v>104.79600000000001</v>
      </c>
      <c r="L216">
        <v>143</v>
      </c>
      <c r="M216">
        <v>107.505</v>
      </c>
      <c r="N216">
        <v>293</v>
      </c>
      <c r="O216">
        <v>109.169</v>
      </c>
      <c r="P216">
        <v>288</v>
      </c>
      <c r="Q216">
        <v>-4.37331</v>
      </c>
      <c r="R216">
        <v>224</v>
      </c>
      <c r="S216">
        <f t="shared" si="70"/>
        <v>-6.4958021639799968E-2</v>
      </c>
      <c r="T216">
        <f t="shared" si="71"/>
        <v>225</v>
      </c>
      <c r="U216">
        <f t="shared" si="72"/>
        <v>739326.20566976664</v>
      </c>
      <c r="V216">
        <f t="shared" si="73"/>
        <v>155</v>
      </c>
      <c r="W216">
        <f t="shared" si="74"/>
        <v>27.090202015941458</v>
      </c>
      <c r="X216">
        <f t="shared" si="75"/>
        <v>306</v>
      </c>
      <c r="Y216">
        <f t="shared" si="76"/>
        <v>265.5</v>
      </c>
      <c r="Z216">
        <v>0.41239999999999999</v>
      </c>
      <c r="AA216">
        <v>208</v>
      </c>
      <c r="AB216">
        <v>0.32540000000000002</v>
      </c>
      <c r="AC216">
        <f t="shared" si="77"/>
        <v>0.36890000000000001</v>
      </c>
      <c r="AD216">
        <v>230</v>
      </c>
      <c r="AE216">
        <v>0.4375</v>
      </c>
      <c r="AF216">
        <v>194</v>
      </c>
      <c r="AG216">
        <v>0.36870000000000003</v>
      </c>
      <c r="AH216">
        <v>227</v>
      </c>
      <c r="AI216">
        <f t="shared" si="78"/>
        <v>216.08333333333334</v>
      </c>
      <c r="AJ216">
        <f>IF(C216=1,(AI216/Z216),REF)</f>
        <v>523.96540575493054</v>
      </c>
      <c r="AK216">
        <f t="shared" si="79"/>
        <v>213</v>
      </c>
      <c r="AL216">
        <f>IF(B216=1,(AI216/AC216),REF)</f>
        <v>585.75042920393969</v>
      </c>
      <c r="AM216">
        <f t="shared" si="80"/>
        <v>227</v>
      </c>
      <c r="AN216">
        <f t="shared" si="81"/>
        <v>194</v>
      </c>
      <c r="AO216" t="str">
        <f t="shared" si="82"/>
        <v>Kennesaw St.</v>
      </c>
      <c r="AP216">
        <f t="shared" si="83"/>
        <v>0.22439984521582271</v>
      </c>
      <c r="AQ216">
        <f t="shared" si="84"/>
        <v>0.17015232637283517</v>
      </c>
      <c r="AR216">
        <f t="shared" si="85"/>
        <v>0.52243200778550591</v>
      </c>
      <c r="AS216" t="str">
        <f t="shared" si="86"/>
        <v>Kennesaw St.</v>
      </c>
      <c r="AT216">
        <f t="shared" si="87"/>
        <v>0.52243200778550591</v>
      </c>
      <c r="AU216">
        <f t="shared" si="88"/>
        <v>215</v>
      </c>
      <c r="AV216">
        <f t="shared" si="89"/>
        <v>213</v>
      </c>
      <c r="AW216">
        <f t="shared" si="90"/>
        <v>224</v>
      </c>
      <c r="AX216" t="str">
        <f t="shared" si="91"/>
        <v>Kennesaw St.</v>
      </c>
      <c r="AY216" t="str">
        <f t="shared" si="92"/>
        <v/>
      </c>
      <c r="AZ216">
        <v>215</v>
      </c>
      <c r="BI216" t="s">
        <v>352</v>
      </c>
      <c r="BJ216">
        <v>0.56498838925376205</v>
      </c>
    </row>
    <row r="217" spans="2:62">
      <c r="B217">
        <v>1</v>
      </c>
      <c r="C217">
        <v>1</v>
      </c>
      <c r="D217" t="s">
        <v>272</v>
      </c>
      <c r="E217">
        <v>68.763900000000007</v>
      </c>
      <c r="F217">
        <v>136</v>
      </c>
      <c r="G217">
        <v>68.249099999999999</v>
      </c>
      <c r="H217">
        <v>104</v>
      </c>
      <c r="I217">
        <v>102.82899999999999</v>
      </c>
      <c r="J217">
        <v>158</v>
      </c>
      <c r="K217">
        <v>98.711699999999993</v>
      </c>
      <c r="L217">
        <v>260</v>
      </c>
      <c r="M217">
        <v>99.999700000000004</v>
      </c>
      <c r="N217">
        <v>133</v>
      </c>
      <c r="O217">
        <v>103.932</v>
      </c>
      <c r="P217">
        <v>198</v>
      </c>
      <c r="Q217">
        <v>-5.2207699999999999</v>
      </c>
      <c r="R217">
        <v>232</v>
      </c>
      <c r="S217">
        <f t="shared" si="70"/>
        <v>-7.5916287470606067E-2</v>
      </c>
      <c r="T217">
        <f t="shared" si="71"/>
        <v>233</v>
      </c>
      <c r="U217">
        <f t="shared" si="72"/>
        <v>670035.42213225225</v>
      </c>
      <c r="V217">
        <f t="shared" si="73"/>
        <v>249</v>
      </c>
      <c r="W217">
        <f t="shared" si="74"/>
        <v>24.5153645306351</v>
      </c>
      <c r="X217">
        <f t="shared" si="75"/>
        <v>179</v>
      </c>
      <c r="Y217">
        <f t="shared" si="76"/>
        <v>206</v>
      </c>
      <c r="Z217">
        <v>0.36420000000000002</v>
      </c>
      <c r="AA217">
        <v>220</v>
      </c>
      <c r="AB217">
        <v>0.46800000000000003</v>
      </c>
      <c r="AC217">
        <f t="shared" si="77"/>
        <v>0.41610000000000003</v>
      </c>
      <c r="AD217">
        <v>208</v>
      </c>
      <c r="AE217">
        <v>0.62260000000000004</v>
      </c>
      <c r="AF217">
        <v>127</v>
      </c>
      <c r="AG217">
        <v>0.22750000000000001</v>
      </c>
      <c r="AH217">
        <v>294</v>
      </c>
      <c r="AI217">
        <f t="shared" si="78"/>
        <v>219.5</v>
      </c>
      <c r="AJ217">
        <f>IF(C217=1,(AI217/Z217),REF)</f>
        <v>602.69082921471716</v>
      </c>
      <c r="AK217">
        <f t="shared" si="79"/>
        <v>225</v>
      </c>
      <c r="AL217">
        <f>IF(B217=1,(AI217/AC217),REF)</f>
        <v>527.51742369622684</v>
      </c>
      <c r="AM217">
        <f t="shared" si="80"/>
        <v>216</v>
      </c>
      <c r="AN217">
        <f t="shared" si="81"/>
        <v>127</v>
      </c>
      <c r="AO217" t="str">
        <f t="shared" si="82"/>
        <v>Purdue Fort Wayne</v>
      </c>
      <c r="AP217">
        <f t="shared" si="83"/>
        <v>0.19541803454438256</v>
      </c>
      <c r="AQ217">
        <f t="shared" si="84"/>
        <v>0.19445155822116883</v>
      </c>
      <c r="AR217">
        <f t="shared" si="85"/>
        <v>0.51994301417145528</v>
      </c>
      <c r="AS217" t="str">
        <f t="shared" si="86"/>
        <v>Purdue Fort Wayne</v>
      </c>
      <c r="AT217">
        <f t="shared" si="87"/>
        <v>0.51994301417145528</v>
      </c>
      <c r="AU217">
        <f t="shared" si="88"/>
        <v>216</v>
      </c>
      <c r="AV217">
        <f t="shared" si="89"/>
        <v>183.66666666666666</v>
      </c>
      <c r="AW217">
        <f t="shared" si="90"/>
        <v>191</v>
      </c>
      <c r="AX217" t="str">
        <f t="shared" si="91"/>
        <v>Purdue Fort Wayne</v>
      </c>
      <c r="AY217" t="str">
        <f t="shared" si="92"/>
        <v/>
      </c>
      <c r="AZ217">
        <v>216</v>
      </c>
      <c r="BI217" t="s">
        <v>288</v>
      </c>
      <c r="BJ217">
        <v>0.56496631845979006</v>
      </c>
    </row>
    <row r="218" spans="2:62">
      <c r="B218">
        <v>1</v>
      </c>
      <c r="C218">
        <v>1</v>
      </c>
      <c r="D218" t="s">
        <v>155</v>
      </c>
      <c r="E218">
        <v>68.552999999999997</v>
      </c>
      <c r="F218">
        <v>148</v>
      </c>
      <c r="G218">
        <v>67.916799999999995</v>
      </c>
      <c r="H218">
        <v>117</v>
      </c>
      <c r="I218">
        <v>104.389</v>
      </c>
      <c r="J218">
        <v>124</v>
      </c>
      <c r="K218">
        <v>105.34699999999999</v>
      </c>
      <c r="L218">
        <v>131</v>
      </c>
      <c r="M218">
        <v>106.498</v>
      </c>
      <c r="N218">
        <v>273</v>
      </c>
      <c r="O218">
        <v>106.54600000000001</v>
      </c>
      <c r="P218">
        <v>250</v>
      </c>
      <c r="Q218">
        <v>-1.1990400000000001</v>
      </c>
      <c r="R218">
        <v>186</v>
      </c>
      <c r="S218">
        <f t="shared" si="70"/>
        <v>-1.7490117135647052E-2</v>
      </c>
      <c r="T218">
        <f t="shared" si="71"/>
        <v>186</v>
      </c>
      <c r="U218">
        <f t="shared" si="72"/>
        <v>760800.53650817683</v>
      </c>
      <c r="V218">
        <f t="shared" si="73"/>
        <v>123</v>
      </c>
      <c r="W218">
        <f t="shared" si="74"/>
        <v>25.587801605037406</v>
      </c>
      <c r="X218">
        <f t="shared" si="75"/>
        <v>246</v>
      </c>
      <c r="Y218">
        <f t="shared" si="76"/>
        <v>216</v>
      </c>
      <c r="Z218">
        <v>0.32469999999999999</v>
      </c>
      <c r="AA218">
        <v>245</v>
      </c>
      <c r="AB218">
        <v>0.56200000000000006</v>
      </c>
      <c r="AC218">
        <f t="shared" si="77"/>
        <v>0.44335000000000002</v>
      </c>
      <c r="AD218">
        <v>195</v>
      </c>
      <c r="AE218">
        <v>0.31280000000000002</v>
      </c>
      <c r="AF218">
        <v>245</v>
      </c>
      <c r="AG218">
        <v>0.40160000000000001</v>
      </c>
      <c r="AH218">
        <v>214</v>
      </c>
      <c r="AI218">
        <f t="shared" si="78"/>
        <v>196.5</v>
      </c>
      <c r="AJ218">
        <f>IF(C218=1,(AI218/Z218),REF)</f>
        <v>605.17400677548505</v>
      </c>
      <c r="AK218">
        <f t="shared" si="79"/>
        <v>226</v>
      </c>
      <c r="AL218">
        <f>IF(B218=1,(AI218/AC218),REF)</f>
        <v>443.21642043532194</v>
      </c>
      <c r="AM218">
        <f t="shared" si="80"/>
        <v>196</v>
      </c>
      <c r="AN218">
        <f t="shared" si="81"/>
        <v>195</v>
      </c>
      <c r="AO218" t="str">
        <f t="shared" si="82"/>
        <v>Illinois St.</v>
      </c>
      <c r="AP218">
        <f t="shared" si="83"/>
        <v>0.17415198134611651</v>
      </c>
      <c r="AQ218">
        <f t="shared" si="84"/>
        <v>0.21174494224964352</v>
      </c>
      <c r="AR218">
        <f t="shared" si="85"/>
        <v>0.51781726707597819</v>
      </c>
      <c r="AS218" t="str">
        <f t="shared" si="86"/>
        <v>Illinois St.</v>
      </c>
      <c r="AT218">
        <f t="shared" si="87"/>
        <v>0.51781726707597819</v>
      </c>
      <c r="AU218">
        <f t="shared" si="88"/>
        <v>217</v>
      </c>
      <c r="AV218">
        <f t="shared" si="89"/>
        <v>202.33333333333334</v>
      </c>
      <c r="AW218">
        <f t="shared" si="90"/>
        <v>213</v>
      </c>
      <c r="AX218" t="str">
        <f t="shared" si="91"/>
        <v>Illinois St.</v>
      </c>
      <c r="AY218" t="str">
        <f t="shared" si="92"/>
        <v/>
      </c>
      <c r="AZ218">
        <v>217</v>
      </c>
      <c r="BI218" t="s">
        <v>331</v>
      </c>
      <c r="BJ218">
        <v>0.56163738803001795</v>
      </c>
    </row>
    <row r="219" spans="2:62">
      <c r="B219">
        <v>1</v>
      </c>
      <c r="C219">
        <v>1</v>
      </c>
      <c r="D219" t="s">
        <v>334</v>
      </c>
      <c r="E219">
        <v>70.399799999999999</v>
      </c>
      <c r="F219">
        <v>70</v>
      </c>
      <c r="G219">
        <v>70.379000000000005</v>
      </c>
      <c r="H219">
        <v>33</v>
      </c>
      <c r="I219">
        <v>102.583</v>
      </c>
      <c r="J219">
        <v>164</v>
      </c>
      <c r="K219">
        <v>101.27800000000001</v>
      </c>
      <c r="L219">
        <v>211</v>
      </c>
      <c r="M219">
        <v>109.496</v>
      </c>
      <c r="N219">
        <v>323</v>
      </c>
      <c r="O219">
        <v>107.423</v>
      </c>
      <c r="P219">
        <v>266</v>
      </c>
      <c r="Q219">
        <v>-6.1441100000000004</v>
      </c>
      <c r="R219">
        <v>241</v>
      </c>
      <c r="S219">
        <f t="shared" si="70"/>
        <v>-8.728717979312435E-2</v>
      </c>
      <c r="T219">
        <f t="shared" si="71"/>
        <v>241</v>
      </c>
      <c r="U219">
        <f t="shared" si="72"/>
        <v>722107.17174694326</v>
      </c>
      <c r="V219">
        <f t="shared" si="73"/>
        <v>185</v>
      </c>
      <c r="W219">
        <f t="shared" si="74"/>
        <v>25.245514003386894</v>
      </c>
      <c r="X219">
        <f t="shared" si="75"/>
        <v>228</v>
      </c>
      <c r="Y219">
        <f t="shared" si="76"/>
        <v>234.5</v>
      </c>
      <c r="Z219">
        <v>0.43619999999999998</v>
      </c>
      <c r="AA219">
        <v>196</v>
      </c>
      <c r="AB219">
        <v>0.21179999999999999</v>
      </c>
      <c r="AC219">
        <f t="shared" si="77"/>
        <v>0.32399999999999995</v>
      </c>
      <c r="AD219">
        <v>253</v>
      </c>
      <c r="AE219">
        <v>0.41220000000000001</v>
      </c>
      <c r="AF219">
        <v>205</v>
      </c>
      <c r="AG219">
        <v>0.38080000000000003</v>
      </c>
      <c r="AH219">
        <v>220</v>
      </c>
      <c r="AI219">
        <f t="shared" si="78"/>
        <v>223.08333333333334</v>
      </c>
      <c r="AJ219">
        <f>IF(C219=1,(AI219/Z219),REF)</f>
        <v>511.42442304753177</v>
      </c>
      <c r="AK219">
        <f t="shared" si="79"/>
        <v>209</v>
      </c>
      <c r="AL219">
        <f>IF(B219=1,(AI219/AC219),REF)</f>
        <v>688.52880658436231</v>
      </c>
      <c r="AM219">
        <f t="shared" si="80"/>
        <v>246</v>
      </c>
      <c r="AN219">
        <f t="shared" si="81"/>
        <v>205</v>
      </c>
      <c r="AO219" t="str">
        <f t="shared" si="82"/>
        <v>The Citadel</v>
      </c>
      <c r="AP219">
        <f t="shared" si="83"/>
        <v>0.23792587364075801</v>
      </c>
      <c r="AQ219">
        <f t="shared" si="84"/>
        <v>0.14645292798984635</v>
      </c>
      <c r="AR219">
        <f t="shared" si="85"/>
        <v>0.51700146426501337</v>
      </c>
      <c r="AS219" t="str">
        <f t="shared" si="86"/>
        <v>The Citadel</v>
      </c>
      <c r="AT219">
        <f t="shared" si="87"/>
        <v>0.51700146426501337</v>
      </c>
      <c r="AU219">
        <f t="shared" si="88"/>
        <v>218</v>
      </c>
      <c r="AV219">
        <f t="shared" si="89"/>
        <v>225.33333333333334</v>
      </c>
      <c r="AW219">
        <f t="shared" si="90"/>
        <v>235</v>
      </c>
      <c r="AX219" t="str">
        <f t="shared" si="91"/>
        <v>The Citadel</v>
      </c>
      <c r="AY219" t="str">
        <f t="shared" si="92"/>
        <v/>
      </c>
      <c r="AZ219">
        <v>218</v>
      </c>
      <c r="BI219" t="s">
        <v>126</v>
      </c>
      <c r="BJ219">
        <v>0.56033474906279102</v>
      </c>
    </row>
    <row r="220" spans="2:62">
      <c r="B220">
        <v>1</v>
      </c>
      <c r="C220">
        <v>1</v>
      </c>
      <c r="D220" t="s">
        <v>261</v>
      </c>
      <c r="E220">
        <v>69.041499999999999</v>
      </c>
      <c r="F220">
        <v>116</v>
      </c>
      <c r="G220">
        <v>67.530299999999997</v>
      </c>
      <c r="H220">
        <v>138</v>
      </c>
      <c r="I220">
        <v>103.749</v>
      </c>
      <c r="J220">
        <v>137</v>
      </c>
      <c r="K220">
        <v>106.264</v>
      </c>
      <c r="L220">
        <v>110</v>
      </c>
      <c r="M220">
        <v>108.711</v>
      </c>
      <c r="N220">
        <v>314</v>
      </c>
      <c r="O220">
        <v>109.67100000000001</v>
      </c>
      <c r="P220">
        <v>297</v>
      </c>
      <c r="Q220">
        <v>-3.4067699999999999</v>
      </c>
      <c r="R220">
        <v>211</v>
      </c>
      <c r="S220">
        <f t="shared" si="70"/>
        <v>-4.9347131797542215E-2</v>
      </c>
      <c r="T220">
        <f t="shared" si="71"/>
        <v>210</v>
      </c>
      <c r="U220">
        <f t="shared" si="72"/>
        <v>779619.22058838396</v>
      </c>
      <c r="V220">
        <f t="shared" si="73"/>
        <v>104</v>
      </c>
      <c r="W220">
        <f t="shared" si="74"/>
        <v>26.60949712702897</v>
      </c>
      <c r="X220">
        <f t="shared" si="75"/>
        <v>285</v>
      </c>
      <c r="Y220">
        <f t="shared" si="76"/>
        <v>247.5</v>
      </c>
      <c r="Z220">
        <v>0.36230000000000001</v>
      </c>
      <c r="AA220">
        <v>222</v>
      </c>
      <c r="AB220">
        <v>0.43809999999999999</v>
      </c>
      <c r="AC220">
        <f t="shared" si="77"/>
        <v>0.4002</v>
      </c>
      <c r="AD220">
        <v>217</v>
      </c>
      <c r="AE220">
        <v>0.43290000000000001</v>
      </c>
      <c r="AF220">
        <v>197</v>
      </c>
      <c r="AG220">
        <v>0.35970000000000002</v>
      </c>
      <c r="AH220">
        <v>231</v>
      </c>
      <c r="AI220">
        <f t="shared" si="78"/>
        <v>201.08333333333334</v>
      </c>
      <c r="AJ220">
        <f>IF(C220=1,(AI220/Z220),REF)</f>
        <v>555.01886098077102</v>
      </c>
      <c r="AK220">
        <f t="shared" si="79"/>
        <v>217</v>
      </c>
      <c r="AL220">
        <f>IF(B220=1,(AI220/AC220),REF)</f>
        <v>502.45710478094287</v>
      </c>
      <c r="AM220">
        <f t="shared" si="80"/>
        <v>210</v>
      </c>
      <c r="AN220">
        <f t="shared" si="81"/>
        <v>197</v>
      </c>
      <c r="AO220" t="str">
        <f t="shared" si="82"/>
        <v>Penn</v>
      </c>
      <c r="AP220">
        <f t="shared" si="83"/>
        <v>0.19600706141413093</v>
      </c>
      <c r="AQ220">
        <f t="shared" si="84"/>
        <v>0.18816247777397244</v>
      </c>
      <c r="AR220">
        <f t="shared" si="85"/>
        <v>0.51688886006951984</v>
      </c>
      <c r="AS220" t="str">
        <f t="shared" si="86"/>
        <v>Penn</v>
      </c>
      <c r="AT220">
        <f t="shared" si="87"/>
        <v>0.51688886006951984</v>
      </c>
      <c r="AU220">
        <f t="shared" si="88"/>
        <v>219</v>
      </c>
      <c r="AV220">
        <f t="shared" si="89"/>
        <v>211</v>
      </c>
      <c r="AW220">
        <f t="shared" si="90"/>
        <v>222</v>
      </c>
      <c r="AX220" t="str">
        <f t="shared" si="91"/>
        <v>Penn</v>
      </c>
      <c r="AY220" t="str">
        <f t="shared" si="92"/>
        <v/>
      </c>
      <c r="AZ220">
        <v>219</v>
      </c>
      <c r="BI220" t="s">
        <v>353</v>
      </c>
      <c r="BJ220">
        <v>0.55966308098456563</v>
      </c>
    </row>
    <row r="221" spans="2:62">
      <c r="B221">
        <v>1</v>
      </c>
      <c r="C221">
        <v>1</v>
      </c>
      <c r="D221" t="s">
        <v>230</v>
      </c>
      <c r="E221">
        <v>65.177599999999998</v>
      </c>
      <c r="F221">
        <v>321</v>
      </c>
      <c r="G221">
        <v>64.201700000000002</v>
      </c>
      <c r="H221">
        <v>320</v>
      </c>
      <c r="I221">
        <v>99.618300000000005</v>
      </c>
      <c r="J221">
        <v>227</v>
      </c>
      <c r="K221">
        <v>100.075</v>
      </c>
      <c r="L221">
        <v>237</v>
      </c>
      <c r="M221">
        <v>100.00700000000001</v>
      </c>
      <c r="N221">
        <v>134</v>
      </c>
      <c r="O221">
        <v>102.351</v>
      </c>
      <c r="P221">
        <v>162</v>
      </c>
      <c r="Q221">
        <v>-2.27597</v>
      </c>
      <c r="R221">
        <v>198</v>
      </c>
      <c r="S221">
        <f t="shared" si="70"/>
        <v>-3.4919972505891538E-2</v>
      </c>
      <c r="T221">
        <f t="shared" si="71"/>
        <v>198</v>
      </c>
      <c r="U221">
        <f t="shared" si="72"/>
        <v>652754.03062400001</v>
      </c>
      <c r="V221">
        <f t="shared" si="73"/>
        <v>275</v>
      </c>
      <c r="W221">
        <f t="shared" si="74"/>
        <v>25.237653865146466</v>
      </c>
      <c r="X221">
        <f t="shared" si="75"/>
        <v>226</v>
      </c>
      <c r="Y221">
        <f t="shared" si="76"/>
        <v>212</v>
      </c>
      <c r="Z221">
        <v>0.33360000000000001</v>
      </c>
      <c r="AA221">
        <v>240</v>
      </c>
      <c r="AB221">
        <v>0.52910000000000001</v>
      </c>
      <c r="AC221">
        <f t="shared" si="77"/>
        <v>0.43135000000000001</v>
      </c>
      <c r="AD221">
        <v>204</v>
      </c>
      <c r="AE221">
        <v>0.16209999999999999</v>
      </c>
      <c r="AF221">
        <v>310</v>
      </c>
      <c r="AG221">
        <v>0.52449999999999997</v>
      </c>
      <c r="AH221">
        <v>163</v>
      </c>
      <c r="AI221">
        <f t="shared" si="78"/>
        <v>227</v>
      </c>
      <c r="AJ221">
        <f>IF(C221=1,(AI221/Z221),REF)</f>
        <v>680.4556354916067</v>
      </c>
      <c r="AK221">
        <f t="shared" si="79"/>
        <v>235</v>
      </c>
      <c r="AL221">
        <f>IF(B221=1,(AI221/AC221),REF)</f>
        <v>526.25478149994206</v>
      </c>
      <c r="AM221">
        <f t="shared" si="80"/>
        <v>215</v>
      </c>
      <c r="AN221">
        <f t="shared" si="81"/>
        <v>204</v>
      </c>
      <c r="AO221" t="str">
        <f t="shared" si="82"/>
        <v>Niagara</v>
      </c>
      <c r="AP221">
        <f t="shared" si="83"/>
        <v>0.17683988274169524</v>
      </c>
      <c r="AQ221">
        <f t="shared" si="84"/>
        <v>0.20163856986122522</v>
      </c>
      <c r="AR221">
        <f t="shared" si="85"/>
        <v>0.51381226333709862</v>
      </c>
      <c r="AS221" t="str">
        <f t="shared" si="86"/>
        <v>Niagara</v>
      </c>
      <c r="AT221">
        <f t="shared" si="87"/>
        <v>0.51381226333709862</v>
      </c>
      <c r="AU221">
        <f t="shared" si="88"/>
        <v>220</v>
      </c>
      <c r="AV221">
        <f t="shared" si="89"/>
        <v>209.33333333333334</v>
      </c>
      <c r="AW221">
        <f t="shared" si="90"/>
        <v>221</v>
      </c>
      <c r="AX221" t="str">
        <f t="shared" si="91"/>
        <v>Niagara</v>
      </c>
      <c r="AY221" t="str">
        <f t="shared" si="92"/>
        <v/>
      </c>
      <c r="AZ221">
        <v>220</v>
      </c>
      <c r="BI221" t="s">
        <v>61</v>
      </c>
      <c r="BJ221">
        <v>0.5588364948332728</v>
      </c>
    </row>
    <row r="222" spans="2:62">
      <c r="B222">
        <v>1</v>
      </c>
      <c r="C222">
        <v>1</v>
      </c>
      <c r="D222" t="s">
        <v>379</v>
      </c>
      <c r="E222">
        <v>72.2517</v>
      </c>
      <c r="F222">
        <v>23</v>
      </c>
      <c r="G222">
        <v>70.441999999999993</v>
      </c>
      <c r="H222">
        <v>30</v>
      </c>
      <c r="I222">
        <v>105.839</v>
      </c>
      <c r="J222">
        <v>91</v>
      </c>
      <c r="K222">
        <v>101.43300000000001</v>
      </c>
      <c r="L222">
        <v>207</v>
      </c>
      <c r="M222">
        <v>105.70099999999999</v>
      </c>
      <c r="N222">
        <v>269</v>
      </c>
      <c r="O222">
        <v>106.905</v>
      </c>
      <c r="P222">
        <v>255</v>
      </c>
      <c r="Q222">
        <v>-5.4721399999999996</v>
      </c>
      <c r="R222">
        <v>236</v>
      </c>
      <c r="S222">
        <f t="shared" si="70"/>
        <v>-7.573524221575402E-2</v>
      </c>
      <c r="T222">
        <f t="shared" si="71"/>
        <v>232</v>
      </c>
      <c r="U222">
        <f t="shared" si="72"/>
        <v>743372.70529118145</v>
      </c>
      <c r="V222">
        <f t="shared" si="73"/>
        <v>144</v>
      </c>
      <c r="W222">
        <f t="shared" si="74"/>
        <v>24.408930935290808</v>
      </c>
      <c r="X222">
        <f t="shared" si="75"/>
        <v>175</v>
      </c>
      <c r="Y222">
        <f t="shared" si="76"/>
        <v>203.5</v>
      </c>
      <c r="Z222">
        <v>0.37809999999999999</v>
      </c>
      <c r="AA222">
        <v>215</v>
      </c>
      <c r="AB222">
        <v>0.3498</v>
      </c>
      <c r="AC222">
        <f t="shared" si="77"/>
        <v>0.36395</v>
      </c>
      <c r="AD222">
        <v>234</v>
      </c>
      <c r="AE222">
        <v>0.28210000000000002</v>
      </c>
      <c r="AF222">
        <v>255</v>
      </c>
      <c r="AG222">
        <v>0.63119999999999998</v>
      </c>
      <c r="AH222">
        <v>117</v>
      </c>
      <c r="AI222">
        <f t="shared" si="78"/>
        <v>197.58333333333334</v>
      </c>
      <c r="AJ222">
        <f>IF(C222=1,(AI222/Z222),REF)</f>
        <v>522.56898527726355</v>
      </c>
      <c r="AK222">
        <f t="shared" si="79"/>
        <v>212</v>
      </c>
      <c r="AL222">
        <f>IF(B222=1,(AI222/AC222),REF)</f>
        <v>542.88592755415129</v>
      </c>
      <c r="AM222">
        <f t="shared" si="80"/>
        <v>219</v>
      </c>
      <c r="AN222">
        <f t="shared" si="81"/>
        <v>212</v>
      </c>
      <c r="AO222" t="str">
        <f t="shared" si="82"/>
        <v>Western Illinois</v>
      </c>
      <c r="AP222">
        <f t="shared" si="83"/>
        <v>0.20579104481939087</v>
      </c>
      <c r="AQ222">
        <f t="shared" si="84"/>
        <v>0.16947141814721356</v>
      </c>
      <c r="AR222">
        <f t="shared" si="85"/>
        <v>0.51206141454257714</v>
      </c>
      <c r="AS222" t="str">
        <f t="shared" si="86"/>
        <v>Western Illinois</v>
      </c>
      <c r="AT222">
        <f t="shared" si="87"/>
        <v>0.51206141454257714</v>
      </c>
      <c r="AU222">
        <f t="shared" si="88"/>
        <v>221</v>
      </c>
      <c r="AV222">
        <f t="shared" si="89"/>
        <v>222.33333333333334</v>
      </c>
      <c r="AW222">
        <f t="shared" si="90"/>
        <v>233</v>
      </c>
      <c r="AX222" t="str">
        <f t="shared" si="91"/>
        <v>Western Illinois</v>
      </c>
      <c r="AY222" t="str">
        <f t="shared" si="92"/>
        <v/>
      </c>
      <c r="AZ222">
        <v>221</v>
      </c>
      <c r="BI222" t="s">
        <v>264</v>
      </c>
      <c r="BJ222">
        <v>0.55859294123646408</v>
      </c>
    </row>
    <row r="223" spans="2:62">
      <c r="B223">
        <v>1</v>
      </c>
      <c r="C223">
        <v>1</v>
      </c>
      <c r="D223" t="s">
        <v>273</v>
      </c>
      <c r="E223">
        <v>68.979600000000005</v>
      </c>
      <c r="F223">
        <v>120</v>
      </c>
      <c r="G223">
        <v>68.677300000000002</v>
      </c>
      <c r="H223">
        <v>88</v>
      </c>
      <c r="I223">
        <v>102.381</v>
      </c>
      <c r="J223">
        <v>171</v>
      </c>
      <c r="K223">
        <v>102.673</v>
      </c>
      <c r="L223">
        <v>186</v>
      </c>
      <c r="M223">
        <v>104.087</v>
      </c>
      <c r="N223">
        <v>237</v>
      </c>
      <c r="O223">
        <v>108.51600000000001</v>
      </c>
      <c r="P223">
        <v>279</v>
      </c>
      <c r="Q223">
        <v>-5.8431899999999999</v>
      </c>
      <c r="R223">
        <v>239</v>
      </c>
      <c r="S223">
        <f t="shared" si="70"/>
        <v>-8.47062029933488E-2</v>
      </c>
      <c r="T223">
        <f t="shared" si="71"/>
        <v>240</v>
      </c>
      <c r="U223">
        <f t="shared" si="72"/>
        <v>727165.34850444843</v>
      </c>
      <c r="V223">
        <f t="shared" si="73"/>
        <v>179</v>
      </c>
      <c r="W223">
        <f t="shared" si="74"/>
        <v>26.186012531548002</v>
      </c>
      <c r="X223">
        <f t="shared" si="75"/>
        <v>270</v>
      </c>
      <c r="Y223">
        <f t="shared" si="76"/>
        <v>255</v>
      </c>
      <c r="Z223">
        <v>0.40870000000000001</v>
      </c>
      <c r="AA223">
        <v>209</v>
      </c>
      <c r="AB223">
        <v>0.26490000000000002</v>
      </c>
      <c r="AC223">
        <f t="shared" si="77"/>
        <v>0.33679999999999999</v>
      </c>
      <c r="AD223">
        <v>248</v>
      </c>
      <c r="AE223">
        <v>0.57269999999999999</v>
      </c>
      <c r="AF223">
        <v>148</v>
      </c>
      <c r="AG223">
        <v>0.21510000000000001</v>
      </c>
      <c r="AH223">
        <v>301</v>
      </c>
      <c r="AI223">
        <f t="shared" si="78"/>
        <v>228.5</v>
      </c>
      <c r="AJ223">
        <f>IF(C223=1,(AI223/Z223),REF)</f>
        <v>559.08979691705406</v>
      </c>
      <c r="AK223">
        <f t="shared" si="79"/>
        <v>219</v>
      </c>
      <c r="AL223">
        <f>IF(B223=1,(AI223/AC223),REF)</f>
        <v>678.44418052256538</v>
      </c>
      <c r="AM223">
        <f t="shared" si="80"/>
        <v>243</v>
      </c>
      <c r="AN223">
        <f t="shared" si="81"/>
        <v>148</v>
      </c>
      <c r="AO223" t="str">
        <f t="shared" si="82"/>
        <v>Quinnipiac</v>
      </c>
      <c r="AP223">
        <f t="shared" si="83"/>
        <v>0.22094828700654565</v>
      </c>
      <c r="AQ223">
        <f t="shared" si="84"/>
        <v>0.1525197661122088</v>
      </c>
      <c r="AR223">
        <f t="shared" si="85"/>
        <v>0.51108058686358693</v>
      </c>
      <c r="AS223" t="str">
        <f t="shared" si="86"/>
        <v>Quinnipiac</v>
      </c>
      <c r="AT223">
        <f t="shared" si="87"/>
        <v>0.51108058686358693</v>
      </c>
      <c r="AU223">
        <f t="shared" si="88"/>
        <v>222</v>
      </c>
      <c r="AV223">
        <f t="shared" si="89"/>
        <v>206</v>
      </c>
      <c r="AW223">
        <f t="shared" si="90"/>
        <v>219</v>
      </c>
      <c r="AX223" t="str">
        <f t="shared" si="91"/>
        <v>Quinnipiac</v>
      </c>
      <c r="AY223" t="str">
        <f t="shared" si="92"/>
        <v/>
      </c>
      <c r="AZ223">
        <v>222</v>
      </c>
      <c r="BI223" t="s">
        <v>310</v>
      </c>
      <c r="BJ223">
        <v>0.55595766621417897</v>
      </c>
    </row>
    <row r="224" spans="2:62">
      <c r="B224">
        <v>1</v>
      </c>
      <c r="C224">
        <v>1</v>
      </c>
      <c r="D224" t="s">
        <v>115</v>
      </c>
      <c r="E224">
        <v>70.589799999999997</v>
      </c>
      <c r="F224">
        <v>61</v>
      </c>
      <c r="G224">
        <v>69.305000000000007</v>
      </c>
      <c r="H224">
        <v>62</v>
      </c>
      <c r="I224">
        <v>105.846</v>
      </c>
      <c r="J224">
        <v>90</v>
      </c>
      <c r="K224">
        <v>103.997</v>
      </c>
      <c r="L224">
        <v>161</v>
      </c>
      <c r="M224">
        <v>105.422</v>
      </c>
      <c r="N224">
        <v>264</v>
      </c>
      <c r="O224">
        <v>107.898</v>
      </c>
      <c r="P224">
        <v>274</v>
      </c>
      <c r="Q224">
        <v>-3.9018899999999999</v>
      </c>
      <c r="R224">
        <v>219</v>
      </c>
      <c r="S224">
        <f t="shared" si="70"/>
        <v>-5.5262941671459564E-2</v>
      </c>
      <c r="T224">
        <f t="shared" si="71"/>
        <v>216</v>
      </c>
      <c r="U224">
        <f t="shared" si="72"/>
        <v>763455.2294001081</v>
      </c>
      <c r="V224">
        <f t="shared" si="73"/>
        <v>119</v>
      </c>
      <c r="W224">
        <f t="shared" si="74"/>
        <v>25.355926257125599</v>
      </c>
      <c r="X224">
        <f t="shared" si="75"/>
        <v>232</v>
      </c>
      <c r="Y224">
        <f t="shared" si="76"/>
        <v>224</v>
      </c>
      <c r="Z224">
        <v>0.39019999999999999</v>
      </c>
      <c r="AA224">
        <v>212</v>
      </c>
      <c r="AB224">
        <v>0.28439999999999999</v>
      </c>
      <c r="AC224">
        <f t="shared" si="77"/>
        <v>0.33729999999999999</v>
      </c>
      <c r="AD224">
        <v>247</v>
      </c>
      <c r="AE224">
        <v>0.25619999999999998</v>
      </c>
      <c r="AF224">
        <v>273</v>
      </c>
      <c r="AG224">
        <v>0.38030000000000003</v>
      </c>
      <c r="AH224">
        <v>221</v>
      </c>
      <c r="AI224">
        <f t="shared" si="78"/>
        <v>216.66666666666666</v>
      </c>
      <c r="AJ224">
        <f>IF(C224=1,(AI224/Z224),REF)</f>
        <v>555.27080129847945</v>
      </c>
      <c r="AK224">
        <f t="shared" si="79"/>
        <v>218</v>
      </c>
      <c r="AL224">
        <f>IF(B224=1,(AI224/AC224),REF)</f>
        <v>642.35596402806596</v>
      </c>
      <c r="AM224">
        <f t="shared" si="80"/>
        <v>238</v>
      </c>
      <c r="AN224">
        <f t="shared" si="81"/>
        <v>218</v>
      </c>
      <c r="AO224" t="str">
        <f t="shared" si="82"/>
        <v>Eastern Washington</v>
      </c>
      <c r="AP224">
        <f t="shared" si="83"/>
        <v>0.21109159391811033</v>
      </c>
      <c r="AQ224">
        <f t="shared" si="84"/>
        <v>0.15379339498601483</v>
      </c>
      <c r="AR224">
        <f t="shared" si="85"/>
        <v>0.50634951765185199</v>
      </c>
      <c r="AS224" t="str">
        <f t="shared" si="86"/>
        <v>Eastern Washington</v>
      </c>
      <c r="AT224">
        <f t="shared" si="87"/>
        <v>0.50634951765185199</v>
      </c>
      <c r="AU224">
        <f t="shared" si="88"/>
        <v>223</v>
      </c>
      <c r="AV224">
        <f t="shared" si="89"/>
        <v>229.33333333333334</v>
      </c>
      <c r="AW224">
        <f t="shared" si="90"/>
        <v>238</v>
      </c>
      <c r="AX224" t="str">
        <f t="shared" si="91"/>
        <v>Eastern Washington</v>
      </c>
      <c r="AY224" t="str">
        <f t="shared" si="92"/>
        <v/>
      </c>
      <c r="AZ224">
        <v>223</v>
      </c>
      <c r="BI224" t="s">
        <v>180</v>
      </c>
      <c r="BJ224">
        <v>0.55563417497917544</v>
      </c>
    </row>
    <row r="225" spans="2:62">
      <c r="B225">
        <v>1</v>
      </c>
      <c r="C225">
        <v>1</v>
      </c>
      <c r="D225" t="s">
        <v>192</v>
      </c>
      <c r="E225">
        <v>66.919899999999998</v>
      </c>
      <c r="F225">
        <v>247</v>
      </c>
      <c r="G225">
        <v>66.082599999999999</v>
      </c>
      <c r="H225">
        <v>230</v>
      </c>
      <c r="I225">
        <v>101.379</v>
      </c>
      <c r="J225">
        <v>191</v>
      </c>
      <c r="K225">
        <v>100.711</v>
      </c>
      <c r="L225">
        <v>222</v>
      </c>
      <c r="M225">
        <v>100.568</v>
      </c>
      <c r="N225">
        <v>144</v>
      </c>
      <c r="O225">
        <v>104.325</v>
      </c>
      <c r="P225">
        <v>207</v>
      </c>
      <c r="Q225">
        <v>-3.61415</v>
      </c>
      <c r="R225">
        <v>213</v>
      </c>
      <c r="S225">
        <f t="shared" si="70"/>
        <v>-5.4004862529681071E-2</v>
      </c>
      <c r="T225">
        <f t="shared" si="71"/>
        <v>214</v>
      </c>
      <c r="U225">
        <f t="shared" si="72"/>
        <v>678748.83919476788</v>
      </c>
      <c r="V225">
        <f t="shared" si="73"/>
        <v>236</v>
      </c>
      <c r="W225">
        <f t="shared" si="74"/>
        <v>25.343473989122838</v>
      </c>
      <c r="X225">
        <f t="shared" si="75"/>
        <v>230</v>
      </c>
      <c r="Y225">
        <f t="shared" si="76"/>
        <v>222</v>
      </c>
      <c r="Z225">
        <v>0.32579999999999998</v>
      </c>
      <c r="AA225">
        <v>244</v>
      </c>
      <c r="AB225">
        <v>0.49630000000000002</v>
      </c>
      <c r="AC225">
        <f t="shared" si="77"/>
        <v>0.41105000000000003</v>
      </c>
      <c r="AD225">
        <v>210</v>
      </c>
      <c r="AE225">
        <v>0.20680000000000001</v>
      </c>
      <c r="AF225">
        <v>291</v>
      </c>
      <c r="AG225">
        <v>0.32829999999999998</v>
      </c>
      <c r="AH225">
        <v>245</v>
      </c>
      <c r="AI225">
        <f t="shared" si="78"/>
        <v>236.33333333333334</v>
      </c>
      <c r="AJ225">
        <f>IF(C225=1,(AI225/Z225),REF)</f>
        <v>725.39390218948233</v>
      </c>
      <c r="AK225">
        <f t="shared" si="79"/>
        <v>246</v>
      </c>
      <c r="AL225">
        <f>IF(B225=1,(AI225/AC225),REF)</f>
        <v>574.95033045452703</v>
      </c>
      <c r="AM225">
        <f t="shared" si="80"/>
        <v>225</v>
      </c>
      <c r="AN225">
        <f t="shared" si="81"/>
        <v>210</v>
      </c>
      <c r="AO225" t="str">
        <f t="shared" si="82"/>
        <v>Marist</v>
      </c>
      <c r="AP225">
        <f t="shared" si="83"/>
        <v>0.17160417422792446</v>
      </c>
      <c r="AQ225">
        <f t="shared" si="84"/>
        <v>0.19003525350101319</v>
      </c>
      <c r="AR225">
        <f t="shared" si="85"/>
        <v>0.50454314625385166</v>
      </c>
      <c r="AS225" t="str">
        <f t="shared" si="86"/>
        <v>Marist</v>
      </c>
      <c r="AT225">
        <f t="shared" si="87"/>
        <v>0.50454314625385166</v>
      </c>
      <c r="AU225">
        <f t="shared" si="88"/>
        <v>224</v>
      </c>
      <c r="AV225">
        <f t="shared" si="89"/>
        <v>214.66666666666666</v>
      </c>
      <c r="AW225">
        <f t="shared" si="90"/>
        <v>226</v>
      </c>
      <c r="AX225" t="str">
        <f t="shared" si="91"/>
        <v>Marist</v>
      </c>
      <c r="AY225" t="str">
        <f t="shared" si="92"/>
        <v/>
      </c>
      <c r="AZ225">
        <v>224</v>
      </c>
      <c r="BI225" t="s">
        <v>321</v>
      </c>
      <c r="BJ225">
        <v>0.55537535345583955</v>
      </c>
    </row>
    <row r="226" spans="2:62">
      <c r="B226">
        <v>1</v>
      </c>
      <c r="C226">
        <v>1</v>
      </c>
      <c r="D226" t="s">
        <v>259</v>
      </c>
      <c r="E226">
        <v>67.808300000000003</v>
      </c>
      <c r="F226">
        <v>189</v>
      </c>
      <c r="G226">
        <v>66.501599999999996</v>
      </c>
      <c r="H226">
        <v>205</v>
      </c>
      <c r="I226">
        <v>98.9345</v>
      </c>
      <c r="J226">
        <v>244</v>
      </c>
      <c r="K226">
        <v>105.56399999999999</v>
      </c>
      <c r="L226">
        <v>127</v>
      </c>
      <c r="M226">
        <v>113.842</v>
      </c>
      <c r="N226">
        <v>353</v>
      </c>
      <c r="O226">
        <v>110.83499999999999</v>
      </c>
      <c r="P226">
        <v>320</v>
      </c>
      <c r="Q226">
        <v>-5.2710299999999997</v>
      </c>
      <c r="R226">
        <v>234</v>
      </c>
      <c r="S226">
        <f t="shared" si="70"/>
        <v>-7.7733846741475612E-2</v>
      </c>
      <c r="T226">
        <f t="shared" si="71"/>
        <v>237</v>
      </c>
      <c r="U226">
        <f t="shared" si="72"/>
        <v>755639.29210099671</v>
      </c>
      <c r="V226">
        <f t="shared" si="73"/>
        <v>130</v>
      </c>
      <c r="W226">
        <f t="shared" si="74"/>
        <v>27.554987891947906</v>
      </c>
      <c r="X226">
        <f t="shared" si="75"/>
        <v>323</v>
      </c>
      <c r="Y226">
        <f t="shared" si="76"/>
        <v>280</v>
      </c>
      <c r="Z226">
        <v>0.32900000000000001</v>
      </c>
      <c r="AA226">
        <v>243</v>
      </c>
      <c r="AB226">
        <v>0.46929999999999999</v>
      </c>
      <c r="AC226">
        <f t="shared" si="77"/>
        <v>0.39915</v>
      </c>
      <c r="AD226">
        <v>218</v>
      </c>
      <c r="AE226">
        <v>0.27629999999999999</v>
      </c>
      <c r="AF226">
        <v>261</v>
      </c>
      <c r="AG226">
        <v>0.42670000000000002</v>
      </c>
      <c r="AH226">
        <v>202</v>
      </c>
      <c r="AI226">
        <f t="shared" si="78"/>
        <v>221.33333333333334</v>
      </c>
      <c r="AJ226">
        <f>IF(C226=1,(AI226/Z226),REF)</f>
        <v>672.74569402228974</v>
      </c>
      <c r="AK226">
        <f t="shared" si="79"/>
        <v>232</v>
      </c>
      <c r="AL226">
        <f>IF(B226=1,(AI226/AC226),REF)</f>
        <v>554.51167063342939</v>
      </c>
      <c r="AM226">
        <f t="shared" si="80"/>
        <v>220</v>
      </c>
      <c r="AN226">
        <f t="shared" si="81"/>
        <v>218</v>
      </c>
      <c r="AO226" t="str">
        <f t="shared" si="82"/>
        <v>Oregon St.</v>
      </c>
      <c r="AP226">
        <f t="shared" si="83"/>
        <v>0.17460029096290103</v>
      </c>
      <c r="AQ226">
        <f t="shared" si="84"/>
        <v>0.18537049524214225</v>
      </c>
      <c r="AR226">
        <f t="shared" si="85"/>
        <v>0.5036106484756685</v>
      </c>
      <c r="AS226" t="str">
        <f t="shared" si="86"/>
        <v>Oregon St.</v>
      </c>
      <c r="AT226">
        <f t="shared" si="87"/>
        <v>0.5036106484756685</v>
      </c>
      <c r="AU226">
        <f t="shared" si="88"/>
        <v>225</v>
      </c>
      <c r="AV226">
        <f t="shared" si="89"/>
        <v>220.33333333333334</v>
      </c>
      <c r="AW226">
        <f t="shared" si="90"/>
        <v>229</v>
      </c>
      <c r="AX226" t="str">
        <f t="shared" si="91"/>
        <v>Oregon St.</v>
      </c>
      <c r="AY226" t="str">
        <f t="shared" si="92"/>
        <v/>
      </c>
      <c r="AZ226">
        <v>225</v>
      </c>
      <c r="BI226" t="s">
        <v>337</v>
      </c>
      <c r="BJ226">
        <v>0.55443946881846473</v>
      </c>
    </row>
    <row r="227" spans="2:62">
      <c r="B227">
        <v>1</v>
      </c>
      <c r="C227">
        <v>1</v>
      </c>
      <c r="D227" t="s">
        <v>109</v>
      </c>
      <c r="E227">
        <v>66.840800000000002</v>
      </c>
      <c r="F227">
        <v>252</v>
      </c>
      <c r="G227">
        <v>65.762500000000003</v>
      </c>
      <c r="H227">
        <v>249</v>
      </c>
      <c r="I227">
        <v>95.915400000000005</v>
      </c>
      <c r="J227">
        <v>298</v>
      </c>
      <c r="K227">
        <v>98.960400000000007</v>
      </c>
      <c r="L227">
        <v>256</v>
      </c>
      <c r="M227">
        <v>108.374</v>
      </c>
      <c r="N227">
        <v>309</v>
      </c>
      <c r="O227">
        <v>108.986</v>
      </c>
      <c r="P227">
        <v>286</v>
      </c>
      <c r="Q227">
        <v>-10.0253</v>
      </c>
      <c r="R227">
        <v>283</v>
      </c>
      <c r="S227">
        <f t="shared" si="70"/>
        <v>-0.14999222032052276</v>
      </c>
      <c r="T227">
        <f t="shared" si="71"/>
        <v>284</v>
      </c>
      <c r="U227">
        <f t="shared" si="72"/>
        <v>654582.70027242904</v>
      </c>
      <c r="V227">
        <f t="shared" si="73"/>
        <v>271</v>
      </c>
      <c r="W227">
        <f t="shared" si="74"/>
        <v>27.211438588529564</v>
      </c>
      <c r="X227">
        <f t="shared" si="75"/>
        <v>309</v>
      </c>
      <c r="Y227">
        <f t="shared" si="76"/>
        <v>296.5</v>
      </c>
      <c r="Z227">
        <v>0.43469999999999998</v>
      </c>
      <c r="AA227">
        <v>198</v>
      </c>
      <c r="AB227">
        <v>0.14380000000000001</v>
      </c>
      <c r="AC227">
        <f t="shared" si="77"/>
        <v>0.28925000000000001</v>
      </c>
      <c r="AD227">
        <v>267</v>
      </c>
      <c r="AE227">
        <v>0.29780000000000001</v>
      </c>
      <c r="AF227">
        <v>246</v>
      </c>
      <c r="AG227">
        <v>0.42799999999999999</v>
      </c>
      <c r="AH227">
        <v>201</v>
      </c>
      <c r="AI227">
        <f t="shared" si="78"/>
        <v>260.91666666666669</v>
      </c>
      <c r="AJ227">
        <f>IF(C227=1,(AI227/Z227),REF)</f>
        <v>600.22237558469453</v>
      </c>
      <c r="AK227">
        <f t="shared" si="79"/>
        <v>223</v>
      </c>
      <c r="AL227">
        <f>IF(B227=1,(AI227/AC227),REF)</f>
        <v>902.0455200230482</v>
      </c>
      <c r="AM227">
        <f t="shared" si="80"/>
        <v>271</v>
      </c>
      <c r="AN227">
        <f t="shared" si="81"/>
        <v>223</v>
      </c>
      <c r="AO227" t="str">
        <f t="shared" si="82"/>
        <v>Duquesne</v>
      </c>
      <c r="AP227">
        <f t="shared" si="83"/>
        <v>0.23334181943885068</v>
      </c>
      <c r="AQ227">
        <f t="shared" si="84"/>
        <v>0.12640467136319472</v>
      </c>
      <c r="AR227">
        <f t="shared" si="85"/>
        <v>0.5034851064265542</v>
      </c>
      <c r="AS227" t="str">
        <f t="shared" si="86"/>
        <v>Duquesne</v>
      </c>
      <c r="AT227">
        <f t="shared" si="87"/>
        <v>0.5034851064265542</v>
      </c>
      <c r="AU227">
        <f t="shared" si="88"/>
        <v>226</v>
      </c>
      <c r="AV227">
        <f t="shared" si="89"/>
        <v>238.66666666666666</v>
      </c>
      <c r="AW227">
        <f t="shared" si="90"/>
        <v>250</v>
      </c>
      <c r="AX227" t="str">
        <f t="shared" si="91"/>
        <v>Duquesne</v>
      </c>
      <c r="AY227" t="str">
        <f t="shared" si="92"/>
        <v/>
      </c>
      <c r="AZ227">
        <v>226</v>
      </c>
      <c r="BI227" t="s">
        <v>247</v>
      </c>
      <c r="BJ227">
        <v>0.54957555317826912</v>
      </c>
    </row>
    <row r="228" spans="2:62">
      <c r="B228">
        <v>1</v>
      </c>
      <c r="C228">
        <v>1</v>
      </c>
      <c r="D228" t="s">
        <v>351</v>
      </c>
      <c r="E228">
        <v>67.655900000000003</v>
      </c>
      <c r="F228">
        <v>200</v>
      </c>
      <c r="G228">
        <v>66.414699999999996</v>
      </c>
      <c r="H228">
        <v>213</v>
      </c>
      <c r="I228">
        <v>102.41500000000001</v>
      </c>
      <c r="J228">
        <v>170</v>
      </c>
      <c r="K228">
        <v>101.276</v>
      </c>
      <c r="L228">
        <v>212</v>
      </c>
      <c r="M228">
        <v>101.913</v>
      </c>
      <c r="N228">
        <v>183</v>
      </c>
      <c r="O228">
        <v>105.486</v>
      </c>
      <c r="P228">
        <v>227</v>
      </c>
      <c r="Q228">
        <v>-4.2093800000000003</v>
      </c>
      <c r="R228">
        <v>221</v>
      </c>
      <c r="S228">
        <f t="shared" si="70"/>
        <v>-6.2226649856110226E-2</v>
      </c>
      <c r="T228">
        <f t="shared" si="71"/>
        <v>223</v>
      </c>
      <c r="U228">
        <f t="shared" si="72"/>
        <v>693934.94139263837</v>
      </c>
      <c r="V228">
        <f t="shared" si="73"/>
        <v>216</v>
      </c>
      <c r="W228">
        <f t="shared" si="74"/>
        <v>25.515615158059358</v>
      </c>
      <c r="X228">
        <f t="shared" si="75"/>
        <v>242</v>
      </c>
      <c r="Y228">
        <f t="shared" si="76"/>
        <v>232.5</v>
      </c>
      <c r="Z228">
        <v>0.35809999999999997</v>
      </c>
      <c r="AA228">
        <v>223</v>
      </c>
      <c r="AB228">
        <v>0.37030000000000002</v>
      </c>
      <c r="AC228">
        <f t="shared" si="77"/>
        <v>0.36419999999999997</v>
      </c>
      <c r="AD228">
        <v>233</v>
      </c>
      <c r="AE228">
        <v>0.51559999999999995</v>
      </c>
      <c r="AF228">
        <v>164</v>
      </c>
      <c r="AG228">
        <v>0.33500000000000002</v>
      </c>
      <c r="AH228">
        <v>242</v>
      </c>
      <c r="AI228">
        <f t="shared" si="78"/>
        <v>218.41666666666666</v>
      </c>
      <c r="AJ228">
        <f>IF(C228=1,(AI228/Z228),REF)</f>
        <v>609.93204877594712</v>
      </c>
      <c r="AK228">
        <f t="shared" si="79"/>
        <v>227</v>
      </c>
      <c r="AL228">
        <f>IF(B228=1,(AI228/AC228),REF)</f>
        <v>599.71627311001282</v>
      </c>
      <c r="AM228">
        <f t="shared" si="80"/>
        <v>230</v>
      </c>
      <c r="AN228">
        <f t="shared" si="81"/>
        <v>164</v>
      </c>
      <c r="AO228" t="str">
        <f t="shared" si="82"/>
        <v>UNC Asheville</v>
      </c>
      <c r="AP228">
        <f t="shared" si="83"/>
        <v>0.19191562444988342</v>
      </c>
      <c r="AQ228">
        <f t="shared" si="84"/>
        <v>0.16749044069178393</v>
      </c>
      <c r="AR228">
        <f t="shared" si="85"/>
        <v>0.50329447448213172</v>
      </c>
      <c r="AS228" t="str">
        <f t="shared" si="86"/>
        <v>UNC Asheville</v>
      </c>
      <c r="AT228">
        <f t="shared" si="87"/>
        <v>0.50329447448213172</v>
      </c>
      <c r="AU228">
        <f t="shared" si="88"/>
        <v>227</v>
      </c>
      <c r="AV228">
        <f t="shared" si="89"/>
        <v>208</v>
      </c>
      <c r="AW228">
        <f t="shared" si="90"/>
        <v>220</v>
      </c>
      <c r="AX228" t="str">
        <f t="shared" si="91"/>
        <v>UNC Asheville</v>
      </c>
      <c r="AY228" t="str">
        <f t="shared" si="92"/>
        <v/>
      </c>
      <c r="AZ228">
        <v>227</v>
      </c>
      <c r="BI228" t="s">
        <v>244</v>
      </c>
      <c r="BJ228">
        <v>0.5493436553485167</v>
      </c>
    </row>
    <row r="229" spans="2:62">
      <c r="B229">
        <v>1</v>
      </c>
      <c r="C229">
        <v>1</v>
      </c>
      <c r="D229" t="s">
        <v>278</v>
      </c>
      <c r="E229">
        <v>68.310699999999997</v>
      </c>
      <c r="F229">
        <v>167</v>
      </c>
      <c r="G229">
        <v>66.769900000000007</v>
      </c>
      <c r="H229">
        <v>194</v>
      </c>
      <c r="I229">
        <v>97.928700000000006</v>
      </c>
      <c r="J229">
        <v>262</v>
      </c>
      <c r="K229">
        <v>98.9953</v>
      </c>
      <c r="L229">
        <v>255</v>
      </c>
      <c r="M229">
        <v>101.029</v>
      </c>
      <c r="N229">
        <v>161</v>
      </c>
      <c r="O229">
        <v>104.188</v>
      </c>
      <c r="P229">
        <v>206</v>
      </c>
      <c r="Q229">
        <v>-5.1922600000000001</v>
      </c>
      <c r="R229">
        <v>231</v>
      </c>
      <c r="S229">
        <f t="shared" si="70"/>
        <v>-7.6015909659833708E-2</v>
      </c>
      <c r="T229">
        <f t="shared" si="71"/>
        <v>234</v>
      </c>
      <c r="U229">
        <f t="shared" si="72"/>
        <v>669449.60227156337</v>
      </c>
      <c r="V229">
        <f t="shared" si="73"/>
        <v>252</v>
      </c>
      <c r="W229">
        <f t="shared" si="74"/>
        <v>24.775337907405707</v>
      </c>
      <c r="X229">
        <f t="shared" si="75"/>
        <v>195</v>
      </c>
      <c r="Y229">
        <f t="shared" si="76"/>
        <v>214.5</v>
      </c>
      <c r="Z229">
        <v>0.38129999999999997</v>
      </c>
      <c r="AA229">
        <v>214</v>
      </c>
      <c r="AB229">
        <v>0.29670000000000002</v>
      </c>
      <c r="AC229">
        <f t="shared" si="77"/>
        <v>0.33899999999999997</v>
      </c>
      <c r="AD229">
        <v>245</v>
      </c>
      <c r="AE229">
        <v>0.58699999999999997</v>
      </c>
      <c r="AF229">
        <v>141</v>
      </c>
      <c r="AG229">
        <v>0.23699999999999999</v>
      </c>
      <c r="AH229">
        <v>288</v>
      </c>
      <c r="AI229">
        <f t="shared" si="78"/>
        <v>229.08333333333334</v>
      </c>
      <c r="AJ229">
        <f>IF(C229=1,(AI229/Z229),REF)</f>
        <v>600.79552408427321</v>
      </c>
      <c r="AK229">
        <f t="shared" si="79"/>
        <v>224</v>
      </c>
      <c r="AL229">
        <f>IF(B229=1,(AI229/AC229),REF)</f>
        <v>675.76204523107185</v>
      </c>
      <c r="AM229">
        <f t="shared" si="80"/>
        <v>241</v>
      </c>
      <c r="AN229">
        <f t="shared" si="81"/>
        <v>141</v>
      </c>
      <c r="AO229" t="str">
        <f t="shared" si="82"/>
        <v>Rider</v>
      </c>
      <c r="AP229">
        <f t="shared" si="83"/>
        <v>0.20465779667315476</v>
      </c>
      <c r="AQ229">
        <f t="shared" si="84"/>
        <v>0.15359206759715224</v>
      </c>
      <c r="AR229">
        <f t="shared" si="85"/>
        <v>0.50264621377785157</v>
      </c>
      <c r="AS229" t="str">
        <f t="shared" si="86"/>
        <v>Rider</v>
      </c>
      <c r="AT229">
        <f t="shared" si="87"/>
        <v>0.50264621377785157</v>
      </c>
      <c r="AU229">
        <f t="shared" si="88"/>
        <v>228</v>
      </c>
      <c r="AV229">
        <f t="shared" si="89"/>
        <v>204.66666666666666</v>
      </c>
      <c r="AW229">
        <f t="shared" si="90"/>
        <v>217</v>
      </c>
      <c r="AX229" t="str">
        <f t="shared" si="91"/>
        <v>Rider</v>
      </c>
      <c r="AY229" t="str">
        <f t="shared" si="92"/>
        <v/>
      </c>
      <c r="AZ229">
        <v>228</v>
      </c>
      <c r="BI229" t="s">
        <v>197</v>
      </c>
      <c r="BJ229">
        <v>0.54818225871083281</v>
      </c>
    </row>
    <row r="230" spans="2:62">
      <c r="B230">
        <v>1</v>
      </c>
      <c r="C230">
        <v>1</v>
      </c>
      <c r="D230" t="s">
        <v>307</v>
      </c>
      <c r="E230">
        <v>71.449100000000001</v>
      </c>
      <c r="F230">
        <v>39</v>
      </c>
      <c r="G230">
        <v>69.834900000000005</v>
      </c>
      <c r="H230">
        <v>47</v>
      </c>
      <c r="I230">
        <v>97.653000000000006</v>
      </c>
      <c r="J230">
        <v>268</v>
      </c>
      <c r="K230">
        <v>96.799300000000002</v>
      </c>
      <c r="L230">
        <v>292</v>
      </c>
      <c r="M230">
        <v>95.322299999999998</v>
      </c>
      <c r="N230">
        <v>34</v>
      </c>
      <c r="O230">
        <v>100.497</v>
      </c>
      <c r="P230">
        <v>125</v>
      </c>
      <c r="Q230">
        <v>-3.6972200000000002</v>
      </c>
      <c r="R230">
        <v>214</v>
      </c>
      <c r="S230">
        <f t="shared" si="70"/>
        <v>-5.1752926209007497E-2</v>
      </c>
      <c r="T230">
        <f t="shared" si="71"/>
        <v>213</v>
      </c>
      <c r="U230">
        <f t="shared" si="72"/>
        <v>669485.53203697817</v>
      </c>
      <c r="V230">
        <f t="shared" si="73"/>
        <v>250</v>
      </c>
      <c r="W230">
        <f t="shared" si="74"/>
        <v>22.358784671538896</v>
      </c>
      <c r="X230">
        <f t="shared" si="75"/>
        <v>71</v>
      </c>
      <c r="Y230">
        <f t="shared" si="76"/>
        <v>142</v>
      </c>
      <c r="Z230">
        <v>0.31180000000000002</v>
      </c>
      <c r="AA230">
        <v>250</v>
      </c>
      <c r="AB230">
        <v>0.50760000000000005</v>
      </c>
      <c r="AC230">
        <f t="shared" si="77"/>
        <v>0.40970000000000006</v>
      </c>
      <c r="AD230">
        <v>212</v>
      </c>
      <c r="AE230">
        <v>0.27279999999999999</v>
      </c>
      <c r="AF230">
        <v>265</v>
      </c>
      <c r="AG230">
        <v>0.35349999999999998</v>
      </c>
      <c r="AH230">
        <v>235</v>
      </c>
      <c r="AI230">
        <f t="shared" si="78"/>
        <v>219.5</v>
      </c>
      <c r="AJ230">
        <f>IF(C230=1,(AI230/Z230),REF)</f>
        <v>703.97690827453494</v>
      </c>
      <c r="AK230">
        <f t="shared" si="79"/>
        <v>240</v>
      </c>
      <c r="AL230">
        <f>IF(B230=1,(AI230/AC230),REF)</f>
        <v>535.75787161337553</v>
      </c>
      <c r="AM230">
        <f t="shared" si="80"/>
        <v>218</v>
      </c>
      <c r="AN230">
        <f t="shared" si="81"/>
        <v>212</v>
      </c>
      <c r="AO230" t="str">
        <f t="shared" si="82"/>
        <v>Southern</v>
      </c>
      <c r="AP230">
        <f t="shared" si="83"/>
        <v>0.16472306981842444</v>
      </c>
      <c r="AQ230">
        <f t="shared" si="84"/>
        <v>0.1910901084303635</v>
      </c>
      <c r="AR230">
        <f t="shared" si="85"/>
        <v>0.50127588607412621</v>
      </c>
      <c r="AS230" t="str">
        <f t="shared" si="86"/>
        <v>Southern</v>
      </c>
      <c r="AT230">
        <f t="shared" si="87"/>
        <v>0.50127588607412621</v>
      </c>
      <c r="AU230">
        <f t="shared" si="88"/>
        <v>229</v>
      </c>
      <c r="AV230">
        <f t="shared" si="89"/>
        <v>217.66666666666666</v>
      </c>
      <c r="AW230">
        <f t="shared" si="90"/>
        <v>227</v>
      </c>
      <c r="AX230" t="str">
        <f t="shared" si="91"/>
        <v>Southern</v>
      </c>
      <c r="AY230" t="str">
        <f t="shared" si="92"/>
        <v/>
      </c>
      <c r="AZ230">
        <v>229</v>
      </c>
      <c r="BI230" t="s">
        <v>233</v>
      </c>
      <c r="BJ230">
        <v>0.54823880567128835</v>
      </c>
    </row>
    <row r="231" spans="2:62">
      <c r="B231">
        <v>1</v>
      </c>
      <c r="C231">
        <v>1</v>
      </c>
      <c r="D231" t="s">
        <v>330</v>
      </c>
      <c r="E231">
        <v>71.731800000000007</v>
      </c>
      <c r="F231">
        <v>32</v>
      </c>
      <c r="G231">
        <v>68.928700000000006</v>
      </c>
      <c r="H231">
        <v>73</v>
      </c>
      <c r="I231">
        <v>102.501</v>
      </c>
      <c r="J231">
        <v>166</v>
      </c>
      <c r="K231">
        <v>96.977099999999993</v>
      </c>
      <c r="L231">
        <v>287</v>
      </c>
      <c r="M231">
        <v>98.674300000000002</v>
      </c>
      <c r="N231">
        <v>99</v>
      </c>
      <c r="O231">
        <v>103.288</v>
      </c>
      <c r="P231">
        <v>181</v>
      </c>
      <c r="Q231">
        <v>-6.3106999999999998</v>
      </c>
      <c r="R231">
        <v>243</v>
      </c>
      <c r="S231">
        <f t="shared" si="70"/>
        <v>-8.7979111077653188E-2</v>
      </c>
      <c r="T231">
        <f t="shared" si="71"/>
        <v>242</v>
      </c>
      <c r="U231">
        <f t="shared" si="72"/>
        <v>674605.86812219326</v>
      </c>
      <c r="V231">
        <f t="shared" si="73"/>
        <v>241</v>
      </c>
      <c r="W231">
        <f t="shared" si="74"/>
        <v>23.268482458162627</v>
      </c>
      <c r="X231">
        <f t="shared" si="75"/>
        <v>108</v>
      </c>
      <c r="Y231">
        <f t="shared" si="76"/>
        <v>175</v>
      </c>
      <c r="Z231">
        <v>0.4194</v>
      </c>
      <c r="AA231">
        <v>206</v>
      </c>
      <c r="AB231">
        <v>0.1487</v>
      </c>
      <c r="AC231">
        <f t="shared" si="77"/>
        <v>0.28405000000000002</v>
      </c>
      <c r="AD231">
        <v>270</v>
      </c>
      <c r="AE231">
        <v>0.50790000000000002</v>
      </c>
      <c r="AF231">
        <v>166</v>
      </c>
      <c r="AG231">
        <v>0.38190000000000002</v>
      </c>
      <c r="AH231">
        <v>219</v>
      </c>
      <c r="AI231">
        <f t="shared" si="78"/>
        <v>218.83333333333334</v>
      </c>
      <c r="AJ231">
        <f>IF(C231=1,(AI231/Z231),REF)</f>
        <v>521.77714194881582</v>
      </c>
      <c r="AK231">
        <f t="shared" si="79"/>
        <v>211</v>
      </c>
      <c r="AL231">
        <f>IF(B231=1,(AI231/AC231),REF)</f>
        <v>770.40427154843633</v>
      </c>
      <c r="AM231">
        <f t="shared" si="80"/>
        <v>255</v>
      </c>
      <c r="AN231">
        <f t="shared" si="81"/>
        <v>166</v>
      </c>
      <c r="AO231" t="str">
        <f t="shared" si="82"/>
        <v>Texas A&amp;M Corpus Chris</v>
      </c>
      <c r="AP231">
        <f t="shared" si="83"/>
        <v>0.22830429353432435</v>
      </c>
      <c r="AQ231">
        <f t="shared" si="84"/>
        <v>0.12660424606563087</v>
      </c>
      <c r="AR231">
        <f t="shared" si="85"/>
        <v>0.50076570835336254</v>
      </c>
      <c r="AS231" t="str">
        <f t="shared" si="86"/>
        <v>Texas A&amp;M Corpus Chris</v>
      </c>
      <c r="AT231">
        <f t="shared" si="87"/>
        <v>0.50076570835336254</v>
      </c>
      <c r="AU231">
        <f t="shared" si="88"/>
        <v>230</v>
      </c>
      <c r="AV231">
        <f t="shared" si="89"/>
        <v>222</v>
      </c>
      <c r="AW231">
        <f t="shared" si="90"/>
        <v>232</v>
      </c>
      <c r="AX231" t="str">
        <f t="shared" si="91"/>
        <v>Texas A&amp;M Corpus Chris</v>
      </c>
      <c r="AY231" t="str">
        <f t="shared" si="92"/>
        <v/>
      </c>
      <c r="AZ231">
        <v>230</v>
      </c>
      <c r="BI231" t="s">
        <v>387</v>
      </c>
      <c r="BJ231">
        <v>0.54799313905221114</v>
      </c>
    </row>
    <row r="232" spans="2:62">
      <c r="B232">
        <v>1</v>
      </c>
      <c r="C232">
        <v>1</v>
      </c>
      <c r="D232" t="s">
        <v>226</v>
      </c>
      <c r="E232">
        <v>62.8611</v>
      </c>
      <c r="F232">
        <v>352</v>
      </c>
      <c r="G232">
        <v>62.176499999999997</v>
      </c>
      <c r="H232">
        <v>348</v>
      </c>
      <c r="I232">
        <v>106.176</v>
      </c>
      <c r="J232">
        <v>80</v>
      </c>
      <c r="K232">
        <v>103.121</v>
      </c>
      <c r="L232">
        <v>174</v>
      </c>
      <c r="M232">
        <v>105.089</v>
      </c>
      <c r="N232">
        <v>254</v>
      </c>
      <c r="O232">
        <v>109.613</v>
      </c>
      <c r="P232">
        <v>296</v>
      </c>
      <c r="Q232">
        <v>-6.4922500000000003</v>
      </c>
      <c r="R232">
        <v>245</v>
      </c>
      <c r="S232">
        <f t="shared" si="70"/>
        <v>-0.10327531653120936</v>
      </c>
      <c r="T232">
        <f t="shared" si="71"/>
        <v>250</v>
      </c>
      <c r="U232">
        <f t="shared" si="72"/>
        <v>668461.20602796506</v>
      </c>
      <c r="V232">
        <f t="shared" si="73"/>
        <v>255</v>
      </c>
      <c r="W232">
        <f t="shared" si="74"/>
        <v>29.200973231622584</v>
      </c>
      <c r="X232">
        <f t="shared" si="75"/>
        <v>350</v>
      </c>
      <c r="Y232">
        <f t="shared" si="76"/>
        <v>300</v>
      </c>
      <c r="Z232">
        <v>0.36630000000000001</v>
      </c>
      <c r="AA232">
        <v>219</v>
      </c>
      <c r="AB232">
        <v>0.32100000000000001</v>
      </c>
      <c r="AC232">
        <f t="shared" si="77"/>
        <v>0.34365000000000001</v>
      </c>
      <c r="AD232">
        <v>242</v>
      </c>
      <c r="AE232">
        <v>0.51480000000000004</v>
      </c>
      <c r="AF232">
        <v>165</v>
      </c>
      <c r="AG232">
        <v>0.55720000000000003</v>
      </c>
      <c r="AH232">
        <v>148</v>
      </c>
      <c r="AI232">
        <f t="shared" si="78"/>
        <v>226.66666666666666</v>
      </c>
      <c r="AJ232">
        <f>IF(C232=1,(AI232/Z232),REF)</f>
        <v>618.80061880061874</v>
      </c>
      <c r="AK232">
        <f t="shared" si="79"/>
        <v>228</v>
      </c>
      <c r="AL232">
        <f>IF(B232=1,(AI232/AC232),REF)</f>
        <v>659.58581890489347</v>
      </c>
      <c r="AM232">
        <f t="shared" si="80"/>
        <v>239</v>
      </c>
      <c r="AN232">
        <f t="shared" si="81"/>
        <v>165</v>
      </c>
      <c r="AO232" t="str">
        <f t="shared" si="82"/>
        <v>New Hampshire</v>
      </c>
      <c r="AP232">
        <f t="shared" si="83"/>
        <v>0.19602704921553857</v>
      </c>
      <c r="AQ232">
        <f t="shared" si="84"/>
        <v>0.15617112812969597</v>
      </c>
      <c r="AR232">
        <f t="shared" si="85"/>
        <v>0.4992324922417482</v>
      </c>
      <c r="AS232" t="str">
        <f t="shared" si="86"/>
        <v>New Hampshire</v>
      </c>
      <c r="AT232">
        <f t="shared" si="87"/>
        <v>0.4992324922417482</v>
      </c>
      <c r="AU232">
        <f t="shared" si="88"/>
        <v>231</v>
      </c>
      <c r="AV232">
        <f t="shared" si="89"/>
        <v>212.66666666666666</v>
      </c>
      <c r="AW232">
        <f t="shared" si="90"/>
        <v>223</v>
      </c>
      <c r="AX232" t="str">
        <f t="shared" si="91"/>
        <v>New Hampshire</v>
      </c>
      <c r="AY232" t="str">
        <f t="shared" si="92"/>
        <v/>
      </c>
      <c r="AZ232">
        <v>231</v>
      </c>
      <c r="BI232" t="s">
        <v>133</v>
      </c>
      <c r="BJ232">
        <v>0.54536607536309412</v>
      </c>
    </row>
    <row r="233" spans="2:62">
      <c r="B233">
        <v>1</v>
      </c>
      <c r="C233">
        <v>1</v>
      </c>
      <c r="D233" t="s">
        <v>105</v>
      </c>
      <c r="E233">
        <v>65.297799999999995</v>
      </c>
      <c r="F233">
        <v>316</v>
      </c>
      <c r="G233">
        <v>64.644199999999998</v>
      </c>
      <c r="H233">
        <v>301</v>
      </c>
      <c r="I233">
        <v>106.44499999999999</v>
      </c>
      <c r="J233">
        <v>76</v>
      </c>
      <c r="K233">
        <v>105.58</v>
      </c>
      <c r="L233">
        <v>125</v>
      </c>
      <c r="M233">
        <v>107.732</v>
      </c>
      <c r="N233">
        <v>302</v>
      </c>
      <c r="O233">
        <v>110.622</v>
      </c>
      <c r="P233">
        <v>314</v>
      </c>
      <c r="Q233">
        <v>-5.0425500000000003</v>
      </c>
      <c r="R233">
        <v>230</v>
      </c>
      <c r="S233">
        <f t="shared" si="70"/>
        <v>-7.721546514583956E-2</v>
      </c>
      <c r="T233">
        <f t="shared" si="71"/>
        <v>236</v>
      </c>
      <c r="U233">
        <f t="shared" si="72"/>
        <v>727883.48321991996</v>
      </c>
      <c r="V233">
        <f t="shared" si="73"/>
        <v>175</v>
      </c>
      <c r="W233">
        <f t="shared" si="74"/>
        <v>28.526458637541211</v>
      </c>
      <c r="X233">
        <f t="shared" si="75"/>
        <v>342</v>
      </c>
      <c r="Y233">
        <f t="shared" si="76"/>
        <v>289</v>
      </c>
      <c r="Z233">
        <v>0.2666</v>
      </c>
      <c r="AA233">
        <v>267</v>
      </c>
      <c r="AB233">
        <v>0.64470000000000005</v>
      </c>
      <c r="AC233">
        <f t="shared" si="77"/>
        <v>0.45565</v>
      </c>
      <c r="AD233">
        <v>191</v>
      </c>
      <c r="AE233">
        <v>0.24709999999999999</v>
      </c>
      <c r="AF233">
        <v>278</v>
      </c>
      <c r="AG233">
        <v>0.25340000000000001</v>
      </c>
      <c r="AH233">
        <v>281</v>
      </c>
      <c r="AI233">
        <f t="shared" si="78"/>
        <v>241.66666666666666</v>
      </c>
      <c r="AJ233">
        <f>IF(C233=1,(AI233/Z233),REF)</f>
        <v>906.47661915478864</v>
      </c>
      <c r="AK233">
        <f t="shared" si="79"/>
        <v>264</v>
      </c>
      <c r="AL233">
        <f>IF(B233=1,(AI233/AC233),REF)</f>
        <v>530.37784849482421</v>
      </c>
      <c r="AM233">
        <f t="shared" si="80"/>
        <v>217</v>
      </c>
      <c r="AN233">
        <f t="shared" si="81"/>
        <v>191</v>
      </c>
      <c r="AO233" t="str">
        <f t="shared" si="82"/>
        <v>Detroit Mercy</v>
      </c>
      <c r="AP233">
        <f t="shared" si="83"/>
        <v>0.13732785676996062</v>
      </c>
      <c r="AQ233">
        <f t="shared" si="84"/>
        <v>0.2127901474169058</v>
      </c>
      <c r="AR233">
        <f t="shared" si="85"/>
        <v>0.4980509575348146</v>
      </c>
      <c r="AS233" t="str">
        <f t="shared" si="86"/>
        <v>Detroit Mercy</v>
      </c>
      <c r="AT233">
        <f t="shared" si="87"/>
        <v>0.4980509575348146</v>
      </c>
      <c r="AU233">
        <f t="shared" si="88"/>
        <v>232</v>
      </c>
      <c r="AV233">
        <f t="shared" si="89"/>
        <v>204.66666666666666</v>
      </c>
      <c r="AW233">
        <f t="shared" si="90"/>
        <v>217</v>
      </c>
      <c r="AX233" t="str">
        <f t="shared" si="91"/>
        <v>Detroit Mercy</v>
      </c>
      <c r="AY233" t="str">
        <f t="shared" si="92"/>
        <v/>
      </c>
      <c r="AZ233">
        <v>232</v>
      </c>
      <c r="BI233" t="s">
        <v>231</v>
      </c>
      <c r="BJ233">
        <v>0.54496538695019114</v>
      </c>
    </row>
    <row r="234" spans="2:62">
      <c r="B234">
        <v>1</v>
      </c>
      <c r="C234">
        <v>1</v>
      </c>
      <c r="D234" t="s">
        <v>145</v>
      </c>
      <c r="E234">
        <v>67.111900000000006</v>
      </c>
      <c r="F234">
        <v>238</v>
      </c>
      <c r="G234">
        <v>66.376800000000003</v>
      </c>
      <c r="H234">
        <v>215</v>
      </c>
      <c r="I234">
        <v>98.071200000000005</v>
      </c>
      <c r="J234">
        <v>260</v>
      </c>
      <c r="K234">
        <v>98.426900000000003</v>
      </c>
      <c r="L234">
        <v>264</v>
      </c>
      <c r="M234">
        <v>102.77</v>
      </c>
      <c r="N234">
        <v>209</v>
      </c>
      <c r="O234">
        <v>104.991</v>
      </c>
      <c r="P234">
        <v>215</v>
      </c>
      <c r="Q234">
        <v>-6.5639500000000002</v>
      </c>
      <c r="R234">
        <v>247</v>
      </c>
      <c r="S234">
        <f t="shared" si="70"/>
        <v>-9.7808287352913498E-2</v>
      </c>
      <c r="T234">
        <f t="shared" si="71"/>
        <v>246</v>
      </c>
      <c r="U234">
        <f t="shared" si="72"/>
        <v>650170.33205649001</v>
      </c>
      <c r="V234">
        <f t="shared" si="73"/>
        <v>278</v>
      </c>
      <c r="W234">
        <f t="shared" si="74"/>
        <v>25.529586539055202</v>
      </c>
      <c r="X234">
        <f t="shared" si="75"/>
        <v>243</v>
      </c>
      <c r="Y234">
        <f t="shared" si="76"/>
        <v>244.5</v>
      </c>
      <c r="Z234">
        <v>0.33860000000000001</v>
      </c>
      <c r="AA234">
        <v>237</v>
      </c>
      <c r="AB234">
        <v>0.4083</v>
      </c>
      <c r="AC234">
        <f t="shared" si="77"/>
        <v>0.37345</v>
      </c>
      <c r="AD234">
        <v>228</v>
      </c>
      <c r="AE234">
        <v>0.42430000000000001</v>
      </c>
      <c r="AF234">
        <v>198</v>
      </c>
      <c r="AG234">
        <v>0.40629999999999999</v>
      </c>
      <c r="AH234">
        <v>212</v>
      </c>
      <c r="AI234">
        <f t="shared" si="78"/>
        <v>234.41666666666666</v>
      </c>
      <c r="AJ234">
        <f>IF(C234=1,(AI234/Z234),REF)</f>
        <v>692.31147863752699</v>
      </c>
      <c r="AK234">
        <f t="shared" si="79"/>
        <v>237</v>
      </c>
      <c r="AL234">
        <f>IF(B234=1,(AI234/AC234),REF)</f>
        <v>627.70562770562765</v>
      </c>
      <c r="AM234">
        <f t="shared" si="80"/>
        <v>234</v>
      </c>
      <c r="AN234">
        <f t="shared" si="81"/>
        <v>198</v>
      </c>
      <c r="AO234" t="str">
        <f t="shared" si="82"/>
        <v>High Point</v>
      </c>
      <c r="AP234">
        <f t="shared" si="83"/>
        <v>0.17918058837908815</v>
      </c>
      <c r="AQ234">
        <f t="shared" si="84"/>
        <v>0.17076791423530707</v>
      </c>
      <c r="AR234">
        <f t="shared" si="85"/>
        <v>0.4979544955606332</v>
      </c>
      <c r="AS234" t="str">
        <f t="shared" si="86"/>
        <v>High Point</v>
      </c>
      <c r="AT234">
        <f t="shared" si="87"/>
        <v>0.4979544955606332</v>
      </c>
      <c r="AU234">
        <f t="shared" si="88"/>
        <v>233</v>
      </c>
      <c r="AV234">
        <f t="shared" si="89"/>
        <v>219.66666666666666</v>
      </c>
      <c r="AW234">
        <f t="shared" si="90"/>
        <v>228</v>
      </c>
      <c r="AX234" t="str">
        <f t="shared" si="91"/>
        <v>High Point</v>
      </c>
      <c r="AY234" t="str">
        <f t="shared" si="92"/>
        <v/>
      </c>
      <c r="AZ234">
        <v>233</v>
      </c>
      <c r="BI234" t="s">
        <v>350</v>
      </c>
      <c r="BJ234">
        <v>0.54484512618794678</v>
      </c>
    </row>
    <row r="235" spans="2:62">
      <c r="B235">
        <v>1</v>
      </c>
      <c r="C235">
        <v>1</v>
      </c>
      <c r="D235" t="s">
        <v>194</v>
      </c>
      <c r="E235">
        <v>72.833100000000002</v>
      </c>
      <c r="F235">
        <v>15</v>
      </c>
      <c r="G235">
        <v>72.197500000000005</v>
      </c>
      <c r="H235">
        <v>6</v>
      </c>
      <c r="I235">
        <v>100.105</v>
      </c>
      <c r="J235">
        <v>213</v>
      </c>
      <c r="K235">
        <v>101.459</v>
      </c>
      <c r="L235">
        <v>204</v>
      </c>
      <c r="M235">
        <v>106.78100000000001</v>
      </c>
      <c r="N235">
        <v>277</v>
      </c>
      <c r="O235">
        <v>107.136</v>
      </c>
      <c r="P235">
        <v>259</v>
      </c>
      <c r="Q235">
        <v>-5.6775799999999998</v>
      </c>
      <c r="R235">
        <v>238</v>
      </c>
      <c r="S235">
        <f t="shared" si="70"/>
        <v>-7.7945329801971802E-2</v>
      </c>
      <c r="T235">
        <f t="shared" si="71"/>
        <v>238</v>
      </c>
      <c r="U235">
        <f t="shared" si="72"/>
        <v>749738.73701614118</v>
      </c>
      <c r="V235">
        <f t="shared" si="73"/>
        <v>138</v>
      </c>
      <c r="W235">
        <f t="shared" si="74"/>
        <v>24.297852367003319</v>
      </c>
      <c r="X235">
        <f t="shared" si="75"/>
        <v>169</v>
      </c>
      <c r="Y235">
        <f t="shared" si="76"/>
        <v>203.5</v>
      </c>
      <c r="Z235">
        <v>0.3569</v>
      </c>
      <c r="AA235">
        <v>225</v>
      </c>
      <c r="AB235">
        <v>0.32700000000000001</v>
      </c>
      <c r="AC235">
        <f t="shared" si="77"/>
        <v>0.34194999999999998</v>
      </c>
      <c r="AD235">
        <v>243</v>
      </c>
      <c r="AE235">
        <v>0.3952</v>
      </c>
      <c r="AF235">
        <v>211</v>
      </c>
      <c r="AG235">
        <v>0.39779999999999999</v>
      </c>
      <c r="AH235">
        <v>215</v>
      </c>
      <c r="AI235">
        <f t="shared" si="78"/>
        <v>208.08333333333334</v>
      </c>
      <c r="AJ235">
        <f>IF(C235=1,(AI235/Z235),REF)</f>
        <v>583.0297935929766</v>
      </c>
      <c r="AK235">
        <f t="shared" si="79"/>
        <v>222</v>
      </c>
      <c r="AL235">
        <f>IF(B235=1,(AI235/AC235),REF)</f>
        <v>608.51976409806514</v>
      </c>
      <c r="AM235">
        <f t="shared" si="80"/>
        <v>232</v>
      </c>
      <c r="AN235">
        <f t="shared" si="81"/>
        <v>211</v>
      </c>
      <c r="AO235" t="str">
        <f t="shared" si="82"/>
        <v>Marshall</v>
      </c>
      <c r="AP235">
        <f t="shared" si="83"/>
        <v>0.19213727674456316</v>
      </c>
      <c r="AQ235">
        <f t="shared" si="84"/>
        <v>0.15697178071937543</v>
      </c>
      <c r="AR235">
        <f t="shared" si="85"/>
        <v>0.4974763604314088</v>
      </c>
      <c r="AS235" t="str">
        <f t="shared" si="86"/>
        <v>Marshall</v>
      </c>
      <c r="AT235">
        <f t="shared" si="87"/>
        <v>0.4974763604314088</v>
      </c>
      <c r="AU235">
        <f t="shared" si="88"/>
        <v>234</v>
      </c>
      <c r="AV235">
        <f t="shared" si="89"/>
        <v>229.33333333333334</v>
      </c>
      <c r="AW235">
        <f t="shared" si="90"/>
        <v>238</v>
      </c>
      <c r="AX235" t="str">
        <f t="shared" si="91"/>
        <v>Marshall</v>
      </c>
      <c r="AY235" t="str">
        <f t="shared" si="92"/>
        <v/>
      </c>
      <c r="AZ235">
        <v>234</v>
      </c>
      <c r="BI235" t="s">
        <v>341</v>
      </c>
      <c r="BJ235">
        <v>0.54303419547693976</v>
      </c>
    </row>
    <row r="236" spans="2:62">
      <c r="B236">
        <v>1</v>
      </c>
      <c r="C236">
        <v>1</v>
      </c>
      <c r="D236" t="s">
        <v>302</v>
      </c>
      <c r="E236">
        <v>67.268299999999996</v>
      </c>
      <c r="F236">
        <v>223</v>
      </c>
      <c r="G236">
        <v>65.559299999999993</v>
      </c>
      <c r="H236">
        <v>257</v>
      </c>
      <c r="I236">
        <v>108.66200000000001</v>
      </c>
      <c r="J236">
        <v>43</v>
      </c>
      <c r="K236">
        <v>104.839</v>
      </c>
      <c r="L236">
        <v>142</v>
      </c>
      <c r="M236">
        <v>106.967</v>
      </c>
      <c r="N236">
        <v>281</v>
      </c>
      <c r="O236">
        <v>107.32599999999999</v>
      </c>
      <c r="P236">
        <v>263</v>
      </c>
      <c r="Q236">
        <v>-2.4871699999999999</v>
      </c>
      <c r="R236">
        <v>201</v>
      </c>
      <c r="S236">
        <f t="shared" si="70"/>
        <v>-3.6971352033572942E-2</v>
      </c>
      <c r="T236">
        <f t="shared" si="71"/>
        <v>199</v>
      </c>
      <c r="U236">
        <f t="shared" si="72"/>
        <v>739360.40993860422</v>
      </c>
      <c r="V236">
        <f t="shared" si="73"/>
        <v>154</v>
      </c>
      <c r="W236">
        <f t="shared" si="74"/>
        <v>26.382591771970294</v>
      </c>
      <c r="X236">
        <f t="shared" si="75"/>
        <v>276</v>
      </c>
      <c r="Y236">
        <f t="shared" si="76"/>
        <v>237.5</v>
      </c>
      <c r="Z236">
        <v>0.31890000000000002</v>
      </c>
      <c r="AA236">
        <v>247</v>
      </c>
      <c r="AB236">
        <v>0.45040000000000002</v>
      </c>
      <c r="AC236">
        <f t="shared" si="77"/>
        <v>0.38465000000000005</v>
      </c>
      <c r="AD236">
        <v>226</v>
      </c>
      <c r="AE236">
        <v>0.41830000000000001</v>
      </c>
      <c r="AF236">
        <v>202</v>
      </c>
      <c r="AG236">
        <v>0.27229999999999999</v>
      </c>
      <c r="AH236">
        <v>273</v>
      </c>
      <c r="AI236">
        <f t="shared" si="78"/>
        <v>215.25</v>
      </c>
      <c r="AJ236">
        <f>IF(C236=1,(AI236/Z236),REF)</f>
        <v>674.97648165569137</v>
      </c>
      <c r="AK236">
        <f t="shared" si="79"/>
        <v>234</v>
      </c>
      <c r="AL236">
        <f>IF(B236=1,(AI236/AC236),REF)</f>
        <v>559.59963603275696</v>
      </c>
      <c r="AM236">
        <f t="shared" si="80"/>
        <v>222</v>
      </c>
      <c r="AN236">
        <f t="shared" si="81"/>
        <v>202</v>
      </c>
      <c r="AO236" t="str">
        <f t="shared" si="82"/>
        <v>South Dakota</v>
      </c>
      <c r="AP236">
        <f t="shared" si="83"/>
        <v>0.16918420422737657</v>
      </c>
      <c r="AQ236">
        <f t="shared" si="84"/>
        <v>0.17843266904954044</v>
      </c>
      <c r="AR236">
        <f t="shared" si="85"/>
        <v>0.49662472924271339</v>
      </c>
      <c r="AS236" t="str">
        <f t="shared" si="86"/>
        <v>South Dakota</v>
      </c>
      <c r="AT236">
        <f t="shared" si="87"/>
        <v>0.49662472924271339</v>
      </c>
      <c r="AU236">
        <f t="shared" si="88"/>
        <v>235</v>
      </c>
      <c r="AV236">
        <f t="shared" si="89"/>
        <v>221</v>
      </c>
      <c r="AW236">
        <f t="shared" si="90"/>
        <v>231</v>
      </c>
      <c r="AX236" t="str">
        <f t="shared" si="91"/>
        <v>South Dakota</v>
      </c>
      <c r="AY236" t="str">
        <f t="shared" si="92"/>
        <v/>
      </c>
      <c r="AZ236">
        <v>235</v>
      </c>
      <c r="BI236" t="s">
        <v>158</v>
      </c>
      <c r="BJ236">
        <v>0.54304434652328337</v>
      </c>
    </row>
    <row r="237" spans="2:62">
      <c r="B237">
        <v>1</v>
      </c>
      <c r="C237">
        <v>1</v>
      </c>
      <c r="D237" t="s">
        <v>172</v>
      </c>
      <c r="E237">
        <v>68.224299999999999</v>
      </c>
      <c r="F237">
        <v>171</v>
      </c>
      <c r="G237">
        <v>67.111000000000004</v>
      </c>
      <c r="H237">
        <v>176</v>
      </c>
      <c r="I237">
        <v>97.6053</v>
      </c>
      <c r="J237">
        <v>269</v>
      </c>
      <c r="K237">
        <v>98.995900000000006</v>
      </c>
      <c r="L237">
        <v>254</v>
      </c>
      <c r="M237">
        <v>103.386</v>
      </c>
      <c r="N237">
        <v>220</v>
      </c>
      <c r="O237">
        <v>103.79900000000001</v>
      </c>
      <c r="P237">
        <v>194</v>
      </c>
      <c r="Q237">
        <v>-4.8030400000000002</v>
      </c>
      <c r="R237">
        <v>228</v>
      </c>
      <c r="S237">
        <f t="shared" si="70"/>
        <v>-7.0401601775320538E-2</v>
      </c>
      <c r="T237">
        <f t="shared" si="71"/>
        <v>229</v>
      </c>
      <c r="U237">
        <f t="shared" si="72"/>
        <v>668610.98096011055</v>
      </c>
      <c r="V237">
        <f t="shared" si="73"/>
        <v>253</v>
      </c>
      <c r="W237">
        <f t="shared" si="74"/>
        <v>24.658688979268298</v>
      </c>
      <c r="X237">
        <f t="shared" si="75"/>
        <v>185</v>
      </c>
      <c r="Y237">
        <f t="shared" si="76"/>
        <v>207</v>
      </c>
      <c r="Z237">
        <v>0.35249999999999998</v>
      </c>
      <c r="AA237">
        <v>228</v>
      </c>
      <c r="AB237">
        <v>0.35749999999999998</v>
      </c>
      <c r="AC237">
        <f t="shared" si="77"/>
        <v>0.35499999999999998</v>
      </c>
      <c r="AD237">
        <v>239</v>
      </c>
      <c r="AE237">
        <v>0.34029999999999999</v>
      </c>
      <c r="AF237">
        <v>231</v>
      </c>
      <c r="AG237">
        <v>0.24440000000000001</v>
      </c>
      <c r="AH237">
        <v>286</v>
      </c>
      <c r="AI237">
        <f t="shared" si="78"/>
        <v>240.83333333333334</v>
      </c>
      <c r="AJ237">
        <f>IF(C237=1,(AI237/Z237),REF)</f>
        <v>683.21513002364077</v>
      </c>
      <c r="AK237">
        <f t="shared" si="79"/>
        <v>236</v>
      </c>
      <c r="AL237">
        <f>IF(B237=1,(AI237/AC237),REF)</f>
        <v>678.40375586854464</v>
      </c>
      <c r="AM237">
        <f t="shared" si="80"/>
        <v>242</v>
      </c>
      <c r="AN237">
        <f t="shared" si="81"/>
        <v>231</v>
      </c>
      <c r="AO237" t="str">
        <f t="shared" si="82"/>
        <v>La Salle</v>
      </c>
      <c r="AP237">
        <f t="shared" si="83"/>
        <v>0.18678307960945459</v>
      </c>
      <c r="AQ237">
        <f t="shared" si="84"/>
        <v>0.16076282735768163</v>
      </c>
      <c r="AR237">
        <f t="shared" si="85"/>
        <v>0.49658417219749434</v>
      </c>
      <c r="AS237" t="str">
        <f t="shared" si="86"/>
        <v>La Salle</v>
      </c>
      <c r="AT237">
        <f t="shared" si="87"/>
        <v>0.49658417219749434</v>
      </c>
      <c r="AU237">
        <f t="shared" si="88"/>
        <v>236</v>
      </c>
      <c r="AV237">
        <f t="shared" si="89"/>
        <v>235.33333333333334</v>
      </c>
      <c r="AW237">
        <f t="shared" si="90"/>
        <v>247</v>
      </c>
      <c r="AX237" t="str">
        <f t="shared" si="91"/>
        <v>La Salle</v>
      </c>
      <c r="AY237" t="str">
        <f t="shared" si="92"/>
        <v/>
      </c>
      <c r="AZ237">
        <v>236</v>
      </c>
      <c r="BI237" t="s">
        <v>364</v>
      </c>
      <c r="BJ237">
        <v>0.54112240962101066</v>
      </c>
    </row>
    <row r="238" spans="2:62">
      <c r="B238">
        <v>1</v>
      </c>
      <c r="C238">
        <v>1</v>
      </c>
      <c r="D238" t="s">
        <v>150</v>
      </c>
      <c r="E238">
        <v>72.344200000000001</v>
      </c>
      <c r="F238">
        <v>22</v>
      </c>
      <c r="G238">
        <v>70.293899999999994</v>
      </c>
      <c r="H238">
        <v>35</v>
      </c>
      <c r="I238">
        <v>101.526</v>
      </c>
      <c r="J238">
        <v>187</v>
      </c>
      <c r="K238">
        <v>100.361</v>
      </c>
      <c r="L238">
        <v>228</v>
      </c>
      <c r="M238">
        <v>99.088300000000004</v>
      </c>
      <c r="N238">
        <v>106</v>
      </c>
      <c r="O238">
        <v>105.798</v>
      </c>
      <c r="P238">
        <v>236</v>
      </c>
      <c r="Q238">
        <v>-5.43696</v>
      </c>
      <c r="R238">
        <v>235</v>
      </c>
      <c r="S238">
        <f t="shared" si="70"/>
        <v>-7.5154608109565077E-2</v>
      </c>
      <c r="T238">
        <f t="shared" si="71"/>
        <v>230</v>
      </c>
      <c r="U238">
        <f t="shared" si="72"/>
        <v>728674.67920848832</v>
      </c>
      <c r="V238">
        <f t="shared" si="73"/>
        <v>173</v>
      </c>
      <c r="W238">
        <f t="shared" si="74"/>
        <v>23.97508823470773</v>
      </c>
      <c r="X238">
        <f t="shared" si="75"/>
        <v>153</v>
      </c>
      <c r="Y238">
        <f t="shared" si="76"/>
        <v>191.5</v>
      </c>
      <c r="Z238">
        <v>0.3387</v>
      </c>
      <c r="AA238">
        <v>236</v>
      </c>
      <c r="AB238">
        <v>0.38540000000000002</v>
      </c>
      <c r="AC238">
        <f t="shared" si="77"/>
        <v>0.36204999999999998</v>
      </c>
      <c r="AD238">
        <v>236</v>
      </c>
      <c r="AE238">
        <v>0.17069999999999999</v>
      </c>
      <c r="AF238">
        <v>304</v>
      </c>
      <c r="AG238">
        <v>0.52410000000000001</v>
      </c>
      <c r="AH238">
        <v>165</v>
      </c>
      <c r="AI238">
        <f t="shared" si="78"/>
        <v>216.58333333333334</v>
      </c>
      <c r="AJ238">
        <f>IF(C238=1,(AI238/Z238),REF)</f>
        <v>639.45477807302439</v>
      </c>
      <c r="AK238">
        <f t="shared" si="79"/>
        <v>230</v>
      </c>
      <c r="AL238">
        <f>IF(B238=1,(AI238/AC238),REF)</f>
        <v>598.21387469502372</v>
      </c>
      <c r="AM238">
        <f t="shared" si="80"/>
        <v>229</v>
      </c>
      <c r="AN238">
        <f t="shared" si="81"/>
        <v>229</v>
      </c>
      <c r="AO238" t="str">
        <f t="shared" si="82"/>
        <v>Howard</v>
      </c>
      <c r="AP238">
        <f t="shared" si="83"/>
        <v>0.18066264771749119</v>
      </c>
      <c r="AQ238">
        <f t="shared" si="84"/>
        <v>0.16655389926332373</v>
      </c>
      <c r="AR238">
        <f t="shared" si="85"/>
        <v>0.49639587882341069</v>
      </c>
      <c r="AS238" t="str">
        <f t="shared" si="86"/>
        <v>Howard</v>
      </c>
      <c r="AT238">
        <f t="shared" si="87"/>
        <v>0.49639587882341069</v>
      </c>
      <c r="AU238">
        <f t="shared" si="88"/>
        <v>237</v>
      </c>
      <c r="AV238">
        <f t="shared" si="89"/>
        <v>234</v>
      </c>
      <c r="AW238">
        <f t="shared" si="90"/>
        <v>246</v>
      </c>
      <c r="AX238" t="str">
        <f t="shared" si="91"/>
        <v>Howard</v>
      </c>
      <c r="AY238" t="str">
        <f t="shared" si="92"/>
        <v/>
      </c>
      <c r="AZ238">
        <v>237</v>
      </c>
      <c r="BI238" t="s">
        <v>65</v>
      </c>
      <c r="BJ238">
        <v>0.53921110879988843</v>
      </c>
    </row>
    <row r="239" spans="2:62">
      <c r="B239">
        <v>1</v>
      </c>
      <c r="C239">
        <v>1</v>
      </c>
      <c r="D239" t="s">
        <v>98</v>
      </c>
      <c r="E239">
        <v>66.353099999999998</v>
      </c>
      <c r="F239">
        <v>270</v>
      </c>
      <c r="G239">
        <v>64.581999999999994</v>
      </c>
      <c r="H239">
        <v>311</v>
      </c>
      <c r="I239">
        <v>98.553299999999993</v>
      </c>
      <c r="J239">
        <v>256</v>
      </c>
      <c r="K239">
        <v>98.876499999999993</v>
      </c>
      <c r="L239">
        <v>258</v>
      </c>
      <c r="M239">
        <v>101.009</v>
      </c>
      <c r="N239">
        <v>159</v>
      </c>
      <c r="O239">
        <v>101.333</v>
      </c>
      <c r="P239">
        <v>143</v>
      </c>
      <c r="Q239">
        <v>-2.4560399999999998</v>
      </c>
      <c r="R239">
        <v>200</v>
      </c>
      <c r="S239">
        <f t="shared" si="70"/>
        <v>-3.7021631242549417E-2</v>
      </c>
      <c r="T239">
        <f t="shared" si="71"/>
        <v>200</v>
      </c>
      <c r="U239">
        <f t="shared" si="72"/>
        <v>648705.21277976932</v>
      </c>
      <c r="V239">
        <f t="shared" si="73"/>
        <v>281</v>
      </c>
      <c r="W239">
        <f t="shared" si="74"/>
        <v>24.397213271652074</v>
      </c>
      <c r="X239">
        <f t="shared" si="75"/>
        <v>173</v>
      </c>
      <c r="Y239">
        <f t="shared" si="76"/>
        <v>186.5</v>
      </c>
      <c r="Z239">
        <v>0.33350000000000002</v>
      </c>
      <c r="AA239">
        <v>241</v>
      </c>
      <c r="AB239">
        <v>0.40749999999999997</v>
      </c>
      <c r="AC239">
        <f t="shared" si="77"/>
        <v>0.3705</v>
      </c>
      <c r="AD239">
        <v>229</v>
      </c>
      <c r="AE239">
        <v>0.24729999999999999</v>
      </c>
      <c r="AF239">
        <v>277</v>
      </c>
      <c r="AG239">
        <v>0.33279999999999998</v>
      </c>
      <c r="AH239">
        <v>243</v>
      </c>
      <c r="AI239">
        <f t="shared" si="78"/>
        <v>236.08333333333334</v>
      </c>
      <c r="AJ239">
        <f>IF(C239=1,(AI239/Z239),REF)</f>
        <v>707.89605197401295</v>
      </c>
      <c r="AK239">
        <f t="shared" si="79"/>
        <v>242</v>
      </c>
      <c r="AL239">
        <f>IF(B239=1,(AI239/AC239),REF)</f>
        <v>637.20197930724248</v>
      </c>
      <c r="AM239">
        <f t="shared" si="80"/>
        <v>236</v>
      </c>
      <c r="AN239">
        <f t="shared" si="81"/>
        <v>229</v>
      </c>
      <c r="AO239" t="str">
        <f t="shared" si="82"/>
        <v>Dartmouth</v>
      </c>
      <c r="AP239">
        <f t="shared" si="83"/>
        <v>0.17608933244610589</v>
      </c>
      <c r="AQ239">
        <f t="shared" si="84"/>
        <v>0.16910127642146233</v>
      </c>
      <c r="AR239">
        <f t="shared" si="85"/>
        <v>0.49523529682085843</v>
      </c>
      <c r="AS239" t="str">
        <f t="shared" si="86"/>
        <v>Dartmouth</v>
      </c>
      <c r="AT239">
        <f t="shared" si="87"/>
        <v>0.49523529682085843</v>
      </c>
      <c r="AU239">
        <f t="shared" si="88"/>
        <v>238</v>
      </c>
      <c r="AV239">
        <f t="shared" si="89"/>
        <v>232</v>
      </c>
      <c r="AW239">
        <f t="shared" si="90"/>
        <v>244</v>
      </c>
      <c r="AX239" t="str">
        <f t="shared" si="91"/>
        <v>Dartmouth</v>
      </c>
      <c r="AY239" t="str">
        <f t="shared" si="92"/>
        <v/>
      </c>
      <c r="AZ239">
        <v>238</v>
      </c>
      <c r="BI239" t="s">
        <v>83</v>
      </c>
      <c r="BJ239">
        <v>0.53797941376538416</v>
      </c>
    </row>
    <row r="240" spans="2:62">
      <c r="B240">
        <v>1</v>
      </c>
      <c r="C240">
        <v>1</v>
      </c>
      <c r="D240" t="s">
        <v>256</v>
      </c>
      <c r="E240">
        <v>65.776300000000006</v>
      </c>
      <c r="F240">
        <v>296</v>
      </c>
      <c r="G240">
        <v>64.194999999999993</v>
      </c>
      <c r="H240">
        <v>321</v>
      </c>
      <c r="I240">
        <v>100.07899999999999</v>
      </c>
      <c r="J240">
        <v>214</v>
      </c>
      <c r="K240">
        <v>101.134</v>
      </c>
      <c r="L240">
        <v>214</v>
      </c>
      <c r="M240">
        <v>102.054</v>
      </c>
      <c r="N240">
        <v>190</v>
      </c>
      <c r="O240">
        <v>102.892</v>
      </c>
      <c r="P240">
        <v>171</v>
      </c>
      <c r="Q240">
        <v>-1.7577499999999999</v>
      </c>
      <c r="R240">
        <v>193</v>
      </c>
      <c r="S240">
        <f t="shared" si="70"/>
        <v>-2.672695180482933E-2</v>
      </c>
      <c r="T240">
        <f t="shared" si="71"/>
        <v>193</v>
      </c>
      <c r="U240">
        <f t="shared" si="72"/>
        <v>672765.65026764292</v>
      </c>
      <c r="V240">
        <f t="shared" si="73"/>
        <v>245</v>
      </c>
      <c r="W240">
        <f t="shared" si="74"/>
        <v>25.219770738080161</v>
      </c>
      <c r="X240">
        <f t="shared" si="75"/>
        <v>224</v>
      </c>
      <c r="Y240">
        <f t="shared" si="76"/>
        <v>208.5</v>
      </c>
      <c r="Z240">
        <v>0.22339999999999999</v>
      </c>
      <c r="AA240">
        <v>297</v>
      </c>
      <c r="AB240">
        <v>0.7258</v>
      </c>
      <c r="AC240">
        <f t="shared" si="77"/>
        <v>0.47460000000000002</v>
      </c>
      <c r="AD240">
        <v>179</v>
      </c>
      <c r="AE240">
        <v>0.15129999999999999</v>
      </c>
      <c r="AF240">
        <v>320</v>
      </c>
      <c r="AG240">
        <v>0.31990000000000002</v>
      </c>
      <c r="AH240">
        <v>248</v>
      </c>
      <c r="AI240">
        <f t="shared" si="78"/>
        <v>232.25</v>
      </c>
      <c r="AJ240">
        <f>IF(C240=1,(AI240/Z240),REF)</f>
        <v>1039.6150402864816</v>
      </c>
      <c r="AK240">
        <f t="shared" si="79"/>
        <v>276</v>
      </c>
      <c r="AL240">
        <f>IF(B240=1,(AI240/AC240),REF)</f>
        <v>489.35946059839864</v>
      </c>
      <c r="AM240">
        <f t="shared" si="80"/>
        <v>207</v>
      </c>
      <c r="AN240">
        <f t="shared" si="81"/>
        <v>179</v>
      </c>
      <c r="AO240" t="str">
        <f t="shared" si="82"/>
        <v>Old Dominion</v>
      </c>
      <c r="AP240">
        <f t="shared" si="83"/>
        <v>0.11350894082714841</v>
      </c>
      <c r="AQ240">
        <f t="shared" si="84"/>
        <v>0.2238811599014246</v>
      </c>
      <c r="AR240">
        <f t="shared" si="85"/>
        <v>0.4907281100614021</v>
      </c>
      <c r="AS240" t="str">
        <f t="shared" si="86"/>
        <v>Old Dominion</v>
      </c>
      <c r="AT240">
        <f t="shared" si="87"/>
        <v>0.4907281100614021</v>
      </c>
      <c r="AU240">
        <f t="shared" si="88"/>
        <v>239</v>
      </c>
      <c r="AV240">
        <f t="shared" si="89"/>
        <v>199</v>
      </c>
      <c r="AW240">
        <f t="shared" si="90"/>
        <v>207</v>
      </c>
      <c r="AX240" t="str">
        <f t="shared" si="91"/>
        <v>Old Dominion</v>
      </c>
      <c r="AY240" t="str">
        <f t="shared" si="92"/>
        <v/>
      </c>
      <c r="AZ240">
        <v>239</v>
      </c>
      <c r="BI240" t="s">
        <v>289</v>
      </c>
      <c r="BJ240">
        <v>0.53444910860181294</v>
      </c>
    </row>
    <row r="241" spans="2:62">
      <c r="B241">
        <v>1</v>
      </c>
      <c r="C241">
        <v>1</v>
      </c>
      <c r="D241" t="s">
        <v>304</v>
      </c>
      <c r="E241">
        <v>65.824600000000004</v>
      </c>
      <c r="F241">
        <v>293</v>
      </c>
      <c r="G241">
        <v>64.9011</v>
      </c>
      <c r="H241">
        <v>290</v>
      </c>
      <c r="I241">
        <v>87.115099999999998</v>
      </c>
      <c r="J241">
        <v>355</v>
      </c>
      <c r="K241">
        <v>91.020200000000003</v>
      </c>
      <c r="L241">
        <v>350</v>
      </c>
      <c r="M241">
        <v>98.599299999999999</v>
      </c>
      <c r="N241">
        <v>97</v>
      </c>
      <c r="O241">
        <v>97.903499999999994</v>
      </c>
      <c r="P241">
        <v>76</v>
      </c>
      <c r="Q241">
        <v>-6.8833099999999998</v>
      </c>
      <c r="R241">
        <v>250</v>
      </c>
      <c r="S241">
        <f t="shared" si="70"/>
        <v>-0.10457032781057524</v>
      </c>
      <c r="T241">
        <f t="shared" si="71"/>
        <v>252</v>
      </c>
      <c r="U241">
        <f t="shared" si="72"/>
        <v>545335.53701850981</v>
      </c>
      <c r="V241">
        <f t="shared" si="73"/>
        <v>353</v>
      </c>
      <c r="W241">
        <f t="shared" si="74"/>
        <v>23.274958748663536</v>
      </c>
      <c r="X241">
        <f t="shared" si="75"/>
        <v>111</v>
      </c>
      <c r="Y241">
        <f t="shared" si="76"/>
        <v>181.5</v>
      </c>
      <c r="Z241">
        <v>0.3357</v>
      </c>
      <c r="AA241">
        <v>238</v>
      </c>
      <c r="AB241">
        <v>0.373</v>
      </c>
      <c r="AC241">
        <f t="shared" si="77"/>
        <v>0.35435</v>
      </c>
      <c r="AD241">
        <v>240</v>
      </c>
      <c r="AE241">
        <v>0.38129999999999997</v>
      </c>
      <c r="AF241">
        <v>214</v>
      </c>
      <c r="AG241">
        <v>0.32550000000000001</v>
      </c>
      <c r="AH241">
        <v>247</v>
      </c>
      <c r="AI241">
        <f t="shared" si="78"/>
        <v>247.91666666666666</v>
      </c>
      <c r="AJ241">
        <f>IF(C241=1,(AI241/Z241),REF)</f>
        <v>738.50660311786316</v>
      </c>
      <c r="AK241">
        <f t="shared" si="79"/>
        <v>248</v>
      </c>
      <c r="AL241">
        <f>IF(B241=1,(AI241/AC241),REF)</f>
        <v>699.63783453271242</v>
      </c>
      <c r="AM241">
        <f t="shared" si="80"/>
        <v>248</v>
      </c>
      <c r="AN241">
        <f t="shared" si="81"/>
        <v>214</v>
      </c>
      <c r="AO241" t="str">
        <f t="shared" si="82"/>
        <v>South Florida</v>
      </c>
      <c r="AP241">
        <f t="shared" si="83"/>
        <v>0.17650217472095686</v>
      </c>
      <c r="AQ241">
        <f t="shared" si="84"/>
        <v>0.15985145336439546</v>
      </c>
      <c r="AR241">
        <f t="shared" si="85"/>
        <v>0.49012454073984746</v>
      </c>
      <c r="AS241" t="str">
        <f t="shared" si="86"/>
        <v>South Florida</v>
      </c>
      <c r="AT241">
        <f t="shared" si="87"/>
        <v>0.49012454073984746</v>
      </c>
      <c r="AU241">
        <f t="shared" si="88"/>
        <v>240</v>
      </c>
      <c r="AV241">
        <f t="shared" si="89"/>
        <v>231.33333333333334</v>
      </c>
      <c r="AW241">
        <f t="shared" si="90"/>
        <v>242</v>
      </c>
      <c r="AX241" t="str">
        <f t="shared" si="91"/>
        <v>South Florida</v>
      </c>
      <c r="AY241" t="str">
        <f t="shared" si="92"/>
        <v/>
      </c>
      <c r="AZ241">
        <v>240</v>
      </c>
      <c r="BI241" t="s">
        <v>187</v>
      </c>
      <c r="BJ241">
        <v>0.53140061815209549</v>
      </c>
    </row>
    <row r="242" spans="2:62">
      <c r="B242">
        <v>1</v>
      </c>
      <c r="C242">
        <v>1</v>
      </c>
      <c r="D242" t="s">
        <v>131</v>
      </c>
      <c r="E242">
        <v>69.658000000000001</v>
      </c>
      <c r="F242">
        <v>89</v>
      </c>
      <c r="G242">
        <v>68.788300000000007</v>
      </c>
      <c r="H242">
        <v>80</v>
      </c>
      <c r="I242">
        <v>96.927199999999999</v>
      </c>
      <c r="J242">
        <v>281</v>
      </c>
      <c r="K242">
        <v>99.486599999999996</v>
      </c>
      <c r="L242">
        <v>248</v>
      </c>
      <c r="M242">
        <v>103.395</v>
      </c>
      <c r="N242">
        <v>223</v>
      </c>
      <c r="O242">
        <v>104.026</v>
      </c>
      <c r="P242">
        <v>201</v>
      </c>
      <c r="Q242">
        <v>-4.5396200000000002</v>
      </c>
      <c r="R242">
        <v>227</v>
      </c>
      <c r="S242">
        <f t="shared" si="70"/>
        <v>-6.5166958569008587E-2</v>
      </c>
      <c r="T242">
        <f t="shared" si="71"/>
        <v>226</v>
      </c>
      <c r="U242">
        <f t="shared" si="72"/>
        <v>689445.87698499043</v>
      </c>
      <c r="V242">
        <f t="shared" si="73"/>
        <v>222</v>
      </c>
      <c r="W242">
        <f t="shared" si="74"/>
        <v>24.23572622944894</v>
      </c>
      <c r="X242">
        <f t="shared" si="75"/>
        <v>165</v>
      </c>
      <c r="Y242">
        <f t="shared" si="76"/>
        <v>195.5</v>
      </c>
      <c r="Z242">
        <v>0.31359999999999999</v>
      </c>
      <c r="AA242">
        <v>249</v>
      </c>
      <c r="AB242">
        <v>0.42399999999999999</v>
      </c>
      <c r="AC242">
        <f t="shared" si="77"/>
        <v>0.36880000000000002</v>
      </c>
      <c r="AD242">
        <v>231</v>
      </c>
      <c r="AE242">
        <v>0.44679999999999997</v>
      </c>
      <c r="AF242">
        <v>190</v>
      </c>
      <c r="AG242">
        <v>0.28510000000000002</v>
      </c>
      <c r="AH242">
        <v>265</v>
      </c>
      <c r="AI242">
        <f t="shared" si="78"/>
        <v>221.58333333333334</v>
      </c>
      <c r="AJ242">
        <f>IF(C242=1,(AI242/Z242),REF)</f>
        <v>706.5795068027212</v>
      </c>
      <c r="AK242">
        <f t="shared" si="79"/>
        <v>241</v>
      </c>
      <c r="AL242">
        <f>IF(B242=1,(AI242/AC242),REF)</f>
        <v>600.82248734634857</v>
      </c>
      <c r="AM242">
        <f t="shared" si="80"/>
        <v>231</v>
      </c>
      <c r="AN242">
        <f t="shared" si="81"/>
        <v>190</v>
      </c>
      <c r="AO242" t="str">
        <f t="shared" si="82"/>
        <v>George Washington</v>
      </c>
      <c r="AP242">
        <f t="shared" si="83"/>
        <v>0.16561287943214603</v>
      </c>
      <c r="AQ242">
        <f t="shared" si="84"/>
        <v>0.16956685021025555</v>
      </c>
      <c r="AR242">
        <f t="shared" si="85"/>
        <v>0.48943959499032386</v>
      </c>
      <c r="AS242" t="str">
        <f t="shared" si="86"/>
        <v>George Washington</v>
      </c>
      <c r="AT242">
        <f t="shared" si="87"/>
        <v>0.48943959499032386</v>
      </c>
      <c r="AU242">
        <f t="shared" si="88"/>
        <v>241</v>
      </c>
      <c r="AV242">
        <f t="shared" si="89"/>
        <v>220.66666666666666</v>
      </c>
      <c r="AW242">
        <f t="shared" si="90"/>
        <v>230</v>
      </c>
      <c r="AX242" t="str">
        <f t="shared" si="91"/>
        <v>George Washington</v>
      </c>
      <c r="AY242" t="str">
        <f t="shared" si="92"/>
        <v/>
      </c>
      <c r="AZ242">
        <v>241</v>
      </c>
      <c r="BI242" t="s">
        <v>49</v>
      </c>
      <c r="BJ242">
        <v>0.53078183183950534</v>
      </c>
    </row>
    <row r="243" spans="2:62">
      <c r="B243">
        <v>1</v>
      </c>
      <c r="C243">
        <v>1</v>
      </c>
      <c r="D243" t="s">
        <v>70</v>
      </c>
      <c r="E243">
        <v>68.946600000000004</v>
      </c>
      <c r="F243">
        <v>123</v>
      </c>
      <c r="G243">
        <v>67.528899999999993</v>
      </c>
      <c r="H243">
        <v>139</v>
      </c>
      <c r="I243">
        <v>99.725300000000004</v>
      </c>
      <c r="J243">
        <v>221</v>
      </c>
      <c r="K243">
        <v>99.192499999999995</v>
      </c>
      <c r="L243">
        <v>251</v>
      </c>
      <c r="M243">
        <v>99.791499999999999</v>
      </c>
      <c r="N243">
        <v>128</v>
      </c>
      <c r="O243">
        <v>103.411</v>
      </c>
      <c r="P243">
        <v>184</v>
      </c>
      <c r="Q243">
        <v>-4.2183400000000004</v>
      </c>
      <c r="R243">
        <v>222</v>
      </c>
      <c r="S243">
        <f t="shared" si="70"/>
        <v>-6.1185033054566948E-2</v>
      </c>
      <c r="T243">
        <f t="shared" si="71"/>
        <v>220</v>
      </c>
      <c r="U243">
        <f t="shared" si="72"/>
        <v>678376.08116144617</v>
      </c>
      <c r="V243">
        <f t="shared" si="73"/>
        <v>238</v>
      </c>
      <c r="W243">
        <f t="shared" si="74"/>
        <v>24.254589351918618</v>
      </c>
      <c r="X243">
        <f t="shared" si="75"/>
        <v>166</v>
      </c>
      <c r="Y243">
        <f t="shared" si="76"/>
        <v>193</v>
      </c>
      <c r="Z243">
        <v>0.3009</v>
      </c>
      <c r="AA243">
        <v>257</v>
      </c>
      <c r="AB243">
        <v>0.4627</v>
      </c>
      <c r="AC243">
        <f t="shared" si="77"/>
        <v>0.38180000000000003</v>
      </c>
      <c r="AD243">
        <v>227</v>
      </c>
      <c r="AE243">
        <v>0.31459999999999999</v>
      </c>
      <c r="AF243">
        <v>244</v>
      </c>
      <c r="AG243">
        <v>0.43259999999999998</v>
      </c>
      <c r="AH243">
        <v>199</v>
      </c>
      <c r="AI243">
        <f t="shared" si="78"/>
        <v>220.16666666666666</v>
      </c>
      <c r="AJ243">
        <f>IF(C243=1,(AI243/Z243),REF)</f>
        <v>731.69380746648937</v>
      </c>
      <c r="AK243">
        <f t="shared" si="79"/>
        <v>247</v>
      </c>
      <c r="AL243">
        <f>IF(B243=1,(AI243/AC243),REF)</f>
        <v>576.65444386240608</v>
      </c>
      <c r="AM243">
        <f t="shared" si="80"/>
        <v>226</v>
      </c>
      <c r="AN243">
        <f t="shared" si="81"/>
        <v>226</v>
      </c>
      <c r="AO243" t="str">
        <f t="shared" si="82"/>
        <v>Cal Baptist</v>
      </c>
      <c r="AP243">
        <f t="shared" si="83"/>
        <v>0.15835194701749783</v>
      </c>
      <c r="AQ243">
        <f t="shared" si="84"/>
        <v>0.17644720431243954</v>
      </c>
      <c r="AR243">
        <f t="shared" si="85"/>
        <v>0.48921722643166793</v>
      </c>
      <c r="AS243" t="str">
        <f t="shared" si="86"/>
        <v>Cal Baptist</v>
      </c>
      <c r="AT243">
        <f t="shared" si="87"/>
        <v>0.48921722643166793</v>
      </c>
      <c r="AU243">
        <f t="shared" si="88"/>
        <v>242</v>
      </c>
      <c r="AV243">
        <f t="shared" si="89"/>
        <v>231.66666666666666</v>
      </c>
      <c r="AW243">
        <f t="shared" si="90"/>
        <v>243</v>
      </c>
      <c r="AX243" t="str">
        <f t="shared" si="91"/>
        <v>Cal Baptist</v>
      </c>
      <c r="AY243" t="str">
        <f t="shared" si="92"/>
        <v/>
      </c>
      <c r="AZ243">
        <v>242</v>
      </c>
      <c r="BI243" t="s">
        <v>124</v>
      </c>
      <c r="BJ243">
        <v>0.5288431029531846</v>
      </c>
    </row>
    <row r="244" spans="2:62">
      <c r="B244">
        <v>1</v>
      </c>
      <c r="C244">
        <v>1</v>
      </c>
      <c r="D244" t="s">
        <v>134</v>
      </c>
      <c r="E244">
        <v>66.397400000000005</v>
      </c>
      <c r="F244">
        <v>269</v>
      </c>
      <c r="G244">
        <v>65.991500000000002</v>
      </c>
      <c r="H244">
        <v>240</v>
      </c>
      <c r="I244">
        <v>94.784499999999994</v>
      </c>
      <c r="J244">
        <v>310</v>
      </c>
      <c r="K244">
        <v>96.350300000000004</v>
      </c>
      <c r="L244">
        <v>301</v>
      </c>
      <c r="M244">
        <v>100.81100000000001</v>
      </c>
      <c r="N244">
        <v>153</v>
      </c>
      <c r="O244">
        <v>103.343</v>
      </c>
      <c r="P244">
        <v>182</v>
      </c>
      <c r="Q244">
        <v>-6.9931999999999999</v>
      </c>
      <c r="R244">
        <v>251</v>
      </c>
      <c r="S244">
        <f t="shared" si="70"/>
        <v>-0.10531587080216995</v>
      </c>
      <c r="T244">
        <f t="shared" si="71"/>
        <v>253</v>
      </c>
      <c r="U244">
        <f t="shared" si="72"/>
        <v>616392.31580116984</v>
      </c>
      <c r="V244">
        <f t="shared" si="73"/>
        <v>314</v>
      </c>
      <c r="W244">
        <f t="shared" si="74"/>
        <v>25.159304426065361</v>
      </c>
      <c r="X244">
        <f t="shared" si="75"/>
        <v>219</v>
      </c>
      <c r="Y244">
        <f t="shared" si="76"/>
        <v>236</v>
      </c>
      <c r="Z244">
        <v>0.35510000000000003</v>
      </c>
      <c r="AA244">
        <v>227</v>
      </c>
      <c r="AB244">
        <v>0.30249999999999999</v>
      </c>
      <c r="AC244">
        <f t="shared" si="77"/>
        <v>0.32879999999999998</v>
      </c>
      <c r="AD244">
        <v>251</v>
      </c>
      <c r="AE244">
        <v>0.2172</v>
      </c>
      <c r="AF244">
        <v>286</v>
      </c>
      <c r="AG244">
        <v>0.54020000000000001</v>
      </c>
      <c r="AH244">
        <v>157</v>
      </c>
      <c r="AI244">
        <f t="shared" si="78"/>
        <v>249.5</v>
      </c>
      <c r="AJ244">
        <f>IF(C244=1,(AI244/Z244),REF)</f>
        <v>702.61898056885377</v>
      </c>
      <c r="AK244">
        <f t="shared" si="79"/>
        <v>239</v>
      </c>
      <c r="AL244">
        <f>IF(B244=1,(AI244/AC244),REF)</f>
        <v>758.81995133819953</v>
      </c>
      <c r="AM244">
        <f t="shared" si="80"/>
        <v>253</v>
      </c>
      <c r="AN244">
        <f t="shared" si="81"/>
        <v>239</v>
      </c>
      <c r="AO244" t="str">
        <f t="shared" si="82"/>
        <v>Georgia Southern</v>
      </c>
      <c r="AP244">
        <f t="shared" si="83"/>
        <v>0.1876345639718916</v>
      </c>
      <c r="AQ244">
        <f t="shared" si="84"/>
        <v>0.14682762678128672</v>
      </c>
      <c r="AR244">
        <f t="shared" si="85"/>
        <v>0.48902021671022261</v>
      </c>
      <c r="AS244" t="str">
        <f t="shared" si="86"/>
        <v>Georgia Southern</v>
      </c>
      <c r="AT244">
        <f t="shared" si="87"/>
        <v>0.48902021671022261</v>
      </c>
      <c r="AU244">
        <f t="shared" si="88"/>
        <v>243</v>
      </c>
      <c r="AV244">
        <f t="shared" si="89"/>
        <v>244.33333333333334</v>
      </c>
      <c r="AW244">
        <f t="shared" si="90"/>
        <v>254</v>
      </c>
      <c r="AX244" t="str">
        <f t="shared" si="91"/>
        <v>Georgia Southern</v>
      </c>
      <c r="AY244" t="str">
        <f t="shared" si="92"/>
        <v/>
      </c>
      <c r="AZ244">
        <v>243</v>
      </c>
      <c r="BI244" t="s">
        <v>166</v>
      </c>
      <c r="BJ244">
        <v>0.52698854043953813</v>
      </c>
    </row>
    <row r="245" spans="2:62">
      <c r="B245">
        <v>1</v>
      </c>
      <c r="C245">
        <v>1</v>
      </c>
      <c r="D245" t="s">
        <v>276</v>
      </c>
      <c r="E245">
        <v>68.229399999999998</v>
      </c>
      <c r="F245">
        <v>169</v>
      </c>
      <c r="G245">
        <v>67.476900000000001</v>
      </c>
      <c r="H245">
        <v>144</v>
      </c>
      <c r="I245">
        <v>104.364</v>
      </c>
      <c r="J245">
        <v>126</v>
      </c>
      <c r="K245">
        <v>106.253</v>
      </c>
      <c r="L245">
        <v>111</v>
      </c>
      <c r="M245">
        <v>107.837</v>
      </c>
      <c r="N245">
        <v>305</v>
      </c>
      <c r="O245">
        <v>110.491</v>
      </c>
      <c r="P245">
        <v>309</v>
      </c>
      <c r="Q245">
        <v>-4.2388300000000001</v>
      </c>
      <c r="R245">
        <v>223</v>
      </c>
      <c r="S245">
        <f t="shared" si="70"/>
        <v>-6.2113986052933189E-2</v>
      </c>
      <c r="T245">
        <f t="shared" si="71"/>
        <v>222</v>
      </c>
      <c r="U245">
        <f t="shared" si="72"/>
        <v>770289.45779406454</v>
      </c>
      <c r="V245">
        <f t="shared" si="73"/>
        <v>113</v>
      </c>
      <c r="W245">
        <f t="shared" si="74"/>
        <v>27.249058075637002</v>
      </c>
      <c r="X245">
        <f t="shared" si="75"/>
        <v>311</v>
      </c>
      <c r="Y245">
        <f t="shared" si="76"/>
        <v>266.5</v>
      </c>
      <c r="Z245">
        <v>0.29239999999999999</v>
      </c>
      <c r="AA245">
        <v>261</v>
      </c>
      <c r="AB245">
        <v>0.47739999999999999</v>
      </c>
      <c r="AC245">
        <f t="shared" si="77"/>
        <v>0.38490000000000002</v>
      </c>
      <c r="AD245">
        <v>225</v>
      </c>
      <c r="AE245">
        <v>0.2044</v>
      </c>
      <c r="AF245">
        <v>292</v>
      </c>
      <c r="AG245">
        <v>0.48130000000000001</v>
      </c>
      <c r="AH245">
        <v>181</v>
      </c>
      <c r="AI245">
        <f t="shared" si="78"/>
        <v>216.58333333333334</v>
      </c>
      <c r="AJ245">
        <f>IF(C245=1,(AI245/Z245),REF)</f>
        <v>740.70907432740546</v>
      </c>
      <c r="AK245">
        <f t="shared" si="79"/>
        <v>249</v>
      </c>
      <c r="AL245">
        <f>IF(B245=1,(AI245/AC245),REF)</f>
        <v>562.70026846800033</v>
      </c>
      <c r="AM245">
        <f t="shared" si="80"/>
        <v>223</v>
      </c>
      <c r="AN245">
        <f t="shared" si="81"/>
        <v>223</v>
      </c>
      <c r="AO245" t="str">
        <f t="shared" si="82"/>
        <v>Rice</v>
      </c>
      <c r="AP245">
        <f t="shared" si="83"/>
        <v>0.15369040661138386</v>
      </c>
      <c r="AQ245">
        <f t="shared" si="84"/>
        <v>0.17842536086288474</v>
      </c>
      <c r="AR245">
        <f t="shared" si="85"/>
        <v>0.48764502691518252</v>
      </c>
      <c r="AS245" t="str">
        <f t="shared" si="86"/>
        <v>Rice</v>
      </c>
      <c r="AT245">
        <f t="shared" si="87"/>
        <v>0.48764502691518252</v>
      </c>
      <c r="AU245">
        <f t="shared" si="88"/>
        <v>244</v>
      </c>
      <c r="AV245">
        <f t="shared" si="89"/>
        <v>230.66666666666666</v>
      </c>
      <c r="AW245">
        <f t="shared" si="90"/>
        <v>241</v>
      </c>
      <c r="AX245" t="str">
        <f t="shared" si="91"/>
        <v>Rice</v>
      </c>
      <c r="AY245" t="str">
        <f t="shared" si="92"/>
        <v/>
      </c>
      <c r="AZ245">
        <v>244</v>
      </c>
      <c r="BI245" t="s">
        <v>272</v>
      </c>
      <c r="BJ245">
        <v>0.52593691199878345</v>
      </c>
    </row>
    <row r="246" spans="2:62">
      <c r="B246">
        <v>1</v>
      </c>
      <c r="C246">
        <v>1</v>
      </c>
      <c r="D246" t="s">
        <v>319</v>
      </c>
      <c r="E246">
        <v>68.403499999999994</v>
      </c>
      <c r="F246">
        <v>162</v>
      </c>
      <c r="G246">
        <v>68.119200000000006</v>
      </c>
      <c r="H246">
        <v>111</v>
      </c>
      <c r="I246">
        <v>105.524</v>
      </c>
      <c r="J246">
        <v>102</v>
      </c>
      <c r="K246">
        <v>104.13500000000001</v>
      </c>
      <c r="L246">
        <v>156</v>
      </c>
      <c r="M246">
        <v>107.41800000000001</v>
      </c>
      <c r="N246">
        <v>290</v>
      </c>
      <c r="O246">
        <v>111.136</v>
      </c>
      <c r="P246">
        <v>324</v>
      </c>
      <c r="Q246">
        <v>-7.0016499999999997</v>
      </c>
      <c r="R246">
        <v>252</v>
      </c>
      <c r="S246">
        <f t="shared" si="70"/>
        <v>-0.1023485640354659</v>
      </c>
      <c r="T246">
        <f t="shared" si="71"/>
        <v>249</v>
      </c>
      <c r="U246">
        <f t="shared" si="72"/>
        <v>741774.27293378755</v>
      </c>
      <c r="V246">
        <f t="shared" si="73"/>
        <v>150</v>
      </c>
      <c r="W246">
        <f t="shared" si="74"/>
        <v>27.434010137754214</v>
      </c>
      <c r="X246">
        <f t="shared" si="75"/>
        <v>316</v>
      </c>
      <c r="Y246">
        <f t="shared" si="76"/>
        <v>282.5</v>
      </c>
      <c r="Z246">
        <v>0.32029999999999997</v>
      </c>
      <c r="AA246">
        <v>246</v>
      </c>
      <c r="AB246">
        <v>0.3931</v>
      </c>
      <c r="AC246">
        <f t="shared" si="77"/>
        <v>0.35670000000000002</v>
      </c>
      <c r="AD246">
        <v>238</v>
      </c>
      <c r="AE246">
        <v>0.14849999999999999</v>
      </c>
      <c r="AF246">
        <v>325</v>
      </c>
      <c r="AG246">
        <v>0.44350000000000001</v>
      </c>
      <c r="AH246">
        <v>195</v>
      </c>
      <c r="AI246">
        <f t="shared" si="78"/>
        <v>239.91666666666666</v>
      </c>
      <c r="AJ246">
        <f>IF(C246=1,(AI246/Z246),REF)</f>
        <v>749.03736080757631</v>
      </c>
      <c r="AK246">
        <f t="shared" si="79"/>
        <v>250</v>
      </c>
      <c r="AL246">
        <f>IF(B246=1,(AI246/AC246),REF)</f>
        <v>672.60069152415656</v>
      </c>
      <c r="AM246">
        <f t="shared" si="80"/>
        <v>240</v>
      </c>
      <c r="AN246">
        <f t="shared" si="81"/>
        <v>238</v>
      </c>
      <c r="AO246" t="str">
        <f t="shared" si="82"/>
        <v>Stony Brook</v>
      </c>
      <c r="AP246">
        <f t="shared" si="83"/>
        <v>0.16816698907037048</v>
      </c>
      <c r="AQ246">
        <f t="shared" si="84"/>
        <v>0.16170623241823356</v>
      </c>
      <c r="AR246">
        <f t="shared" si="85"/>
        <v>0.48632525863583825</v>
      </c>
      <c r="AS246" t="str">
        <f t="shared" si="86"/>
        <v>Stony Brook</v>
      </c>
      <c r="AT246">
        <f t="shared" si="87"/>
        <v>0.48632525863583825</v>
      </c>
      <c r="AU246">
        <f t="shared" si="88"/>
        <v>245</v>
      </c>
      <c r="AV246">
        <f t="shared" si="89"/>
        <v>240.33333333333334</v>
      </c>
      <c r="AW246">
        <f t="shared" si="90"/>
        <v>252</v>
      </c>
      <c r="AX246" t="str">
        <f t="shared" si="91"/>
        <v>Stony Brook</v>
      </c>
      <c r="AY246" t="str">
        <f t="shared" si="92"/>
        <v/>
      </c>
      <c r="AZ246">
        <v>245</v>
      </c>
      <c r="BI246" t="s">
        <v>169</v>
      </c>
      <c r="BJ246">
        <v>0.52283746109807605</v>
      </c>
    </row>
    <row r="247" spans="2:62">
      <c r="B247">
        <v>1</v>
      </c>
      <c r="C247">
        <v>1</v>
      </c>
      <c r="D247" t="s">
        <v>203</v>
      </c>
      <c r="E247">
        <v>68.8827</v>
      </c>
      <c r="F247">
        <v>127</v>
      </c>
      <c r="G247">
        <v>67.620400000000004</v>
      </c>
      <c r="H247">
        <v>131</v>
      </c>
      <c r="I247">
        <v>105.967</v>
      </c>
      <c r="J247">
        <v>88</v>
      </c>
      <c r="K247">
        <v>103.857</v>
      </c>
      <c r="L247">
        <v>163</v>
      </c>
      <c r="M247">
        <v>109.438</v>
      </c>
      <c r="N247">
        <v>322</v>
      </c>
      <c r="O247">
        <v>111.71</v>
      </c>
      <c r="P247">
        <v>330</v>
      </c>
      <c r="Q247">
        <v>-7.8528700000000002</v>
      </c>
      <c r="R247">
        <v>258</v>
      </c>
      <c r="S247">
        <f t="shared" si="70"/>
        <v>-0.11400540338865919</v>
      </c>
      <c r="T247">
        <f t="shared" si="71"/>
        <v>260</v>
      </c>
      <c r="U247">
        <f t="shared" si="72"/>
        <v>742987.8447535322</v>
      </c>
      <c r="V247">
        <f t="shared" si="73"/>
        <v>145</v>
      </c>
      <c r="W247">
        <f t="shared" si="74"/>
        <v>27.468637688461921</v>
      </c>
      <c r="X247">
        <f t="shared" si="75"/>
        <v>320</v>
      </c>
      <c r="Y247">
        <f t="shared" si="76"/>
        <v>290</v>
      </c>
      <c r="Z247">
        <v>0.3463</v>
      </c>
      <c r="AA247">
        <v>232</v>
      </c>
      <c r="AB247">
        <v>0.29210000000000003</v>
      </c>
      <c r="AC247">
        <f t="shared" si="77"/>
        <v>0.31920000000000004</v>
      </c>
      <c r="AD247">
        <v>257</v>
      </c>
      <c r="AE247">
        <v>0.40620000000000001</v>
      </c>
      <c r="AF247">
        <v>208</v>
      </c>
      <c r="AG247">
        <v>0.53620000000000001</v>
      </c>
      <c r="AH247">
        <v>158</v>
      </c>
      <c r="AI247">
        <f t="shared" si="78"/>
        <v>219.66666666666666</v>
      </c>
      <c r="AJ247">
        <f>IF(C247=1,(AI247/Z247),REF)</f>
        <v>634.32476658003657</v>
      </c>
      <c r="AK247">
        <f t="shared" si="79"/>
        <v>229</v>
      </c>
      <c r="AL247">
        <f>IF(B247=1,(AI247/AC247),REF)</f>
        <v>688.17878028404334</v>
      </c>
      <c r="AM247">
        <f t="shared" si="80"/>
        <v>245</v>
      </c>
      <c r="AN247">
        <f t="shared" si="81"/>
        <v>208</v>
      </c>
      <c r="AO247" t="str">
        <f t="shared" si="82"/>
        <v>Miami OH</v>
      </c>
      <c r="AP247">
        <f t="shared" si="83"/>
        <v>0.1848653351784329</v>
      </c>
      <c r="AQ247">
        <f t="shared" si="84"/>
        <v>0.14429242623663466</v>
      </c>
      <c r="AR247">
        <f t="shared" si="85"/>
        <v>0.48590306860344684</v>
      </c>
      <c r="AS247" t="str">
        <f t="shared" si="86"/>
        <v>Miami OH</v>
      </c>
      <c r="AT247">
        <f t="shared" si="87"/>
        <v>0.48590306860344684</v>
      </c>
      <c r="AU247">
        <f t="shared" si="88"/>
        <v>246</v>
      </c>
      <c r="AV247">
        <f t="shared" si="89"/>
        <v>237</v>
      </c>
      <c r="AW247">
        <f t="shared" si="90"/>
        <v>248</v>
      </c>
      <c r="AX247" t="str">
        <f t="shared" si="91"/>
        <v>Miami OH</v>
      </c>
      <c r="AY247" t="str">
        <f t="shared" si="92"/>
        <v/>
      </c>
      <c r="AZ247">
        <v>246</v>
      </c>
      <c r="BI247" t="s">
        <v>230</v>
      </c>
      <c r="BJ247">
        <v>0.51694338890841984</v>
      </c>
    </row>
    <row r="248" spans="2:62">
      <c r="B248">
        <v>1</v>
      </c>
      <c r="C248">
        <v>1</v>
      </c>
      <c r="D248" t="s">
        <v>327</v>
      </c>
      <c r="E248">
        <v>69.874600000000001</v>
      </c>
      <c r="F248">
        <v>84</v>
      </c>
      <c r="G248">
        <v>69.234200000000001</v>
      </c>
      <c r="H248">
        <v>63</v>
      </c>
      <c r="I248">
        <v>99.312899999999999</v>
      </c>
      <c r="J248">
        <v>234</v>
      </c>
      <c r="K248">
        <v>100.158</v>
      </c>
      <c r="L248">
        <v>235</v>
      </c>
      <c r="M248">
        <v>105.352</v>
      </c>
      <c r="N248">
        <v>261</v>
      </c>
      <c r="O248">
        <v>107.88800000000001</v>
      </c>
      <c r="P248">
        <v>273</v>
      </c>
      <c r="Q248">
        <v>-7.7294</v>
      </c>
      <c r="R248">
        <v>256</v>
      </c>
      <c r="S248">
        <f t="shared" si="70"/>
        <v>-0.11062675135170726</v>
      </c>
      <c r="T248">
        <f t="shared" si="71"/>
        <v>256</v>
      </c>
      <c r="U248">
        <f t="shared" si="72"/>
        <v>700955.78170951444</v>
      </c>
      <c r="V248">
        <f t="shared" si="73"/>
        <v>206</v>
      </c>
      <c r="W248">
        <f t="shared" si="74"/>
        <v>25.611657943271688</v>
      </c>
      <c r="X248">
        <f t="shared" si="75"/>
        <v>247</v>
      </c>
      <c r="Y248">
        <f t="shared" si="76"/>
        <v>251.5</v>
      </c>
      <c r="Z248">
        <v>0.34770000000000001</v>
      </c>
      <c r="AA248">
        <v>230</v>
      </c>
      <c r="AB248">
        <v>0.29089999999999999</v>
      </c>
      <c r="AC248">
        <f t="shared" si="77"/>
        <v>0.31930000000000003</v>
      </c>
      <c r="AD248">
        <v>256</v>
      </c>
      <c r="AE248">
        <v>0.46139999999999998</v>
      </c>
      <c r="AF248">
        <v>184</v>
      </c>
      <c r="AG248">
        <v>0.36849999999999999</v>
      </c>
      <c r="AH248">
        <v>228</v>
      </c>
      <c r="AI248">
        <f t="shared" si="78"/>
        <v>230.25</v>
      </c>
      <c r="AJ248">
        <f>IF(C248=1,(AI248/Z248),REF)</f>
        <v>662.2088006902502</v>
      </c>
      <c r="AK248">
        <f t="shared" si="79"/>
        <v>231</v>
      </c>
      <c r="AL248">
        <f>IF(B248=1,(AI248/AC248),REF)</f>
        <v>721.10867522705917</v>
      </c>
      <c r="AM248">
        <f t="shared" si="80"/>
        <v>251</v>
      </c>
      <c r="AN248">
        <f t="shared" si="81"/>
        <v>184</v>
      </c>
      <c r="AO248" t="str">
        <f t="shared" si="82"/>
        <v>Tennessee Tech</v>
      </c>
      <c r="AP248">
        <f t="shared" si="83"/>
        <v>0.18481590943141352</v>
      </c>
      <c r="AQ248">
        <f t="shared" si="84"/>
        <v>0.14349677526415153</v>
      </c>
      <c r="AR248">
        <f t="shared" si="85"/>
        <v>0.48540368244404125</v>
      </c>
      <c r="AS248" t="str">
        <f t="shared" si="86"/>
        <v>Tennessee Tech</v>
      </c>
      <c r="AT248">
        <f t="shared" si="87"/>
        <v>0.48540368244404125</v>
      </c>
      <c r="AU248">
        <f t="shared" si="88"/>
        <v>247</v>
      </c>
      <c r="AV248">
        <f t="shared" si="89"/>
        <v>229</v>
      </c>
      <c r="AW248">
        <f t="shared" si="90"/>
        <v>237</v>
      </c>
      <c r="AX248" t="str">
        <f t="shared" si="91"/>
        <v>Tennessee Tech</v>
      </c>
      <c r="AY248" t="str">
        <f t="shared" si="92"/>
        <v/>
      </c>
      <c r="AZ248">
        <v>247</v>
      </c>
      <c r="BI248" t="s">
        <v>155</v>
      </c>
      <c r="BJ248">
        <v>0.51656112048671543</v>
      </c>
    </row>
    <row r="249" spans="2:62">
      <c r="B249">
        <v>1</v>
      </c>
      <c r="C249">
        <v>1</v>
      </c>
      <c r="D249" t="s">
        <v>177</v>
      </c>
      <c r="E249">
        <v>70.515000000000001</v>
      </c>
      <c r="F249">
        <v>64</v>
      </c>
      <c r="G249">
        <v>69.079400000000007</v>
      </c>
      <c r="H249">
        <v>69</v>
      </c>
      <c r="I249">
        <v>102.004</v>
      </c>
      <c r="J249">
        <v>176</v>
      </c>
      <c r="K249">
        <v>102.30500000000001</v>
      </c>
      <c r="L249">
        <v>192</v>
      </c>
      <c r="M249">
        <v>109.038</v>
      </c>
      <c r="N249">
        <v>318</v>
      </c>
      <c r="O249">
        <v>110.496</v>
      </c>
      <c r="P249">
        <v>310</v>
      </c>
      <c r="Q249">
        <v>-8.1915700000000005</v>
      </c>
      <c r="R249">
        <v>265</v>
      </c>
      <c r="S249">
        <f t="shared" si="70"/>
        <v>-0.11615968233709123</v>
      </c>
      <c r="T249">
        <f t="shared" si="71"/>
        <v>262</v>
      </c>
      <c r="U249">
        <f t="shared" si="72"/>
        <v>738032.06295787508</v>
      </c>
      <c r="V249">
        <f t="shared" si="73"/>
        <v>156</v>
      </c>
      <c r="W249">
        <f t="shared" si="74"/>
        <v>26.367744417819619</v>
      </c>
      <c r="X249">
        <f t="shared" si="75"/>
        <v>275</v>
      </c>
      <c r="Y249">
        <f t="shared" si="76"/>
        <v>268.5</v>
      </c>
      <c r="Z249">
        <v>0.35060000000000002</v>
      </c>
      <c r="AA249">
        <v>229</v>
      </c>
      <c r="AB249">
        <v>0.26200000000000001</v>
      </c>
      <c r="AC249">
        <f t="shared" si="77"/>
        <v>0.30630000000000002</v>
      </c>
      <c r="AD249">
        <v>262</v>
      </c>
      <c r="AE249">
        <v>0.27939999999999998</v>
      </c>
      <c r="AF249">
        <v>258</v>
      </c>
      <c r="AG249">
        <v>0.2964</v>
      </c>
      <c r="AH249">
        <v>256</v>
      </c>
      <c r="AI249">
        <f t="shared" si="78"/>
        <v>243.75</v>
      </c>
      <c r="AJ249">
        <f>IF(C249=1,(AI249/Z249),REF)</f>
        <v>695.23673702224755</v>
      </c>
      <c r="AK249">
        <f t="shared" si="79"/>
        <v>238</v>
      </c>
      <c r="AL249">
        <f>IF(B249=1,(AI249/AC249),REF)</f>
        <v>795.78844270323214</v>
      </c>
      <c r="AM249">
        <f t="shared" si="80"/>
        <v>258</v>
      </c>
      <c r="AN249">
        <f t="shared" si="81"/>
        <v>238</v>
      </c>
      <c r="AO249" t="str">
        <f t="shared" si="82"/>
        <v>Lipscomb</v>
      </c>
      <c r="AP249">
        <f t="shared" si="83"/>
        <v>0.18545254530196631</v>
      </c>
      <c r="AQ249">
        <f t="shared" si="84"/>
        <v>0.13596922005012871</v>
      </c>
      <c r="AR249">
        <f t="shared" si="85"/>
        <v>0.48130249672123659</v>
      </c>
      <c r="AS249" t="str">
        <f t="shared" si="86"/>
        <v>Lipscomb</v>
      </c>
      <c r="AT249">
        <f t="shared" si="87"/>
        <v>0.48130249672123659</v>
      </c>
      <c r="AU249">
        <f t="shared" si="88"/>
        <v>248</v>
      </c>
      <c r="AV249">
        <f t="shared" si="89"/>
        <v>249.33333333333334</v>
      </c>
      <c r="AW249">
        <f t="shared" si="90"/>
        <v>259</v>
      </c>
      <c r="AX249" t="str">
        <f t="shared" si="91"/>
        <v>Lipscomb</v>
      </c>
      <c r="AY249" t="str">
        <f t="shared" si="92"/>
        <v/>
      </c>
      <c r="AZ249">
        <v>248</v>
      </c>
      <c r="BI249" t="s">
        <v>334</v>
      </c>
      <c r="BJ249">
        <v>0.51550071813423948</v>
      </c>
    </row>
    <row r="250" spans="2:62">
      <c r="B250">
        <v>1</v>
      </c>
      <c r="C250">
        <v>1</v>
      </c>
      <c r="D250" t="s">
        <v>357</v>
      </c>
      <c r="E250">
        <v>65.991100000000003</v>
      </c>
      <c r="F250">
        <v>281</v>
      </c>
      <c r="G250">
        <v>65.058000000000007</v>
      </c>
      <c r="H250">
        <v>281</v>
      </c>
      <c r="I250">
        <v>94.433400000000006</v>
      </c>
      <c r="J250">
        <v>317</v>
      </c>
      <c r="K250">
        <v>98.293000000000006</v>
      </c>
      <c r="L250">
        <v>267</v>
      </c>
      <c r="M250">
        <v>101.121</v>
      </c>
      <c r="N250">
        <v>162</v>
      </c>
      <c r="O250">
        <v>102.08499999999999</v>
      </c>
      <c r="P250">
        <v>155</v>
      </c>
      <c r="Q250">
        <v>-3.7923200000000001</v>
      </c>
      <c r="R250">
        <v>217</v>
      </c>
      <c r="S250">
        <f t="shared" si="70"/>
        <v>-5.7462294157848363E-2</v>
      </c>
      <c r="T250">
        <f t="shared" si="71"/>
        <v>217</v>
      </c>
      <c r="U250">
        <f t="shared" si="72"/>
        <v>637573.92656074394</v>
      </c>
      <c r="V250">
        <f t="shared" si="73"/>
        <v>292</v>
      </c>
      <c r="W250">
        <f t="shared" si="74"/>
        <v>24.822969024743138</v>
      </c>
      <c r="X250">
        <f t="shared" si="75"/>
        <v>199</v>
      </c>
      <c r="Y250">
        <f t="shared" si="76"/>
        <v>208</v>
      </c>
      <c r="Z250">
        <v>0.2777</v>
      </c>
      <c r="AA250">
        <v>265</v>
      </c>
      <c r="AB250">
        <v>0.50209999999999999</v>
      </c>
      <c r="AC250">
        <f t="shared" si="77"/>
        <v>0.38990000000000002</v>
      </c>
      <c r="AD250">
        <v>220</v>
      </c>
      <c r="AE250">
        <v>0.27460000000000001</v>
      </c>
      <c r="AF250">
        <v>262</v>
      </c>
      <c r="AG250">
        <v>0.24640000000000001</v>
      </c>
      <c r="AH250">
        <v>285</v>
      </c>
      <c r="AI250">
        <f t="shared" si="78"/>
        <v>247.33333333333334</v>
      </c>
      <c r="AJ250">
        <f>IF(C250=1,(AI250/Z250),REF)</f>
        <v>890.64938182691151</v>
      </c>
      <c r="AK250">
        <f t="shared" si="79"/>
        <v>262</v>
      </c>
      <c r="AL250">
        <f>IF(B250=1,(AI250/AC250),REF)</f>
        <v>634.35068821065227</v>
      </c>
      <c r="AM250">
        <f t="shared" si="80"/>
        <v>235</v>
      </c>
      <c r="AN250">
        <f t="shared" si="81"/>
        <v>220</v>
      </c>
      <c r="AO250" t="str">
        <f t="shared" si="82"/>
        <v>UT Arlington</v>
      </c>
      <c r="AP250">
        <f t="shared" si="83"/>
        <v>0.14329774641846713</v>
      </c>
      <c r="AQ250">
        <f t="shared" si="84"/>
        <v>0.17805549098239568</v>
      </c>
      <c r="AR250">
        <f t="shared" si="85"/>
        <v>0.48126144812102817</v>
      </c>
      <c r="AS250" t="str">
        <f t="shared" si="86"/>
        <v>UT Arlington</v>
      </c>
      <c r="AT250">
        <f t="shared" si="87"/>
        <v>0.48126144812102817</v>
      </c>
      <c r="AU250">
        <f t="shared" si="88"/>
        <v>249</v>
      </c>
      <c r="AV250">
        <f t="shared" si="89"/>
        <v>229.66666666666666</v>
      </c>
      <c r="AW250">
        <f t="shared" si="90"/>
        <v>240</v>
      </c>
      <c r="AX250" t="str">
        <f t="shared" si="91"/>
        <v>UT Arlington</v>
      </c>
      <c r="AY250" t="str">
        <f t="shared" si="92"/>
        <v/>
      </c>
      <c r="AZ250">
        <v>249</v>
      </c>
      <c r="BI250" t="s">
        <v>261</v>
      </c>
      <c r="BJ250">
        <v>0.51457157626054861</v>
      </c>
    </row>
    <row r="251" spans="2:62">
      <c r="B251">
        <v>1</v>
      </c>
      <c r="C251">
        <v>1</v>
      </c>
      <c r="D251" t="s">
        <v>242</v>
      </c>
      <c r="E251">
        <v>65.421899999999994</v>
      </c>
      <c r="F251">
        <v>312</v>
      </c>
      <c r="G251">
        <v>64.301000000000002</v>
      </c>
      <c r="H251">
        <v>318</v>
      </c>
      <c r="I251">
        <v>97.559899999999999</v>
      </c>
      <c r="J251">
        <v>270</v>
      </c>
      <c r="K251">
        <v>96.926699999999997</v>
      </c>
      <c r="L251">
        <v>289</v>
      </c>
      <c r="M251">
        <v>104.762</v>
      </c>
      <c r="N251">
        <v>249</v>
      </c>
      <c r="O251">
        <v>105.053</v>
      </c>
      <c r="P251">
        <v>217</v>
      </c>
      <c r="Q251">
        <v>-8.1265400000000003</v>
      </c>
      <c r="R251">
        <v>264</v>
      </c>
      <c r="S251">
        <f t="shared" si="70"/>
        <v>-0.12421375716694259</v>
      </c>
      <c r="T251">
        <f t="shared" si="71"/>
        <v>268</v>
      </c>
      <c r="U251">
        <f t="shared" si="72"/>
        <v>614624.69610229216</v>
      </c>
      <c r="V251">
        <f t="shared" si="73"/>
        <v>317</v>
      </c>
      <c r="W251">
        <f t="shared" si="74"/>
        <v>26.213824145245461</v>
      </c>
      <c r="X251">
        <f t="shared" si="75"/>
        <v>272</v>
      </c>
      <c r="Y251">
        <f t="shared" si="76"/>
        <v>270</v>
      </c>
      <c r="Z251">
        <v>0.30259999999999998</v>
      </c>
      <c r="AA251">
        <v>254</v>
      </c>
      <c r="AB251">
        <v>0.42170000000000002</v>
      </c>
      <c r="AC251">
        <f t="shared" si="77"/>
        <v>0.36214999999999997</v>
      </c>
      <c r="AD251">
        <v>235</v>
      </c>
      <c r="AE251">
        <v>0.29609999999999997</v>
      </c>
      <c r="AF251">
        <v>248</v>
      </c>
      <c r="AG251">
        <v>0.53359999999999996</v>
      </c>
      <c r="AH251">
        <v>159</v>
      </c>
      <c r="AI251">
        <f t="shared" si="78"/>
        <v>249.5</v>
      </c>
      <c r="AJ251">
        <f>IF(C251=1,(AI251/Z251),REF)</f>
        <v>824.52081956378061</v>
      </c>
      <c r="AK251">
        <f t="shared" si="79"/>
        <v>255</v>
      </c>
      <c r="AL251">
        <f>IF(B251=1,(AI251/AC251),REF)</f>
        <v>688.94104652768192</v>
      </c>
      <c r="AM251">
        <f t="shared" si="80"/>
        <v>247</v>
      </c>
      <c r="AN251">
        <f t="shared" si="81"/>
        <v>235</v>
      </c>
      <c r="AO251" t="str">
        <f t="shared" si="82"/>
        <v>Northeastern</v>
      </c>
      <c r="AP251">
        <f t="shared" si="83"/>
        <v>0.15735585928138512</v>
      </c>
      <c r="AQ251">
        <f t="shared" si="84"/>
        <v>0.16368506114498146</v>
      </c>
      <c r="AR251">
        <f t="shared" si="85"/>
        <v>0.48107430207918983</v>
      </c>
      <c r="AS251" t="str">
        <f t="shared" si="86"/>
        <v>Northeastern</v>
      </c>
      <c r="AT251">
        <f t="shared" si="87"/>
        <v>0.48107430207918983</v>
      </c>
      <c r="AU251">
        <f t="shared" si="88"/>
        <v>250</v>
      </c>
      <c r="AV251">
        <f t="shared" si="89"/>
        <v>240</v>
      </c>
      <c r="AW251">
        <f t="shared" si="90"/>
        <v>251</v>
      </c>
      <c r="AX251" t="str">
        <f t="shared" si="91"/>
        <v>Northeastern</v>
      </c>
      <c r="AY251" t="str">
        <f t="shared" si="92"/>
        <v/>
      </c>
      <c r="AZ251">
        <v>250</v>
      </c>
      <c r="BI251" t="s">
        <v>273</v>
      </c>
      <c r="BJ251">
        <v>0.51255109481906758</v>
      </c>
    </row>
    <row r="252" spans="2:62">
      <c r="B252">
        <v>1</v>
      </c>
      <c r="C252">
        <v>1</v>
      </c>
      <c r="D252" t="s">
        <v>305</v>
      </c>
      <c r="E252">
        <v>72.430599999999998</v>
      </c>
      <c r="F252">
        <v>21</v>
      </c>
      <c r="G252">
        <v>71.685299999999998</v>
      </c>
      <c r="H252">
        <v>15</v>
      </c>
      <c r="I252">
        <v>103.935</v>
      </c>
      <c r="J252">
        <v>133</v>
      </c>
      <c r="K252">
        <v>104.54600000000001</v>
      </c>
      <c r="L252">
        <v>146</v>
      </c>
      <c r="M252">
        <v>107.645</v>
      </c>
      <c r="N252">
        <v>298</v>
      </c>
      <c r="O252">
        <v>110.557</v>
      </c>
      <c r="P252">
        <v>311</v>
      </c>
      <c r="Q252">
        <v>-6.0108499999999996</v>
      </c>
      <c r="R252">
        <v>240</v>
      </c>
      <c r="S252">
        <f t="shared" si="70"/>
        <v>-8.2989786084886719E-2</v>
      </c>
      <c r="T252">
        <f t="shared" si="71"/>
        <v>239</v>
      </c>
      <c r="U252">
        <f t="shared" si="72"/>
        <v>791656.76070154971</v>
      </c>
      <c r="V252">
        <f t="shared" si="73"/>
        <v>87</v>
      </c>
      <c r="W252">
        <f t="shared" si="74"/>
        <v>25.693064664448325</v>
      </c>
      <c r="X252">
        <f t="shared" si="75"/>
        <v>253</v>
      </c>
      <c r="Y252">
        <f t="shared" si="76"/>
        <v>246</v>
      </c>
      <c r="Z252">
        <v>0.30690000000000001</v>
      </c>
      <c r="AA252">
        <v>252</v>
      </c>
      <c r="AB252">
        <v>0.37530000000000002</v>
      </c>
      <c r="AC252">
        <f t="shared" si="77"/>
        <v>0.34110000000000001</v>
      </c>
      <c r="AD252">
        <v>244</v>
      </c>
      <c r="AE252">
        <v>0.47270000000000001</v>
      </c>
      <c r="AF252">
        <v>181</v>
      </c>
      <c r="AG252">
        <v>0.18590000000000001</v>
      </c>
      <c r="AH252">
        <v>314</v>
      </c>
      <c r="AI252">
        <f t="shared" si="78"/>
        <v>218.5</v>
      </c>
      <c r="AJ252">
        <f>IF(C252=1,(AI252/Z252),REF)</f>
        <v>711.95829260345386</v>
      </c>
      <c r="AK252">
        <f t="shared" si="79"/>
        <v>243</v>
      </c>
      <c r="AL252">
        <f>IF(B252=1,(AI252/AC252),REF)</f>
        <v>640.5746115508648</v>
      </c>
      <c r="AM252">
        <f t="shared" si="80"/>
        <v>237</v>
      </c>
      <c r="AN252">
        <f t="shared" si="81"/>
        <v>181</v>
      </c>
      <c r="AO252" t="str">
        <f t="shared" si="82"/>
        <v>Southeast Missouri St.</v>
      </c>
      <c r="AP252">
        <f t="shared" si="83"/>
        <v>0.16195172976715891</v>
      </c>
      <c r="AQ252">
        <f t="shared" si="84"/>
        <v>0.15558001791247833</v>
      </c>
      <c r="AR252">
        <f t="shared" si="85"/>
        <v>0.47896399021247549</v>
      </c>
      <c r="AS252" t="str">
        <f t="shared" si="86"/>
        <v>Southeast Missouri St.</v>
      </c>
      <c r="AT252">
        <f t="shared" si="87"/>
        <v>0.47896399021247549</v>
      </c>
      <c r="AU252">
        <f t="shared" si="88"/>
        <v>251</v>
      </c>
      <c r="AV252">
        <f t="shared" si="89"/>
        <v>225.33333333333334</v>
      </c>
      <c r="AW252">
        <f t="shared" si="90"/>
        <v>235</v>
      </c>
      <c r="AX252" t="str">
        <f t="shared" si="91"/>
        <v>Southeast Missouri St.</v>
      </c>
      <c r="AY252" t="str">
        <f t="shared" si="92"/>
        <v/>
      </c>
      <c r="AZ252">
        <v>251</v>
      </c>
      <c r="BI252" t="s">
        <v>379</v>
      </c>
      <c r="BJ252">
        <v>0.51254094815993567</v>
      </c>
    </row>
    <row r="253" spans="2:62">
      <c r="B253">
        <v>1</v>
      </c>
      <c r="C253">
        <v>1</v>
      </c>
      <c r="D253" t="s">
        <v>266</v>
      </c>
      <c r="E253">
        <v>71.642200000000003</v>
      </c>
      <c r="F253">
        <v>36</v>
      </c>
      <c r="G253">
        <v>70.875299999999996</v>
      </c>
      <c r="H253">
        <v>22</v>
      </c>
      <c r="I253">
        <v>99.047399999999996</v>
      </c>
      <c r="J253">
        <v>241</v>
      </c>
      <c r="K253">
        <v>96.049400000000006</v>
      </c>
      <c r="L253">
        <v>304</v>
      </c>
      <c r="M253">
        <v>101.806</v>
      </c>
      <c r="N253">
        <v>180</v>
      </c>
      <c r="O253">
        <v>103.515</v>
      </c>
      <c r="P253">
        <v>188</v>
      </c>
      <c r="Q253">
        <v>-7.4652799999999999</v>
      </c>
      <c r="R253">
        <v>254</v>
      </c>
      <c r="S253">
        <f t="shared" si="70"/>
        <v>-0.1042067384865344</v>
      </c>
      <c r="T253">
        <f t="shared" si="71"/>
        <v>251</v>
      </c>
      <c r="U253">
        <f t="shared" si="72"/>
        <v>660934.20197131927</v>
      </c>
      <c r="V253">
        <f t="shared" si="73"/>
        <v>263</v>
      </c>
      <c r="W253">
        <f t="shared" si="74"/>
        <v>23.379560593841767</v>
      </c>
      <c r="X253">
        <f t="shared" si="75"/>
        <v>118</v>
      </c>
      <c r="Y253">
        <f t="shared" si="76"/>
        <v>184.5</v>
      </c>
      <c r="Z253">
        <v>0.36870000000000003</v>
      </c>
      <c r="AA253">
        <v>217</v>
      </c>
      <c r="AB253">
        <v>0.1862</v>
      </c>
      <c r="AC253">
        <f t="shared" si="77"/>
        <v>0.27745000000000003</v>
      </c>
      <c r="AD253">
        <v>273</v>
      </c>
      <c r="AE253">
        <v>0.44740000000000002</v>
      </c>
      <c r="AF253">
        <v>189</v>
      </c>
      <c r="AG253">
        <v>0.12820000000000001</v>
      </c>
      <c r="AH253">
        <v>332</v>
      </c>
      <c r="AI253">
        <f t="shared" si="78"/>
        <v>248.75</v>
      </c>
      <c r="AJ253">
        <f>IF(C253=1,(AI253/Z253),REF)</f>
        <v>674.66775155953349</v>
      </c>
      <c r="AK253">
        <f t="shared" si="79"/>
        <v>233</v>
      </c>
      <c r="AL253">
        <f>IF(B253=1,(AI253/AC253),REF)</f>
        <v>896.55793836727332</v>
      </c>
      <c r="AM253">
        <f t="shared" si="80"/>
        <v>269</v>
      </c>
      <c r="AN253">
        <f t="shared" si="81"/>
        <v>189</v>
      </c>
      <c r="AO253" t="str">
        <f t="shared" si="82"/>
        <v>Portland St.</v>
      </c>
      <c r="AP253">
        <f t="shared" si="83"/>
        <v>0.19561326421418179</v>
      </c>
      <c r="AQ253">
        <f t="shared" si="84"/>
        <v>0.12134049075769394</v>
      </c>
      <c r="AR253">
        <f t="shared" si="85"/>
        <v>0.47861506256265479</v>
      </c>
      <c r="AS253" t="str">
        <f t="shared" si="86"/>
        <v>Portland St.</v>
      </c>
      <c r="AT253">
        <f t="shared" si="87"/>
        <v>0.47861506256265479</v>
      </c>
      <c r="AU253">
        <f t="shared" si="88"/>
        <v>252</v>
      </c>
      <c r="AV253">
        <f t="shared" si="89"/>
        <v>238</v>
      </c>
      <c r="AW253">
        <f t="shared" si="90"/>
        <v>249</v>
      </c>
      <c r="AX253" t="str">
        <f t="shared" si="91"/>
        <v>Portland St.</v>
      </c>
      <c r="AY253" t="str">
        <f t="shared" si="92"/>
        <v/>
      </c>
      <c r="AZ253">
        <v>252</v>
      </c>
      <c r="BI253" t="s">
        <v>192</v>
      </c>
      <c r="BJ253">
        <v>0.50800493923430301</v>
      </c>
    </row>
    <row r="254" spans="2:62">
      <c r="B254">
        <v>1</v>
      </c>
      <c r="C254">
        <v>1</v>
      </c>
      <c r="D254" t="s">
        <v>349</v>
      </c>
      <c r="E254">
        <v>68.470299999999995</v>
      </c>
      <c r="F254">
        <v>156</v>
      </c>
      <c r="G254">
        <v>68.209000000000003</v>
      </c>
      <c r="H254">
        <v>107</v>
      </c>
      <c r="I254">
        <v>106.45</v>
      </c>
      <c r="J254">
        <v>75</v>
      </c>
      <c r="K254">
        <v>103.999</v>
      </c>
      <c r="L254">
        <v>160</v>
      </c>
      <c r="M254">
        <v>106.173</v>
      </c>
      <c r="N254">
        <v>270</v>
      </c>
      <c r="O254">
        <v>110.14400000000001</v>
      </c>
      <c r="P254">
        <v>304</v>
      </c>
      <c r="Q254">
        <v>-6.1448</v>
      </c>
      <c r="R254">
        <v>242</v>
      </c>
      <c r="S254">
        <f t="shared" si="70"/>
        <v>-8.9746941374581543E-2</v>
      </c>
      <c r="T254">
        <f t="shared" si="71"/>
        <v>243</v>
      </c>
      <c r="U254">
        <f t="shared" si="72"/>
        <v>740560.52304607024</v>
      </c>
      <c r="V254">
        <f t="shared" si="73"/>
        <v>151</v>
      </c>
      <c r="W254">
        <f t="shared" si="74"/>
        <v>27.016875420518581</v>
      </c>
      <c r="X254">
        <f t="shared" si="75"/>
        <v>304</v>
      </c>
      <c r="Y254">
        <f t="shared" si="76"/>
        <v>273.5</v>
      </c>
      <c r="Z254">
        <v>0.30030000000000001</v>
      </c>
      <c r="AA254">
        <v>258</v>
      </c>
      <c r="AB254">
        <v>0.39800000000000002</v>
      </c>
      <c r="AC254">
        <f t="shared" si="77"/>
        <v>0.34915000000000002</v>
      </c>
      <c r="AD254">
        <v>241</v>
      </c>
      <c r="AE254">
        <v>0.16830000000000001</v>
      </c>
      <c r="AF254">
        <v>307</v>
      </c>
      <c r="AG254">
        <v>0.37669999999999998</v>
      </c>
      <c r="AH254">
        <v>222</v>
      </c>
      <c r="AI254">
        <f t="shared" si="78"/>
        <v>239.58333333333334</v>
      </c>
      <c r="AJ254">
        <f>IF(C254=1,(AI254/Z254),REF)</f>
        <v>797.81329781329782</v>
      </c>
      <c r="AK254">
        <f t="shared" si="79"/>
        <v>252</v>
      </c>
      <c r="AL254">
        <f>IF(B254=1,(AI254/AC254),REF)</f>
        <v>686.19027161201006</v>
      </c>
      <c r="AM254">
        <f t="shared" si="80"/>
        <v>244</v>
      </c>
      <c r="AN254">
        <f t="shared" si="81"/>
        <v>241</v>
      </c>
      <c r="AO254" t="str">
        <f t="shared" si="82"/>
        <v>UMBC</v>
      </c>
      <c r="AP254">
        <f t="shared" si="83"/>
        <v>0.15667487718727108</v>
      </c>
      <c r="AQ254">
        <f t="shared" si="84"/>
        <v>0.15788824223869458</v>
      </c>
      <c r="AR254">
        <f t="shared" si="85"/>
        <v>0.47716779315148516</v>
      </c>
      <c r="AS254" t="str">
        <f t="shared" si="86"/>
        <v>UMBC</v>
      </c>
      <c r="AT254">
        <f t="shared" si="87"/>
        <v>0.47716779315148516</v>
      </c>
      <c r="AU254">
        <f t="shared" si="88"/>
        <v>253</v>
      </c>
      <c r="AV254">
        <f t="shared" si="89"/>
        <v>245</v>
      </c>
      <c r="AW254">
        <f t="shared" si="90"/>
        <v>256</v>
      </c>
      <c r="AX254" t="str">
        <f t="shared" si="91"/>
        <v>UMBC</v>
      </c>
      <c r="AY254" t="str">
        <f t="shared" si="92"/>
        <v/>
      </c>
      <c r="AZ254">
        <v>253</v>
      </c>
      <c r="BI254" t="s">
        <v>351</v>
      </c>
      <c r="BJ254">
        <v>0.50690887315999966</v>
      </c>
    </row>
    <row r="255" spans="2:62">
      <c r="B255">
        <v>1</v>
      </c>
      <c r="C255">
        <v>1</v>
      </c>
      <c r="D255" t="s">
        <v>296</v>
      </c>
      <c r="E255">
        <v>67.238699999999994</v>
      </c>
      <c r="F255">
        <v>225</v>
      </c>
      <c r="G255">
        <v>66.210800000000006</v>
      </c>
      <c r="H255">
        <v>222</v>
      </c>
      <c r="I255">
        <v>97.393500000000003</v>
      </c>
      <c r="J255">
        <v>273</v>
      </c>
      <c r="K255">
        <v>97.912899999999993</v>
      </c>
      <c r="L255">
        <v>274</v>
      </c>
      <c r="M255">
        <v>101.96599999999999</v>
      </c>
      <c r="N255">
        <v>185</v>
      </c>
      <c r="O255">
        <v>104.48</v>
      </c>
      <c r="P255">
        <v>209</v>
      </c>
      <c r="Q255">
        <v>-6.5674700000000001</v>
      </c>
      <c r="R255">
        <v>248</v>
      </c>
      <c r="S255">
        <f t="shared" si="70"/>
        <v>-9.7668455814880581E-2</v>
      </c>
      <c r="T255">
        <f t="shared" si="71"/>
        <v>245</v>
      </c>
      <c r="U255">
        <f t="shared" si="72"/>
        <v>644613.11270942597</v>
      </c>
      <c r="V255">
        <f t="shared" si="73"/>
        <v>286</v>
      </c>
      <c r="W255">
        <f t="shared" si="74"/>
        <v>25.283299784773394</v>
      </c>
      <c r="X255">
        <f t="shared" si="75"/>
        <v>229</v>
      </c>
      <c r="Y255">
        <f t="shared" si="76"/>
        <v>237</v>
      </c>
      <c r="Z255">
        <v>0.30649999999999999</v>
      </c>
      <c r="AA255">
        <v>253</v>
      </c>
      <c r="AB255">
        <v>0.35570000000000002</v>
      </c>
      <c r="AC255">
        <f t="shared" si="77"/>
        <v>0.33110000000000001</v>
      </c>
      <c r="AD255">
        <v>250</v>
      </c>
      <c r="AE255">
        <v>0.25650000000000001</v>
      </c>
      <c r="AF255">
        <v>272</v>
      </c>
      <c r="AG255">
        <v>0.17949999999999999</v>
      </c>
      <c r="AH255">
        <v>316</v>
      </c>
      <c r="AI255">
        <f t="shared" si="78"/>
        <v>267.66666666666669</v>
      </c>
      <c r="AJ255">
        <f>IF(C255=1,(AI255/Z255),REF)</f>
        <v>873.3007069059272</v>
      </c>
      <c r="AK255">
        <f t="shared" si="79"/>
        <v>259</v>
      </c>
      <c r="AL255">
        <f>IF(B255=1,(AI255/AC255),REF)</f>
        <v>808.41638981173867</v>
      </c>
      <c r="AM255">
        <f t="shared" si="80"/>
        <v>259</v>
      </c>
      <c r="AN255">
        <f t="shared" si="81"/>
        <v>250</v>
      </c>
      <c r="AO255" t="str">
        <f t="shared" si="82"/>
        <v>Siena</v>
      </c>
      <c r="AP255">
        <f t="shared" si="83"/>
        <v>0.15847043698614927</v>
      </c>
      <c r="AQ255">
        <f t="shared" si="84"/>
        <v>0.14668918815954149</v>
      </c>
      <c r="AR255">
        <f t="shared" si="85"/>
        <v>0.47141004328272884</v>
      </c>
      <c r="AS255" t="str">
        <f t="shared" si="86"/>
        <v>Siena</v>
      </c>
      <c r="AT255">
        <f t="shared" si="87"/>
        <v>0.47141004328272884</v>
      </c>
      <c r="AU255">
        <f t="shared" si="88"/>
        <v>254</v>
      </c>
      <c r="AV255">
        <f t="shared" si="89"/>
        <v>251.33333333333334</v>
      </c>
      <c r="AW255">
        <f t="shared" si="90"/>
        <v>262</v>
      </c>
      <c r="AX255" t="str">
        <f t="shared" si="91"/>
        <v>Siena</v>
      </c>
      <c r="AY255" t="str">
        <f t="shared" si="92"/>
        <v/>
      </c>
      <c r="AZ255">
        <v>254</v>
      </c>
      <c r="BI255" t="s">
        <v>330</v>
      </c>
      <c r="BJ255">
        <v>0.50626288043625312</v>
      </c>
    </row>
    <row r="256" spans="2:62">
      <c r="B256">
        <v>1</v>
      </c>
      <c r="C256">
        <v>1</v>
      </c>
      <c r="D256" t="s">
        <v>183</v>
      </c>
      <c r="E256">
        <v>69.066000000000003</v>
      </c>
      <c r="F256">
        <v>114</v>
      </c>
      <c r="G256">
        <v>67.639200000000002</v>
      </c>
      <c r="H256">
        <v>128</v>
      </c>
      <c r="I256">
        <v>98.996700000000004</v>
      </c>
      <c r="J256">
        <v>243</v>
      </c>
      <c r="K256">
        <v>101.35</v>
      </c>
      <c r="L256">
        <v>210</v>
      </c>
      <c r="M256">
        <v>107.803</v>
      </c>
      <c r="N256">
        <v>303</v>
      </c>
      <c r="O256">
        <v>109.348</v>
      </c>
      <c r="P256">
        <v>292</v>
      </c>
      <c r="Q256">
        <v>-7.9982699999999998</v>
      </c>
      <c r="R256">
        <v>262</v>
      </c>
      <c r="S256">
        <f t="shared" si="70"/>
        <v>-0.11580227608374605</v>
      </c>
      <c r="T256">
        <f t="shared" si="71"/>
        <v>261</v>
      </c>
      <c r="U256">
        <f t="shared" si="72"/>
        <v>709433.69278499996</v>
      </c>
      <c r="V256">
        <f t="shared" si="73"/>
        <v>195</v>
      </c>
      <c r="W256">
        <f t="shared" si="74"/>
        <v>26.47482184102223</v>
      </c>
      <c r="X256">
        <f t="shared" si="75"/>
        <v>281</v>
      </c>
      <c r="Y256">
        <f t="shared" si="76"/>
        <v>271</v>
      </c>
      <c r="Z256">
        <v>0.3322</v>
      </c>
      <c r="AA256">
        <v>242</v>
      </c>
      <c r="AB256">
        <v>0.2419</v>
      </c>
      <c r="AC256">
        <f t="shared" si="77"/>
        <v>0.28705000000000003</v>
      </c>
      <c r="AD256">
        <v>268</v>
      </c>
      <c r="AE256">
        <v>0.3624</v>
      </c>
      <c r="AF256">
        <v>220</v>
      </c>
      <c r="AG256">
        <v>0.41959999999999997</v>
      </c>
      <c r="AH256">
        <v>206</v>
      </c>
      <c r="AI256">
        <f t="shared" si="78"/>
        <v>236.83333333333334</v>
      </c>
      <c r="AJ256">
        <f>IF(C256=1,(AI256/Z256),REF)</f>
        <v>712.9239414007626</v>
      </c>
      <c r="AK256">
        <f t="shared" si="79"/>
        <v>244</v>
      </c>
      <c r="AL256">
        <f>IF(B256=1,(AI256/AC256),REF)</f>
        <v>825.05951344132836</v>
      </c>
      <c r="AM256">
        <f t="shared" si="80"/>
        <v>261</v>
      </c>
      <c r="AN256">
        <f t="shared" si="81"/>
        <v>220</v>
      </c>
      <c r="AO256" t="str">
        <f t="shared" si="82"/>
        <v>Louisiana Monroe</v>
      </c>
      <c r="AP256">
        <f t="shared" si="83"/>
        <v>0.17527883015367235</v>
      </c>
      <c r="AQ256">
        <f t="shared" si="84"/>
        <v>0.12684992203964854</v>
      </c>
      <c r="AR256">
        <f t="shared" si="85"/>
        <v>0.46953159833434327</v>
      </c>
      <c r="AS256" t="str">
        <f t="shared" si="86"/>
        <v>Louisiana Monroe</v>
      </c>
      <c r="AT256">
        <f t="shared" si="87"/>
        <v>0.46953159833434327</v>
      </c>
      <c r="AU256">
        <f t="shared" si="88"/>
        <v>255</v>
      </c>
      <c r="AV256">
        <f t="shared" si="89"/>
        <v>247.66666666666666</v>
      </c>
      <c r="AW256">
        <f t="shared" si="90"/>
        <v>258</v>
      </c>
      <c r="AX256" t="str">
        <f t="shared" si="91"/>
        <v>Louisiana Monroe</v>
      </c>
      <c r="AY256" t="str">
        <f t="shared" si="92"/>
        <v/>
      </c>
      <c r="AZ256">
        <v>255</v>
      </c>
      <c r="BI256" t="s">
        <v>115</v>
      </c>
      <c r="BJ256">
        <v>0.50615522737697782</v>
      </c>
    </row>
    <row r="257" spans="2:62">
      <c r="B257">
        <v>1</v>
      </c>
      <c r="C257">
        <v>1</v>
      </c>
      <c r="D257" t="s">
        <v>42</v>
      </c>
      <c r="E257">
        <v>69.007000000000005</v>
      </c>
      <c r="F257">
        <v>118</v>
      </c>
      <c r="G257">
        <v>67.717100000000002</v>
      </c>
      <c r="H257">
        <v>127</v>
      </c>
      <c r="I257">
        <v>95.979799999999997</v>
      </c>
      <c r="J257">
        <v>296</v>
      </c>
      <c r="K257">
        <v>97.202200000000005</v>
      </c>
      <c r="L257">
        <v>285</v>
      </c>
      <c r="M257">
        <v>102.31</v>
      </c>
      <c r="N257">
        <v>195</v>
      </c>
      <c r="O257">
        <v>105.667</v>
      </c>
      <c r="P257">
        <v>232</v>
      </c>
      <c r="Q257">
        <v>-8.4650200000000009</v>
      </c>
      <c r="R257">
        <v>268</v>
      </c>
      <c r="S257">
        <f t="shared" si="70"/>
        <v>-0.12266581651136836</v>
      </c>
      <c r="T257">
        <f t="shared" si="71"/>
        <v>266</v>
      </c>
      <c r="U257">
        <f t="shared" si="72"/>
        <v>651996.60812775395</v>
      </c>
      <c r="V257">
        <f t="shared" si="73"/>
        <v>277</v>
      </c>
      <c r="W257">
        <f t="shared" si="74"/>
        <v>25.084754594196813</v>
      </c>
      <c r="X257">
        <f t="shared" si="75"/>
        <v>212</v>
      </c>
      <c r="Y257">
        <f t="shared" si="76"/>
        <v>239</v>
      </c>
      <c r="Z257">
        <v>0.31530000000000002</v>
      </c>
      <c r="AA257">
        <v>248</v>
      </c>
      <c r="AB257">
        <v>0.30209999999999998</v>
      </c>
      <c r="AC257">
        <f t="shared" si="77"/>
        <v>0.30869999999999997</v>
      </c>
      <c r="AD257">
        <v>261</v>
      </c>
      <c r="AE257">
        <v>0.29459999999999997</v>
      </c>
      <c r="AF257">
        <v>250</v>
      </c>
      <c r="AG257">
        <v>0.24959999999999999</v>
      </c>
      <c r="AH257">
        <v>284</v>
      </c>
      <c r="AI257">
        <f t="shared" si="78"/>
        <v>262.83333333333331</v>
      </c>
      <c r="AJ257">
        <f>IF(C257=1,(AI257/Z257),REF)</f>
        <v>833.59763188497709</v>
      </c>
      <c r="AK257">
        <f t="shared" si="79"/>
        <v>256</v>
      </c>
      <c r="AL257">
        <f>IF(B257=1,(AI257/AC257),REF)</f>
        <v>851.41993305258609</v>
      </c>
      <c r="AM257">
        <f t="shared" si="80"/>
        <v>264</v>
      </c>
      <c r="AN257">
        <f t="shared" si="81"/>
        <v>250</v>
      </c>
      <c r="AO257" t="str">
        <f t="shared" si="82"/>
        <v>Alcorn St.</v>
      </c>
      <c r="AP257">
        <f t="shared" si="83"/>
        <v>0.16378060888403967</v>
      </c>
      <c r="AQ257">
        <f t="shared" si="84"/>
        <v>0.13588201104755468</v>
      </c>
      <c r="AR257">
        <f t="shared" si="85"/>
        <v>0.46799480330256166</v>
      </c>
      <c r="AS257" t="str">
        <f t="shared" si="86"/>
        <v>Alcorn St.</v>
      </c>
      <c r="AT257">
        <f t="shared" si="87"/>
        <v>0.46799480330256166</v>
      </c>
      <c r="AU257">
        <f t="shared" si="88"/>
        <v>256</v>
      </c>
      <c r="AV257">
        <f t="shared" si="89"/>
        <v>255.66666666666666</v>
      </c>
      <c r="AW257">
        <f t="shared" si="90"/>
        <v>265</v>
      </c>
      <c r="AX257" t="str">
        <f t="shared" si="91"/>
        <v>Alcorn St.</v>
      </c>
      <c r="AY257" t="str">
        <f t="shared" si="92"/>
        <v/>
      </c>
      <c r="AZ257">
        <v>256</v>
      </c>
      <c r="BI257" t="s">
        <v>226</v>
      </c>
      <c r="BJ257">
        <v>0.50480665414699577</v>
      </c>
    </row>
    <row r="258" spans="2:62">
      <c r="B258">
        <v>1</v>
      </c>
      <c r="C258">
        <v>1</v>
      </c>
      <c r="D258" t="s">
        <v>348</v>
      </c>
      <c r="E258">
        <v>67.5685</v>
      </c>
      <c r="F258">
        <v>202</v>
      </c>
      <c r="G258">
        <v>67.329499999999996</v>
      </c>
      <c r="H258">
        <v>154</v>
      </c>
      <c r="I258">
        <v>99.224900000000005</v>
      </c>
      <c r="J258">
        <v>238</v>
      </c>
      <c r="K258">
        <v>96.324700000000007</v>
      </c>
      <c r="L258">
        <v>302</v>
      </c>
      <c r="M258">
        <v>99.5959</v>
      </c>
      <c r="N258">
        <v>121</v>
      </c>
      <c r="O258">
        <v>103.184</v>
      </c>
      <c r="P258">
        <v>179</v>
      </c>
      <c r="Q258">
        <v>-6.8589799999999999</v>
      </c>
      <c r="R258">
        <v>249</v>
      </c>
      <c r="S258">
        <f t="shared" ref="S258:S321" si="93">(K258-O258)/E258</f>
        <v>-0.10151623907590061</v>
      </c>
      <c r="T258">
        <f t="shared" ref="T258:T321" si="94">RANK(S258,S:S,0)</f>
        <v>248</v>
      </c>
      <c r="U258">
        <f t="shared" ref="U258:U321" si="95">(K258^2)*E258</f>
        <v>626930.80220743618</v>
      </c>
      <c r="V258">
        <f t="shared" ref="V258:V321" si="96">RANK(U258,U:U,0)</f>
        <v>302</v>
      </c>
      <c r="W258">
        <f t="shared" ref="W258:W321" si="97">O258^1.6/E258</f>
        <v>24.662409098218745</v>
      </c>
      <c r="X258">
        <f t="shared" ref="X258:X321" si="98">RANK(W258,W:W,1)</f>
        <v>186</v>
      </c>
      <c r="Y258">
        <f t="shared" ref="Y258:Y321" si="99">AVERAGE(X258,T258)</f>
        <v>217</v>
      </c>
      <c r="Z258">
        <v>0.34749999999999998</v>
      </c>
      <c r="AA258">
        <v>231</v>
      </c>
      <c r="AB258">
        <v>0.17929999999999999</v>
      </c>
      <c r="AC258">
        <f t="shared" ref="AC258:AC321" si="100">(Z258+AB258)/2</f>
        <v>0.26339999999999997</v>
      </c>
      <c r="AD258">
        <v>284</v>
      </c>
      <c r="AE258">
        <v>0.34589999999999999</v>
      </c>
      <c r="AF258">
        <v>224</v>
      </c>
      <c r="AG258">
        <v>0.3755</v>
      </c>
      <c r="AH258">
        <v>223</v>
      </c>
      <c r="AI258">
        <f t="shared" ref="AI258:AI321" si="101">(T258+V258+(AD258)+AF258+AH258+Y258)/6</f>
        <v>249.66666666666666</v>
      </c>
      <c r="AJ258">
        <f>IF(C258=1,(AI258/Z258),REF)</f>
        <v>718.46522781774581</v>
      </c>
      <c r="AK258">
        <f t="shared" ref="AK258:AK321" si="102">RANK(AJ258,AJ:AJ,1)</f>
        <v>245</v>
      </c>
      <c r="AL258">
        <f>IF(B258=1,(AI258/AC258),REF)</f>
        <v>947.86130093647182</v>
      </c>
      <c r="AM258">
        <f t="shared" ref="AM258:AM321" si="103">RANK(AL258,AL:AL,1)</f>
        <v>273</v>
      </c>
      <c r="AN258">
        <f t="shared" ref="AN258:AN321" si="104">MIN(AK258,AM258,AD258,AF258)</f>
        <v>224</v>
      </c>
      <c r="AO258" t="str">
        <f t="shared" ref="AO258:AO321" si="105">D258</f>
        <v>UMass Lowell</v>
      </c>
      <c r="AP258">
        <f t="shared" ref="AP258:AP321" si="106">(Z258*(($BE$2)/((AJ258)))^(1/10))</f>
        <v>0.18320966952875495</v>
      </c>
      <c r="AQ258">
        <f t="shared" ref="AQ258:AQ321" si="107">(AC258*(($BD$2)/((AL258)))^(1/8))</f>
        <v>0.11439735536539708</v>
      </c>
      <c r="AR258">
        <f t="shared" ref="AR258:AR321" si="108">((AP258+AQ258)/2)^(1/2.5)</f>
        <v>0.46670802980298343</v>
      </c>
      <c r="AS258" t="str">
        <f t="shared" ref="AS258:AS321" si="109">AO258</f>
        <v>UMass Lowell</v>
      </c>
      <c r="AT258">
        <f t="shared" ref="AT258:AT321" si="110">AR258</f>
        <v>0.46670802980298343</v>
      </c>
      <c r="AU258">
        <f t="shared" ref="AU258:AU321" si="111">RANK(AT258,AT:AT,0)</f>
        <v>257</v>
      </c>
      <c r="AV258">
        <f t="shared" ref="AV258:AV321" si="112">(AU258+AN258+AD258)/3</f>
        <v>255</v>
      </c>
      <c r="AW258">
        <f t="shared" ref="AW258:AW321" si="113">RANK(AV258,AV:AV,1)</f>
        <v>263</v>
      </c>
      <c r="AX258" t="str">
        <f t="shared" ref="AX258:AX321" si="114">AS258</f>
        <v>UMass Lowell</v>
      </c>
      <c r="AY258" t="str">
        <f t="shared" ref="AY258:AY321" si="115">IF(OR(((RANK(Z258,Z:Z,0))&lt;17),(RANK(AB258,AB:AB,0)&lt;17)),"y","")</f>
        <v/>
      </c>
      <c r="AZ258">
        <v>257</v>
      </c>
      <c r="BI258" t="s">
        <v>278</v>
      </c>
      <c r="BJ258">
        <v>0.50417635759021651</v>
      </c>
    </row>
    <row r="259" spans="2:62">
      <c r="B259">
        <v>1</v>
      </c>
      <c r="C259">
        <v>1</v>
      </c>
      <c r="D259" t="s">
        <v>292</v>
      </c>
      <c r="E259">
        <v>65.801100000000005</v>
      </c>
      <c r="F259">
        <v>294</v>
      </c>
      <c r="G259">
        <v>65.3339</v>
      </c>
      <c r="H259">
        <v>266</v>
      </c>
      <c r="I259">
        <v>94.642799999999994</v>
      </c>
      <c r="J259">
        <v>312</v>
      </c>
      <c r="K259">
        <v>99.549199999999999</v>
      </c>
      <c r="L259">
        <v>246</v>
      </c>
      <c r="M259">
        <v>111.197</v>
      </c>
      <c r="N259">
        <v>339</v>
      </c>
      <c r="O259">
        <v>109.42</v>
      </c>
      <c r="P259">
        <v>294</v>
      </c>
      <c r="Q259">
        <v>-9.8704000000000001</v>
      </c>
      <c r="R259">
        <v>280</v>
      </c>
      <c r="S259">
        <f t="shared" si="93"/>
        <v>-0.15000965029459998</v>
      </c>
      <c r="T259">
        <f t="shared" si="94"/>
        <v>285</v>
      </c>
      <c r="U259">
        <f t="shared" si="95"/>
        <v>652091.7449656548</v>
      </c>
      <c r="V259">
        <f t="shared" si="96"/>
        <v>276</v>
      </c>
      <c r="W259">
        <f t="shared" si="97"/>
        <v>27.817723298939875</v>
      </c>
      <c r="X259">
        <f t="shared" si="98"/>
        <v>326</v>
      </c>
      <c r="Y259">
        <f t="shared" si="99"/>
        <v>305.5</v>
      </c>
      <c r="Z259">
        <v>0.33539999999999998</v>
      </c>
      <c r="AA259">
        <v>239</v>
      </c>
      <c r="AB259">
        <v>0.21890000000000001</v>
      </c>
      <c r="AC259">
        <f t="shared" si="100"/>
        <v>0.27715000000000001</v>
      </c>
      <c r="AD259">
        <v>275</v>
      </c>
      <c r="AE259">
        <v>0.4199</v>
      </c>
      <c r="AF259">
        <v>200</v>
      </c>
      <c r="AG259">
        <v>0.45750000000000002</v>
      </c>
      <c r="AH259">
        <v>192</v>
      </c>
      <c r="AI259">
        <f t="shared" si="101"/>
        <v>255.58333333333334</v>
      </c>
      <c r="AJ259">
        <f>IF(C259=1,(AI259/Z259),REF)</f>
        <v>762.02544225800045</v>
      </c>
      <c r="AK259">
        <f t="shared" si="102"/>
        <v>251</v>
      </c>
      <c r="AL259">
        <f>IF(B259=1,(AI259/AC259),REF)</f>
        <v>922.18413614769383</v>
      </c>
      <c r="AM259">
        <f t="shared" si="103"/>
        <v>272</v>
      </c>
      <c r="AN259">
        <f t="shared" si="104"/>
        <v>200</v>
      </c>
      <c r="AO259" t="str">
        <f t="shared" si="105"/>
        <v>San Jose St.</v>
      </c>
      <c r="AP259">
        <f t="shared" si="106"/>
        <v>0.17579247025022213</v>
      </c>
      <c r="AQ259">
        <f t="shared" si="107"/>
        <v>0.12078304940798755</v>
      </c>
      <c r="AR259">
        <f t="shared" si="108"/>
        <v>0.46606031219537453</v>
      </c>
      <c r="AS259" t="str">
        <f t="shared" si="109"/>
        <v>San Jose St.</v>
      </c>
      <c r="AT259">
        <f t="shared" si="110"/>
        <v>0.46606031219537453</v>
      </c>
      <c r="AU259">
        <f t="shared" si="111"/>
        <v>258</v>
      </c>
      <c r="AV259">
        <f t="shared" si="112"/>
        <v>244.33333333333334</v>
      </c>
      <c r="AW259">
        <f t="shared" si="113"/>
        <v>254</v>
      </c>
      <c r="AX259" t="str">
        <f t="shared" si="114"/>
        <v>San Jose St.</v>
      </c>
      <c r="AY259" t="str">
        <f t="shared" si="115"/>
        <v/>
      </c>
      <c r="AZ259">
        <v>258</v>
      </c>
      <c r="BI259" t="s">
        <v>109</v>
      </c>
      <c r="BJ259">
        <v>0.50303058618073704</v>
      </c>
    </row>
    <row r="260" spans="2:62">
      <c r="B260">
        <v>1</v>
      </c>
      <c r="C260">
        <v>1</v>
      </c>
      <c r="D260" t="s">
        <v>356</v>
      </c>
      <c r="E260">
        <v>69.291899999999998</v>
      </c>
      <c r="F260">
        <v>99</v>
      </c>
      <c r="G260">
        <v>68.200800000000001</v>
      </c>
      <c r="H260">
        <v>108</v>
      </c>
      <c r="I260">
        <v>100.027</v>
      </c>
      <c r="J260">
        <v>216</v>
      </c>
      <c r="K260">
        <v>100.99</v>
      </c>
      <c r="L260">
        <v>217</v>
      </c>
      <c r="M260">
        <v>107.515</v>
      </c>
      <c r="N260">
        <v>294</v>
      </c>
      <c r="O260">
        <v>110.617</v>
      </c>
      <c r="P260">
        <v>313</v>
      </c>
      <c r="Q260">
        <v>-9.6268899999999995</v>
      </c>
      <c r="R260">
        <v>279</v>
      </c>
      <c r="S260">
        <f t="shared" si="93"/>
        <v>-0.13893398795530226</v>
      </c>
      <c r="T260">
        <f t="shared" si="94"/>
        <v>281</v>
      </c>
      <c r="U260">
        <f t="shared" si="95"/>
        <v>706706.70919118985</v>
      </c>
      <c r="V260">
        <f t="shared" si="96"/>
        <v>201</v>
      </c>
      <c r="W260">
        <f t="shared" si="97"/>
        <v>26.880202219639653</v>
      </c>
      <c r="X260">
        <f t="shared" si="98"/>
        <v>296</v>
      </c>
      <c r="Y260">
        <f t="shared" si="99"/>
        <v>288.5</v>
      </c>
      <c r="Z260">
        <v>0.34399999999999997</v>
      </c>
      <c r="AA260">
        <v>235</v>
      </c>
      <c r="AB260">
        <v>0.1973</v>
      </c>
      <c r="AC260">
        <f t="shared" si="100"/>
        <v>0.27065</v>
      </c>
      <c r="AD260">
        <v>280</v>
      </c>
      <c r="AE260">
        <v>0.23930000000000001</v>
      </c>
      <c r="AF260">
        <v>280</v>
      </c>
      <c r="AG260">
        <v>0.15609999999999999</v>
      </c>
      <c r="AH260">
        <v>323</v>
      </c>
      <c r="AI260">
        <f t="shared" si="101"/>
        <v>275.58333333333331</v>
      </c>
      <c r="AJ260">
        <f>IF(C260=1,(AI260/Z260),REF)</f>
        <v>801.11434108527135</v>
      </c>
      <c r="AK260">
        <f t="shared" si="102"/>
        <v>254</v>
      </c>
      <c r="AL260">
        <f>IF(B260=1,(AI260/AC260),REF)</f>
        <v>1018.2277233819816</v>
      </c>
      <c r="AM260">
        <f t="shared" si="103"/>
        <v>281</v>
      </c>
      <c r="AN260">
        <f t="shared" si="104"/>
        <v>254</v>
      </c>
      <c r="AO260" t="str">
        <f t="shared" si="105"/>
        <v>USC Upstate</v>
      </c>
      <c r="AP260">
        <f t="shared" si="106"/>
        <v>0.17940029372538169</v>
      </c>
      <c r="AQ260">
        <f t="shared" si="107"/>
        <v>0.11649860627454783</v>
      </c>
      <c r="AR260">
        <f t="shared" si="108"/>
        <v>0.46563470503093213</v>
      </c>
      <c r="AS260" t="str">
        <f t="shared" si="109"/>
        <v>USC Upstate</v>
      </c>
      <c r="AT260">
        <f t="shared" si="110"/>
        <v>0.46563470503093213</v>
      </c>
      <c r="AU260">
        <f t="shared" si="111"/>
        <v>259</v>
      </c>
      <c r="AV260">
        <f t="shared" si="112"/>
        <v>264.33333333333331</v>
      </c>
      <c r="AW260">
        <f t="shared" si="113"/>
        <v>274</v>
      </c>
      <c r="AX260" t="str">
        <f t="shared" si="114"/>
        <v>USC Upstate</v>
      </c>
      <c r="AY260" t="str">
        <f t="shared" si="115"/>
        <v/>
      </c>
      <c r="AZ260">
        <v>259</v>
      </c>
      <c r="BI260" t="s">
        <v>307</v>
      </c>
      <c r="BJ260">
        <v>0.50234659293052986</v>
      </c>
    </row>
    <row r="261" spans="2:62">
      <c r="B261">
        <v>1</v>
      </c>
      <c r="C261">
        <v>1</v>
      </c>
      <c r="D261" t="s">
        <v>391</v>
      </c>
      <c r="E261">
        <v>66.805199999999999</v>
      </c>
      <c r="F261">
        <v>256</v>
      </c>
      <c r="G261">
        <v>66.165599999999998</v>
      </c>
      <c r="H261">
        <v>224</v>
      </c>
      <c r="I261">
        <v>106.845</v>
      </c>
      <c r="J261">
        <v>67</v>
      </c>
      <c r="K261">
        <v>103.047</v>
      </c>
      <c r="L261">
        <v>178</v>
      </c>
      <c r="M261">
        <v>105.208</v>
      </c>
      <c r="N261">
        <v>256</v>
      </c>
      <c r="O261">
        <v>110.949</v>
      </c>
      <c r="P261">
        <v>322</v>
      </c>
      <c r="Q261">
        <v>-7.9016799999999998</v>
      </c>
      <c r="R261">
        <v>259</v>
      </c>
      <c r="S261">
        <f t="shared" si="93"/>
        <v>-0.11828420542113489</v>
      </c>
      <c r="T261">
        <f t="shared" si="94"/>
        <v>263</v>
      </c>
      <c r="U261">
        <f t="shared" si="95"/>
        <v>709383.32231908676</v>
      </c>
      <c r="V261">
        <f t="shared" si="96"/>
        <v>196</v>
      </c>
      <c r="W261">
        <f t="shared" si="97"/>
        <v>28.014776306411306</v>
      </c>
      <c r="X261">
        <f t="shared" si="98"/>
        <v>330</v>
      </c>
      <c r="Y261">
        <f t="shared" si="99"/>
        <v>296.5</v>
      </c>
      <c r="Z261">
        <v>0.28520000000000001</v>
      </c>
      <c r="AA261">
        <v>264</v>
      </c>
      <c r="AB261">
        <v>0.36049999999999999</v>
      </c>
      <c r="AC261">
        <f t="shared" si="100"/>
        <v>0.32284999999999997</v>
      </c>
      <c r="AD261">
        <v>255</v>
      </c>
      <c r="AE261">
        <v>0.1769</v>
      </c>
      <c r="AF261">
        <v>302</v>
      </c>
      <c r="AG261">
        <v>0.40760000000000002</v>
      </c>
      <c r="AH261">
        <v>210</v>
      </c>
      <c r="AI261">
        <f t="shared" si="101"/>
        <v>253.75</v>
      </c>
      <c r="AJ261">
        <f>IF(C261=1,(AI261/Z261),REF)</f>
        <v>889.72650771388498</v>
      </c>
      <c r="AK261">
        <f t="shared" si="102"/>
        <v>261</v>
      </c>
      <c r="AL261">
        <f>IF(B261=1,(AI261/AC261),REF)</f>
        <v>785.96871612203813</v>
      </c>
      <c r="AM261">
        <f t="shared" si="103"/>
        <v>257</v>
      </c>
      <c r="AN261">
        <f t="shared" si="104"/>
        <v>255</v>
      </c>
      <c r="AO261" t="str">
        <f t="shared" si="105"/>
        <v>Youngstown St.</v>
      </c>
      <c r="AP261">
        <f t="shared" si="106"/>
        <v>0.14718312716040041</v>
      </c>
      <c r="AQ261">
        <f t="shared" si="107"/>
        <v>0.14353851412274435</v>
      </c>
      <c r="AR261">
        <f t="shared" si="108"/>
        <v>0.46235860683012797</v>
      </c>
      <c r="AS261" t="str">
        <f t="shared" si="109"/>
        <v>Youngstown St.</v>
      </c>
      <c r="AT261">
        <f t="shared" si="110"/>
        <v>0.46235860683012797</v>
      </c>
      <c r="AU261">
        <f t="shared" si="111"/>
        <v>260</v>
      </c>
      <c r="AV261">
        <f t="shared" si="112"/>
        <v>256.66666666666669</v>
      </c>
      <c r="AW261">
        <f t="shared" si="113"/>
        <v>266</v>
      </c>
      <c r="AX261" t="str">
        <f t="shared" si="114"/>
        <v>Youngstown St.</v>
      </c>
      <c r="AY261" t="str">
        <f t="shared" si="115"/>
        <v/>
      </c>
      <c r="AZ261">
        <v>260</v>
      </c>
      <c r="BI261" t="s">
        <v>259</v>
      </c>
      <c r="BJ261">
        <v>0.49999947265770828</v>
      </c>
    </row>
    <row r="262" spans="2:62">
      <c r="B262">
        <v>1</v>
      </c>
      <c r="C262">
        <v>1</v>
      </c>
      <c r="D262" t="s">
        <v>53</v>
      </c>
      <c r="E262">
        <v>71.684299999999993</v>
      </c>
      <c r="F262">
        <v>35</v>
      </c>
      <c r="G262">
        <v>69.841099999999997</v>
      </c>
      <c r="H262">
        <v>46</v>
      </c>
      <c r="I262">
        <v>103.01</v>
      </c>
      <c r="J262">
        <v>154</v>
      </c>
      <c r="K262">
        <v>101.804</v>
      </c>
      <c r="L262">
        <v>198</v>
      </c>
      <c r="M262">
        <v>107.399</v>
      </c>
      <c r="N262">
        <v>289</v>
      </c>
      <c r="O262">
        <v>109.827</v>
      </c>
      <c r="P262">
        <v>298</v>
      </c>
      <c r="Q262">
        <v>-8.0224799999999998</v>
      </c>
      <c r="R262">
        <v>263</v>
      </c>
      <c r="S262">
        <f t="shared" si="93"/>
        <v>-0.1119212993640169</v>
      </c>
      <c r="T262">
        <f t="shared" si="94"/>
        <v>259</v>
      </c>
      <c r="U262">
        <f t="shared" si="95"/>
        <v>742939.98597286874</v>
      </c>
      <c r="V262">
        <f t="shared" si="96"/>
        <v>147</v>
      </c>
      <c r="W262">
        <f t="shared" si="97"/>
        <v>25.686831949104938</v>
      </c>
      <c r="X262">
        <f t="shared" si="98"/>
        <v>252</v>
      </c>
      <c r="Y262">
        <f t="shared" si="99"/>
        <v>255.5</v>
      </c>
      <c r="Z262">
        <v>0.26079999999999998</v>
      </c>
      <c r="AA262">
        <v>272</v>
      </c>
      <c r="AB262">
        <v>0.4153</v>
      </c>
      <c r="AC262">
        <f t="shared" si="100"/>
        <v>0.33804999999999996</v>
      </c>
      <c r="AD262">
        <v>246</v>
      </c>
      <c r="AE262">
        <v>0.29630000000000001</v>
      </c>
      <c r="AF262">
        <v>247</v>
      </c>
      <c r="AG262">
        <v>0.27929999999999999</v>
      </c>
      <c r="AH262">
        <v>267</v>
      </c>
      <c r="AI262">
        <f t="shared" si="101"/>
        <v>236.91666666666666</v>
      </c>
      <c r="AJ262">
        <f>IF(C262=1,(AI262/Z262),REF)</f>
        <v>908.42280163599185</v>
      </c>
      <c r="AK262">
        <f t="shared" si="102"/>
        <v>265</v>
      </c>
      <c r="AL262">
        <f>IF(B262=1,(AI262/AC262),REF)</f>
        <v>700.83321007740483</v>
      </c>
      <c r="AM262">
        <f t="shared" si="103"/>
        <v>249</v>
      </c>
      <c r="AN262">
        <f t="shared" si="104"/>
        <v>246</v>
      </c>
      <c r="AO262" t="str">
        <f t="shared" si="105"/>
        <v>Ball St.</v>
      </c>
      <c r="AP262">
        <f t="shared" si="106"/>
        <v>0.13431142047647637</v>
      </c>
      <c r="AQ262">
        <f t="shared" si="107"/>
        <v>0.15246579375203062</v>
      </c>
      <c r="AR262">
        <f t="shared" si="108"/>
        <v>0.45983905971262368</v>
      </c>
      <c r="AS262" t="str">
        <f t="shared" si="109"/>
        <v>Ball St.</v>
      </c>
      <c r="AT262">
        <f t="shared" si="110"/>
        <v>0.45983905971262368</v>
      </c>
      <c r="AU262">
        <f t="shared" si="111"/>
        <v>261</v>
      </c>
      <c r="AV262">
        <f t="shared" si="112"/>
        <v>251</v>
      </c>
      <c r="AW262">
        <f t="shared" si="113"/>
        <v>261</v>
      </c>
      <c r="AX262" t="str">
        <f t="shared" si="114"/>
        <v>Ball St.</v>
      </c>
      <c r="AY262" t="str">
        <f t="shared" si="115"/>
        <v/>
      </c>
      <c r="AZ262">
        <v>261</v>
      </c>
      <c r="BI262" t="s">
        <v>145</v>
      </c>
      <c r="BJ262">
        <v>0.4996026837354906</v>
      </c>
    </row>
    <row r="263" spans="2:62">
      <c r="B263">
        <v>1</v>
      </c>
      <c r="C263">
        <v>1</v>
      </c>
      <c r="D263" t="s">
        <v>116</v>
      </c>
      <c r="E263">
        <v>66.982100000000003</v>
      </c>
      <c r="F263">
        <v>245</v>
      </c>
      <c r="G263">
        <v>65.688900000000004</v>
      </c>
      <c r="H263">
        <v>253</v>
      </c>
      <c r="I263">
        <v>97.344800000000006</v>
      </c>
      <c r="J263">
        <v>274</v>
      </c>
      <c r="K263">
        <v>99.821200000000005</v>
      </c>
      <c r="L263">
        <v>243</v>
      </c>
      <c r="M263">
        <v>108.404</v>
      </c>
      <c r="N263">
        <v>310</v>
      </c>
      <c r="O263">
        <v>107.16</v>
      </c>
      <c r="P263">
        <v>260</v>
      </c>
      <c r="Q263">
        <v>-7.3390899999999997</v>
      </c>
      <c r="R263">
        <v>253</v>
      </c>
      <c r="S263">
        <f t="shared" si="93"/>
        <v>-0.10956359982741645</v>
      </c>
      <c r="T263">
        <f t="shared" si="94"/>
        <v>255</v>
      </c>
      <c r="U263">
        <f t="shared" si="95"/>
        <v>667427.86148422712</v>
      </c>
      <c r="V263">
        <f t="shared" si="96"/>
        <v>256</v>
      </c>
      <c r="W263">
        <f t="shared" si="97"/>
        <v>26.429781249016692</v>
      </c>
      <c r="X263">
        <f t="shared" si="98"/>
        <v>278</v>
      </c>
      <c r="Y263">
        <f t="shared" si="99"/>
        <v>266.5</v>
      </c>
      <c r="Z263">
        <v>0.26950000000000002</v>
      </c>
      <c r="AA263">
        <v>266</v>
      </c>
      <c r="AB263">
        <v>0.38690000000000002</v>
      </c>
      <c r="AC263">
        <f t="shared" si="100"/>
        <v>0.32820000000000005</v>
      </c>
      <c r="AD263">
        <v>252</v>
      </c>
      <c r="AE263">
        <v>0.52900000000000003</v>
      </c>
      <c r="AF263">
        <v>159</v>
      </c>
      <c r="AG263">
        <v>0.20150000000000001</v>
      </c>
      <c r="AH263">
        <v>307</v>
      </c>
      <c r="AI263">
        <f t="shared" si="101"/>
        <v>249.25</v>
      </c>
      <c r="AJ263">
        <f>IF(C263=1,(AI263/Z263),REF)</f>
        <v>924.86085343228194</v>
      </c>
      <c r="AK263">
        <f t="shared" si="102"/>
        <v>266</v>
      </c>
      <c r="AL263">
        <f>IF(B263=1,(AI263/AC263),REF)</f>
        <v>759.4454600853137</v>
      </c>
      <c r="AM263">
        <f t="shared" si="103"/>
        <v>254</v>
      </c>
      <c r="AN263">
        <f t="shared" si="104"/>
        <v>159</v>
      </c>
      <c r="AO263" t="str">
        <f t="shared" si="105"/>
        <v>Elon</v>
      </c>
      <c r="AP263">
        <f t="shared" si="106"/>
        <v>0.13854322330948668</v>
      </c>
      <c r="AQ263">
        <f t="shared" si="107"/>
        <v>0.14654459868454378</v>
      </c>
      <c r="AR263">
        <f t="shared" si="108"/>
        <v>0.4587535818678854</v>
      </c>
      <c r="AS263" t="str">
        <f t="shared" si="109"/>
        <v>Elon</v>
      </c>
      <c r="AT263">
        <f t="shared" si="110"/>
        <v>0.4587535818678854</v>
      </c>
      <c r="AU263">
        <f t="shared" si="111"/>
        <v>262</v>
      </c>
      <c r="AV263">
        <f t="shared" si="112"/>
        <v>224.33333333333334</v>
      </c>
      <c r="AW263">
        <f t="shared" si="113"/>
        <v>234</v>
      </c>
      <c r="AX263" t="str">
        <f t="shared" si="114"/>
        <v>Elon</v>
      </c>
      <c r="AY263" t="str">
        <f t="shared" si="115"/>
        <v/>
      </c>
      <c r="AZ263">
        <v>262</v>
      </c>
      <c r="BI263" t="s">
        <v>150</v>
      </c>
      <c r="BJ263">
        <v>0.49955015969790006</v>
      </c>
    </row>
    <row r="264" spans="2:62">
      <c r="B264">
        <v>1</v>
      </c>
      <c r="C264">
        <v>1</v>
      </c>
      <c r="D264" t="s">
        <v>179</v>
      </c>
      <c r="E264">
        <v>72.764700000000005</v>
      </c>
      <c r="F264">
        <v>18</v>
      </c>
      <c r="G264">
        <v>72.279799999999994</v>
      </c>
      <c r="H264">
        <v>5</v>
      </c>
      <c r="I264">
        <v>100.64</v>
      </c>
      <c r="J264">
        <v>204</v>
      </c>
      <c r="K264">
        <v>99.898600000000002</v>
      </c>
      <c r="L264">
        <v>242</v>
      </c>
      <c r="M264">
        <v>101.614</v>
      </c>
      <c r="N264">
        <v>173</v>
      </c>
      <c r="O264">
        <v>105.479</v>
      </c>
      <c r="P264">
        <v>226</v>
      </c>
      <c r="Q264">
        <v>-5.5807900000000004</v>
      </c>
      <c r="R264">
        <v>237</v>
      </c>
      <c r="S264">
        <f t="shared" si="93"/>
        <v>-7.6691032877205523E-2</v>
      </c>
      <c r="T264">
        <f t="shared" si="94"/>
        <v>235</v>
      </c>
      <c r="U264">
        <f t="shared" si="95"/>
        <v>726172.0800477349</v>
      </c>
      <c r="V264">
        <f t="shared" si="96"/>
        <v>182</v>
      </c>
      <c r="W264">
        <f t="shared" si="97"/>
        <v>23.721648310892228</v>
      </c>
      <c r="X264">
        <f t="shared" si="98"/>
        <v>145</v>
      </c>
      <c r="Y264">
        <f t="shared" si="99"/>
        <v>190</v>
      </c>
      <c r="Z264">
        <v>0.22570000000000001</v>
      </c>
      <c r="AA264">
        <v>296</v>
      </c>
      <c r="AB264">
        <v>0.50929999999999997</v>
      </c>
      <c r="AC264">
        <f t="shared" si="100"/>
        <v>0.36749999999999999</v>
      </c>
      <c r="AD264">
        <v>232</v>
      </c>
      <c r="AE264">
        <v>0.3417</v>
      </c>
      <c r="AF264">
        <v>228</v>
      </c>
      <c r="AG264">
        <v>0.35909999999999997</v>
      </c>
      <c r="AH264">
        <v>232</v>
      </c>
      <c r="AI264">
        <f t="shared" si="101"/>
        <v>216.5</v>
      </c>
      <c r="AJ264">
        <f>IF(C264=1,(AI264/Z264),REF)</f>
        <v>959.23792645104118</v>
      </c>
      <c r="AK264">
        <f t="shared" si="102"/>
        <v>268</v>
      </c>
      <c r="AL264">
        <f>IF(B264=1,(AI264/AC264),REF)</f>
        <v>589.11564625850338</v>
      </c>
      <c r="AM264">
        <f t="shared" si="103"/>
        <v>228</v>
      </c>
      <c r="AN264">
        <f t="shared" si="104"/>
        <v>228</v>
      </c>
      <c r="AO264" t="str">
        <f t="shared" si="105"/>
        <v>LIU</v>
      </c>
      <c r="AP264">
        <f t="shared" si="106"/>
        <v>0.11560405893991034</v>
      </c>
      <c r="AQ264">
        <f t="shared" si="107"/>
        <v>0.16938524894516438</v>
      </c>
      <c r="AR264">
        <f t="shared" si="108"/>
        <v>0.4586901650779347</v>
      </c>
      <c r="AS264" t="str">
        <f t="shared" si="109"/>
        <v>LIU</v>
      </c>
      <c r="AT264">
        <f t="shared" si="110"/>
        <v>0.4586901650779347</v>
      </c>
      <c r="AU264">
        <f t="shared" si="111"/>
        <v>263</v>
      </c>
      <c r="AV264">
        <f t="shared" si="112"/>
        <v>241</v>
      </c>
      <c r="AW264">
        <f t="shared" si="113"/>
        <v>253</v>
      </c>
      <c r="AX264" t="str">
        <f t="shared" si="114"/>
        <v>LIU</v>
      </c>
      <c r="AY264" t="str">
        <f t="shared" si="115"/>
        <v/>
      </c>
      <c r="AZ264">
        <v>263</v>
      </c>
      <c r="BI264" t="s">
        <v>105</v>
      </c>
      <c r="BJ264">
        <v>0.49924344449066776</v>
      </c>
    </row>
    <row r="265" spans="2:62">
      <c r="B265">
        <v>1</v>
      </c>
      <c r="C265">
        <v>1</v>
      </c>
      <c r="D265" t="s">
        <v>215</v>
      </c>
      <c r="E265">
        <v>66.869299999999996</v>
      </c>
      <c r="F265">
        <v>251</v>
      </c>
      <c r="G265">
        <v>65.159599999999998</v>
      </c>
      <c r="H265">
        <v>275</v>
      </c>
      <c r="I265">
        <v>103.34099999999999</v>
      </c>
      <c r="J265">
        <v>147</v>
      </c>
      <c r="K265">
        <v>100.502</v>
      </c>
      <c r="L265">
        <v>223</v>
      </c>
      <c r="M265">
        <v>103.824</v>
      </c>
      <c r="N265">
        <v>229</v>
      </c>
      <c r="O265">
        <v>106.943</v>
      </c>
      <c r="P265">
        <v>256</v>
      </c>
      <c r="Q265">
        <v>-6.4413400000000003</v>
      </c>
      <c r="R265">
        <v>244</v>
      </c>
      <c r="S265">
        <f t="shared" si="93"/>
        <v>-9.6322228586212255E-2</v>
      </c>
      <c r="T265">
        <f t="shared" si="94"/>
        <v>244</v>
      </c>
      <c r="U265">
        <f t="shared" si="95"/>
        <v>675423.52905107709</v>
      </c>
      <c r="V265">
        <f t="shared" si="96"/>
        <v>239</v>
      </c>
      <c r="W265">
        <f t="shared" si="97"/>
        <v>26.388639713203801</v>
      </c>
      <c r="X265">
        <f t="shared" si="98"/>
        <v>277</v>
      </c>
      <c r="Y265">
        <f t="shared" si="99"/>
        <v>260.5</v>
      </c>
      <c r="Z265">
        <v>0.2331</v>
      </c>
      <c r="AA265">
        <v>290</v>
      </c>
      <c r="AB265">
        <v>0.4894</v>
      </c>
      <c r="AC265">
        <f t="shared" si="100"/>
        <v>0.36125000000000002</v>
      </c>
      <c r="AD265">
        <v>237</v>
      </c>
      <c r="AE265">
        <v>0.14879999999999999</v>
      </c>
      <c r="AF265">
        <v>322</v>
      </c>
      <c r="AG265">
        <v>0.28189999999999998</v>
      </c>
      <c r="AH265">
        <v>266</v>
      </c>
      <c r="AI265">
        <f t="shared" si="101"/>
        <v>261.41666666666669</v>
      </c>
      <c r="AJ265">
        <f>IF(C265=1,(AI265/Z265),REF)</f>
        <v>1121.4786214786216</v>
      </c>
      <c r="AK265">
        <f t="shared" si="102"/>
        <v>279</v>
      </c>
      <c r="AL265">
        <f>IF(B265=1,(AI265/AC265),REF)</f>
        <v>723.64475201845448</v>
      </c>
      <c r="AM265">
        <f t="shared" si="103"/>
        <v>252</v>
      </c>
      <c r="AN265">
        <f t="shared" si="104"/>
        <v>237</v>
      </c>
      <c r="AO265" t="str">
        <f t="shared" si="105"/>
        <v>Montana</v>
      </c>
      <c r="AP265">
        <f t="shared" si="106"/>
        <v>0.11754315172670753</v>
      </c>
      <c r="AQ265">
        <f t="shared" si="107"/>
        <v>0.16227831576025725</v>
      </c>
      <c r="AR265">
        <f t="shared" si="108"/>
        <v>0.45534483391350083</v>
      </c>
      <c r="AS265" t="str">
        <f t="shared" si="109"/>
        <v>Montana</v>
      </c>
      <c r="AT265">
        <f t="shared" si="110"/>
        <v>0.45534483391350083</v>
      </c>
      <c r="AU265">
        <f t="shared" si="111"/>
        <v>264</v>
      </c>
      <c r="AV265">
        <f t="shared" si="112"/>
        <v>246</v>
      </c>
      <c r="AW265">
        <f t="shared" si="113"/>
        <v>257</v>
      </c>
      <c r="AX265" t="str">
        <f t="shared" si="114"/>
        <v>Montana</v>
      </c>
      <c r="AY265" t="str">
        <f t="shared" si="115"/>
        <v/>
      </c>
      <c r="AZ265">
        <v>264</v>
      </c>
      <c r="BI265" t="s">
        <v>302</v>
      </c>
      <c r="BJ265">
        <v>0.49693062151038503</v>
      </c>
    </row>
    <row r="266" spans="2:62">
      <c r="B266">
        <v>1</v>
      </c>
      <c r="C266">
        <v>1</v>
      </c>
      <c r="D266" t="s">
        <v>191</v>
      </c>
      <c r="E266">
        <v>69.221900000000005</v>
      </c>
      <c r="F266">
        <v>107</v>
      </c>
      <c r="G266">
        <v>68.491799999999998</v>
      </c>
      <c r="H266">
        <v>95</v>
      </c>
      <c r="I266">
        <v>99.629000000000005</v>
      </c>
      <c r="J266">
        <v>226</v>
      </c>
      <c r="K266">
        <v>100.248</v>
      </c>
      <c r="L266">
        <v>232</v>
      </c>
      <c r="M266">
        <v>105.5</v>
      </c>
      <c r="N266">
        <v>266</v>
      </c>
      <c r="O266">
        <v>108.797</v>
      </c>
      <c r="P266">
        <v>280</v>
      </c>
      <c r="Q266">
        <v>-8.5488499999999998</v>
      </c>
      <c r="R266">
        <v>269</v>
      </c>
      <c r="S266">
        <f t="shared" si="93"/>
        <v>-0.12350137745424485</v>
      </c>
      <c r="T266">
        <f t="shared" si="94"/>
        <v>267</v>
      </c>
      <c r="U266">
        <f t="shared" si="95"/>
        <v>695656.66366373771</v>
      </c>
      <c r="V266">
        <f t="shared" si="96"/>
        <v>214</v>
      </c>
      <c r="W266">
        <f t="shared" si="97"/>
        <v>26.202549895181029</v>
      </c>
      <c r="X266">
        <f t="shared" si="98"/>
        <v>271</v>
      </c>
      <c r="Y266">
        <f t="shared" si="99"/>
        <v>269</v>
      </c>
      <c r="Z266">
        <v>0.29210000000000003</v>
      </c>
      <c r="AA266">
        <v>263</v>
      </c>
      <c r="AB266">
        <v>0.27500000000000002</v>
      </c>
      <c r="AC266">
        <f t="shared" si="100"/>
        <v>0.28355000000000002</v>
      </c>
      <c r="AD266">
        <v>271</v>
      </c>
      <c r="AE266">
        <v>0.28820000000000001</v>
      </c>
      <c r="AF266">
        <v>253</v>
      </c>
      <c r="AG266">
        <v>0.35520000000000002</v>
      </c>
      <c r="AH266">
        <v>234</v>
      </c>
      <c r="AI266">
        <f t="shared" si="101"/>
        <v>251.33333333333334</v>
      </c>
      <c r="AJ266">
        <f>IF(C266=1,(AI266/Z266),REF)</f>
        <v>860.43592377039818</v>
      </c>
      <c r="AK266">
        <f t="shared" si="102"/>
        <v>258</v>
      </c>
      <c r="AL266">
        <f>IF(B266=1,(AI266/AC266),REF)</f>
        <v>886.38100276259331</v>
      </c>
      <c r="AM266">
        <f t="shared" si="103"/>
        <v>268</v>
      </c>
      <c r="AN266">
        <f t="shared" si="104"/>
        <v>253</v>
      </c>
      <c r="AO266" t="str">
        <f t="shared" si="105"/>
        <v>Manhattan</v>
      </c>
      <c r="AP266">
        <f t="shared" si="106"/>
        <v>0.15124946995821337</v>
      </c>
      <c r="AQ266">
        <f t="shared" si="107"/>
        <v>0.12418536258566421</v>
      </c>
      <c r="AR266">
        <f t="shared" si="108"/>
        <v>0.45247599789812426</v>
      </c>
      <c r="AS266" t="str">
        <f t="shared" si="109"/>
        <v>Manhattan</v>
      </c>
      <c r="AT266">
        <f t="shared" si="110"/>
        <v>0.45247599789812426</v>
      </c>
      <c r="AU266">
        <f t="shared" si="111"/>
        <v>265</v>
      </c>
      <c r="AV266">
        <f t="shared" si="112"/>
        <v>263</v>
      </c>
      <c r="AW266">
        <f t="shared" si="113"/>
        <v>269</v>
      </c>
      <c r="AX266" t="str">
        <f t="shared" si="114"/>
        <v>Manhattan</v>
      </c>
      <c r="AY266" t="str">
        <f t="shared" si="115"/>
        <v/>
      </c>
      <c r="AZ266">
        <v>265</v>
      </c>
      <c r="BI266" t="s">
        <v>172</v>
      </c>
      <c r="BJ266">
        <v>0.49620420710566782</v>
      </c>
    </row>
    <row r="267" spans="2:62">
      <c r="B267">
        <v>1</v>
      </c>
      <c r="C267">
        <v>1</v>
      </c>
      <c r="D267" t="s">
        <v>36</v>
      </c>
      <c r="E267">
        <v>63.427999999999997</v>
      </c>
      <c r="F267">
        <v>347</v>
      </c>
      <c r="G267">
        <v>63.158000000000001</v>
      </c>
      <c r="H267">
        <v>340</v>
      </c>
      <c r="I267">
        <v>92.940600000000003</v>
      </c>
      <c r="J267">
        <v>334</v>
      </c>
      <c r="K267">
        <v>96.0428</v>
      </c>
      <c r="L267">
        <v>305</v>
      </c>
      <c r="M267">
        <v>104.316</v>
      </c>
      <c r="N267">
        <v>245</v>
      </c>
      <c r="O267">
        <v>103.815</v>
      </c>
      <c r="P267">
        <v>196</v>
      </c>
      <c r="Q267">
        <v>-7.7724500000000001</v>
      </c>
      <c r="R267">
        <v>257</v>
      </c>
      <c r="S267">
        <f t="shared" si="93"/>
        <v>-0.12253578861070819</v>
      </c>
      <c r="T267">
        <f t="shared" si="94"/>
        <v>265</v>
      </c>
      <c r="U267">
        <f t="shared" si="95"/>
        <v>585073.79012274742</v>
      </c>
      <c r="V267">
        <f t="shared" si="96"/>
        <v>334</v>
      </c>
      <c r="W267">
        <f t="shared" si="97"/>
        <v>26.529872068990727</v>
      </c>
      <c r="X267">
        <f t="shared" si="98"/>
        <v>284</v>
      </c>
      <c r="Y267">
        <f t="shared" si="99"/>
        <v>274.5</v>
      </c>
      <c r="Z267">
        <v>0.25869999999999999</v>
      </c>
      <c r="AA267">
        <v>275</v>
      </c>
      <c r="AB267">
        <v>0.38819999999999999</v>
      </c>
      <c r="AC267">
        <f t="shared" si="100"/>
        <v>0.32345000000000002</v>
      </c>
      <c r="AD267">
        <v>254</v>
      </c>
      <c r="AE267">
        <v>0.26279999999999998</v>
      </c>
      <c r="AF267">
        <v>270</v>
      </c>
      <c r="AG267">
        <v>0.27460000000000001</v>
      </c>
      <c r="AH267">
        <v>272</v>
      </c>
      <c r="AI267">
        <f t="shared" si="101"/>
        <v>278.25</v>
      </c>
      <c r="AJ267">
        <f>IF(C267=1,(AI267/Z267),REF)</f>
        <v>1075.5701584847313</v>
      </c>
      <c r="AK267">
        <f t="shared" si="102"/>
        <v>277</v>
      </c>
      <c r="AL267">
        <f>IF(B267=1,(AI267/AC267),REF)</f>
        <v>860.25660844025344</v>
      </c>
      <c r="AM267">
        <f t="shared" si="103"/>
        <v>266</v>
      </c>
      <c r="AN267">
        <f t="shared" si="104"/>
        <v>254</v>
      </c>
      <c r="AO267" t="str">
        <f t="shared" si="105"/>
        <v>Air Force</v>
      </c>
      <c r="AP267">
        <f t="shared" si="106"/>
        <v>0.13099861743220698</v>
      </c>
      <c r="AQ267">
        <f t="shared" si="107"/>
        <v>0.14219095342268825</v>
      </c>
      <c r="AR267">
        <f t="shared" si="108"/>
        <v>0.45099699492379713</v>
      </c>
      <c r="AS267" t="str">
        <f t="shared" si="109"/>
        <v>Air Force</v>
      </c>
      <c r="AT267">
        <f t="shared" si="110"/>
        <v>0.45099699492379713</v>
      </c>
      <c r="AU267">
        <f t="shared" si="111"/>
        <v>266</v>
      </c>
      <c r="AV267">
        <f t="shared" si="112"/>
        <v>258</v>
      </c>
      <c r="AW267">
        <f t="shared" si="113"/>
        <v>267</v>
      </c>
      <c r="AX267" t="str">
        <f t="shared" si="114"/>
        <v>Air Force</v>
      </c>
      <c r="AY267" t="str">
        <f t="shared" si="115"/>
        <v/>
      </c>
      <c r="AZ267">
        <v>266</v>
      </c>
      <c r="BI267" t="s">
        <v>98</v>
      </c>
      <c r="BJ267">
        <v>0.49607853429351056</v>
      </c>
    </row>
    <row r="268" spans="2:62">
      <c r="B268">
        <v>1</v>
      </c>
      <c r="C268">
        <v>1</v>
      </c>
      <c r="D268" t="s">
        <v>268</v>
      </c>
      <c r="E268">
        <v>65.4178</v>
      </c>
      <c r="F268">
        <v>313</v>
      </c>
      <c r="G268">
        <v>64.043599999999998</v>
      </c>
      <c r="H268">
        <v>327</v>
      </c>
      <c r="I268">
        <v>96.070400000000006</v>
      </c>
      <c r="J268">
        <v>294</v>
      </c>
      <c r="K268">
        <v>96.504499999999993</v>
      </c>
      <c r="L268">
        <v>298</v>
      </c>
      <c r="M268">
        <v>103.386</v>
      </c>
      <c r="N268">
        <v>219</v>
      </c>
      <c r="O268">
        <v>104.943</v>
      </c>
      <c r="P268">
        <v>214</v>
      </c>
      <c r="Q268">
        <v>-8.4387699999999999</v>
      </c>
      <c r="R268">
        <v>267</v>
      </c>
      <c r="S268">
        <f t="shared" si="93"/>
        <v>-0.12899394354441765</v>
      </c>
      <c r="T268">
        <f t="shared" si="94"/>
        <v>274</v>
      </c>
      <c r="U268">
        <f t="shared" si="95"/>
        <v>609243.72473401029</v>
      </c>
      <c r="V268">
        <f t="shared" si="96"/>
        <v>322</v>
      </c>
      <c r="W268">
        <f t="shared" si="97"/>
        <v>26.171560923639927</v>
      </c>
      <c r="X268">
        <f t="shared" si="98"/>
        <v>268</v>
      </c>
      <c r="Y268">
        <f t="shared" si="99"/>
        <v>271</v>
      </c>
      <c r="Z268">
        <v>0.30709999999999998</v>
      </c>
      <c r="AA268">
        <v>251</v>
      </c>
      <c r="AB268">
        <v>0.22339999999999999</v>
      </c>
      <c r="AC268">
        <f t="shared" si="100"/>
        <v>0.26524999999999999</v>
      </c>
      <c r="AD268">
        <v>282</v>
      </c>
      <c r="AE268">
        <v>0.32929999999999998</v>
      </c>
      <c r="AF268">
        <v>242</v>
      </c>
      <c r="AG268">
        <v>0.28910000000000002</v>
      </c>
      <c r="AH268">
        <v>262</v>
      </c>
      <c r="AI268">
        <f t="shared" si="101"/>
        <v>275.5</v>
      </c>
      <c r="AJ268">
        <f>IF(C268=1,(AI268/Z268),REF)</f>
        <v>897.10192119830674</v>
      </c>
      <c r="AK268">
        <f t="shared" si="102"/>
        <v>263</v>
      </c>
      <c r="AL268">
        <f>IF(B268=1,(AI268/AC268),REF)</f>
        <v>1038.6427898209238</v>
      </c>
      <c r="AM268">
        <f t="shared" si="103"/>
        <v>284</v>
      </c>
      <c r="AN268">
        <f t="shared" si="104"/>
        <v>242</v>
      </c>
      <c r="AO268" t="str">
        <f t="shared" si="105"/>
        <v>Presbyterian</v>
      </c>
      <c r="AP268">
        <f t="shared" si="106"/>
        <v>0.15835427621156142</v>
      </c>
      <c r="AQ268">
        <f t="shared" si="107"/>
        <v>0.11389126828005748</v>
      </c>
      <c r="AR268">
        <f t="shared" si="108"/>
        <v>0.45037296636655755</v>
      </c>
      <c r="AS268" t="str">
        <f t="shared" si="109"/>
        <v>Presbyterian</v>
      </c>
      <c r="AT268">
        <f t="shared" si="110"/>
        <v>0.45037296636655755</v>
      </c>
      <c r="AU268">
        <f t="shared" si="111"/>
        <v>267</v>
      </c>
      <c r="AV268">
        <f t="shared" si="112"/>
        <v>263.66666666666669</v>
      </c>
      <c r="AW268">
        <f t="shared" si="113"/>
        <v>270</v>
      </c>
      <c r="AX268" t="str">
        <f t="shared" si="114"/>
        <v>Presbyterian</v>
      </c>
      <c r="AY268" t="str">
        <f t="shared" si="115"/>
        <v/>
      </c>
      <c r="AZ268">
        <v>267</v>
      </c>
      <c r="BI268" t="s">
        <v>194</v>
      </c>
      <c r="BJ268">
        <v>0.49526208621344425</v>
      </c>
    </row>
    <row r="269" spans="2:62">
      <c r="B269">
        <v>1</v>
      </c>
      <c r="C269">
        <v>1</v>
      </c>
      <c r="D269" t="s">
        <v>113</v>
      </c>
      <c r="E269">
        <v>71.690100000000001</v>
      </c>
      <c r="F269">
        <v>34</v>
      </c>
      <c r="G269">
        <v>70.772400000000005</v>
      </c>
      <c r="H269">
        <v>23</v>
      </c>
      <c r="I269">
        <v>103.31100000000001</v>
      </c>
      <c r="J269">
        <v>149</v>
      </c>
      <c r="K269">
        <v>101.367</v>
      </c>
      <c r="L269">
        <v>209</v>
      </c>
      <c r="M269">
        <v>105.283</v>
      </c>
      <c r="N269">
        <v>258</v>
      </c>
      <c r="O269">
        <v>109.35899999999999</v>
      </c>
      <c r="P269">
        <v>293</v>
      </c>
      <c r="Q269">
        <v>-7.9916999999999998</v>
      </c>
      <c r="R269">
        <v>260</v>
      </c>
      <c r="S269">
        <f t="shared" si="93"/>
        <v>-0.11147982775864436</v>
      </c>
      <c r="T269">
        <f t="shared" si="94"/>
        <v>258</v>
      </c>
      <c r="U269">
        <f t="shared" si="95"/>
        <v>736635.03984127892</v>
      </c>
      <c r="V269">
        <f t="shared" si="96"/>
        <v>158</v>
      </c>
      <c r="W269">
        <f t="shared" si="97"/>
        <v>25.509859244067908</v>
      </c>
      <c r="X269">
        <f t="shared" si="98"/>
        <v>241</v>
      </c>
      <c r="Y269">
        <f t="shared" si="99"/>
        <v>249.5</v>
      </c>
      <c r="Z269">
        <v>0.23649999999999999</v>
      </c>
      <c r="AA269">
        <v>287</v>
      </c>
      <c r="AB269">
        <v>0.4304</v>
      </c>
      <c r="AC269">
        <f t="shared" si="100"/>
        <v>0.33345000000000002</v>
      </c>
      <c r="AD269">
        <v>249</v>
      </c>
      <c r="AE269">
        <v>0.14860000000000001</v>
      </c>
      <c r="AF269">
        <v>323</v>
      </c>
      <c r="AG269">
        <v>0.48230000000000001</v>
      </c>
      <c r="AH269">
        <v>180</v>
      </c>
      <c r="AI269">
        <f t="shared" si="101"/>
        <v>236.25</v>
      </c>
      <c r="AJ269">
        <f>IF(C269=1,(AI269/Z269),REF)</f>
        <v>998.94291754756875</v>
      </c>
      <c r="AK269">
        <f t="shared" si="102"/>
        <v>272</v>
      </c>
      <c r="AL269">
        <f>IF(B269=1,(AI269/AC269),REF)</f>
        <v>708.50202429149795</v>
      </c>
      <c r="AM269">
        <f t="shared" si="103"/>
        <v>250</v>
      </c>
      <c r="AN269">
        <f t="shared" si="104"/>
        <v>249</v>
      </c>
      <c r="AO269" t="str">
        <f t="shared" si="105"/>
        <v>Eastern Kentucky</v>
      </c>
      <c r="AP269">
        <f t="shared" si="106"/>
        <v>0.12064553001405891</v>
      </c>
      <c r="AQ269">
        <f t="shared" si="107"/>
        <v>0.1501866733772047</v>
      </c>
      <c r="AR269">
        <f t="shared" si="108"/>
        <v>0.44943627558825733</v>
      </c>
      <c r="AS269" t="str">
        <f t="shared" si="109"/>
        <v>Eastern Kentucky</v>
      </c>
      <c r="AT269">
        <f t="shared" si="110"/>
        <v>0.44943627558825733</v>
      </c>
      <c r="AU269">
        <f t="shared" si="111"/>
        <v>268</v>
      </c>
      <c r="AV269">
        <f t="shared" si="112"/>
        <v>255.33333333333334</v>
      </c>
      <c r="AW269">
        <f t="shared" si="113"/>
        <v>264</v>
      </c>
      <c r="AX269" t="str">
        <f t="shared" si="114"/>
        <v>Eastern Kentucky</v>
      </c>
      <c r="AY269" t="str">
        <f t="shared" si="115"/>
        <v/>
      </c>
      <c r="AZ269">
        <v>268</v>
      </c>
      <c r="BI269" t="s">
        <v>70</v>
      </c>
      <c r="BJ269">
        <v>0.49199901039973848</v>
      </c>
    </row>
    <row r="270" spans="2:62">
      <c r="B270">
        <v>1</v>
      </c>
      <c r="C270">
        <v>1</v>
      </c>
      <c r="D270" t="s">
        <v>263</v>
      </c>
      <c r="E270">
        <v>71.329800000000006</v>
      </c>
      <c r="F270">
        <v>42</v>
      </c>
      <c r="G270">
        <v>69.8108</v>
      </c>
      <c r="H270">
        <v>48</v>
      </c>
      <c r="I270">
        <v>93.622799999999998</v>
      </c>
      <c r="J270">
        <v>330</v>
      </c>
      <c r="K270">
        <v>97.910200000000003</v>
      </c>
      <c r="L270">
        <v>275</v>
      </c>
      <c r="M270">
        <v>108.14400000000001</v>
      </c>
      <c r="N270">
        <v>307</v>
      </c>
      <c r="O270">
        <v>107.123</v>
      </c>
      <c r="P270">
        <v>258</v>
      </c>
      <c r="Q270">
        <v>-9.2126800000000006</v>
      </c>
      <c r="R270">
        <v>278</v>
      </c>
      <c r="S270">
        <f t="shared" si="93"/>
        <v>-0.12915779940501726</v>
      </c>
      <c r="T270">
        <f t="shared" si="94"/>
        <v>275</v>
      </c>
      <c r="U270">
        <f t="shared" si="95"/>
        <v>683796.51286252053</v>
      </c>
      <c r="V270">
        <f t="shared" si="96"/>
        <v>228</v>
      </c>
      <c r="W270">
        <f t="shared" si="97"/>
        <v>24.805121370539233</v>
      </c>
      <c r="X270">
        <f t="shared" si="98"/>
        <v>197</v>
      </c>
      <c r="Y270">
        <f t="shared" si="99"/>
        <v>236</v>
      </c>
      <c r="Z270">
        <v>0.26229999999999998</v>
      </c>
      <c r="AA270">
        <v>271</v>
      </c>
      <c r="AB270">
        <v>0.34849999999999998</v>
      </c>
      <c r="AC270">
        <f t="shared" si="100"/>
        <v>0.3054</v>
      </c>
      <c r="AD270">
        <v>263</v>
      </c>
      <c r="AE270">
        <v>0.24160000000000001</v>
      </c>
      <c r="AF270">
        <v>279</v>
      </c>
      <c r="AG270">
        <v>0.39340000000000003</v>
      </c>
      <c r="AH270">
        <v>217</v>
      </c>
      <c r="AI270">
        <f t="shared" si="101"/>
        <v>249.66666666666666</v>
      </c>
      <c r="AJ270">
        <f>IF(C270=1,(AI270/Z270),REF)</f>
        <v>951.83631973567162</v>
      </c>
      <c r="AK270">
        <f t="shared" si="102"/>
        <v>267</v>
      </c>
      <c r="AL270">
        <f>IF(B270=1,(AI270/AC270),REF)</f>
        <v>817.50709452084698</v>
      </c>
      <c r="AM270">
        <f t="shared" si="103"/>
        <v>260</v>
      </c>
      <c r="AN270">
        <f t="shared" si="104"/>
        <v>260</v>
      </c>
      <c r="AO270" t="str">
        <f t="shared" si="105"/>
        <v>Pepperdine</v>
      </c>
      <c r="AP270">
        <f t="shared" si="106"/>
        <v>0.13445477218005761</v>
      </c>
      <c r="AQ270">
        <f t="shared" si="107"/>
        <v>0.13511417208301027</v>
      </c>
      <c r="AR270">
        <f t="shared" si="108"/>
        <v>0.44859656610547771</v>
      </c>
      <c r="AS270" t="str">
        <f t="shared" si="109"/>
        <v>Pepperdine</v>
      </c>
      <c r="AT270">
        <f t="shared" si="110"/>
        <v>0.44859656610547771</v>
      </c>
      <c r="AU270">
        <f t="shared" si="111"/>
        <v>269</v>
      </c>
      <c r="AV270">
        <f t="shared" si="112"/>
        <v>264</v>
      </c>
      <c r="AW270">
        <f t="shared" si="113"/>
        <v>272</v>
      </c>
      <c r="AX270" t="str">
        <f t="shared" si="114"/>
        <v>Pepperdine</v>
      </c>
      <c r="AY270" t="str">
        <f t="shared" si="115"/>
        <v/>
      </c>
      <c r="AZ270">
        <v>269</v>
      </c>
      <c r="BI270" t="s">
        <v>256</v>
      </c>
      <c r="BJ270">
        <v>0.49177656184434371</v>
      </c>
    </row>
    <row r="271" spans="2:62">
      <c r="B271">
        <v>1</v>
      </c>
      <c r="C271">
        <v>1</v>
      </c>
      <c r="D271" t="s">
        <v>154</v>
      </c>
      <c r="E271">
        <v>68.9696</v>
      </c>
      <c r="F271">
        <v>122</v>
      </c>
      <c r="G271">
        <v>69.138099999999994</v>
      </c>
      <c r="H271">
        <v>65</v>
      </c>
      <c r="I271">
        <v>102.014</v>
      </c>
      <c r="J271">
        <v>175</v>
      </c>
      <c r="K271">
        <v>99.610200000000006</v>
      </c>
      <c r="L271">
        <v>245</v>
      </c>
      <c r="M271">
        <v>105.697</v>
      </c>
      <c r="N271">
        <v>268</v>
      </c>
      <c r="O271">
        <v>110.098</v>
      </c>
      <c r="P271">
        <v>302</v>
      </c>
      <c r="Q271">
        <v>-10.4878</v>
      </c>
      <c r="R271">
        <v>287</v>
      </c>
      <c r="S271">
        <f t="shared" si="93"/>
        <v>-0.1520640978054098</v>
      </c>
      <c r="T271">
        <f t="shared" si="94"/>
        <v>288</v>
      </c>
      <c r="U271">
        <f t="shared" si="95"/>
        <v>684329.60950366128</v>
      </c>
      <c r="V271">
        <f t="shared" si="96"/>
        <v>227</v>
      </c>
      <c r="W271">
        <f t="shared" si="97"/>
        <v>26.803368700882853</v>
      </c>
      <c r="X271">
        <f t="shared" si="98"/>
        <v>292</v>
      </c>
      <c r="Y271">
        <f t="shared" si="99"/>
        <v>290</v>
      </c>
      <c r="Z271">
        <v>0.3019</v>
      </c>
      <c r="AA271">
        <v>256</v>
      </c>
      <c r="AB271">
        <v>0.21129999999999999</v>
      </c>
      <c r="AC271">
        <f t="shared" si="100"/>
        <v>0.25659999999999999</v>
      </c>
      <c r="AD271">
        <v>286</v>
      </c>
      <c r="AE271">
        <v>0.33300000000000002</v>
      </c>
      <c r="AF271">
        <v>235</v>
      </c>
      <c r="AG271">
        <v>0.39410000000000001</v>
      </c>
      <c r="AH271">
        <v>216</v>
      </c>
      <c r="AI271">
        <f t="shared" si="101"/>
        <v>257</v>
      </c>
      <c r="AJ271">
        <f>IF(C271=1,(AI271/Z271),REF)</f>
        <v>851.27525670751902</v>
      </c>
      <c r="AK271">
        <f t="shared" si="102"/>
        <v>257</v>
      </c>
      <c r="AL271">
        <f>IF(B271=1,(AI271/AC271),REF)</f>
        <v>1001.5588464536244</v>
      </c>
      <c r="AM271">
        <f t="shared" si="103"/>
        <v>280</v>
      </c>
      <c r="AN271">
        <f t="shared" si="104"/>
        <v>235</v>
      </c>
      <c r="AO271" t="str">
        <f t="shared" si="105"/>
        <v>Illinois Chicago</v>
      </c>
      <c r="AP271">
        <f t="shared" si="106"/>
        <v>0.15649132576021013</v>
      </c>
      <c r="AQ271">
        <f t="shared" si="107"/>
        <v>0.11067904575436384</v>
      </c>
      <c r="AR271">
        <f t="shared" si="108"/>
        <v>0.44699567339053553</v>
      </c>
      <c r="AS271" t="str">
        <f t="shared" si="109"/>
        <v>Illinois Chicago</v>
      </c>
      <c r="AT271">
        <f t="shared" si="110"/>
        <v>0.44699567339053553</v>
      </c>
      <c r="AU271">
        <f t="shared" si="111"/>
        <v>270</v>
      </c>
      <c r="AV271">
        <f t="shared" si="112"/>
        <v>263.66666666666669</v>
      </c>
      <c r="AW271">
        <f t="shared" si="113"/>
        <v>270</v>
      </c>
      <c r="AX271" t="str">
        <f t="shared" si="114"/>
        <v>Illinois Chicago</v>
      </c>
      <c r="AY271" t="str">
        <f t="shared" si="115"/>
        <v/>
      </c>
      <c r="AZ271">
        <v>270</v>
      </c>
      <c r="BI271" t="s">
        <v>134</v>
      </c>
      <c r="BJ271">
        <v>0.49058582003435358</v>
      </c>
    </row>
    <row r="272" spans="2:62">
      <c r="B272">
        <v>1</v>
      </c>
      <c r="C272">
        <v>1</v>
      </c>
      <c r="D272" t="s">
        <v>315</v>
      </c>
      <c r="E272">
        <v>66.988900000000001</v>
      </c>
      <c r="F272">
        <v>244</v>
      </c>
      <c r="G272">
        <v>65.163799999999995</v>
      </c>
      <c r="H272">
        <v>274</v>
      </c>
      <c r="I272">
        <v>108.63</v>
      </c>
      <c r="J272">
        <v>44</v>
      </c>
      <c r="K272">
        <v>107.06</v>
      </c>
      <c r="L272">
        <v>96</v>
      </c>
      <c r="M272">
        <v>116.902</v>
      </c>
      <c r="N272">
        <v>357</v>
      </c>
      <c r="O272">
        <v>119.081</v>
      </c>
      <c r="P272">
        <v>357</v>
      </c>
      <c r="Q272">
        <v>-12.020899999999999</v>
      </c>
      <c r="R272">
        <v>302</v>
      </c>
      <c r="S272">
        <f t="shared" si="93"/>
        <v>-0.17944763983286785</v>
      </c>
      <c r="T272">
        <f t="shared" si="94"/>
        <v>306</v>
      </c>
      <c r="U272">
        <f t="shared" si="95"/>
        <v>767816.29473604006</v>
      </c>
      <c r="V272">
        <f t="shared" si="96"/>
        <v>115</v>
      </c>
      <c r="W272">
        <f t="shared" si="97"/>
        <v>31.285644810848307</v>
      </c>
      <c r="X272">
        <f t="shared" si="98"/>
        <v>358</v>
      </c>
      <c r="Y272">
        <f t="shared" si="99"/>
        <v>332</v>
      </c>
      <c r="Z272">
        <v>0.2923</v>
      </c>
      <c r="AA272">
        <v>262</v>
      </c>
      <c r="AB272">
        <v>0.24099999999999999</v>
      </c>
      <c r="AC272">
        <f t="shared" si="100"/>
        <v>0.26665</v>
      </c>
      <c r="AD272">
        <v>281</v>
      </c>
      <c r="AE272">
        <v>0.19339999999999999</v>
      </c>
      <c r="AF272">
        <v>296</v>
      </c>
      <c r="AG272">
        <v>0.42659999999999998</v>
      </c>
      <c r="AH272">
        <v>203</v>
      </c>
      <c r="AI272">
        <f t="shared" si="101"/>
        <v>255.5</v>
      </c>
      <c r="AJ272">
        <f>IF(C272=1,(AI272/Z272),REF)</f>
        <v>874.10195005131709</v>
      </c>
      <c r="AK272">
        <f t="shared" si="102"/>
        <v>260</v>
      </c>
      <c r="AL272">
        <f>IF(B272=1,(AI272/AC272),REF)</f>
        <v>958.18488655540978</v>
      </c>
      <c r="AM272">
        <f t="shared" si="103"/>
        <v>274</v>
      </c>
      <c r="AN272">
        <f t="shared" si="104"/>
        <v>260</v>
      </c>
      <c r="AO272" t="str">
        <f t="shared" si="105"/>
        <v>St. Thomas</v>
      </c>
      <c r="AP272">
        <f t="shared" si="106"/>
        <v>0.15111471773329843</v>
      </c>
      <c r="AQ272">
        <f t="shared" si="107"/>
        <v>0.11565215682564751</v>
      </c>
      <c r="AR272">
        <f t="shared" si="108"/>
        <v>0.44672551891782025</v>
      </c>
      <c r="AS272" t="str">
        <f t="shared" si="109"/>
        <v>St. Thomas</v>
      </c>
      <c r="AT272">
        <f t="shared" si="110"/>
        <v>0.44672551891782025</v>
      </c>
      <c r="AU272">
        <f t="shared" si="111"/>
        <v>271</v>
      </c>
      <c r="AV272">
        <f t="shared" si="112"/>
        <v>270.66666666666669</v>
      </c>
      <c r="AW272">
        <f t="shared" si="113"/>
        <v>278</v>
      </c>
      <c r="AX272" t="str">
        <f t="shared" si="114"/>
        <v>St. Thomas</v>
      </c>
      <c r="AY272" t="str">
        <f t="shared" si="115"/>
        <v/>
      </c>
      <c r="AZ272">
        <v>271</v>
      </c>
      <c r="BI272" t="s">
        <v>304</v>
      </c>
      <c r="BJ272">
        <v>0.49040162077264987</v>
      </c>
    </row>
    <row r="273" spans="2:62">
      <c r="B273">
        <v>1</v>
      </c>
      <c r="C273">
        <v>1</v>
      </c>
      <c r="D273" t="s">
        <v>306</v>
      </c>
      <c r="E273">
        <v>73.157499999999999</v>
      </c>
      <c r="F273">
        <v>11</v>
      </c>
      <c r="G273">
        <v>70.562600000000003</v>
      </c>
      <c r="H273">
        <v>29</v>
      </c>
      <c r="I273">
        <v>103.839</v>
      </c>
      <c r="J273">
        <v>134</v>
      </c>
      <c r="K273">
        <v>103.017</v>
      </c>
      <c r="L273">
        <v>181</v>
      </c>
      <c r="M273">
        <v>108.199</v>
      </c>
      <c r="N273">
        <v>308</v>
      </c>
      <c r="O273">
        <v>112.10899999999999</v>
      </c>
      <c r="P273">
        <v>336</v>
      </c>
      <c r="Q273">
        <v>-9.0917399999999997</v>
      </c>
      <c r="R273">
        <v>276</v>
      </c>
      <c r="S273">
        <f t="shared" si="93"/>
        <v>-0.1242798072651471</v>
      </c>
      <c r="T273">
        <f t="shared" si="94"/>
        <v>269</v>
      </c>
      <c r="U273">
        <f t="shared" si="95"/>
        <v>776384.13620751747</v>
      </c>
      <c r="V273">
        <f t="shared" si="96"/>
        <v>107</v>
      </c>
      <c r="W273">
        <f t="shared" si="97"/>
        <v>26.011530707084173</v>
      </c>
      <c r="X273">
        <f t="shared" si="98"/>
        <v>265</v>
      </c>
      <c r="Y273">
        <f t="shared" si="99"/>
        <v>267</v>
      </c>
      <c r="Z273">
        <v>0.30209999999999998</v>
      </c>
      <c r="AA273">
        <v>255</v>
      </c>
      <c r="AB273">
        <v>0.1893</v>
      </c>
      <c r="AC273">
        <f t="shared" si="100"/>
        <v>0.24569999999999997</v>
      </c>
      <c r="AD273">
        <v>291</v>
      </c>
      <c r="AE273">
        <v>0.27750000000000002</v>
      </c>
      <c r="AF273">
        <v>260</v>
      </c>
      <c r="AG273">
        <v>0.29509999999999997</v>
      </c>
      <c r="AH273">
        <v>258</v>
      </c>
      <c r="AI273">
        <f t="shared" si="101"/>
        <v>242</v>
      </c>
      <c r="AJ273">
        <f>IF(C273=1,(AI273/Z273),REF)</f>
        <v>801.05925190334335</v>
      </c>
      <c r="AK273">
        <f t="shared" si="102"/>
        <v>253</v>
      </c>
      <c r="AL273">
        <f>IF(B273=1,(AI273/AC273),REF)</f>
        <v>984.940984940985</v>
      </c>
      <c r="AM273">
        <f t="shared" si="103"/>
        <v>278</v>
      </c>
      <c r="AN273">
        <f t="shared" si="104"/>
        <v>253</v>
      </c>
      <c r="AO273" t="str">
        <f t="shared" si="105"/>
        <v>Southeastern Louisiana</v>
      </c>
      <c r="AP273">
        <f t="shared" si="106"/>
        <v>0.15755000417667578</v>
      </c>
      <c r="AQ273">
        <f t="shared" si="107"/>
        <v>0.10619943183333126</v>
      </c>
      <c r="AR273">
        <f t="shared" si="108"/>
        <v>0.44469742796206213</v>
      </c>
      <c r="AS273" t="str">
        <f t="shared" si="109"/>
        <v>Southeastern Louisiana</v>
      </c>
      <c r="AT273">
        <f t="shared" si="110"/>
        <v>0.44469742796206213</v>
      </c>
      <c r="AU273">
        <f t="shared" si="111"/>
        <v>272</v>
      </c>
      <c r="AV273">
        <f t="shared" si="112"/>
        <v>272</v>
      </c>
      <c r="AW273">
        <f t="shared" si="113"/>
        <v>279</v>
      </c>
      <c r="AX273" t="str">
        <f t="shared" si="114"/>
        <v>Southeastern Louisiana</v>
      </c>
      <c r="AY273" t="str">
        <f t="shared" si="115"/>
        <v/>
      </c>
      <c r="AZ273">
        <v>272</v>
      </c>
      <c r="BI273" t="s">
        <v>131</v>
      </c>
      <c r="BJ273">
        <v>0.48790194149486343</v>
      </c>
    </row>
    <row r="274" spans="2:62">
      <c r="B274">
        <v>1</v>
      </c>
      <c r="C274">
        <v>1</v>
      </c>
      <c r="D274" t="s">
        <v>240</v>
      </c>
      <c r="E274">
        <v>68.496499999999997</v>
      </c>
      <c r="F274">
        <v>154</v>
      </c>
      <c r="G274">
        <v>67.629300000000001</v>
      </c>
      <c r="H274">
        <v>129</v>
      </c>
      <c r="I274">
        <v>94.4816</v>
      </c>
      <c r="J274">
        <v>316</v>
      </c>
      <c r="K274">
        <v>97.373000000000005</v>
      </c>
      <c r="L274">
        <v>278</v>
      </c>
      <c r="M274">
        <v>106.84699999999999</v>
      </c>
      <c r="N274">
        <v>278</v>
      </c>
      <c r="O274">
        <v>106.03</v>
      </c>
      <c r="P274">
        <v>243</v>
      </c>
      <c r="Q274">
        <v>-8.6573799999999999</v>
      </c>
      <c r="R274">
        <v>272</v>
      </c>
      <c r="S274">
        <f t="shared" si="93"/>
        <v>-0.12638601972363547</v>
      </c>
      <c r="T274">
        <f t="shared" si="94"/>
        <v>272</v>
      </c>
      <c r="U274">
        <f t="shared" si="95"/>
        <v>649449.64208254847</v>
      </c>
      <c r="V274">
        <f t="shared" si="96"/>
        <v>279</v>
      </c>
      <c r="W274">
        <f t="shared" si="97"/>
        <v>25.410759015556742</v>
      </c>
      <c r="X274">
        <f t="shared" si="98"/>
        <v>234</v>
      </c>
      <c r="Y274">
        <f t="shared" si="99"/>
        <v>253</v>
      </c>
      <c r="Z274">
        <v>0.26519999999999999</v>
      </c>
      <c r="AA274">
        <v>268</v>
      </c>
      <c r="AB274">
        <v>0.31569999999999998</v>
      </c>
      <c r="AC274">
        <f t="shared" si="100"/>
        <v>0.29044999999999999</v>
      </c>
      <c r="AD274">
        <v>265</v>
      </c>
      <c r="AE274">
        <v>0.39539999999999997</v>
      </c>
      <c r="AF274">
        <v>210</v>
      </c>
      <c r="AG274">
        <v>0.23480000000000001</v>
      </c>
      <c r="AH274">
        <v>290</v>
      </c>
      <c r="AI274">
        <f t="shared" si="101"/>
        <v>261.5</v>
      </c>
      <c r="AJ274">
        <f>IF(C274=1,(AI274/Z274),REF)</f>
        <v>986.04826546003017</v>
      </c>
      <c r="AK274">
        <f t="shared" si="102"/>
        <v>271</v>
      </c>
      <c r="AL274">
        <f>IF(B274=1,(AI274/AC274),REF)</f>
        <v>900.32707867102772</v>
      </c>
      <c r="AM274">
        <f t="shared" si="103"/>
        <v>270</v>
      </c>
      <c r="AN274">
        <f t="shared" si="104"/>
        <v>210</v>
      </c>
      <c r="AO274" t="str">
        <f t="shared" si="105"/>
        <v>North Florida</v>
      </c>
      <c r="AP274">
        <f t="shared" si="106"/>
        <v>0.13546211754120233</v>
      </c>
      <c r="AQ274">
        <f t="shared" si="107"/>
        <v>0.12695933961464845</v>
      </c>
      <c r="AR274">
        <f t="shared" si="108"/>
        <v>0.44380045056220646</v>
      </c>
      <c r="AS274" t="str">
        <f t="shared" si="109"/>
        <v>North Florida</v>
      </c>
      <c r="AT274">
        <f t="shared" si="110"/>
        <v>0.44380045056220646</v>
      </c>
      <c r="AU274">
        <f t="shared" si="111"/>
        <v>273</v>
      </c>
      <c r="AV274">
        <f t="shared" si="112"/>
        <v>249.33333333333334</v>
      </c>
      <c r="AW274">
        <f t="shared" si="113"/>
        <v>259</v>
      </c>
      <c r="AX274" t="str">
        <f t="shared" si="114"/>
        <v>North Florida</v>
      </c>
      <c r="AY274" t="str">
        <f t="shared" si="115"/>
        <v/>
      </c>
      <c r="AZ274">
        <v>273</v>
      </c>
      <c r="BI274" t="s">
        <v>319</v>
      </c>
      <c r="BJ274">
        <v>0.48726381566686977</v>
      </c>
    </row>
    <row r="275" spans="2:62">
      <c r="B275">
        <v>1</v>
      </c>
      <c r="C275">
        <v>1</v>
      </c>
      <c r="D275" t="s">
        <v>326</v>
      </c>
      <c r="E275">
        <v>69.081800000000001</v>
      </c>
      <c r="F275">
        <v>113</v>
      </c>
      <c r="G275">
        <v>67.422499999999999</v>
      </c>
      <c r="H275">
        <v>148</v>
      </c>
      <c r="I275">
        <v>99.200900000000004</v>
      </c>
      <c r="J275">
        <v>239</v>
      </c>
      <c r="K275">
        <v>98.371700000000004</v>
      </c>
      <c r="L275">
        <v>266</v>
      </c>
      <c r="M275">
        <v>101.82599999999999</v>
      </c>
      <c r="N275">
        <v>182</v>
      </c>
      <c r="O275">
        <v>106.699</v>
      </c>
      <c r="P275">
        <v>253</v>
      </c>
      <c r="Q275">
        <v>-8.3271800000000002</v>
      </c>
      <c r="R275">
        <v>266</v>
      </c>
      <c r="S275">
        <f t="shared" si="93"/>
        <v>-0.12054260311688453</v>
      </c>
      <c r="T275">
        <f t="shared" si="94"/>
        <v>264</v>
      </c>
      <c r="U275">
        <f t="shared" si="95"/>
        <v>668503.98179473088</v>
      </c>
      <c r="V275">
        <f t="shared" si="96"/>
        <v>254</v>
      </c>
      <c r="W275">
        <f t="shared" si="97"/>
        <v>25.450300444794401</v>
      </c>
      <c r="X275">
        <f t="shared" si="98"/>
        <v>236</v>
      </c>
      <c r="Y275">
        <f t="shared" si="99"/>
        <v>250</v>
      </c>
      <c r="Z275">
        <v>0.25380000000000003</v>
      </c>
      <c r="AA275">
        <v>277</v>
      </c>
      <c r="AB275">
        <v>0.32950000000000002</v>
      </c>
      <c r="AC275">
        <f t="shared" si="100"/>
        <v>0.29165000000000002</v>
      </c>
      <c r="AD275">
        <v>264</v>
      </c>
      <c r="AE275">
        <v>0.53169999999999995</v>
      </c>
      <c r="AF275">
        <v>158</v>
      </c>
      <c r="AG275">
        <v>0.23469999999999999</v>
      </c>
      <c r="AH275">
        <v>291</v>
      </c>
      <c r="AI275">
        <f t="shared" si="101"/>
        <v>246.83333333333334</v>
      </c>
      <c r="AJ275">
        <f>IF(C275=1,(AI275/Z275),REF)</f>
        <v>972.55056474914625</v>
      </c>
      <c r="AK275">
        <f t="shared" si="102"/>
        <v>270</v>
      </c>
      <c r="AL275">
        <f>IF(B275=1,(AI275/AC275),REF)</f>
        <v>846.3340762329276</v>
      </c>
      <c r="AM275">
        <f t="shared" si="103"/>
        <v>263</v>
      </c>
      <c r="AN275">
        <f t="shared" si="104"/>
        <v>158</v>
      </c>
      <c r="AO275" t="str">
        <f t="shared" si="105"/>
        <v>Tennessee St.</v>
      </c>
      <c r="AP275">
        <f t="shared" si="106"/>
        <v>0.12981789314186459</v>
      </c>
      <c r="AQ275">
        <f t="shared" si="107"/>
        <v>0.12847320701127427</v>
      </c>
      <c r="AR275">
        <f t="shared" si="108"/>
        <v>0.44099308399911791</v>
      </c>
      <c r="AS275" t="str">
        <f t="shared" si="109"/>
        <v>Tennessee St.</v>
      </c>
      <c r="AT275">
        <f t="shared" si="110"/>
        <v>0.44099308399911791</v>
      </c>
      <c r="AU275">
        <f t="shared" si="111"/>
        <v>274</v>
      </c>
      <c r="AV275">
        <f t="shared" si="112"/>
        <v>232</v>
      </c>
      <c r="AW275">
        <f t="shared" si="113"/>
        <v>244</v>
      </c>
      <c r="AX275" t="str">
        <f t="shared" si="114"/>
        <v>Tennessee St.</v>
      </c>
      <c r="AY275" t="str">
        <f t="shared" si="115"/>
        <v/>
      </c>
      <c r="AZ275">
        <v>274</v>
      </c>
      <c r="BI275" t="s">
        <v>276</v>
      </c>
      <c r="BJ275">
        <v>0.48655825574083267</v>
      </c>
    </row>
    <row r="276" spans="2:62">
      <c r="B276">
        <v>1</v>
      </c>
      <c r="C276">
        <v>1</v>
      </c>
      <c r="D276" t="s">
        <v>236</v>
      </c>
      <c r="E276">
        <v>67.695599999999999</v>
      </c>
      <c r="F276">
        <v>196</v>
      </c>
      <c r="G276">
        <v>67.317800000000005</v>
      </c>
      <c r="H276">
        <v>156</v>
      </c>
      <c r="I276">
        <v>96.368799999999993</v>
      </c>
      <c r="J276">
        <v>286</v>
      </c>
      <c r="K276">
        <v>96.900899999999993</v>
      </c>
      <c r="L276">
        <v>290</v>
      </c>
      <c r="M276">
        <v>104.31399999999999</v>
      </c>
      <c r="N276">
        <v>244</v>
      </c>
      <c r="O276">
        <v>107.94799999999999</v>
      </c>
      <c r="P276">
        <v>275</v>
      </c>
      <c r="Q276">
        <v>-11.0473</v>
      </c>
      <c r="R276">
        <v>295</v>
      </c>
      <c r="S276">
        <f t="shared" si="93"/>
        <v>-0.16318785859051402</v>
      </c>
      <c r="T276">
        <f t="shared" si="94"/>
        <v>298</v>
      </c>
      <c r="U276">
        <f t="shared" si="95"/>
        <v>635647.09023738524</v>
      </c>
      <c r="V276">
        <f t="shared" si="96"/>
        <v>294</v>
      </c>
      <c r="W276">
        <f t="shared" si="97"/>
        <v>26.459578327032123</v>
      </c>
      <c r="X276">
        <f t="shared" si="98"/>
        <v>280</v>
      </c>
      <c r="Y276">
        <f t="shared" si="99"/>
        <v>289</v>
      </c>
      <c r="Z276">
        <v>0.29530000000000001</v>
      </c>
      <c r="AA276">
        <v>259</v>
      </c>
      <c r="AB276">
        <v>0.19620000000000001</v>
      </c>
      <c r="AC276">
        <f t="shared" si="100"/>
        <v>0.24575000000000002</v>
      </c>
      <c r="AD276">
        <v>290</v>
      </c>
      <c r="AE276">
        <v>0.27410000000000001</v>
      </c>
      <c r="AF276">
        <v>263</v>
      </c>
      <c r="AG276">
        <v>0.27210000000000001</v>
      </c>
      <c r="AH276">
        <v>274</v>
      </c>
      <c r="AI276">
        <f t="shared" si="101"/>
        <v>284.66666666666669</v>
      </c>
      <c r="AJ276">
        <f>IF(C276=1,(AI276/Z276),REF)</f>
        <v>963.99142115362918</v>
      </c>
      <c r="AK276">
        <f t="shared" si="102"/>
        <v>269</v>
      </c>
      <c r="AL276">
        <f>IF(B276=1,(AI276/AC276),REF)</f>
        <v>1158.3587656832824</v>
      </c>
      <c r="AM276">
        <f t="shared" si="103"/>
        <v>290</v>
      </c>
      <c r="AN276">
        <f t="shared" si="104"/>
        <v>263</v>
      </c>
      <c r="AO276" t="str">
        <f t="shared" si="105"/>
        <v>North Carolina A&amp;T</v>
      </c>
      <c r="AP276">
        <f t="shared" si="106"/>
        <v>0.15117858909595377</v>
      </c>
      <c r="AQ276">
        <f t="shared" si="107"/>
        <v>0.104089387574204</v>
      </c>
      <c r="AR276">
        <f t="shared" si="108"/>
        <v>0.43892117804013858</v>
      </c>
      <c r="AS276" t="str">
        <f t="shared" si="109"/>
        <v>North Carolina A&amp;T</v>
      </c>
      <c r="AT276">
        <f t="shared" si="110"/>
        <v>0.43892117804013858</v>
      </c>
      <c r="AU276">
        <f t="shared" si="111"/>
        <v>275</v>
      </c>
      <c r="AV276">
        <f t="shared" si="112"/>
        <v>276</v>
      </c>
      <c r="AW276">
        <f t="shared" si="113"/>
        <v>289</v>
      </c>
      <c r="AX276" t="str">
        <f t="shared" si="114"/>
        <v>North Carolina A&amp;T</v>
      </c>
      <c r="AY276" t="str">
        <f t="shared" si="115"/>
        <v/>
      </c>
      <c r="AZ276">
        <v>275</v>
      </c>
      <c r="BI276" t="s">
        <v>203</v>
      </c>
      <c r="BJ276">
        <v>0.48634130896337202</v>
      </c>
    </row>
    <row r="277" spans="2:62">
      <c r="B277">
        <v>1</v>
      </c>
      <c r="C277">
        <v>1</v>
      </c>
      <c r="D277" t="s">
        <v>219</v>
      </c>
      <c r="E277">
        <v>64.913799999999995</v>
      </c>
      <c r="F277">
        <v>331</v>
      </c>
      <c r="G277">
        <v>63.216099999999997</v>
      </c>
      <c r="H277">
        <v>339</v>
      </c>
      <c r="I277">
        <v>98.573899999999995</v>
      </c>
      <c r="J277">
        <v>255</v>
      </c>
      <c r="K277">
        <v>96.240499999999997</v>
      </c>
      <c r="L277">
        <v>303</v>
      </c>
      <c r="M277">
        <v>99.656000000000006</v>
      </c>
      <c r="N277">
        <v>124</v>
      </c>
      <c r="O277">
        <v>102.76900000000001</v>
      </c>
      <c r="P277">
        <v>169</v>
      </c>
      <c r="Q277">
        <v>-6.5281200000000004</v>
      </c>
      <c r="R277">
        <v>246</v>
      </c>
      <c r="S277">
        <f t="shared" si="93"/>
        <v>-0.10057183526461259</v>
      </c>
      <c r="T277">
        <f t="shared" si="94"/>
        <v>247</v>
      </c>
      <c r="U277">
        <f t="shared" si="95"/>
        <v>601246.79505922028</v>
      </c>
      <c r="V277">
        <f t="shared" si="96"/>
        <v>326</v>
      </c>
      <c r="W277">
        <f t="shared" si="97"/>
        <v>25.506001205508113</v>
      </c>
      <c r="X277">
        <f t="shared" si="98"/>
        <v>239</v>
      </c>
      <c r="Y277">
        <f t="shared" si="99"/>
        <v>243</v>
      </c>
      <c r="Z277">
        <v>0.23669999999999999</v>
      </c>
      <c r="AA277">
        <v>286</v>
      </c>
      <c r="AB277">
        <v>0.3846</v>
      </c>
      <c r="AC277">
        <f t="shared" si="100"/>
        <v>0.31064999999999998</v>
      </c>
      <c r="AD277">
        <v>259</v>
      </c>
      <c r="AE277">
        <v>0.29320000000000002</v>
      </c>
      <c r="AF277">
        <v>251</v>
      </c>
      <c r="AG277">
        <v>0.15759999999999999</v>
      </c>
      <c r="AH277">
        <v>322</v>
      </c>
      <c r="AI277">
        <f t="shared" si="101"/>
        <v>274.66666666666669</v>
      </c>
      <c r="AJ277">
        <f>IF(C277=1,(AI277/Z277),REF)</f>
        <v>1160.3999436699057</v>
      </c>
      <c r="AK277">
        <f t="shared" si="102"/>
        <v>286</v>
      </c>
      <c r="AL277">
        <f>IF(B277=1,(AI277/AC277),REF)</f>
        <v>884.16760555823817</v>
      </c>
      <c r="AM277">
        <f t="shared" si="103"/>
        <v>267</v>
      </c>
      <c r="AN277">
        <f t="shared" si="104"/>
        <v>251</v>
      </c>
      <c r="AO277" t="str">
        <f t="shared" si="105"/>
        <v>Mount St. Mary's</v>
      </c>
      <c r="AP277">
        <f t="shared" si="106"/>
        <v>0.1189519718976049</v>
      </c>
      <c r="AQ277">
        <f t="shared" si="107"/>
        <v>0.13609677873993045</v>
      </c>
      <c r="AR277">
        <f t="shared" si="108"/>
        <v>0.43877035966925276</v>
      </c>
      <c r="AS277" t="str">
        <f t="shared" si="109"/>
        <v>Mount St. Mary's</v>
      </c>
      <c r="AT277">
        <f t="shared" si="110"/>
        <v>0.43877035966925276</v>
      </c>
      <c r="AU277">
        <f t="shared" si="111"/>
        <v>276</v>
      </c>
      <c r="AV277">
        <f t="shared" si="112"/>
        <v>262</v>
      </c>
      <c r="AW277">
        <f t="shared" si="113"/>
        <v>268</v>
      </c>
      <c r="AX277" t="str">
        <f t="shared" si="114"/>
        <v>Mount St. Mary's</v>
      </c>
      <c r="AY277" t="str">
        <f t="shared" si="115"/>
        <v/>
      </c>
      <c r="AZ277">
        <v>276</v>
      </c>
      <c r="BI277" t="s">
        <v>327</v>
      </c>
      <c r="BJ277">
        <v>0.48536993558629499</v>
      </c>
    </row>
    <row r="278" spans="2:62">
      <c r="B278">
        <v>1</v>
      </c>
      <c r="C278">
        <v>1</v>
      </c>
      <c r="D278" t="s">
        <v>62</v>
      </c>
      <c r="E278">
        <v>73.698899999999995</v>
      </c>
      <c r="F278">
        <v>7</v>
      </c>
      <c r="G278">
        <v>72.671300000000002</v>
      </c>
      <c r="H278">
        <v>3</v>
      </c>
      <c r="I278">
        <v>104.928</v>
      </c>
      <c r="J278">
        <v>116</v>
      </c>
      <c r="K278">
        <v>103.164</v>
      </c>
      <c r="L278">
        <v>173</v>
      </c>
      <c r="M278">
        <v>110.98699999999999</v>
      </c>
      <c r="N278">
        <v>336</v>
      </c>
      <c r="O278">
        <v>113.09</v>
      </c>
      <c r="P278">
        <v>342</v>
      </c>
      <c r="Q278">
        <v>-9.9252000000000002</v>
      </c>
      <c r="R278">
        <v>281</v>
      </c>
      <c r="S278">
        <f t="shared" si="93"/>
        <v>-0.13468314995203459</v>
      </c>
      <c r="T278">
        <f t="shared" si="94"/>
        <v>278</v>
      </c>
      <c r="U278">
        <f t="shared" si="95"/>
        <v>784363.45594321436</v>
      </c>
      <c r="V278">
        <f t="shared" si="96"/>
        <v>95</v>
      </c>
      <c r="W278">
        <f t="shared" si="97"/>
        <v>26.182898412635833</v>
      </c>
      <c r="X278">
        <f t="shared" si="98"/>
        <v>269</v>
      </c>
      <c r="Y278">
        <f t="shared" si="99"/>
        <v>273.5</v>
      </c>
      <c r="Z278">
        <v>0.24660000000000001</v>
      </c>
      <c r="AA278">
        <v>282</v>
      </c>
      <c r="AB278">
        <v>0.33189999999999997</v>
      </c>
      <c r="AC278">
        <f t="shared" si="100"/>
        <v>0.28925000000000001</v>
      </c>
      <c r="AD278">
        <v>266</v>
      </c>
      <c r="AE278">
        <v>0.1404</v>
      </c>
      <c r="AF278">
        <v>332</v>
      </c>
      <c r="AG278">
        <v>0.34089999999999998</v>
      </c>
      <c r="AH278">
        <v>239</v>
      </c>
      <c r="AI278">
        <f t="shared" si="101"/>
        <v>247.25</v>
      </c>
      <c r="AJ278">
        <f>IF(C278=1,(AI278/Z278),REF)</f>
        <v>1002.6358475263585</v>
      </c>
      <c r="AK278">
        <f t="shared" si="102"/>
        <v>273</v>
      </c>
      <c r="AL278">
        <f>IF(B278=1,(AI278/AC278),REF)</f>
        <v>854.79688850475361</v>
      </c>
      <c r="AM278">
        <f t="shared" si="103"/>
        <v>265</v>
      </c>
      <c r="AN278">
        <f t="shared" si="104"/>
        <v>265</v>
      </c>
      <c r="AO278" t="str">
        <f t="shared" si="105"/>
        <v>Bowling Green</v>
      </c>
      <c r="AP278">
        <f t="shared" si="106"/>
        <v>0.12575142272724618</v>
      </c>
      <c r="AQ278">
        <f t="shared" si="107"/>
        <v>0.12725762507592933</v>
      </c>
      <c r="AR278">
        <f t="shared" si="108"/>
        <v>0.43736338545982612</v>
      </c>
      <c r="AS278" t="str">
        <f t="shared" si="109"/>
        <v>Bowling Green</v>
      </c>
      <c r="AT278">
        <f t="shared" si="110"/>
        <v>0.43736338545982612</v>
      </c>
      <c r="AU278">
        <f t="shared" si="111"/>
        <v>277</v>
      </c>
      <c r="AV278">
        <f t="shared" si="112"/>
        <v>269.33333333333331</v>
      </c>
      <c r="AW278">
        <f t="shared" si="113"/>
        <v>277</v>
      </c>
      <c r="AX278" t="str">
        <f t="shared" si="114"/>
        <v>Bowling Green</v>
      </c>
      <c r="AY278" t="str">
        <f t="shared" si="115"/>
        <v/>
      </c>
      <c r="AZ278">
        <v>277</v>
      </c>
      <c r="BI278" t="s">
        <v>242</v>
      </c>
      <c r="BJ278">
        <v>0.48256629316541427</v>
      </c>
    </row>
    <row r="279" spans="2:62">
      <c r="B279">
        <v>1</v>
      </c>
      <c r="C279">
        <v>1</v>
      </c>
      <c r="D279" t="s">
        <v>229</v>
      </c>
      <c r="E279">
        <v>74.351600000000005</v>
      </c>
      <c r="F279">
        <v>1</v>
      </c>
      <c r="G279">
        <v>71.727599999999995</v>
      </c>
      <c r="H279">
        <v>11</v>
      </c>
      <c r="I279">
        <v>101.592</v>
      </c>
      <c r="J279">
        <v>184</v>
      </c>
      <c r="K279">
        <v>97.340299999999999</v>
      </c>
      <c r="L279">
        <v>279</v>
      </c>
      <c r="M279">
        <v>101.724</v>
      </c>
      <c r="N279">
        <v>176</v>
      </c>
      <c r="O279">
        <v>105.337</v>
      </c>
      <c r="P279">
        <v>221</v>
      </c>
      <c r="Q279">
        <v>-7.9971800000000002</v>
      </c>
      <c r="R279">
        <v>261</v>
      </c>
      <c r="S279">
        <f t="shared" si="93"/>
        <v>-0.10755249382662919</v>
      </c>
      <c r="T279">
        <f t="shared" si="94"/>
        <v>254</v>
      </c>
      <c r="U279">
        <f t="shared" si="95"/>
        <v>704491.37341849809</v>
      </c>
      <c r="V279">
        <f t="shared" si="96"/>
        <v>203</v>
      </c>
      <c r="W279">
        <f t="shared" si="97"/>
        <v>23.165367486021378</v>
      </c>
      <c r="X279">
        <f t="shared" si="98"/>
        <v>98</v>
      </c>
      <c r="Y279">
        <f t="shared" si="99"/>
        <v>176</v>
      </c>
      <c r="Z279">
        <v>0.20369999999999999</v>
      </c>
      <c r="AA279">
        <v>307</v>
      </c>
      <c r="AB279">
        <v>0.4274</v>
      </c>
      <c r="AC279">
        <f t="shared" si="100"/>
        <v>0.31555</v>
      </c>
      <c r="AD279">
        <v>258</v>
      </c>
      <c r="AE279">
        <v>0.17860000000000001</v>
      </c>
      <c r="AF279">
        <v>301</v>
      </c>
      <c r="AG279">
        <v>0.2777</v>
      </c>
      <c r="AH279">
        <v>269</v>
      </c>
      <c r="AI279">
        <f t="shared" si="101"/>
        <v>243.5</v>
      </c>
      <c r="AJ279">
        <f>IF(C279=1,(AI279/Z279),REF)</f>
        <v>1195.3853706431028</v>
      </c>
      <c r="AK279">
        <f t="shared" si="102"/>
        <v>290</v>
      </c>
      <c r="AL279">
        <f>IF(B279=1,(AI279/AC279),REF)</f>
        <v>771.66851529076212</v>
      </c>
      <c r="AM279">
        <f t="shared" si="103"/>
        <v>256</v>
      </c>
      <c r="AN279">
        <f t="shared" si="104"/>
        <v>256</v>
      </c>
      <c r="AO279" t="str">
        <f t="shared" si="105"/>
        <v>New Orleans</v>
      </c>
      <c r="AP279">
        <f t="shared" si="106"/>
        <v>0.10206442498531682</v>
      </c>
      <c r="AQ279">
        <f t="shared" si="107"/>
        <v>0.14061532334823382</v>
      </c>
      <c r="AR279">
        <f t="shared" si="108"/>
        <v>0.4301316658988148</v>
      </c>
      <c r="AS279" t="str">
        <f t="shared" si="109"/>
        <v>New Orleans</v>
      </c>
      <c r="AT279">
        <f t="shared" si="110"/>
        <v>0.4301316658988148</v>
      </c>
      <c r="AU279">
        <f t="shared" si="111"/>
        <v>278</v>
      </c>
      <c r="AV279">
        <f t="shared" si="112"/>
        <v>264</v>
      </c>
      <c r="AW279">
        <f t="shared" si="113"/>
        <v>272</v>
      </c>
      <c r="AX279" t="str">
        <f t="shared" si="114"/>
        <v>New Orleans</v>
      </c>
      <c r="AY279" t="str">
        <f t="shared" si="115"/>
        <v/>
      </c>
      <c r="AZ279">
        <v>278</v>
      </c>
      <c r="BI279" t="s">
        <v>357</v>
      </c>
      <c r="BJ279">
        <v>0.48080132667812442</v>
      </c>
    </row>
    <row r="280" spans="2:62">
      <c r="B280">
        <v>1</v>
      </c>
      <c r="C280">
        <v>1</v>
      </c>
      <c r="D280" t="s">
        <v>120</v>
      </c>
      <c r="E280">
        <v>68.040000000000006</v>
      </c>
      <c r="F280">
        <v>178</v>
      </c>
      <c r="G280">
        <v>66.6036</v>
      </c>
      <c r="H280">
        <v>202</v>
      </c>
      <c r="I280">
        <v>98.894300000000001</v>
      </c>
      <c r="J280">
        <v>246</v>
      </c>
      <c r="K280">
        <v>97.517899999999997</v>
      </c>
      <c r="L280">
        <v>277</v>
      </c>
      <c r="M280">
        <v>103.61499999999999</v>
      </c>
      <c r="N280">
        <v>224</v>
      </c>
      <c r="O280">
        <v>106.286</v>
      </c>
      <c r="P280">
        <v>248</v>
      </c>
      <c r="Q280">
        <v>-8.7685999999999993</v>
      </c>
      <c r="R280">
        <v>274</v>
      </c>
      <c r="S280">
        <f t="shared" si="93"/>
        <v>-0.12886684303350976</v>
      </c>
      <c r="T280">
        <f t="shared" si="94"/>
        <v>273</v>
      </c>
      <c r="U280">
        <f t="shared" si="95"/>
        <v>647042.76542069647</v>
      </c>
      <c r="V280">
        <f t="shared" si="96"/>
        <v>283</v>
      </c>
      <c r="W280">
        <f t="shared" si="97"/>
        <v>25.680140520433127</v>
      </c>
      <c r="X280">
        <f t="shared" si="98"/>
        <v>251</v>
      </c>
      <c r="Y280">
        <f t="shared" si="99"/>
        <v>262</v>
      </c>
      <c r="Z280">
        <v>0.24329999999999999</v>
      </c>
      <c r="AA280">
        <v>284</v>
      </c>
      <c r="AB280">
        <v>0.311</v>
      </c>
      <c r="AC280">
        <f t="shared" si="100"/>
        <v>0.27715000000000001</v>
      </c>
      <c r="AD280">
        <v>274</v>
      </c>
      <c r="AE280">
        <v>0.16020000000000001</v>
      </c>
      <c r="AF280">
        <v>311</v>
      </c>
      <c r="AG280">
        <v>0.34810000000000002</v>
      </c>
      <c r="AH280">
        <v>236</v>
      </c>
      <c r="AI280">
        <f t="shared" si="101"/>
        <v>273.16666666666669</v>
      </c>
      <c r="AJ280">
        <f>IF(C280=1,(AI280/Z280),REF)</f>
        <v>1122.7565419920538</v>
      </c>
      <c r="AK280">
        <f t="shared" si="102"/>
        <v>281</v>
      </c>
      <c r="AL280">
        <f>IF(B280=1,(AI280/AC280),REF)</f>
        <v>985.6275181911119</v>
      </c>
      <c r="AM280">
        <f t="shared" si="103"/>
        <v>279</v>
      </c>
      <c r="AN280">
        <f t="shared" si="104"/>
        <v>274</v>
      </c>
      <c r="AO280" t="str">
        <f t="shared" si="105"/>
        <v>FIU</v>
      </c>
      <c r="AP280">
        <f t="shared" si="106"/>
        <v>0.1226726387667315</v>
      </c>
      <c r="AQ280">
        <f t="shared" si="107"/>
        <v>0.11978269866777635</v>
      </c>
      <c r="AR280">
        <f t="shared" si="108"/>
        <v>0.42997252114007817</v>
      </c>
      <c r="AS280" t="str">
        <f t="shared" si="109"/>
        <v>FIU</v>
      </c>
      <c r="AT280">
        <f t="shared" si="110"/>
        <v>0.42997252114007817</v>
      </c>
      <c r="AU280">
        <f t="shared" si="111"/>
        <v>279</v>
      </c>
      <c r="AV280">
        <f t="shared" si="112"/>
        <v>275.66666666666669</v>
      </c>
      <c r="AW280">
        <f t="shared" si="113"/>
        <v>288</v>
      </c>
      <c r="AX280" t="str">
        <f t="shared" si="114"/>
        <v>FIU</v>
      </c>
      <c r="AY280" t="str">
        <f t="shared" si="115"/>
        <v/>
      </c>
      <c r="AZ280">
        <v>279</v>
      </c>
      <c r="BI280" t="s">
        <v>177</v>
      </c>
      <c r="BJ280">
        <v>0.4801082713124814</v>
      </c>
    </row>
    <row r="281" spans="2:62">
      <c r="B281">
        <v>1</v>
      </c>
      <c r="C281">
        <v>1</v>
      </c>
      <c r="D281" t="s">
        <v>41</v>
      </c>
      <c r="E281">
        <v>65.829400000000007</v>
      </c>
      <c r="F281">
        <v>292</v>
      </c>
      <c r="G281">
        <v>65.034999999999997</v>
      </c>
      <c r="H281">
        <v>283</v>
      </c>
      <c r="I281">
        <v>93.907399999999996</v>
      </c>
      <c r="J281">
        <v>325</v>
      </c>
      <c r="K281">
        <v>92.317099999999996</v>
      </c>
      <c r="L281">
        <v>342</v>
      </c>
      <c r="M281">
        <v>99.663300000000007</v>
      </c>
      <c r="N281">
        <v>126</v>
      </c>
      <c r="O281">
        <v>102.952</v>
      </c>
      <c r="P281">
        <v>173</v>
      </c>
      <c r="Q281">
        <v>-10.635199999999999</v>
      </c>
      <c r="R281">
        <v>291</v>
      </c>
      <c r="S281">
        <f t="shared" si="93"/>
        <v>-0.16155243705699887</v>
      </c>
      <c r="T281">
        <f t="shared" si="94"/>
        <v>295</v>
      </c>
      <c r="U281">
        <f t="shared" si="95"/>
        <v>561027.5694089788</v>
      </c>
      <c r="V281">
        <f t="shared" si="96"/>
        <v>348</v>
      </c>
      <c r="W281">
        <f t="shared" si="97"/>
        <v>25.222943313372252</v>
      </c>
      <c r="X281">
        <f t="shared" si="98"/>
        <v>225</v>
      </c>
      <c r="Y281">
        <f t="shared" si="99"/>
        <v>260</v>
      </c>
      <c r="Z281">
        <v>0.2928</v>
      </c>
      <c r="AA281">
        <v>260</v>
      </c>
      <c r="AB281">
        <v>0.1542</v>
      </c>
      <c r="AC281">
        <f t="shared" si="100"/>
        <v>0.2235</v>
      </c>
      <c r="AD281">
        <v>299</v>
      </c>
      <c r="AE281">
        <v>0.2351</v>
      </c>
      <c r="AF281">
        <v>282</v>
      </c>
      <c r="AG281">
        <v>0.21129999999999999</v>
      </c>
      <c r="AH281">
        <v>303</v>
      </c>
      <c r="AI281">
        <f t="shared" si="101"/>
        <v>297.83333333333331</v>
      </c>
      <c r="AJ281">
        <f>IF(C281=1,(AI281/Z281),REF)</f>
        <v>1017.1903460837887</v>
      </c>
      <c r="AK281">
        <f t="shared" si="102"/>
        <v>275</v>
      </c>
      <c r="AL281">
        <f>IF(B281=1,(AI281/AC281),REF)</f>
        <v>1332.5876211782252</v>
      </c>
      <c r="AM281">
        <f t="shared" si="103"/>
        <v>300</v>
      </c>
      <c r="AN281">
        <f t="shared" si="104"/>
        <v>275</v>
      </c>
      <c r="AO281" t="str">
        <f t="shared" si="105"/>
        <v>Albany</v>
      </c>
      <c r="AP281">
        <f t="shared" si="106"/>
        <v>0.1490956618538751</v>
      </c>
      <c r="AQ281">
        <f t="shared" si="107"/>
        <v>9.3021613576067932E-2</v>
      </c>
      <c r="AR281">
        <f t="shared" si="108"/>
        <v>0.42973261184889266</v>
      </c>
      <c r="AS281" t="str">
        <f t="shared" si="109"/>
        <v>Albany</v>
      </c>
      <c r="AT281">
        <f t="shared" si="110"/>
        <v>0.42973261184889266</v>
      </c>
      <c r="AU281">
        <f t="shared" si="111"/>
        <v>280</v>
      </c>
      <c r="AV281">
        <f t="shared" si="112"/>
        <v>284.66666666666669</v>
      </c>
      <c r="AW281">
        <f t="shared" si="113"/>
        <v>298</v>
      </c>
      <c r="AX281" t="str">
        <f t="shared" si="114"/>
        <v>Albany</v>
      </c>
      <c r="AY281" t="str">
        <f t="shared" si="115"/>
        <v/>
      </c>
      <c r="AZ281">
        <v>280</v>
      </c>
      <c r="BI281" t="s">
        <v>266</v>
      </c>
      <c r="BJ281">
        <v>0.47974983317999581</v>
      </c>
    </row>
    <row r="282" spans="2:62">
      <c r="B282">
        <v>1</v>
      </c>
      <c r="C282">
        <v>1</v>
      </c>
      <c r="D282" t="s">
        <v>344</v>
      </c>
      <c r="E282">
        <v>67.9191</v>
      </c>
      <c r="F282">
        <v>182</v>
      </c>
      <c r="G282">
        <v>67.767099999999999</v>
      </c>
      <c r="H282">
        <v>123</v>
      </c>
      <c r="I282">
        <v>100.22199999999999</v>
      </c>
      <c r="J282">
        <v>210</v>
      </c>
      <c r="K282">
        <v>102.018</v>
      </c>
      <c r="L282">
        <v>196</v>
      </c>
      <c r="M282">
        <v>105.40300000000001</v>
      </c>
      <c r="N282">
        <v>263</v>
      </c>
      <c r="O282">
        <v>109.55200000000001</v>
      </c>
      <c r="P282">
        <v>295</v>
      </c>
      <c r="Q282">
        <v>-7.53369</v>
      </c>
      <c r="R282">
        <v>255</v>
      </c>
      <c r="S282">
        <f t="shared" si="93"/>
        <v>-0.11092608706534694</v>
      </c>
      <c r="T282">
        <f t="shared" si="94"/>
        <v>257</v>
      </c>
      <c r="U282">
        <f t="shared" si="95"/>
        <v>706879.73734098847</v>
      </c>
      <c r="V282">
        <f t="shared" si="96"/>
        <v>200</v>
      </c>
      <c r="W282">
        <f t="shared" si="97"/>
        <v>27.002288583769225</v>
      </c>
      <c r="X282">
        <f t="shared" si="98"/>
        <v>303</v>
      </c>
      <c r="Y282">
        <f t="shared" si="99"/>
        <v>280</v>
      </c>
      <c r="Z282">
        <v>0.2072</v>
      </c>
      <c r="AA282">
        <v>304</v>
      </c>
      <c r="AB282">
        <v>0.4128</v>
      </c>
      <c r="AC282">
        <f t="shared" si="100"/>
        <v>0.31</v>
      </c>
      <c r="AD282">
        <v>260</v>
      </c>
      <c r="AE282">
        <v>0.1694</v>
      </c>
      <c r="AF282">
        <v>306</v>
      </c>
      <c r="AG282">
        <v>0.3256</v>
      </c>
      <c r="AH282">
        <v>246</v>
      </c>
      <c r="AI282">
        <f t="shared" si="101"/>
        <v>258.16666666666669</v>
      </c>
      <c r="AJ282">
        <f>IF(C282=1,(AI282/Z282),REF)</f>
        <v>1245.9781209781211</v>
      </c>
      <c r="AK282">
        <f t="shared" si="102"/>
        <v>293</v>
      </c>
      <c r="AL282">
        <f>IF(B282=1,(AI282/AC282),REF)</f>
        <v>832.79569892473125</v>
      </c>
      <c r="AM282">
        <f t="shared" si="103"/>
        <v>262</v>
      </c>
      <c r="AN282">
        <f t="shared" si="104"/>
        <v>260</v>
      </c>
      <c r="AO282" t="str">
        <f t="shared" si="105"/>
        <v>UC San Diego</v>
      </c>
      <c r="AP282">
        <f t="shared" si="106"/>
        <v>0.10338865064560969</v>
      </c>
      <c r="AQ282">
        <f t="shared" si="107"/>
        <v>0.13683200717402255</v>
      </c>
      <c r="AR282">
        <f t="shared" si="108"/>
        <v>0.42838291574982751</v>
      </c>
      <c r="AS282" t="str">
        <f t="shared" si="109"/>
        <v>UC San Diego</v>
      </c>
      <c r="AT282">
        <f t="shared" si="110"/>
        <v>0.42838291574982751</v>
      </c>
      <c r="AU282">
        <f t="shared" si="111"/>
        <v>281</v>
      </c>
      <c r="AV282">
        <f t="shared" si="112"/>
        <v>267</v>
      </c>
      <c r="AW282">
        <f t="shared" si="113"/>
        <v>276</v>
      </c>
      <c r="AX282" t="str">
        <f t="shared" si="114"/>
        <v>UC San Diego</v>
      </c>
      <c r="AY282" t="str">
        <f t="shared" si="115"/>
        <v/>
      </c>
      <c r="AZ282">
        <v>281</v>
      </c>
      <c r="BI282" t="s">
        <v>349</v>
      </c>
      <c r="BJ282">
        <v>0.47855877388553364</v>
      </c>
    </row>
    <row r="283" spans="2:62">
      <c r="B283">
        <v>1</v>
      </c>
      <c r="C283">
        <v>1</v>
      </c>
      <c r="D283" t="s">
        <v>52</v>
      </c>
      <c r="E283">
        <v>65.838899999999995</v>
      </c>
      <c r="F283">
        <v>291</v>
      </c>
      <c r="G283">
        <v>64.524699999999996</v>
      </c>
      <c r="H283">
        <v>314</v>
      </c>
      <c r="I283">
        <v>93.791799999999995</v>
      </c>
      <c r="J283">
        <v>328</v>
      </c>
      <c r="K283">
        <v>95.118200000000002</v>
      </c>
      <c r="L283">
        <v>316</v>
      </c>
      <c r="M283">
        <v>104.012</v>
      </c>
      <c r="N283">
        <v>236</v>
      </c>
      <c r="O283">
        <v>105.72799999999999</v>
      </c>
      <c r="P283">
        <v>234</v>
      </c>
      <c r="Q283">
        <v>-10.609400000000001</v>
      </c>
      <c r="R283">
        <v>289</v>
      </c>
      <c r="S283">
        <f t="shared" si="93"/>
        <v>-0.16114789281108879</v>
      </c>
      <c r="T283">
        <f t="shared" si="94"/>
        <v>294</v>
      </c>
      <c r="U283">
        <f t="shared" si="95"/>
        <v>595675.60236727318</v>
      </c>
      <c r="V283">
        <f t="shared" si="96"/>
        <v>328</v>
      </c>
      <c r="W283">
        <f t="shared" si="97"/>
        <v>26.316095928558777</v>
      </c>
      <c r="X283">
        <f t="shared" si="98"/>
        <v>274</v>
      </c>
      <c r="Y283">
        <f t="shared" si="99"/>
        <v>284</v>
      </c>
      <c r="Z283">
        <v>0.25900000000000001</v>
      </c>
      <c r="AA283">
        <v>274</v>
      </c>
      <c r="AB283">
        <v>0.23899999999999999</v>
      </c>
      <c r="AC283">
        <f t="shared" si="100"/>
        <v>0.249</v>
      </c>
      <c r="AD283">
        <v>287</v>
      </c>
      <c r="AE283">
        <v>0.1462</v>
      </c>
      <c r="AF283">
        <v>327</v>
      </c>
      <c r="AG283">
        <v>0.30199999999999999</v>
      </c>
      <c r="AH283">
        <v>253</v>
      </c>
      <c r="AI283">
        <f t="shared" si="101"/>
        <v>295.5</v>
      </c>
      <c r="AJ283">
        <f>IF(C283=1,(AI283/Z283),REF)</f>
        <v>1140.9266409266409</v>
      </c>
      <c r="AK283">
        <f t="shared" si="102"/>
        <v>284</v>
      </c>
      <c r="AL283">
        <f>IF(B283=1,(AI283/AC283),REF)</f>
        <v>1186.7469879518073</v>
      </c>
      <c r="AM283">
        <f t="shared" si="103"/>
        <v>293</v>
      </c>
      <c r="AN283">
        <f t="shared" si="104"/>
        <v>284</v>
      </c>
      <c r="AO283" t="str">
        <f t="shared" si="105"/>
        <v>Austin Peay</v>
      </c>
      <c r="AP283">
        <f t="shared" si="106"/>
        <v>0.13037915133140249</v>
      </c>
      <c r="AQ283">
        <f t="shared" si="107"/>
        <v>0.10514724372811086</v>
      </c>
      <c r="AR283">
        <f t="shared" si="108"/>
        <v>0.42501458688105564</v>
      </c>
      <c r="AS283" t="str">
        <f t="shared" si="109"/>
        <v>Austin Peay</v>
      </c>
      <c r="AT283">
        <f t="shared" si="110"/>
        <v>0.42501458688105564</v>
      </c>
      <c r="AU283">
        <f t="shared" si="111"/>
        <v>282</v>
      </c>
      <c r="AV283">
        <f t="shared" si="112"/>
        <v>284.33333333333331</v>
      </c>
      <c r="AW283">
        <f t="shared" si="113"/>
        <v>296</v>
      </c>
      <c r="AX283" t="str">
        <f t="shared" si="114"/>
        <v>Austin Peay</v>
      </c>
      <c r="AY283" t="str">
        <f t="shared" si="115"/>
        <v/>
      </c>
      <c r="AZ283">
        <v>282</v>
      </c>
      <c r="BI283" t="s">
        <v>305</v>
      </c>
      <c r="BJ283">
        <v>0.47753576665900754</v>
      </c>
    </row>
    <row r="284" spans="2:62">
      <c r="B284">
        <v>1</v>
      </c>
      <c r="C284">
        <v>1</v>
      </c>
      <c r="D284" t="s">
        <v>267</v>
      </c>
      <c r="E284">
        <v>71.785799999999995</v>
      </c>
      <c r="F284">
        <v>31</v>
      </c>
      <c r="G284">
        <v>70.159199999999998</v>
      </c>
      <c r="H284">
        <v>37</v>
      </c>
      <c r="I284">
        <v>95.684700000000007</v>
      </c>
      <c r="J284">
        <v>301</v>
      </c>
      <c r="K284">
        <v>97.251599999999996</v>
      </c>
      <c r="L284">
        <v>281</v>
      </c>
      <c r="M284">
        <v>104.872</v>
      </c>
      <c r="N284">
        <v>252</v>
      </c>
      <c r="O284">
        <v>107.206</v>
      </c>
      <c r="P284">
        <v>261</v>
      </c>
      <c r="Q284">
        <v>-9.95425</v>
      </c>
      <c r="R284">
        <v>282</v>
      </c>
      <c r="S284">
        <f t="shared" si="93"/>
        <v>-0.13866809313262521</v>
      </c>
      <c r="T284">
        <f t="shared" si="94"/>
        <v>279</v>
      </c>
      <c r="U284">
        <f t="shared" si="95"/>
        <v>678941.03003723151</v>
      </c>
      <c r="V284">
        <f t="shared" si="96"/>
        <v>235</v>
      </c>
      <c r="W284">
        <f t="shared" si="97"/>
        <v>24.678116089733383</v>
      </c>
      <c r="X284">
        <f t="shared" si="98"/>
        <v>187</v>
      </c>
      <c r="Y284">
        <f t="shared" si="99"/>
        <v>233</v>
      </c>
      <c r="Z284">
        <v>0.22650000000000001</v>
      </c>
      <c r="AA284">
        <v>294</v>
      </c>
      <c r="AB284">
        <v>0.31859999999999999</v>
      </c>
      <c r="AC284">
        <f t="shared" si="100"/>
        <v>0.27255000000000001</v>
      </c>
      <c r="AD284">
        <v>278</v>
      </c>
      <c r="AE284">
        <v>0.27939999999999998</v>
      </c>
      <c r="AF284">
        <v>259</v>
      </c>
      <c r="AG284">
        <v>0.19089999999999999</v>
      </c>
      <c r="AH284">
        <v>311</v>
      </c>
      <c r="AI284">
        <f t="shared" si="101"/>
        <v>265.83333333333331</v>
      </c>
      <c r="AJ284">
        <f>IF(C284=1,(AI284/Z284),REF)</f>
        <v>1173.6571008094186</v>
      </c>
      <c r="AK284">
        <f t="shared" si="102"/>
        <v>288</v>
      </c>
      <c r="AL284">
        <f>IF(B284=1,(AI284/AC284),REF)</f>
        <v>975.3562037546626</v>
      </c>
      <c r="AM284">
        <f t="shared" si="103"/>
        <v>276</v>
      </c>
      <c r="AN284">
        <f t="shared" si="104"/>
        <v>259</v>
      </c>
      <c r="AO284" t="str">
        <f t="shared" si="105"/>
        <v>Prairie View A&amp;M</v>
      </c>
      <c r="AP284">
        <f t="shared" si="106"/>
        <v>0.11369679986269113</v>
      </c>
      <c r="AQ284">
        <f t="shared" si="107"/>
        <v>0.11794895378495378</v>
      </c>
      <c r="AR284">
        <f t="shared" si="108"/>
        <v>0.42219952378823489</v>
      </c>
      <c r="AS284" t="str">
        <f t="shared" si="109"/>
        <v>Prairie View A&amp;M</v>
      </c>
      <c r="AT284">
        <f t="shared" si="110"/>
        <v>0.42219952378823489</v>
      </c>
      <c r="AU284">
        <f t="shared" si="111"/>
        <v>283</v>
      </c>
      <c r="AV284">
        <f t="shared" si="112"/>
        <v>273.33333333333331</v>
      </c>
      <c r="AW284">
        <f t="shared" si="113"/>
        <v>281</v>
      </c>
      <c r="AX284" t="str">
        <f t="shared" si="114"/>
        <v>Prairie View A&amp;M</v>
      </c>
      <c r="AY284" t="str">
        <f t="shared" si="115"/>
        <v/>
      </c>
      <c r="AZ284">
        <v>283</v>
      </c>
      <c r="BI284" t="s">
        <v>296</v>
      </c>
      <c r="BJ284">
        <v>0.47249060917327679</v>
      </c>
    </row>
    <row r="285" spans="2:62">
      <c r="B285">
        <v>1</v>
      </c>
      <c r="C285">
        <v>1</v>
      </c>
      <c r="D285" t="s">
        <v>163</v>
      </c>
      <c r="E285">
        <v>65.923199999999994</v>
      </c>
      <c r="F285">
        <v>287</v>
      </c>
      <c r="G285">
        <v>63.675899999999999</v>
      </c>
      <c r="H285">
        <v>336</v>
      </c>
      <c r="I285">
        <v>92.394599999999997</v>
      </c>
      <c r="J285">
        <v>337</v>
      </c>
      <c r="K285">
        <v>93.505300000000005</v>
      </c>
      <c r="L285">
        <v>332</v>
      </c>
      <c r="M285">
        <v>98.732799999999997</v>
      </c>
      <c r="N285">
        <v>100</v>
      </c>
      <c r="O285">
        <v>102.664</v>
      </c>
      <c r="P285">
        <v>167</v>
      </c>
      <c r="Q285">
        <v>-9.1589600000000004</v>
      </c>
      <c r="R285">
        <v>277</v>
      </c>
      <c r="S285">
        <f t="shared" si="93"/>
        <v>-0.1389298456385612</v>
      </c>
      <c r="T285">
        <f t="shared" si="94"/>
        <v>280</v>
      </c>
      <c r="U285">
        <f t="shared" si="95"/>
        <v>576382.43353530276</v>
      </c>
      <c r="V285">
        <f t="shared" si="96"/>
        <v>339</v>
      </c>
      <c r="W285">
        <f t="shared" si="97"/>
        <v>25.074415005748229</v>
      </c>
      <c r="X285">
        <f t="shared" si="98"/>
        <v>211</v>
      </c>
      <c r="Y285">
        <f t="shared" si="99"/>
        <v>245.5</v>
      </c>
      <c r="Z285">
        <v>0.24979999999999999</v>
      </c>
      <c r="AA285">
        <v>280</v>
      </c>
      <c r="AB285">
        <v>0.23499999999999999</v>
      </c>
      <c r="AC285">
        <f t="shared" si="100"/>
        <v>0.2424</v>
      </c>
      <c r="AD285">
        <v>293</v>
      </c>
      <c r="AE285">
        <v>0.3301</v>
      </c>
      <c r="AF285">
        <v>241</v>
      </c>
      <c r="AG285">
        <v>0.33710000000000001</v>
      </c>
      <c r="AH285">
        <v>240</v>
      </c>
      <c r="AI285">
        <f t="shared" si="101"/>
        <v>273.08333333333331</v>
      </c>
      <c r="AJ285">
        <f>IF(C285=1,(AI285/Z285),REF)</f>
        <v>1093.2078996530556</v>
      </c>
      <c r="AK285">
        <f t="shared" si="102"/>
        <v>278</v>
      </c>
      <c r="AL285">
        <f>IF(B285=1,(AI285/AC285),REF)</f>
        <v>1126.5814081408139</v>
      </c>
      <c r="AM285">
        <f t="shared" si="103"/>
        <v>288</v>
      </c>
      <c r="AN285">
        <f t="shared" si="104"/>
        <v>241</v>
      </c>
      <c r="AO285" t="str">
        <f t="shared" si="105"/>
        <v>Jackson St.</v>
      </c>
      <c r="AP285">
        <f t="shared" si="106"/>
        <v>0.1262863222372694</v>
      </c>
      <c r="AQ285">
        <f t="shared" si="107"/>
        <v>0.10302807987613445</v>
      </c>
      <c r="AR285">
        <f t="shared" si="108"/>
        <v>0.42049470784140558</v>
      </c>
      <c r="AS285" t="str">
        <f t="shared" si="109"/>
        <v>Jackson St.</v>
      </c>
      <c r="AT285">
        <f t="shared" si="110"/>
        <v>0.42049470784140558</v>
      </c>
      <c r="AU285">
        <f t="shared" si="111"/>
        <v>284</v>
      </c>
      <c r="AV285">
        <f t="shared" si="112"/>
        <v>272.66666666666669</v>
      </c>
      <c r="AW285">
        <f t="shared" si="113"/>
        <v>280</v>
      </c>
      <c r="AX285" t="str">
        <f t="shared" si="114"/>
        <v>Jackson St.</v>
      </c>
      <c r="AY285" t="str">
        <f t="shared" si="115"/>
        <v/>
      </c>
      <c r="AZ285">
        <v>284</v>
      </c>
      <c r="BI285" t="s">
        <v>348</v>
      </c>
      <c r="BJ285">
        <v>0.47014804294029011</v>
      </c>
    </row>
    <row r="286" spans="2:62">
      <c r="B286">
        <v>1</v>
      </c>
      <c r="C286">
        <v>1</v>
      </c>
      <c r="D286" t="s">
        <v>260</v>
      </c>
      <c r="E286">
        <v>69.275499999999994</v>
      </c>
      <c r="F286">
        <v>101</v>
      </c>
      <c r="G286">
        <v>68.053799999999995</v>
      </c>
      <c r="H286">
        <v>113</v>
      </c>
      <c r="I286">
        <v>93.772999999999996</v>
      </c>
      <c r="J286">
        <v>329</v>
      </c>
      <c r="K286">
        <v>95.445899999999995</v>
      </c>
      <c r="L286">
        <v>309</v>
      </c>
      <c r="M286">
        <v>105.679</v>
      </c>
      <c r="N286">
        <v>267</v>
      </c>
      <c r="O286">
        <v>105.85899999999999</v>
      </c>
      <c r="P286">
        <v>237</v>
      </c>
      <c r="Q286">
        <v>-10.412800000000001</v>
      </c>
      <c r="R286">
        <v>286</v>
      </c>
      <c r="S286">
        <f t="shared" si="93"/>
        <v>-0.15031432468910366</v>
      </c>
      <c r="T286">
        <f t="shared" si="94"/>
        <v>286</v>
      </c>
      <c r="U286">
        <f t="shared" si="95"/>
        <v>631094.25096217601</v>
      </c>
      <c r="V286">
        <f t="shared" si="96"/>
        <v>298</v>
      </c>
      <c r="W286">
        <f t="shared" si="97"/>
        <v>25.060214868181937</v>
      </c>
      <c r="X286">
        <f t="shared" si="98"/>
        <v>209</v>
      </c>
      <c r="Y286">
        <f t="shared" si="99"/>
        <v>247.5</v>
      </c>
      <c r="Z286">
        <v>0.2263</v>
      </c>
      <c r="AA286">
        <v>295</v>
      </c>
      <c r="AB286">
        <v>0.30099999999999999</v>
      </c>
      <c r="AC286">
        <f t="shared" si="100"/>
        <v>0.26365</v>
      </c>
      <c r="AD286">
        <v>283</v>
      </c>
      <c r="AE286">
        <v>0.28029999999999999</v>
      </c>
      <c r="AF286">
        <v>257</v>
      </c>
      <c r="AG286">
        <v>0.2787</v>
      </c>
      <c r="AH286">
        <v>268</v>
      </c>
      <c r="AI286">
        <f t="shared" si="101"/>
        <v>273.25</v>
      </c>
      <c r="AJ286">
        <f>IF(C286=1,(AI286/Z286),REF)</f>
        <v>1207.4679628811311</v>
      </c>
      <c r="AK286">
        <f t="shared" si="102"/>
        <v>292</v>
      </c>
      <c r="AL286">
        <f>IF(B286=1,(AI286/AC286),REF)</f>
        <v>1036.4119097288071</v>
      </c>
      <c r="AM286">
        <f t="shared" si="103"/>
        <v>283</v>
      </c>
      <c r="AN286">
        <f t="shared" si="104"/>
        <v>257</v>
      </c>
      <c r="AO286" t="str">
        <f t="shared" si="105"/>
        <v>Pacific</v>
      </c>
      <c r="AP286">
        <f t="shared" si="106"/>
        <v>0.11327423819893877</v>
      </c>
      <c r="AQ286">
        <f t="shared" si="107"/>
        <v>0.11323470142327594</v>
      </c>
      <c r="AR286">
        <f t="shared" si="108"/>
        <v>0.4184293507369769</v>
      </c>
      <c r="AS286" t="str">
        <f t="shared" si="109"/>
        <v>Pacific</v>
      </c>
      <c r="AT286">
        <f t="shared" si="110"/>
        <v>0.4184293507369769</v>
      </c>
      <c r="AU286">
        <f t="shared" si="111"/>
        <v>285</v>
      </c>
      <c r="AV286">
        <f t="shared" si="112"/>
        <v>275</v>
      </c>
      <c r="AW286">
        <f t="shared" si="113"/>
        <v>285</v>
      </c>
      <c r="AX286" t="str">
        <f t="shared" si="114"/>
        <v>Pacific</v>
      </c>
      <c r="AY286" t="str">
        <f t="shared" si="115"/>
        <v/>
      </c>
      <c r="AZ286">
        <v>285</v>
      </c>
      <c r="BI286" t="s">
        <v>183</v>
      </c>
      <c r="BJ286">
        <v>0.46847007571759353</v>
      </c>
    </row>
    <row r="287" spans="2:62">
      <c r="B287">
        <v>1</v>
      </c>
      <c r="C287">
        <v>1</v>
      </c>
      <c r="D287" t="s">
        <v>77</v>
      </c>
      <c r="E287">
        <v>69.267899999999997</v>
      </c>
      <c r="F287">
        <v>102</v>
      </c>
      <c r="G287">
        <v>68.117400000000004</v>
      </c>
      <c r="H287">
        <v>112</v>
      </c>
      <c r="I287">
        <v>96.340100000000007</v>
      </c>
      <c r="J287">
        <v>288</v>
      </c>
      <c r="K287">
        <v>97.147199999999998</v>
      </c>
      <c r="L287">
        <v>286</v>
      </c>
      <c r="M287">
        <v>103.928</v>
      </c>
      <c r="N287">
        <v>232</v>
      </c>
      <c r="O287">
        <v>105.777</v>
      </c>
      <c r="P287">
        <v>235</v>
      </c>
      <c r="Q287">
        <v>-8.6293600000000001</v>
      </c>
      <c r="R287">
        <v>271</v>
      </c>
      <c r="S287">
        <f t="shared" si="93"/>
        <v>-0.12458584712399255</v>
      </c>
      <c r="T287">
        <f t="shared" si="94"/>
        <v>271</v>
      </c>
      <c r="U287">
        <f t="shared" si="95"/>
        <v>653721.24155249423</v>
      </c>
      <c r="V287">
        <f t="shared" si="96"/>
        <v>273</v>
      </c>
      <c r="W287">
        <f t="shared" si="97"/>
        <v>25.031909018651053</v>
      </c>
      <c r="X287">
        <f t="shared" si="98"/>
        <v>208</v>
      </c>
      <c r="Y287">
        <f t="shared" si="99"/>
        <v>239.5</v>
      </c>
      <c r="Z287">
        <v>0.2291</v>
      </c>
      <c r="AA287">
        <v>292</v>
      </c>
      <c r="AB287">
        <v>0.28670000000000001</v>
      </c>
      <c r="AC287">
        <f t="shared" si="100"/>
        <v>0.25790000000000002</v>
      </c>
      <c r="AD287">
        <v>285</v>
      </c>
      <c r="AE287">
        <v>0.2379</v>
      </c>
      <c r="AF287">
        <v>281</v>
      </c>
      <c r="AG287">
        <v>0.20619999999999999</v>
      </c>
      <c r="AH287">
        <v>306</v>
      </c>
      <c r="AI287">
        <f t="shared" si="101"/>
        <v>275.91666666666669</v>
      </c>
      <c r="AJ287">
        <f>IF(C287=1,(AI287/Z287),REF)</f>
        <v>1204.350356467336</v>
      </c>
      <c r="AK287">
        <f t="shared" si="102"/>
        <v>291</v>
      </c>
      <c r="AL287">
        <f>IF(B287=1,(AI287/AC287),REF)</f>
        <v>1069.8591185213907</v>
      </c>
      <c r="AM287">
        <f t="shared" si="103"/>
        <v>286</v>
      </c>
      <c r="AN287">
        <f t="shared" si="104"/>
        <v>281</v>
      </c>
      <c r="AO287" t="str">
        <f t="shared" si="105"/>
        <v>Canisius</v>
      </c>
      <c r="AP287">
        <f t="shared" si="106"/>
        <v>0.11470542607967095</v>
      </c>
      <c r="AQ287">
        <f t="shared" si="107"/>
        <v>0.11032624347998894</v>
      </c>
      <c r="AR287">
        <f t="shared" si="108"/>
        <v>0.41733562472189134</v>
      </c>
      <c r="AS287" t="str">
        <f t="shared" si="109"/>
        <v>Canisius</v>
      </c>
      <c r="AT287">
        <f t="shared" si="110"/>
        <v>0.41733562472189134</v>
      </c>
      <c r="AU287">
        <f t="shared" si="111"/>
        <v>286</v>
      </c>
      <c r="AV287">
        <f t="shared" si="112"/>
        <v>284</v>
      </c>
      <c r="AW287">
        <f t="shared" si="113"/>
        <v>295</v>
      </c>
      <c r="AX287" t="str">
        <f t="shared" si="114"/>
        <v>Canisius</v>
      </c>
      <c r="AY287" t="str">
        <f t="shared" si="115"/>
        <v/>
      </c>
      <c r="AZ287">
        <v>286</v>
      </c>
      <c r="BI287" t="s">
        <v>42</v>
      </c>
      <c r="BJ287">
        <v>0.46847410312408261</v>
      </c>
    </row>
    <row r="288" spans="2:62">
      <c r="B288">
        <v>1</v>
      </c>
      <c r="C288">
        <v>1</v>
      </c>
      <c r="D288" t="s">
        <v>201</v>
      </c>
      <c r="E288">
        <v>63.507599999999996</v>
      </c>
      <c r="F288">
        <v>345</v>
      </c>
      <c r="G288">
        <v>62.075600000000001</v>
      </c>
      <c r="H288">
        <v>350</v>
      </c>
      <c r="I288">
        <v>95.121700000000004</v>
      </c>
      <c r="J288">
        <v>306</v>
      </c>
      <c r="K288">
        <v>94.417699999999996</v>
      </c>
      <c r="L288">
        <v>326</v>
      </c>
      <c r="M288">
        <v>101.557</v>
      </c>
      <c r="N288">
        <v>171</v>
      </c>
      <c r="O288">
        <v>105.961</v>
      </c>
      <c r="P288">
        <v>240</v>
      </c>
      <c r="Q288">
        <v>-11.5435</v>
      </c>
      <c r="R288">
        <v>300</v>
      </c>
      <c r="S288">
        <f t="shared" si="93"/>
        <v>-0.18176249771680875</v>
      </c>
      <c r="T288">
        <f t="shared" si="94"/>
        <v>307</v>
      </c>
      <c r="U288">
        <f t="shared" si="95"/>
        <v>566151.33338967199</v>
      </c>
      <c r="V288">
        <f t="shared" si="96"/>
        <v>345</v>
      </c>
      <c r="W288">
        <f t="shared" si="97"/>
        <v>27.378394466791484</v>
      </c>
      <c r="X288">
        <f t="shared" si="98"/>
        <v>312</v>
      </c>
      <c r="Y288">
        <f t="shared" si="99"/>
        <v>309.5</v>
      </c>
      <c r="Z288">
        <v>0.26469999999999999</v>
      </c>
      <c r="AA288">
        <v>269</v>
      </c>
      <c r="AB288">
        <v>0.16980000000000001</v>
      </c>
      <c r="AC288">
        <f t="shared" si="100"/>
        <v>0.21725</v>
      </c>
      <c r="AD288">
        <v>301</v>
      </c>
      <c r="AE288">
        <v>0.33329999999999999</v>
      </c>
      <c r="AF288">
        <v>234</v>
      </c>
      <c r="AG288">
        <v>0.19689999999999999</v>
      </c>
      <c r="AH288">
        <v>308</v>
      </c>
      <c r="AI288">
        <f t="shared" si="101"/>
        <v>300.75</v>
      </c>
      <c r="AJ288">
        <f>IF(C288=1,(AI288/Z288),REF)</f>
        <v>1136.1919153758972</v>
      </c>
      <c r="AK288">
        <f t="shared" si="102"/>
        <v>283</v>
      </c>
      <c r="AL288">
        <f>IF(B288=1,(AI288/AC288),REF)</f>
        <v>1384.3498273878022</v>
      </c>
      <c r="AM288">
        <f t="shared" si="103"/>
        <v>303</v>
      </c>
      <c r="AN288">
        <f t="shared" si="104"/>
        <v>234</v>
      </c>
      <c r="AO288" t="str">
        <f t="shared" si="105"/>
        <v>Merrimack</v>
      </c>
      <c r="AP288">
        <f t="shared" si="106"/>
        <v>0.13330392275459124</v>
      </c>
      <c r="AQ288">
        <f t="shared" si="107"/>
        <v>8.9990645445460343E-2</v>
      </c>
      <c r="AR288">
        <f t="shared" si="108"/>
        <v>0.4160440019293517</v>
      </c>
      <c r="AS288" t="str">
        <f t="shared" si="109"/>
        <v>Merrimack</v>
      </c>
      <c r="AT288">
        <f t="shared" si="110"/>
        <v>0.4160440019293517</v>
      </c>
      <c r="AU288">
        <f t="shared" si="111"/>
        <v>287</v>
      </c>
      <c r="AV288">
        <f t="shared" si="112"/>
        <v>274</v>
      </c>
      <c r="AW288">
        <f t="shared" si="113"/>
        <v>283</v>
      </c>
      <c r="AX288" t="str">
        <f t="shared" si="114"/>
        <v>Merrimack</v>
      </c>
      <c r="AY288" t="str">
        <f t="shared" si="115"/>
        <v/>
      </c>
      <c r="AZ288">
        <v>287</v>
      </c>
      <c r="BI288" t="s">
        <v>391</v>
      </c>
      <c r="BJ288">
        <v>0.46563981310809616</v>
      </c>
    </row>
    <row r="289" spans="2:62">
      <c r="B289">
        <v>1</v>
      </c>
      <c r="C289">
        <v>1</v>
      </c>
      <c r="D289" t="s">
        <v>297</v>
      </c>
      <c r="E289">
        <v>69.692899999999995</v>
      </c>
      <c r="F289">
        <v>88</v>
      </c>
      <c r="G289">
        <v>68.371399999999994</v>
      </c>
      <c r="H289">
        <v>101</v>
      </c>
      <c r="I289">
        <v>95.061999999999998</v>
      </c>
      <c r="J289">
        <v>307</v>
      </c>
      <c r="K289">
        <v>94.450900000000004</v>
      </c>
      <c r="L289">
        <v>325</v>
      </c>
      <c r="M289">
        <v>102.798</v>
      </c>
      <c r="N289">
        <v>211</v>
      </c>
      <c r="O289">
        <v>105.56100000000001</v>
      </c>
      <c r="P289">
        <v>229</v>
      </c>
      <c r="Q289">
        <v>-11.1105</v>
      </c>
      <c r="R289">
        <v>296</v>
      </c>
      <c r="S289">
        <f t="shared" si="93"/>
        <v>-0.15941509106379564</v>
      </c>
      <c r="T289">
        <f t="shared" si="94"/>
        <v>292</v>
      </c>
      <c r="U289">
        <f t="shared" si="95"/>
        <v>621728.44509863027</v>
      </c>
      <c r="V289">
        <f t="shared" si="96"/>
        <v>308</v>
      </c>
      <c r="W289">
        <f t="shared" si="97"/>
        <v>24.798022903485915</v>
      </c>
      <c r="X289">
        <f t="shared" si="98"/>
        <v>196</v>
      </c>
      <c r="Y289">
        <f t="shared" si="99"/>
        <v>244</v>
      </c>
      <c r="Z289">
        <v>0.20200000000000001</v>
      </c>
      <c r="AA289">
        <v>311</v>
      </c>
      <c r="AB289">
        <v>0.36959999999999998</v>
      </c>
      <c r="AC289">
        <f t="shared" si="100"/>
        <v>0.2858</v>
      </c>
      <c r="AD289">
        <v>269</v>
      </c>
      <c r="AE289">
        <v>0.1072</v>
      </c>
      <c r="AF289">
        <v>344</v>
      </c>
      <c r="AG289">
        <v>0.3649</v>
      </c>
      <c r="AH289">
        <v>230</v>
      </c>
      <c r="AI289">
        <f t="shared" si="101"/>
        <v>281.16666666666669</v>
      </c>
      <c r="AJ289">
        <f>IF(C289=1,(AI289/Z289),REF)</f>
        <v>1391.9141914191418</v>
      </c>
      <c r="AK289">
        <f t="shared" si="102"/>
        <v>303</v>
      </c>
      <c r="AL289">
        <f>IF(B289=1,(AI289/AC289),REF)</f>
        <v>983.78819687427108</v>
      </c>
      <c r="AM289">
        <f t="shared" si="103"/>
        <v>277</v>
      </c>
      <c r="AN289">
        <f t="shared" si="104"/>
        <v>269</v>
      </c>
      <c r="AO289" t="str">
        <f t="shared" si="105"/>
        <v>SIU Edwardsville</v>
      </c>
      <c r="AP289">
        <f t="shared" si="106"/>
        <v>9.9683730181876692E-2</v>
      </c>
      <c r="AQ289">
        <f t="shared" si="107"/>
        <v>0.12355002467415264</v>
      </c>
      <c r="AR289">
        <f t="shared" si="108"/>
        <v>0.41599867508649885</v>
      </c>
      <c r="AS289" t="str">
        <f t="shared" si="109"/>
        <v>SIU Edwardsville</v>
      </c>
      <c r="AT289">
        <f t="shared" si="110"/>
        <v>0.41599867508649885</v>
      </c>
      <c r="AU289">
        <f t="shared" si="111"/>
        <v>288</v>
      </c>
      <c r="AV289">
        <f t="shared" si="112"/>
        <v>275.33333333333331</v>
      </c>
      <c r="AW289">
        <f t="shared" si="113"/>
        <v>287</v>
      </c>
      <c r="AX289" t="str">
        <f t="shared" si="114"/>
        <v>SIU Edwardsville</v>
      </c>
      <c r="AY289" t="str">
        <f t="shared" si="115"/>
        <v/>
      </c>
      <c r="AZ289">
        <v>288</v>
      </c>
      <c r="BI289" t="s">
        <v>292</v>
      </c>
      <c r="BJ289">
        <v>0.46543632828370302</v>
      </c>
    </row>
    <row r="290" spans="2:62">
      <c r="B290">
        <v>1</v>
      </c>
      <c r="C290">
        <v>1</v>
      </c>
      <c r="D290" t="s">
        <v>72</v>
      </c>
      <c r="E290">
        <v>64.611500000000007</v>
      </c>
      <c r="F290">
        <v>336</v>
      </c>
      <c r="G290">
        <v>64.286699999999996</v>
      </c>
      <c r="H290">
        <v>319</v>
      </c>
      <c r="I290">
        <v>96.000399999999999</v>
      </c>
      <c r="J290">
        <v>295</v>
      </c>
      <c r="K290">
        <v>98.044700000000006</v>
      </c>
      <c r="L290">
        <v>271</v>
      </c>
      <c r="M290">
        <v>103.95099999999999</v>
      </c>
      <c r="N290">
        <v>234</v>
      </c>
      <c r="O290">
        <v>106.626</v>
      </c>
      <c r="P290">
        <v>252</v>
      </c>
      <c r="Q290">
        <v>-8.5814400000000006</v>
      </c>
      <c r="R290">
        <v>270</v>
      </c>
      <c r="S290">
        <f t="shared" si="93"/>
        <v>-0.13281381797358052</v>
      </c>
      <c r="T290">
        <f t="shared" si="94"/>
        <v>277</v>
      </c>
      <c r="U290">
        <f t="shared" si="95"/>
        <v>621095.04937339213</v>
      </c>
      <c r="V290">
        <f t="shared" si="96"/>
        <v>309</v>
      </c>
      <c r="W290">
        <f t="shared" si="97"/>
        <v>27.181358839527405</v>
      </c>
      <c r="X290">
        <f t="shared" si="98"/>
        <v>307</v>
      </c>
      <c r="Y290">
        <f t="shared" si="99"/>
        <v>292</v>
      </c>
      <c r="Z290">
        <v>0.25040000000000001</v>
      </c>
      <c r="AA290">
        <v>279</v>
      </c>
      <c r="AB290">
        <v>0.20599999999999999</v>
      </c>
      <c r="AC290">
        <f t="shared" si="100"/>
        <v>0.22820000000000001</v>
      </c>
      <c r="AD290">
        <v>297</v>
      </c>
      <c r="AE290">
        <v>0.2732</v>
      </c>
      <c r="AF290">
        <v>264</v>
      </c>
      <c r="AG290">
        <v>0.2571</v>
      </c>
      <c r="AH290">
        <v>279</v>
      </c>
      <c r="AI290">
        <f t="shared" si="101"/>
        <v>286.33333333333331</v>
      </c>
      <c r="AJ290">
        <f>IF(C290=1,(AI290/Z290),REF)</f>
        <v>1143.503727369542</v>
      </c>
      <c r="AK290">
        <f t="shared" si="102"/>
        <v>285</v>
      </c>
      <c r="AL290">
        <f>IF(B290=1,(AI290/AC290),REF)</f>
        <v>1254.7472976920828</v>
      </c>
      <c r="AM290">
        <f t="shared" si="103"/>
        <v>296</v>
      </c>
      <c r="AN290">
        <f t="shared" si="104"/>
        <v>264</v>
      </c>
      <c r="AO290" t="str">
        <f t="shared" si="105"/>
        <v>Cal St. Bakersfield</v>
      </c>
      <c r="AP290">
        <f t="shared" si="106"/>
        <v>0.12602152301134098</v>
      </c>
      <c r="AQ290">
        <f t="shared" si="107"/>
        <v>9.5695038046270012E-2</v>
      </c>
      <c r="AR290">
        <f t="shared" si="108"/>
        <v>0.4148654375650922</v>
      </c>
      <c r="AS290" t="str">
        <f t="shared" si="109"/>
        <v>Cal St. Bakersfield</v>
      </c>
      <c r="AT290">
        <f t="shared" si="110"/>
        <v>0.4148654375650922</v>
      </c>
      <c r="AU290">
        <f t="shared" si="111"/>
        <v>289</v>
      </c>
      <c r="AV290">
        <f t="shared" si="112"/>
        <v>283.33333333333331</v>
      </c>
      <c r="AW290">
        <f t="shared" si="113"/>
        <v>294</v>
      </c>
      <c r="AX290" t="str">
        <f t="shared" si="114"/>
        <v>Cal St. Bakersfield</v>
      </c>
      <c r="AY290" t="str">
        <f t="shared" si="115"/>
        <v/>
      </c>
      <c r="AZ290">
        <v>289</v>
      </c>
      <c r="BI290" t="s">
        <v>356</v>
      </c>
      <c r="BJ290">
        <v>0.46538065818301094</v>
      </c>
    </row>
    <row r="291" spans="2:62">
      <c r="B291">
        <v>1</v>
      </c>
      <c r="C291">
        <v>1</v>
      </c>
      <c r="D291" t="s">
        <v>274</v>
      </c>
      <c r="E291">
        <v>64.7624</v>
      </c>
      <c r="F291">
        <v>334</v>
      </c>
      <c r="G291">
        <v>64.039199999999994</v>
      </c>
      <c r="H291">
        <v>328</v>
      </c>
      <c r="I291">
        <v>94.204099999999997</v>
      </c>
      <c r="J291">
        <v>321</v>
      </c>
      <c r="K291">
        <v>95.333699999999993</v>
      </c>
      <c r="L291">
        <v>313</v>
      </c>
      <c r="M291">
        <v>102.589</v>
      </c>
      <c r="N291">
        <v>207</v>
      </c>
      <c r="O291">
        <v>105.962</v>
      </c>
      <c r="P291">
        <v>241</v>
      </c>
      <c r="Q291">
        <v>-10.6286</v>
      </c>
      <c r="R291">
        <v>290</v>
      </c>
      <c r="S291">
        <f t="shared" si="93"/>
        <v>-0.16411220090669912</v>
      </c>
      <c r="T291">
        <f t="shared" si="94"/>
        <v>299</v>
      </c>
      <c r="U291">
        <f t="shared" si="95"/>
        <v>588594.00210893794</v>
      </c>
      <c r="V291">
        <f t="shared" si="96"/>
        <v>331</v>
      </c>
      <c r="W291">
        <f t="shared" si="97"/>
        <v>26.848331427601153</v>
      </c>
      <c r="X291">
        <f t="shared" si="98"/>
        <v>295</v>
      </c>
      <c r="Y291">
        <f t="shared" si="99"/>
        <v>297</v>
      </c>
      <c r="Z291">
        <v>0.21179999999999999</v>
      </c>
      <c r="AA291">
        <v>303</v>
      </c>
      <c r="AB291">
        <v>0.33350000000000002</v>
      </c>
      <c r="AC291">
        <f t="shared" si="100"/>
        <v>0.27265</v>
      </c>
      <c r="AD291">
        <v>277</v>
      </c>
      <c r="AE291">
        <v>0.34110000000000001</v>
      </c>
      <c r="AF291">
        <v>230</v>
      </c>
      <c r="AG291">
        <v>0.2195</v>
      </c>
      <c r="AH291">
        <v>297</v>
      </c>
      <c r="AI291">
        <f t="shared" si="101"/>
        <v>288.5</v>
      </c>
      <c r="AJ291">
        <f>IF(C291=1,(AI291/Z291),REF)</f>
        <v>1362.134088762984</v>
      </c>
      <c r="AK291">
        <f t="shared" si="102"/>
        <v>302</v>
      </c>
      <c r="AL291">
        <f>IF(B291=1,(AI291/AC291),REF)</f>
        <v>1058.1331377223546</v>
      </c>
      <c r="AM291">
        <f t="shared" si="103"/>
        <v>285</v>
      </c>
      <c r="AN291">
        <f t="shared" si="104"/>
        <v>230</v>
      </c>
      <c r="AO291" t="str">
        <f t="shared" si="105"/>
        <v>Radford</v>
      </c>
      <c r="AP291">
        <f t="shared" si="106"/>
        <v>0.10474616403978311</v>
      </c>
      <c r="AQ291">
        <f t="shared" si="107"/>
        <v>0.11679688913561137</v>
      </c>
      <c r="AR291">
        <f t="shared" si="108"/>
        <v>0.41473554319997452</v>
      </c>
      <c r="AS291" t="str">
        <f t="shared" si="109"/>
        <v>Radford</v>
      </c>
      <c r="AT291">
        <f t="shared" si="110"/>
        <v>0.41473554319997452</v>
      </c>
      <c r="AU291">
        <f t="shared" si="111"/>
        <v>290</v>
      </c>
      <c r="AV291">
        <f t="shared" si="112"/>
        <v>265.66666666666669</v>
      </c>
      <c r="AW291">
        <f t="shared" si="113"/>
        <v>275</v>
      </c>
      <c r="AX291" t="str">
        <f t="shared" si="114"/>
        <v>Radford</v>
      </c>
      <c r="AY291" t="str">
        <f t="shared" si="115"/>
        <v/>
      </c>
      <c r="AZ291">
        <v>290</v>
      </c>
      <c r="BI291" t="s">
        <v>179</v>
      </c>
      <c r="BJ291">
        <v>0.45986765858108702</v>
      </c>
    </row>
    <row r="292" spans="2:62">
      <c r="B292">
        <v>1</v>
      </c>
      <c r="C292">
        <v>1</v>
      </c>
      <c r="D292" t="s">
        <v>358</v>
      </c>
      <c r="E292">
        <v>72.893500000000003</v>
      </c>
      <c r="F292">
        <v>14</v>
      </c>
      <c r="G292">
        <v>71.704700000000003</v>
      </c>
      <c r="H292">
        <v>13</v>
      </c>
      <c r="I292">
        <v>97.242099999999994</v>
      </c>
      <c r="J292">
        <v>276</v>
      </c>
      <c r="K292">
        <v>100.217</v>
      </c>
      <c r="L292">
        <v>233</v>
      </c>
      <c r="M292">
        <v>109.503</v>
      </c>
      <c r="N292">
        <v>324</v>
      </c>
      <c r="O292">
        <v>111.71</v>
      </c>
      <c r="P292">
        <v>331</v>
      </c>
      <c r="Q292">
        <v>-11.493</v>
      </c>
      <c r="R292">
        <v>299</v>
      </c>
      <c r="S292">
        <f t="shared" si="93"/>
        <v>-0.15766837921076632</v>
      </c>
      <c r="T292">
        <f t="shared" si="94"/>
        <v>290</v>
      </c>
      <c r="U292">
        <f t="shared" si="95"/>
        <v>732102.01038202143</v>
      </c>
      <c r="V292">
        <f t="shared" si="96"/>
        <v>168</v>
      </c>
      <c r="W292">
        <f t="shared" si="97"/>
        <v>25.95723801577666</v>
      </c>
      <c r="X292">
        <f t="shared" si="98"/>
        <v>263</v>
      </c>
      <c r="Y292">
        <f t="shared" si="99"/>
        <v>276.5</v>
      </c>
      <c r="Z292">
        <v>0.26369999999999999</v>
      </c>
      <c r="AA292">
        <v>270</v>
      </c>
      <c r="AB292">
        <v>0.12870000000000001</v>
      </c>
      <c r="AC292">
        <f t="shared" si="100"/>
        <v>0.19619999999999999</v>
      </c>
      <c r="AD292">
        <v>306</v>
      </c>
      <c r="AE292">
        <v>0.1515</v>
      </c>
      <c r="AF292">
        <v>319</v>
      </c>
      <c r="AG292">
        <v>0.34560000000000002</v>
      </c>
      <c r="AH292">
        <v>237</v>
      </c>
      <c r="AI292">
        <f t="shared" si="101"/>
        <v>266.08333333333331</v>
      </c>
      <c r="AJ292">
        <f>IF(C292=1,(AI292/Z292),REF)</f>
        <v>1009.038048287195</v>
      </c>
      <c r="AK292">
        <f t="shared" si="102"/>
        <v>274</v>
      </c>
      <c r="AL292">
        <f>IF(B292=1,(AI292/AC292),REF)</f>
        <v>1356.1841658171934</v>
      </c>
      <c r="AM292">
        <f t="shared" si="103"/>
        <v>301</v>
      </c>
      <c r="AN292">
        <f t="shared" si="104"/>
        <v>274</v>
      </c>
      <c r="AO292" t="str">
        <f t="shared" si="105"/>
        <v>UT Rio Grande Valley</v>
      </c>
      <c r="AP292">
        <f t="shared" si="106"/>
        <v>0.13438584713642207</v>
      </c>
      <c r="AQ292">
        <f t="shared" si="107"/>
        <v>8.1480274296744093E-2</v>
      </c>
      <c r="AR292">
        <f t="shared" si="108"/>
        <v>0.4104514527117783</v>
      </c>
      <c r="AS292" t="str">
        <f t="shared" si="109"/>
        <v>UT Rio Grande Valley</v>
      </c>
      <c r="AT292">
        <f t="shared" si="110"/>
        <v>0.4104514527117783</v>
      </c>
      <c r="AU292">
        <f t="shared" si="111"/>
        <v>291</v>
      </c>
      <c r="AV292">
        <f t="shared" si="112"/>
        <v>290.33333333333331</v>
      </c>
      <c r="AW292">
        <f t="shared" si="113"/>
        <v>299</v>
      </c>
      <c r="AX292" t="str">
        <f t="shared" si="114"/>
        <v>UT Rio Grande Valley</v>
      </c>
      <c r="AY292" t="str">
        <f t="shared" si="115"/>
        <v/>
      </c>
      <c r="AZ292">
        <v>291</v>
      </c>
      <c r="BI292" t="s">
        <v>53</v>
      </c>
      <c r="BJ292">
        <v>0.45970999109924243</v>
      </c>
    </row>
    <row r="293" spans="2:62">
      <c r="B293">
        <v>1</v>
      </c>
      <c r="C293">
        <v>1</v>
      </c>
      <c r="D293" t="s">
        <v>142</v>
      </c>
      <c r="E293">
        <v>67.099500000000006</v>
      </c>
      <c r="F293">
        <v>239</v>
      </c>
      <c r="G293">
        <v>67.111800000000002</v>
      </c>
      <c r="H293">
        <v>175</v>
      </c>
      <c r="I293">
        <v>103.78</v>
      </c>
      <c r="J293">
        <v>136</v>
      </c>
      <c r="K293">
        <v>101.27</v>
      </c>
      <c r="L293">
        <v>213</v>
      </c>
      <c r="M293">
        <v>107.13</v>
      </c>
      <c r="N293">
        <v>284</v>
      </c>
      <c r="O293">
        <v>111.402</v>
      </c>
      <c r="P293">
        <v>326</v>
      </c>
      <c r="Q293">
        <v>-10.132199999999999</v>
      </c>
      <c r="R293">
        <v>284</v>
      </c>
      <c r="S293">
        <f t="shared" si="93"/>
        <v>-0.15099963487060267</v>
      </c>
      <c r="T293">
        <f t="shared" si="94"/>
        <v>287</v>
      </c>
      <c r="U293">
        <f t="shared" si="95"/>
        <v>688146.49778355006</v>
      </c>
      <c r="V293">
        <f t="shared" si="96"/>
        <v>223</v>
      </c>
      <c r="W293">
        <f t="shared" si="97"/>
        <v>28.07433620355453</v>
      </c>
      <c r="X293">
        <f t="shared" si="98"/>
        <v>332</v>
      </c>
      <c r="Y293">
        <f t="shared" si="99"/>
        <v>309.5</v>
      </c>
      <c r="Z293">
        <v>0.22170000000000001</v>
      </c>
      <c r="AA293">
        <v>299</v>
      </c>
      <c r="AB293">
        <v>0.27429999999999999</v>
      </c>
      <c r="AC293">
        <f t="shared" si="100"/>
        <v>0.248</v>
      </c>
      <c r="AD293">
        <v>288</v>
      </c>
      <c r="AE293">
        <v>0.26679999999999998</v>
      </c>
      <c r="AF293">
        <v>269</v>
      </c>
      <c r="AG293">
        <v>0.12720000000000001</v>
      </c>
      <c r="AH293">
        <v>333</v>
      </c>
      <c r="AI293">
        <f t="shared" si="101"/>
        <v>284.91666666666669</v>
      </c>
      <c r="AJ293">
        <f>IF(C293=1,(AI293/Z293),REF)</f>
        <v>1285.1450909637649</v>
      </c>
      <c r="AK293">
        <f t="shared" si="102"/>
        <v>298</v>
      </c>
      <c r="AL293">
        <f>IF(B293=1,(AI293/AC293),REF)</f>
        <v>1148.8575268817206</v>
      </c>
      <c r="AM293">
        <f t="shared" si="103"/>
        <v>289</v>
      </c>
      <c r="AN293">
        <f t="shared" si="104"/>
        <v>269</v>
      </c>
      <c r="AO293" t="str">
        <f t="shared" si="105"/>
        <v>Hartford</v>
      </c>
      <c r="AP293">
        <f t="shared" si="106"/>
        <v>0.11028200030335729</v>
      </c>
      <c r="AQ293">
        <f t="shared" si="107"/>
        <v>0.10515059198900985</v>
      </c>
      <c r="AR293">
        <f t="shared" si="108"/>
        <v>0.41012152601573182</v>
      </c>
      <c r="AS293" t="str">
        <f t="shared" si="109"/>
        <v>Hartford</v>
      </c>
      <c r="AT293">
        <f t="shared" si="110"/>
        <v>0.41012152601573182</v>
      </c>
      <c r="AU293">
        <f t="shared" si="111"/>
        <v>292</v>
      </c>
      <c r="AV293">
        <f t="shared" si="112"/>
        <v>283</v>
      </c>
      <c r="AW293">
        <f t="shared" si="113"/>
        <v>293</v>
      </c>
      <c r="AX293" t="str">
        <f t="shared" si="114"/>
        <v>Hartford</v>
      </c>
      <c r="AY293" t="str">
        <f t="shared" si="115"/>
        <v/>
      </c>
      <c r="AZ293">
        <v>292</v>
      </c>
      <c r="BI293" t="s">
        <v>215</v>
      </c>
      <c r="BJ293">
        <v>0.45772125745114928</v>
      </c>
    </row>
    <row r="294" spans="2:62">
      <c r="B294">
        <v>1</v>
      </c>
      <c r="C294">
        <v>1</v>
      </c>
      <c r="D294" t="s">
        <v>440</v>
      </c>
      <c r="E294">
        <v>72.804599999999994</v>
      </c>
      <c r="F294">
        <v>16</v>
      </c>
      <c r="G294">
        <v>71.269499999999994</v>
      </c>
      <c r="H294">
        <v>17</v>
      </c>
      <c r="I294">
        <v>93.503200000000007</v>
      </c>
      <c r="J294">
        <v>331</v>
      </c>
      <c r="K294">
        <v>95.9542</v>
      </c>
      <c r="L294">
        <v>306</v>
      </c>
      <c r="M294">
        <v>103.932</v>
      </c>
      <c r="N294">
        <v>233</v>
      </c>
      <c r="O294">
        <v>105.017</v>
      </c>
      <c r="P294">
        <v>216</v>
      </c>
      <c r="Q294">
        <v>-9.0625699999999991</v>
      </c>
      <c r="R294">
        <v>275</v>
      </c>
      <c r="S294">
        <f t="shared" si="93"/>
        <v>-0.12448114542212987</v>
      </c>
      <c r="T294">
        <f t="shared" si="94"/>
        <v>270</v>
      </c>
      <c r="U294">
        <f t="shared" si="95"/>
        <v>670327.13178728113</v>
      </c>
      <c r="V294">
        <f t="shared" si="96"/>
        <v>247</v>
      </c>
      <c r="W294">
        <f t="shared" si="97"/>
        <v>23.542715379101995</v>
      </c>
      <c r="X294">
        <f t="shared" si="98"/>
        <v>131</v>
      </c>
      <c r="Y294">
        <f t="shared" si="99"/>
        <v>200.5</v>
      </c>
      <c r="Z294">
        <v>0.18840000000000001</v>
      </c>
      <c r="AA294">
        <v>319</v>
      </c>
      <c r="AB294">
        <v>0.36009999999999998</v>
      </c>
      <c r="AC294">
        <f t="shared" si="100"/>
        <v>0.27424999999999999</v>
      </c>
      <c r="AD294">
        <v>276</v>
      </c>
      <c r="AE294">
        <v>0.1646</v>
      </c>
      <c r="AF294">
        <v>309</v>
      </c>
      <c r="AG294">
        <v>0.24</v>
      </c>
      <c r="AH294">
        <v>287</v>
      </c>
      <c r="AI294">
        <f t="shared" si="101"/>
        <v>264.91666666666669</v>
      </c>
      <c r="AJ294">
        <f>IF(C294=1,(AI294/Z294),REF)</f>
        <v>1406.1394196744516</v>
      </c>
      <c r="AK294">
        <f t="shared" si="102"/>
        <v>305</v>
      </c>
      <c r="AL294">
        <f>IF(B294=1,(AI294/AC294),REF)</f>
        <v>965.96779094500164</v>
      </c>
      <c r="AM294">
        <f t="shared" si="103"/>
        <v>275</v>
      </c>
      <c r="AN294">
        <f t="shared" si="104"/>
        <v>275</v>
      </c>
      <c r="AO294" t="str">
        <f t="shared" si="105"/>
        <v>Utah Tech</v>
      </c>
      <c r="AP294">
        <f t="shared" si="106"/>
        <v>9.2877863780089498E-2</v>
      </c>
      <c r="AQ294">
        <f t="shared" si="107"/>
        <v>0.11882822736478681</v>
      </c>
      <c r="AR294">
        <f t="shared" si="108"/>
        <v>0.40726898960874147</v>
      </c>
      <c r="AS294" t="str">
        <f t="shared" si="109"/>
        <v>Utah Tech</v>
      </c>
      <c r="AT294">
        <f t="shared" si="110"/>
        <v>0.40726898960874147</v>
      </c>
      <c r="AU294">
        <f t="shared" si="111"/>
        <v>293</v>
      </c>
      <c r="AV294">
        <f t="shared" si="112"/>
        <v>281.33333333333331</v>
      </c>
      <c r="AW294">
        <f t="shared" si="113"/>
        <v>291</v>
      </c>
      <c r="AX294" t="str">
        <f t="shared" si="114"/>
        <v>Utah Tech</v>
      </c>
      <c r="AY294" t="str">
        <f t="shared" si="115"/>
        <v/>
      </c>
      <c r="AZ294">
        <v>293</v>
      </c>
      <c r="BI294" t="s">
        <v>116</v>
      </c>
      <c r="BJ294">
        <v>0.45762118184391121</v>
      </c>
    </row>
    <row r="295" spans="2:62">
      <c r="B295">
        <v>1</v>
      </c>
      <c r="C295">
        <v>1</v>
      </c>
      <c r="D295" t="s">
        <v>325</v>
      </c>
      <c r="E295">
        <v>70.235299999999995</v>
      </c>
      <c r="F295">
        <v>75</v>
      </c>
      <c r="G295">
        <v>68.770200000000003</v>
      </c>
      <c r="H295">
        <v>82</v>
      </c>
      <c r="I295">
        <v>95.126499999999993</v>
      </c>
      <c r="J295">
        <v>305</v>
      </c>
      <c r="K295">
        <v>96.494399999999999</v>
      </c>
      <c r="L295">
        <v>300</v>
      </c>
      <c r="M295">
        <v>106.572</v>
      </c>
      <c r="N295">
        <v>275</v>
      </c>
      <c r="O295">
        <v>108.845</v>
      </c>
      <c r="P295">
        <v>281</v>
      </c>
      <c r="Q295">
        <v>-12.3504</v>
      </c>
      <c r="R295">
        <v>306</v>
      </c>
      <c r="S295">
        <f t="shared" si="93"/>
        <v>-0.17584604892411651</v>
      </c>
      <c r="T295">
        <f t="shared" si="94"/>
        <v>303</v>
      </c>
      <c r="U295">
        <f t="shared" si="95"/>
        <v>653972.76431533892</v>
      </c>
      <c r="V295">
        <f t="shared" si="96"/>
        <v>272</v>
      </c>
      <c r="W295">
        <f t="shared" si="97"/>
        <v>25.842714644967742</v>
      </c>
      <c r="X295">
        <f t="shared" si="98"/>
        <v>258</v>
      </c>
      <c r="Y295">
        <f t="shared" si="99"/>
        <v>280.5</v>
      </c>
      <c r="Z295">
        <v>0.218</v>
      </c>
      <c r="AA295">
        <v>300</v>
      </c>
      <c r="AB295">
        <v>0.26700000000000002</v>
      </c>
      <c r="AC295">
        <f t="shared" si="100"/>
        <v>0.24249999999999999</v>
      </c>
      <c r="AD295">
        <v>292</v>
      </c>
      <c r="AE295">
        <v>7.22E-2</v>
      </c>
      <c r="AF295">
        <v>354</v>
      </c>
      <c r="AG295">
        <v>0.2878</v>
      </c>
      <c r="AH295">
        <v>263</v>
      </c>
      <c r="AI295">
        <f t="shared" si="101"/>
        <v>294.08333333333331</v>
      </c>
      <c r="AJ295">
        <f>IF(C295=1,(AI295/Z295),REF)</f>
        <v>1349.006116207951</v>
      </c>
      <c r="AK295">
        <f t="shared" si="102"/>
        <v>300</v>
      </c>
      <c r="AL295">
        <f>IF(B295=1,(AI295/AC295),REF)</f>
        <v>1212.7147766323023</v>
      </c>
      <c r="AM295">
        <f t="shared" si="103"/>
        <v>294</v>
      </c>
      <c r="AN295">
        <f t="shared" si="104"/>
        <v>292</v>
      </c>
      <c r="AO295" t="str">
        <f t="shared" si="105"/>
        <v>Tennessee Martin</v>
      </c>
      <c r="AP295">
        <f t="shared" si="106"/>
        <v>0.10791684984790208</v>
      </c>
      <c r="AQ295">
        <f t="shared" si="107"/>
        <v>0.10212574136739533</v>
      </c>
      <c r="AR295">
        <f t="shared" si="108"/>
        <v>0.40598589813910041</v>
      </c>
      <c r="AS295" t="str">
        <f t="shared" si="109"/>
        <v>Tennessee Martin</v>
      </c>
      <c r="AT295">
        <f t="shared" si="110"/>
        <v>0.40598589813910041</v>
      </c>
      <c r="AU295">
        <f t="shared" si="111"/>
        <v>294</v>
      </c>
      <c r="AV295">
        <f t="shared" si="112"/>
        <v>292.66666666666669</v>
      </c>
      <c r="AW295">
        <f t="shared" si="113"/>
        <v>302</v>
      </c>
      <c r="AX295" t="str">
        <f t="shared" si="114"/>
        <v>Tennessee Martin</v>
      </c>
      <c r="AY295" t="str">
        <f t="shared" si="115"/>
        <v/>
      </c>
      <c r="AZ295">
        <v>294</v>
      </c>
      <c r="BI295" t="s">
        <v>191</v>
      </c>
      <c r="BJ295">
        <v>0.45283092964751059</v>
      </c>
    </row>
    <row r="296" spans="2:62">
      <c r="B296">
        <v>1</v>
      </c>
      <c r="C296">
        <v>1</v>
      </c>
      <c r="D296" t="s">
        <v>188</v>
      </c>
      <c r="E296">
        <v>65.875399999999999</v>
      </c>
      <c r="F296">
        <v>289</v>
      </c>
      <c r="G296">
        <v>64.447400000000002</v>
      </c>
      <c r="H296">
        <v>316</v>
      </c>
      <c r="I296">
        <v>99.701599999999999</v>
      </c>
      <c r="J296">
        <v>223</v>
      </c>
      <c r="K296">
        <v>96.498000000000005</v>
      </c>
      <c r="L296">
        <v>299</v>
      </c>
      <c r="M296">
        <v>100.33499999999999</v>
      </c>
      <c r="N296">
        <v>142</v>
      </c>
      <c r="O296">
        <v>105.24</v>
      </c>
      <c r="P296">
        <v>219</v>
      </c>
      <c r="Q296">
        <v>-8.7418300000000002</v>
      </c>
      <c r="R296">
        <v>273</v>
      </c>
      <c r="S296">
        <f t="shared" si="93"/>
        <v>-0.13270507655361471</v>
      </c>
      <c r="T296">
        <f t="shared" si="94"/>
        <v>276</v>
      </c>
      <c r="U296">
        <f t="shared" si="95"/>
        <v>613422.76600910164</v>
      </c>
      <c r="V296">
        <f t="shared" si="96"/>
        <v>318</v>
      </c>
      <c r="W296">
        <f t="shared" si="97"/>
        <v>26.107547556275538</v>
      </c>
      <c r="X296">
        <f t="shared" si="98"/>
        <v>266</v>
      </c>
      <c r="Y296">
        <f t="shared" si="99"/>
        <v>271</v>
      </c>
      <c r="Z296">
        <v>0.1925</v>
      </c>
      <c r="AA296">
        <v>318</v>
      </c>
      <c r="AB296">
        <v>0.34899999999999998</v>
      </c>
      <c r="AC296">
        <f t="shared" si="100"/>
        <v>0.27074999999999999</v>
      </c>
      <c r="AD296">
        <v>279</v>
      </c>
      <c r="AE296">
        <v>7.5899999999999995E-2</v>
      </c>
      <c r="AF296">
        <v>352</v>
      </c>
      <c r="AG296">
        <v>0.31979999999999997</v>
      </c>
      <c r="AH296">
        <v>249</v>
      </c>
      <c r="AI296">
        <f t="shared" si="101"/>
        <v>290.83333333333331</v>
      </c>
      <c r="AJ296">
        <f>IF(C296=1,(AI296/Z296),REF)</f>
        <v>1510.8225108225106</v>
      </c>
      <c r="AK296">
        <f t="shared" si="102"/>
        <v>314</v>
      </c>
      <c r="AL296">
        <f>IF(B296=1,(AI296/AC296),REF)</f>
        <v>1074.1766697445366</v>
      </c>
      <c r="AM296">
        <f t="shared" si="103"/>
        <v>287</v>
      </c>
      <c r="AN296">
        <f t="shared" si="104"/>
        <v>279</v>
      </c>
      <c r="AO296" t="str">
        <f t="shared" si="105"/>
        <v>Loyola MD</v>
      </c>
      <c r="AP296">
        <f t="shared" si="106"/>
        <v>9.4220096988714419E-2</v>
      </c>
      <c r="AQ296">
        <f t="shared" si="107"/>
        <v>0.11576501005575035</v>
      </c>
      <c r="AR296">
        <f t="shared" si="108"/>
        <v>0.40594145062208381</v>
      </c>
      <c r="AS296" t="str">
        <f t="shared" si="109"/>
        <v>Loyola MD</v>
      </c>
      <c r="AT296">
        <f t="shared" si="110"/>
        <v>0.40594145062208381</v>
      </c>
      <c r="AU296">
        <f t="shared" si="111"/>
        <v>295</v>
      </c>
      <c r="AV296">
        <f t="shared" si="112"/>
        <v>284.33333333333331</v>
      </c>
      <c r="AW296">
        <f t="shared" si="113"/>
        <v>296</v>
      </c>
      <c r="AX296" t="str">
        <f t="shared" si="114"/>
        <v>Loyola MD</v>
      </c>
      <c r="AY296" t="str">
        <f t="shared" si="115"/>
        <v/>
      </c>
      <c r="AZ296">
        <v>295</v>
      </c>
      <c r="BI296" t="s">
        <v>268</v>
      </c>
      <c r="BJ296">
        <v>0.45148417955679632</v>
      </c>
    </row>
    <row r="297" spans="2:62">
      <c r="B297">
        <v>1</v>
      </c>
      <c r="C297">
        <v>1</v>
      </c>
      <c r="D297" t="s">
        <v>58</v>
      </c>
      <c r="E297">
        <v>67.214699999999993</v>
      </c>
      <c r="F297">
        <v>226</v>
      </c>
      <c r="G297">
        <v>66.983400000000003</v>
      </c>
      <c r="H297">
        <v>182</v>
      </c>
      <c r="I297">
        <v>97.114900000000006</v>
      </c>
      <c r="J297">
        <v>278</v>
      </c>
      <c r="K297">
        <v>95.026499999999999</v>
      </c>
      <c r="L297">
        <v>317</v>
      </c>
      <c r="M297">
        <v>103.70099999999999</v>
      </c>
      <c r="N297">
        <v>227</v>
      </c>
      <c r="O297">
        <v>105.913</v>
      </c>
      <c r="P297">
        <v>238</v>
      </c>
      <c r="Q297">
        <v>-10.886799999999999</v>
      </c>
      <c r="R297">
        <v>293</v>
      </c>
      <c r="S297">
        <f t="shared" si="93"/>
        <v>-0.16196605802004621</v>
      </c>
      <c r="T297">
        <f t="shared" si="94"/>
        <v>297</v>
      </c>
      <c r="U297">
        <f t="shared" si="95"/>
        <v>606951.14071602293</v>
      </c>
      <c r="V297">
        <f t="shared" si="96"/>
        <v>323</v>
      </c>
      <c r="W297">
        <f t="shared" si="97"/>
        <v>25.849644028956099</v>
      </c>
      <c r="X297">
        <f t="shared" si="98"/>
        <v>259</v>
      </c>
      <c r="Y297">
        <f t="shared" si="99"/>
        <v>278</v>
      </c>
      <c r="Z297">
        <v>0.25690000000000002</v>
      </c>
      <c r="AA297">
        <v>276</v>
      </c>
      <c r="AB297">
        <v>0.1351</v>
      </c>
      <c r="AC297">
        <f t="shared" si="100"/>
        <v>0.19600000000000001</v>
      </c>
      <c r="AD297">
        <v>307</v>
      </c>
      <c r="AE297">
        <v>0.3589</v>
      </c>
      <c r="AF297">
        <v>222</v>
      </c>
      <c r="AG297">
        <v>0.15909999999999999</v>
      </c>
      <c r="AH297">
        <v>319</v>
      </c>
      <c r="AI297">
        <f t="shared" si="101"/>
        <v>291</v>
      </c>
      <c r="AJ297">
        <f>IF(C297=1,(AI297/Z297),REF)</f>
        <v>1132.7364733359284</v>
      </c>
      <c r="AK297">
        <f t="shared" si="102"/>
        <v>282</v>
      </c>
      <c r="AL297">
        <f>IF(B297=1,(AI297/AC297),REF)</f>
        <v>1484.6938775510203</v>
      </c>
      <c r="AM297">
        <f t="shared" si="103"/>
        <v>306</v>
      </c>
      <c r="AN297">
        <f t="shared" si="104"/>
        <v>222</v>
      </c>
      <c r="AO297" t="str">
        <f t="shared" si="105"/>
        <v>Binghamton</v>
      </c>
      <c r="AP297">
        <f t="shared" si="106"/>
        <v>0.12941522556145657</v>
      </c>
      <c r="AQ297">
        <f t="shared" si="107"/>
        <v>8.0481260488670853E-2</v>
      </c>
      <c r="AR297">
        <f t="shared" si="108"/>
        <v>0.40587291339803078</v>
      </c>
      <c r="AS297" t="str">
        <f t="shared" si="109"/>
        <v>Binghamton</v>
      </c>
      <c r="AT297">
        <f t="shared" si="110"/>
        <v>0.40587291339803078</v>
      </c>
      <c r="AU297">
        <f t="shared" si="111"/>
        <v>296</v>
      </c>
      <c r="AV297">
        <f t="shared" si="112"/>
        <v>275</v>
      </c>
      <c r="AW297">
        <f t="shared" si="113"/>
        <v>285</v>
      </c>
      <c r="AX297" t="str">
        <f t="shared" si="114"/>
        <v>Binghamton</v>
      </c>
      <c r="AY297" t="str">
        <f t="shared" si="115"/>
        <v/>
      </c>
      <c r="AZ297">
        <v>296</v>
      </c>
      <c r="BI297" t="s">
        <v>36</v>
      </c>
      <c r="BJ297">
        <v>0.45095430441297907</v>
      </c>
    </row>
    <row r="298" spans="2:62">
      <c r="B298">
        <v>1</v>
      </c>
      <c r="C298">
        <v>1</v>
      </c>
      <c r="D298" t="s">
        <v>234</v>
      </c>
      <c r="E298">
        <v>69.441999999999993</v>
      </c>
      <c r="F298">
        <v>95</v>
      </c>
      <c r="G298">
        <v>67.597300000000004</v>
      </c>
      <c r="H298">
        <v>132</v>
      </c>
      <c r="I298">
        <v>91.3292</v>
      </c>
      <c r="J298">
        <v>346</v>
      </c>
      <c r="K298">
        <v>90.423900000000003</v>
      </c>
      <c r="L298">
        <v>352</v>
      </c>
      <c r="M298">
        <v>102.994</v>
      </c>
      <c r="N298">
        <v>215</v>
      </c>
      <c r="O298">
        <v>104.02</v>
      </c>
      <c r="P298">
        <v>200</v>
      </c>
      <c r="Q298">
        <v>-13.595700000000001</v>
      </c>
      <c r="R298">
        <v>318</v>
      </c>
      <c r="S298">
        <f t="shared" si="93"/>
        <v>-0.19579073183376047</v>
      </c>
      <c r="T298">
        <f t="shared" si="94"/>
        <v>317</v>
      </c>
      <c r="U298">
        <f t="shared" si="95"/>
        <v>567791.24160100485</v>
      </c>
      <c r="V298">
        <f t="shared" si="96"/>
        <v>342</v>
      </c>
      <c r="W298">
        <f t="shared" si="97"/>
        <v>24.308868182970453</v>
      </c>
      <c r="X298">
        <f t="shared" si="98"/>
        <v>170</v>
      </c>
      <c r="Y298">
        <f t="shared" si="99"/>
        <v>243.5</v>
      </c>
      <c r="Z298">
        <v>0.2361</v>
      </c>
      <c r="AA298">
        <v>288</v>
      </c>
      <c r="AB298">
        <v>0.188</v>
      </c>
      <c r="AC298">
        <f t="shared" si="100"/>
        <v>0.21205000000000002</v>
      </c>
      <c r="AD298">
        <v>303</v>
      </c>
      <c r="AE298">
        <v>0.13350000000000001</v>
      </c>
      <c r="AF298">
        <v>339</v>
      </c>
      <c r="AG298">
        <v>0.37540000000000001</v>
      </c>
      <c r="AH298">
        <v>224</v>
      </c>
      <c r="AI298">
        <f t="shared" si="101"/>
        <v>294.75</v>
      </c>
      <c r="AJ298">
        <f>IF(C298=1,(AI298/Z298),REF)</f>
        <v>1248.4116899618805</v>
      </c>
      <c r="AK298">
        <f t="shared" si="102"/>
        <v>294</v>
      </c>
      <c r="AL298">
        <f>IF(B298=1,(AI298/AC298),REF)</f>
        <v>1390.0023579344493</v>
      </c>
      <c r="AM298">
        <f t="shared" si="103"/>
        <v>304</v>
      </c>
      <c r="AN298">
        <f t="shared" si="104"/>
        <v>294</v>
      </c>
      <c r="AO298" t="str">
        <f t="shared" si="105"/>
        <v>North Alabama</v>
      </c>
      <c r="AP298">
        <f t="shared" si="106"/>
        <v>0.11778618680899597</v>
      </c>
      <c r="AQ298">
        <f t="shared" si="107"/>
        <v>8.7791940327211951E-2</v>
      </c>
      <c r="AR298">
        <f t="shared" si="108"/>
        <v>0.40251193642140864</v>
      </c>
      <c r="AS298" t="str">
        <f t="shared" si="109"/>
        <v>North Alabama</v>
      </c>
      <c r="AT298">
        <f t="shared" si="110"/>
        <v>0.40251193642140864</v>
      </c>
      <c r="AU298">
        <f t="shared" si="111"/>
        <v>297</v>
      </c>
      <c r="AV298">
        <f t="shared" si="112"/>
        <v>298</v>
      </c>
      <c r="AW298">
        <f t="shared" si="113"/>
        <v>306</v>
      </c>
      <c r="AX298" t="str">
        <f t="shared" si="114"/>
        <v>North Alabama</v>
      </c>
      <c r="AY298" t="str">
        <f t="shared" si="115"/>
        <v/>
      </c>
      <c r="AZ298">
        <v>297</v>
      </c>
      <c r="BI298" t="s">
        <v>113</v>
      </c>
      <c r="BJ298">
        <v>0.45035021385836899</v>
      </c>
    </row>
    <row r="299" spans="2:62">
      <c r="B299">
        <v>1</v>
      </c>
      <c r="C299">
        <v>1</v>
      </c>
      <c r="D299" t="s">
        <v>318</v>
      </c>
      <c r="E299">
        <v>66.632999999999996</v>
      </c>
      <c r="F299">
        <v>259</v>
      </c>
      <c r="G299">
        <v>65.633700000000005</v>
      </c>
      <c r="H299">
        <v>256</v>
      </c>
      <c r="I299">
        <v>97.883200000000002</v>
      </c>
      <c r="J299">
        <v>265</v>
      </c>
      <c r="K299">
        <v>96.682699999999997</v>
      </c>
      <c r="L299">
        <v>294</v>
      </c>
      <c r="M299">
        <v>107.71899999999999</v>
      </c>
      <c r="N299">
        <v>301</v>
      </c>
      <c r="O299">
        <v>109.209</v>
      </c>
      <c r="P299">
        <v>291</v>
      </c>
      <c r="Q299">
        <v>-12.526199999999999</v>
      </c>
      <c r="R299">
        <v>307</v>
      </c>
      <c r="S299">
        <f t="shared" si="93"/>
        <v>-0.18798943466450568</v>
      </c>
      <c r="T299">
        <f t="shared" si="94"/>
        <v>310</v>
      </c>
      <c r="U299">
        <f t="shared" si="95"/>
        <v>622854.93128853047</v>
      </c>
      <c r="V299">
        <f t="shared" si="96"/>
        <v>306</v>
      </c>
      <c r="W299">
        <f t="shared" si="97"/>
        <v>27.385717371387816</v>
      </c>
      <c r="X299">
        <f t="shared" si="98"/>
        <v>313</v>
      </c>
      <c r="Y299">
        <f t="shared" si="99"/>
        <v>311.5</v>
      </c>
      <c r="Z299">
        <v>0.25359999999999999</v>
      </c>
      <c r="AA299">
        <v>278</v>
      </c>
      <c r="AB299">
        <v>0.128</v>
      </c>
      <c r="AC299">
        <f t="shared" si="100"/>
        <v>0.1908</v>
      </c>
      <c r="AD299">
        <v>310</v>
      </c>
      <c r="AE299">
        <v>0.3881</v>
      </c>
      <c r="AF299">
        <v>213</v>
      </c>
      <c r="AG299">
        <v>0.15340000000000001</v>
      </c>
      <c r="AH299">
        <v>324</v>
      </c>
      <c r="AI299">
        <f t="shared" si="101"/>
        <v>295.75</v>
      </c>
      <c r="AJ299">
        <f>IF(C299=1,(AI299/Z299),REF)</f>
        <v>1166.2066246056784</v>
      </c>
      <c r="AK299">
        <f t="shared" si="102"/>
        <v>287</v>
      </c>
      <c r="AL299">
        <f>IF(B299=1,(AI299/AC299),REF)</f>
        <v>1550.0524109014675</v>
      </c>
      <c r="AM299">
        <f t="shared" si="103"/>
        <v>308</v>
      </c>
      <c r="AN299">
        <f t="shared" si="104"/>
        <v>213</v>
      </c>
      <c r="AO299" t="str">
        <f t="shared" si="105"/>
        <v>Stetson</v>
      </c>
      <c r="AP299">
        <f t="shared" si="106"/>
        <v>0.12738135274298065</v>
      </c>
      <c r="AQ299">
        <f t="shared" si="107"/>
        <v>7.7925282518121933E-2</v>
      </c>
      <c r="AR299">
        <f t="shared" si="108"/>
        <v>0.4022992249869401</v>
      </c>
      <c r="AS299" t="str">
        <f t="shared" si="109"/>
        <v>Stetson</v>
      </c>
      <c r="AT299">
        <f t="shared" si="110"/>
        <v>0.4022992249869401</v>
      </c>
      <c r="AU299">
        <f t="shared" si="111"/>
        <v>298</v>
      </c>
      <c r="AV299">
        <f t="shared" si="112"/>
        <v>273.66666666666669</v>
      </c>
      <c r="AW299">
        <f t="shared" si="113"/>
        <v>282</v>
      </c>
      <c r="AX299" t="str">
        <f t="shared" si="114"/>
        <v>Stetson</v>
      </c>
      <c r="AY299" t="str">
        <f t="shared" si="115"/>
        <v/>
      </c>
      <c r="AZ299">
        <v>298</v>
      </c>
      <c r="BI299" t="s">
        <v>154</v>
      </c>
      <c r="BJ299">
        <v>0.44910533132399821</v>
      </c>
    </row>
    <row r="300" spans="2:62">
      <c r="B300">
        <v>1</v>
      </c>
      <c r="C300">
        <v>1</v>
      </c>
      <c r="D300" t="s">
        <v>175</v>
      </c>
      <c r="E300">
        <v>68.226100000000002</v>
      </c>
      <c r="F300">
        <v>170</v>
      </c>
      <c r="G300">
        <v>67.970600000000005</v>
      </c>
      <c r="H300">
        <v>115</v>
      </c>
      <c r="I300">
        <v>99.550700000000006</v>
      </c>
      <c r="J300">
        <v>228</v>
      </c>
      <c r="K300">
        <v>98.243799999999993</v>
      </c>
      <c r="L300">
        <v>268</v>
      </c>
      <c r="M300">
        <v>104.682</v>
      </c>
      <c r="N300">
        <v>248</v>
      </c>
      <c r="O300">
        <v>110.399</v>
      </c>
      <c r="P300">
        <v>306</v>
      </c>
      <c r="Q300">
        <v>-12.154999999999999</v>
      </c>
      <c r="R300">
        <v>303</v>
      </c>
      <c r="S300">
        <f t="shared" si="93"/>
        <v>-0.17816055732337049</v>
      </c>
      <c r="T300">
        <f t="shared" si="94"/>
        <v>305</v>
      </c>
      <c r="U300">
        <f t="shared" si="95"/>
        <v>658507.69019623124</v>
      </c>
      <c r="V300">
        <f t="shared" si="96"/>
        <v>267</v>
      </c>
      <c r="W300">
        <f t="shared" si="97"/>
        <v>27.214081233215015</v>
      </c>
      <c r="X300">
        <f t="shared" si="98"/>
        <v>310</v>
      </c>
      <c r="Y300">
        <f t="shared" si="99"/>
        <v>307.5</v>
      </c>
      <c r="Z300">
        <v>0.2412</v>
      </c>
      <c r="AA300">
        <v>285</v>
      </c>
      <c r="AB300">
        <v>0.16389999999999999</v>
      </c>
      <c r="AC300">
        <f t="shared" si="100"/>
        <v>0.20255000000000001</v>
      </c>
      <c r="AD300">
        <v>304</v>
      </c>
      <c r="AE300">
        <v>0.14990000000000001</v>
      </c>
      <c r="AF300">
        <v>321</v>
      </c>
      <c r="AG300">
        <v>0.1085</v>
      </c>
      <c r="AH300">
        <v>335</v>
      </c>
      <c r="AI300">
        <f t="shared" si="101"/>
        <v>306.58333333333331</v>
      </c>
      <c r="AJ300">
        <f>IF(C300=1,(AI300/Z300),REF)</f>
        <v>1271.0751796572692</v>
      </c>
      <c r="AK300">
        <f t="shared" si="102"/>
        <v>297</v>
      </c>
      <c r="AL300">
        <f>IF(B300=1,(AI300/AC300),REF)</f>
        <v>1513.6180366987574</v>
      </c>
      <c r="AM300">
        <f t="shared" si="103"/>
        <v>307</v>
      </c>
      <c r="AN300">
        <f t="shared" si="104"/>
        <v>297</v>
      </c>
      <c r="AO300" t="str">
        <f t="shared" si="105"/>
        <v>Lehigh</v>
      </c>
      <c r="AP300">
        <f t="shared" si="106"/>
        <v>0.12011419567622465</v>
      </c>
      <c r="AQ300">
        <f t="shared" si="107"/>
        <v>8.2970464935350985E-2</v>
      </c>
      <c r="AR300">
        <f t="shared" si="108"/>
        <v>0.40055194999587429</v>
      </c>
      <c r="AS300" t="str">
        <f t="shared" si="109"/>
        <v>Lehigh</v>
      </c>
      <c r="AT300">
        <f t="shared" si="110"/>
        <v>0.40055194999587429</v>
      </c>
      <c r="AU300">
        <f t="shared" si="111"/>
        <v>299</v>
      </c>
      <c r="AV300">
        <f t="shared" si="112"/>
        <v>300</v>
      </c>
      <c r="AW300">
        <f t="shared" si="113"/>
        <v>312</v>
      </c>
      <c r="AX300" t="str">
        <f t="shared" si="114"/>
        <v>Lehigh</v>
      </c>
      <c r="AY300" t="str">
        <f t="shared" si="115"/>
        <v/>
      </c>
      <c r="AZ300">
        <v>299</v>
      </c>
      <c r="BI300" t="s">
        <v>315</v>
      </c>
      <c r="BJ300">
        <v>0.44660532211778514</v>
      </c>
    </row>
    <row r="301" spans="2:62">
      <c r="B301">
        <v>1</v>
      </c>
      <c r="C301">
        <v>1</v>
      </c>
      <c r="D301" t="s">
        <v>198</v>
      </c>
      <c r="E301">
        <v>72.747200000000007</v>
      </c>
      <c r="F301">
        <v>19</v>
      </c>
      <c r="G301">
        <v>69.553600000000003</v>
      </c>
      <c r="H301">
        <v>53</v>
      </c>
      <c r="I301">
        <v>98.042400000000001</v>
      </c>
      <c r="J301">
        <v>261</v>
      </c>
      <c r="K301">
        <v>97.862300000000005</v>
      </c>
      <c r="L301">
        <v>276</v>
      </c>
      <c r="M301">
        <v>107.032</v>
      </c>
      <c r="N301">
        <v>282</v>
      </c>
      <c r="O301">
        <v>110.74299999999999</v>
      </c>
      <c r="P301">
        <v>317</v>
      </c>
      <c r="Q301">
        <v>-12.8811</v>
      </c>
      <c r="R301">
        <v>311</v>
      </c>
      <c r="S301">
        <f t="shared" si="93"/>
        <v>-0.17706111025578977</v>
      </c>
      <c r="T301">
        <f t="shared" si="94"/>
        <v>304</v>
      </c>
      <c r="U301">
        <f t="shared" si="95"/>
        <v>696702.09945051605</v>
      </c>
      <c r="V301">
        <f t="shared" si="96"/>
        <v>213</v>
      </c>
      <c r="W301">
        <f t="shared" si="97"/>
        <v>25.650141933666198</v>
      </c>
      <c r="X301">
        <f t="shared" si="98"/>
        <v>250</v>
      </c>
      <c r="Y301">
        <f t="shared" si="99"/>
        <v>277</v>
      </c>
      <c r="Z301">
        <v>0.2495</v>
      </c>
      <c r="AA301">
        <v>281</v>
      </c>
      <c r="AB301">
        <v>0.1086</v>
      </c>
      <c r="AC301">
        <f t="shared" si="100"/>
        <v>0.17904999999999999</v>
      </c>
      <c r="AD301">
        <v>314</v>
      </c>
      <c r="AE301">
        <v>0.2107</v>
      </c>
      <c r="AF301">
        <v>289</v>
      </c>
      <c r="AG301">
        <v>0.2505</v>
      </c>
      <c r="AH301">
        <v>282</v>
      </c>
      <c r="AI301">
        <f t="shared" si="101"/>
        <v>279.83333333333331</v>
      </c>
      <c r="AJ301">
        <f>IF(C301=1,(AI301/Z301),REF)</f>
        <v>1121.5764863059451</v>
      </c>
      <c r="AK301">
        <f t="shared" si="102"/>
        <v>280</v>
      </c>
      <c r="AL301">
        <f>IF(B301=1,(AI301/AC301),REF)</f>
        <v>1562.8781532160476</v>
      </c>
      <c r="AM301">
        <f t="shared" si="103"/>
        <v>310</v>
      </c>
      <c r="AN301">
        <f t="shared" si="104"/>
        <v>280</v>
      </c>
      <c r="AO301" t="str">
        <f t="shared" si="105"/>
        <v>McNeese St.</v>
      </c>
      <c r="AP301">
        <f t="shared" si="106"/>
        <v>0.12581192813605527</v>
      </c>
      <c r="AQ301">
        <f t="shared" si="107"/>
        <v>7.3051140096488887E-2</v>
      </c>
      <c r="AR301">
        <f t="shared" si="108"/>
        <v>0.39720038068099295</v>
      </c>
      <c r="AS301" t="str">
        <f t="shared" si="109"/>
        <v>McNeese St.</v>
      </c>
      <c r="AT301">
        <f t="shared" si="110"/>
        <v>0.39720038068099295</v>
      </c>
      <c r="AU301">
        <f t="shared" si="111"/>
        <v>300</v>
      </c>
      <c r="AV301">
        <f t="shared" si="112"/>
        <v>298</v>
      </c>
      <c r="AW301">
        <f t="shared" si="113"/>
        <v>306</v>
      </c>
      <c r="AX301" t="str">
        <f t="shared" si="114"/>
        <v>McNeese St.</v>
      </c>
      <c r="AY301" t="str">
        <f t="shared" si="115"/>
        <v/>
      </c>
      <c r="AZ301">
        <v>300</v>
      </c>
      <c r="BI301" t="s">
        <v>263</v>
      </c>
      <c r="BJ301">
        <v>0.44632929575308139</v>
      </c>
    </row>
    <row r="302" spans="2:62">
      <c r="B302">
        <v>1</v>
      </c>
      <c r="C302">
        <v>1</v>
      </c>
      <c r="D302" t="s">
        <v>312</v>
      </c>
      <c r="E302">
        <v>67.743300000000005</v>
      </c>
      <c r="F302">
        <v>195</v>
      </c>
      <c r="G302">
        <v>66.521500000000003</v>
      </c>
      <c r="H302">
        <v>203</v>
      </c>
      <c r="I302">
        <v>96.548299999999998</v>
      </c>
      <c r="J302">
        <v>283</v>
      </c>
      <c r="K302">
        <v>94.862499999999997</v>
      </c>
      <c r="L302">
        <v>321</v>
      </c>
      <c r="M302">
        <v>104.32</v>
      </c>
      <c r="N302">
        <v>246</v>
      </c>
      <c r="O302">
        <v>109.17700000000001</v>
      </c>
      <c r="P302">
        <v>290</v>
      </c>
      <c r="Q302">
        <v>-14.314500000000001</v>
      </c>
      <c r="R302">
        <v>322</v>
      </c>
      <c r="S302">
        <f t="shared" si="93"/>
        <v>-0.21130502942726451</v>
      </c>
      <c r="T302">
        <f t="shared" si="94"/>
        <v>323</v>
      </c>
      <c r="U302">
        <f t="shared" si="95"/>
        <v>609614.76955926558</v>
      </c>
      <c r="V302">
        <f t="shared" si="96"/>
        <v>321</v>
      </c>
      <c r="W302">
        <f t="shared" si="97"/>
        <v>26.924243001953084</v>
      </c>
      <c r="X302">
        <f t="shared" si="98"/>
        <v>298</v>
      </c>
      <c r="Y302">
        <f t="shared" si="99"/>
        <v>310.5</v>
      </c>
      <c r="Z302">
        <v>0.25940000000000002</v>
      </c>
      <c r="AA302">
        <v>273</v>
      </c>
      <c r="AB302">
        <v>8.2199999999999995E-2</v>
      </c>
      <c r="AC302">
        <f t="shared" si="100"/>
        <v>0.17080000000000001</v>
      </c>
      <c r="AD302">
        <v>321</v>
      </c>
      <c r="AE302">
        <v>0.28129999999999999</v>
      </c>
      <c r="AF302">
        <v>256</v>
      </c>
      <c r="AG302">
        <v>0.1958</v>
      </c>
      <c r="AH302">
        <v>309</v>
      </c>
      <c r="AI302">
        <f t="shared" si="101"/>
        <v>306.75</v>
      </c>
      <c r="AJ302">
        <f>IF(C302=1,(AI302/Z302),REF)</f>
        <v>1182.5366229760987</v>
      </c>
      <c r="AK302">
        <f t="shared" si="102"/>
        <v>289</v>
      </c>
      <c r="AL302">
        <f>IF(B302=1,(AI302/AC302),REF)</f>
        <v>1795.9601873536299</v>
      </c>
      <c r="AM302">
        <f t="shared" si="103"/>
        <v>323</v>
      </c>
      <c r="AN302">
        <f t="shared" si="104"/>
        <v>256</v>
      </c>
      <c r="AO302" t="str">
        <f t="shared" si="105"/>
        <v>St. Francis NY</v>
      </c>
      <c r="AP302">
        <f t="shared" si="106"/>
        <v>0.1301135929453113</v>
      </c>
      <c r="AQ302">
        <f t="shared" si="107"/>
        <v>6.8484784136618168E-2</v>
      </c>
      <c r="AR302">
        <f t="shared" si="108"/>
        <v>0.39698882317496892</v>
      </c>
      <c r="AS302" t="str">
        <f t="shared" si="109"/>
        <v>St. Francis NY</v>
      </c>
      <c r="AT302">
        <f t="shared" si="110"/>
        <v>0.39698882317496892</v>
      </c>
      <c r="AU302">
        <f t="shared" si="111"/>
        <v>301</v>
      </c>
      <c r="AV302">
        <f t="shared" si="112"/>
        <v>292.66666666666669</v>
      </c>
      <c r="AW302">
        <f t="shared" si="113"/>
        <v>302</v>
      </c>
      <c r="AX302" t="str">
        <f t="shared" si="114"/>
        <v>St. Francis NY</v>
      </c>
      <c r="AY302" t="str">
        <f t="shared" si="115"/>
        <v/>
      </c>
      <c r="AZ302">
        <v>301</v>
      </c>
      <c r="BI302" t="s">
        <v>306</v>
      </c>
      <c r="BJ302">
        <v>0.44392048567072717</v>
      </c>
    </row>
    <row r="303" spans="2:62">
      <c r="B303">
        <v>1</v>
      </c>
      <c r="C303">
        <v>1</v>
      </c>
      <c r="D303" t="s">
        <v>281</v>
      </c>
      <c r="E303">
        <v>66.149100000000004</v>
      </c>
      <c r="F303">
        <v>277</v>
      </c>
      <c r="G303">
        <v>64.137699999999995</v>
      </c>
      <c r="H303">
        <v>322</v>
      </c>
      <c r="I303">
        <v>97.326400000000007</v>
      </c>
      <c r="J303">
        <v>275</v>
      </c>
      <c r="K303">
        <v>95.436000000000007</v>
      </c>
      <c r="L303">
        <v>310</v>
      </c>
      <c r="M303">
        <v>107.224</v>
      </c>
      <c r="N303">
        <v>286</v>
      </c>
      <c r="O303">
        <v>108.916</v>
      </c>
      <c r="P303">
        <v>283</v>
      </c>
      <c r="Q303">
        <v>-13.48</v>
      </c>
      <c r="R303">
        <v>316</v>
      </c>
      <c r="S303">
        <f t="shared" si="93"/>
        <v>-0.2037820620386368</v>
      </c>
      <c r="T303">
        <f t="shared" si="94"/>
        <v>320</v>
      </c>
      <c r="U303">
        <f t="shared" si="95"/>
        <v>602487.99362331384</v>
      </c>
      <c r="V303">
        <f t="shared" si="96"/>
        <v>325</v>
      </c>
      <c r="W303">
        <f t="shared" si="97"/>
        <v>27.467728971924252</v>
      </c>
      <c r="X303">
        <f t="shared" si="98"/>
        <v>319</v>
      </c>
      <c r="Y303">
        <f t="shared" si="99"/>
        <v>319.5</v>
      </c>
      <c r="Z303">
        <v>0.24540000000000001</v>
      </c>
      <c r="AA303">
        <v>283</v>
      </c>
      <c r="AB303">
        <v>0.1153</v>
      </c>
      <c r="AC303">
        <f t="shared" si="100"/>
        <v>0.18035000000000001</v>
      </c>
      <c r="AD303">
        <v>312</v>
      </c>
      <c r="AE303">
        <v>0.23369999999999999</v>
      </c>
      <c r="AF303">
        <v>283</v>
      </c>
      <c r="AG303">
        <v>0.22189999999999999</v>
      </c>
      <c r="AH303">
        <v>295</v>
      </c>
      <c r="AI303">
        <f t="shared" si="101"/>
        <v>309.08333333333331</v>
      </c>
      <c r="AJ303">
        <f>IF(C303=1,(AI303/Z303),REF)</f>
        <v>1259.5082857919042</v>
      </c>
      <c r="AK303">
        <f t="shared" si="102"/>
        <v>295</v>
      </c>
      <c r="AL303">
        <f>IF(B303=1,(AI303/AC303),REF)</f>
        <v>1713.7972460955548</v>
      </c>
      <c r="AM303">
        <f t="shared" si="103"/>
        <v>316</v>
      </c>
      <c r="AN303">
        <f t="shared" si="104"/>
        <v>283</v>
      </c>
      <c r="AO303" t="str">
        <f t="shared" si="105"/>
        <v>Sacramento St.</v>
      </c>
      <c r="AP303">
        <f t="shared" si="106"/>
        <v>0.12231750484554807</v>
      </c>
      <c r="AQ303">
        <f t="shared" si="107"/>
        <v>7.2738531603214751E-2</v>
      </c>
      <c r="AR303">
        <f t="shared" si="108"/>
        <v>0.39414113217161562</v>
      </c>
      <c r="AS303" t="str">
        <f t="shared" si="109"/>
        <v>Sacramento St.</v>
      </c>
      <c r="AT303">
        <f t="shared" si="110"/>
        <v>0.39414113217161562</v>
      </c>
      <c r="AU303">
        <f t="shared" si="111"/>
        <v>302</v>
      </c>
      <c r="AV303">
        <f t="shared" si="112"/>
        <v>299</v>
      </c>
      <c r="AW303">
        <f t="shared" si="113"/>
        <v>311</v>
      </c>
      <c r="AX303" t="str">
        <f t="shared" si="114"/>
        <v>Sacramento St.</v>
      </c>
      <c r="AY303" t="str">
        <f t="shared" si="115"/>
        <v/>
      </c>
      <c r="AZ303">
        <v>302</v>
      </c>
      <c r="BI303" t="s">
        <v>326</v>
      </c>
      <c r="BJ303">
        <v>0.44332455594441761</v>
      </c>
    </row>
    <row r="304" spans="2:62">
      <c r="B304">
        <v>1</v>
      </c>
      <c r="C304">
        <v>1</v>
      </c>
      <c r="D304" t="s">
        <v>50</v>
      </c>
      <c r="E304">
        <v>69.248199999999997</v>
      </c>
      <c r="F304">
        <v>105</v>
      </c>
      <c r="G304">
        <v>68.678600000000003</v>
      </c>
      <c r="H304">
        <v>87</v>
      </c>
      <c r="I304">
        <v>98.923199999999994</v>
      </c>
      <c r="J304">
        <v>245</v>
      </c>
      <c r="K304">
        <v>96.606399999999994</v>
      </c>
      <c r="L304">
        <v>297</v>
      </c>
      <c r="M304">
        <v>102.792</v>
      </c>
      <c r="N304">
        <v>210</v>
      </c>
      <c r="O304">
        <v>107.816</v>
      </c>
      <c r="P304">
        <v>271</v>
      </c>
      <c r="Q304">
        <v>-11.209099999999999</v>
      </c>
      <c r="R304">
        <v>297</v>
      </c>
      <c r="S304">
        <f t="shared" si="93"/>
        <v>-0.16187568774350827</v>
      </c>
      <c r="T304">
        <f t="shared" si="94"/>
        <v>296</v>
      </c>
      <c r="U304">
        <f t="shared" si="95"/>
        <v>646279.36004274222</v>
      </c>
      <c r="V304">
        <f t="shared" si="96"/>
        <v>284</v>
      </c>
      <c r="W304">
        <f t="shared" si="97"/>
        <v>25.815744578984948</v>
      </c>
      <c r="X304">
        <f t="shared" si="98"/>
        <v>257</v>
      </c>
      <c r="Y304">
        <f t="shared" si="99"/>
        <v>276.5</v>
      </c>
      <c r="Z304">
        <v>0.1515</v>
      </c>
      <c r="AA304">
        <v>331</v>
      </c>
      <c r="AB304">
        <v>0.41499999999999998</v>
      </c>
      <c r="AC304">
        <f t="shared" si="100"/>
        <v>0.28325</v>
      </c>
      <c r="AD304">
        <v>272</v>
      </c>
      <c r="AE304">
        <v>0.1394</v>
      </c>
      <c r="AF304">
        <v>334</v>
      </c>
      <c r="AG304">
        <v>0.23419999999999999</v>
      </c>
      <c r="AH304">
        <v>292</v>
      </c>
      <c r="AI304">
        <f t="shared" si="101"/>
        <v>292.41666666666669</v>
      </c>
      <c r="AJ304">
        <f>IF(C304=1,(AI304/Z304),REF)</f>
        <v>1930.1430143014304</v>
      </c>
      <c r="AK304">
        <f t="shared" si="102"/>
        <v>326</v>
      </c>
      <c r="AL304">
        <f>IF(B304=1,(AI304/AC304),REF)</f>
        <v>1032.3624595469257</v>
      </c>
      <c r="AM304">
        <f t="shared" si="103"/>
        <v>282</v>
      </c>
      <c r="AN304">
        <f t="shared" si="104"/>
        <v>272</v>
      </c>
      <c r="AO304" t="str">
        <f t="shared" si="105"/>
        <v>Army</v>
      </c>
      <c r="AP304">
        <f t="shared" si="106"/>
        <v>7.2358214498143933E-2</v>
      </c>
      <c r="AQ304">
        <f t="shared" si="107"/>
        <v>0.12171222620728575</v>
      </c>
      <c r="AR304">
        <f t="shared" si="108"/>
        <v>0.3933433013938063</v>
      </c>
      <c r="AS304" t="str">
        <f t="shared" si="109"/>
        <v>Army</v>
      </c>
      <c r="AT304">
        <f t="shared" si="110"/>
        <v>0.3933433013938063</v>
      </c>
      <c r="AU304">
        <f t="shared" si="111"/>
        <v>303</v>
      </c>
      <c r="AV304">
        <f t="shared" si="112"/>
        <v>282.33333333333331</v>
      </c>
      <c r="AW304">
        <f t="shared" si="113"/>
        <v>292</v>
      </c>
      <c r="AX304" t="str">
        <f t="shared" si="114"/>
        <v>Army</v>
      </c>
      <c r="AY304" t="str">
        <f t="shared" si="115"/>
        <v/>
      </c>
      <c r="AZ304">
        <v>303</v>
      </c>
      <c r="BI304" t="s">
        <v>240</v>
      </c>
      <c r="BJ304">
        <v>0.44287430312785836</v>
      </c>
    </row>
    <row r="305" spans="2:62">
      <c r="B305">
        <v>1</v>
      </c>
      <c r="C305">
        <v>1</v>
      </c>
      <c r="D305" t="s">
        <v>245</v>
      </c>
      <c r="E305">
        <v>68.567499999999995</v>
      </c>
      <c r="F305">
        <v>146</v>
      </c>
      <c r="G305">
        <v>66.906199999999998</v>
      </c>
      <c r="H305">
        <v>188</v>
      </c>
      <c r="I305">
        <v>93.049499999999995</v>
      </c>
      <c r="J305">
        <v>333</v>
      </c>
      <c r="K305">
        <v>93.141999999999996</v>
      </c>
      <c r="L305">
        <v>337</v>
      </c>
      <c r="M305">
        <v>103.64700000000001</v>
      </c>
      <c r="N305">
        <v>225</v>
      </c>
      <c r="O305">
        <v>104.114</v>
      </c>
      <c r="P305">
        <v>204</v>
      </c>
      <c r="Q305">
        <v>-10.972200000000001</v>
      </c>
      <c r="R305">
        <v>294</v>
      </c>
      <c r="S305">
        <f t="shared" si="93"/>
        <v>-0.16001750100266174</v>
      </c>
      <c r="T305">
        <f t="shared" si="94"/>
        <v>293</v>
      </c>
      <c r="U305">
        <f t="shared" si="95"/>
        <v>594852.69490507001</v>
      </c>
      <c r="V305">
        <f t="shared" si="96"/>
        <v>329</v>
      </c>
      <c r="W305">
        <f t="shared" si="97"/>
        <v>24.654505500227959</v>
      </c>
      <c r="X305">
        <f t="shared" si="98"/>
        <v>184</v>
      </c>
      <c r="Y305">
        <f t="shared" si="99"/>
        <v>238.5</v>
      </c>
      <c r="Z305">
        <v>0.2223</v>
      </c>
      <c r="AA305">
        <v>298</v>
      </c>
      <c r="AB305">
        <v>0.17530000000000001</v>
      </c>
      <c r="AC305">
        <f t="shared" si="100"/>
        <v>0.1988</v>
      </c>
      <c r="AD305">
        <v>305</v>
      </c>
      <c r="AE305">
        <v>0.35599999999999998</v>
      </c>
      <c r="AF305">
        <v>223</v>
      </c>
      <c r="AG305">
        <v>0.14130000000000001</v>
      </c>
      <c r="AH305">
        <v>328</v>
      </c>
      <c r="AI305">
        <f t="shared" si="101"/>
        <v>286.08333333333331</v>
      </c>
      <c r="AJ305">
        <f>IF(C305=1,(AI305/Z305),REF)</f>
        <v>1286.9245763982606</v>
      </c>
      <c r="AK305">
        <f t="shared" si="102"/>
        <v>299</v>
      </c>
      <c r="AL305">
        <f>IF(B305=1,(AI305/AC305),REF)</f>
        <v>1439.0509725016766</v>
      </c>
      <c r="AM305">
        <f t="shared" si="103"/>
        <v>305</v>
      </c>
      <c r="AN305">
        <f t="shared" si="104"/>
        <v>223</v>
      </c>
      <c r="AO305" t="str">
        <f t="shared" si="105"/>
        <v>Northern Illinois</v>
      </c>
      <c r="AP305">
        <f t="shared" si="106"/>
        <v>0.11056516313745754</v>
      </c>
      <c r="AQ305">
        <f t="shared" si="107"/>
        <v>8.1950228884882195E-2</v>
      </c>
      <c r="AR305">
        <f t="shared" si="108"/>
        <v>0.39207954448155796</v>
      </c>
      <c r="AS305" t="str">
        <f t="shared" si="109"/>
        <v>Northern Illinois</v>
      </c>
      <c r="AT305">
        <f t="shared" si="110"/>
        <v>0.39207954448155796</v>
      </c>
      <c r="AU305">
        <f t="shared" si="111"/>
        <v>304</v>
      </c>
      <c r="AV305">
        <f t="shared" si="112"/>
        <v>277.33333333333331</v>
      </c>
      <c r="AW305">
        <f t="shared" si="113"/>
        <v>290</v>
      </c>
      <c r="AX305" t="str">
        <f t="shared" si="114"/>
        <v>Northern Illinois</v>
      </c>
      <c r="AY305" t="str">
        <f t="shared" si="115"/>
        <v/>
      </c>
      <c r="AZ305">
        <v>304</v>
      </c>
      <c r="BI305" t="s">
        <v>219</v>
      </c>
      <c r="BJ305">
        <v>0.44171219906790687</v>
      </c>
    </row>
    <row r="306" spans="2:62">
      <c r="B306">
        <v>1</v>
      </c>
      <c r="C306">
        <v>1</v>
      </c>
      <c r="D306" t="s">
        <v>114</v>
      </c>
      <c r="E306">
        <v>70.538600000000002</v>
      </c>
      <c r="F306">
        <v>62</v>
      </c>
      <c r="G306">
        <v>69.100999999999999</v>
      </c>
      <c r="H306">
        <v>67</v>
      </c>
      <c r="I306">
        <v>94.932599999999994</v>
      </c>
      <c r="J306">
        <v>308</v>
      </c>
      <c r="K306">
        <v>94.129300000000001</v>
      </c>
      <c r="L306">
        <v>330</v>
      </c>
      <c r="M306">
        <v>106.325</v>
      </c>
      <c r="N306">
        <v>272</v>
      </c>
      <c r="O306">
        <v>107.392</v>
      </c>
      <c r="P306">
        <v>264</v>
      </c>
      <c r="Q306">
        <v>-13.262499999999999</v>
      </c>
      <c r="R306">
        <v>314</v>
      </c>
      <c r="S306">
        <f t="shared" si="93"/>
        <v>-0.18802045971992631</v>
      </c>
      <c r="T306">
        <f t="shared" si="94"/>
        <v>311</v>
      </c>
      <c r="U306">
        <f t="shared" si="95"/>
        <v>624994.92940311879</v>
      </c>
      <c r="V306">
        <f t="shared" si="96"/>
        <v>305</v>
      </c>
      <c r="W306">
        <f t="shared" si="97"/>
        <v>25.184205409019562</v>
      </c>
      <c r="X306">
        <f t="shared" si="98"/>
        <v>221</v>
      </c>
      <c r="Y306">
        <f t="shared" si="99"/>
        <v>266</v>
      </c>
      <c r="Z306">
        <v>0.19989999999999999</v>
      </c>
      <c r="AA306">
        <v>312</v>
      </c>
      <c r="AB306">
        <v>0.25169999999999998</v>
      </c>
      <c r="AC306">
        <f t="shared" si="100"/>
        <v>0.2258</v>
      </c>
      <c r="AD306">
        <v>298</v>
      </c>
      <c r="AE306">
        <v>0.14000000000000001</v>
      </c>
      <c r="AF306">
        <v>333</v>
      </c>
      <c r="AG306">
        <v>0.28949999999999998</v>
      </c>
      <c r="AH306">
        <v>261</v>
      </c>
      <c r="AI306">
        <f t="shared" si="101"/>
        <v>295.66666666666669</v>
      </c>
      <c r="AJ306">
        <f>IF(C306=1,(AI306/Z306),REF)</f>
        <v>1479.0728697682175</v>
      </c>
      <c r="AK306">
        <f t="shared" si="102"/>
        <v>312</v>
      </c>
      <c r="AL306">
        <f>IF(B306=1,(AI306/AC306),REF)</f>
        <v>1309.4183643342192</v>
      </c>
      <c r="AM306">
        <f t="shared" si="103"/>
        <v>298</v>
      </c>
      <c r="AN306">
        <f t="shared" si="104"/>
        <v>298</v>
      </c>
      <c r="AO306" t="str">
        <f t="shared" si="105"/>
        <v>Eastern Michigan</v>
      </c>
      <c r="AP306">
        <f t="shared" si="106"/>
        <v>9.8050089593004E-2</v>
      </c>
      <c r="AQ306">
        <f t="shared" si="107"/>
        <v>9.4185152896954102E-2</v>
      </c>
      <c r="AR306">
        <f t="shared" si="108"/>
        <v>0.39185122218591617</v>
      </c>
      <c r="AS306" t="str">
        <f t="shared" si="109"/>
        <v>Eastern Michigan</v>
      </c>
      <c r="AT306">
        <f t="shared" si="110"/>
        <v>0.39185122218591617</v>
      </c>
      <c r="AU306">
        <f t="shared" si="111"/>
        <v>305</v>
      </c>
      <c r="AV306">
        <f t="shared" si="112"/>
        <v>300.33333333333331</v>
      </c>
      <c r="AW306">
        <f t="shared" si="113"/>
        <v>314</v>
      </c>
      <c r="AX306" t="str">
        <f t="shared" si="114"/>
        <v>Eastern Michigan</v>
      </c>
      <c r="AY306" t="str">
        <f t="shared" si="115"/>
        <v/>
      </c>
      <c r="AZ306">
        <v>305</v>
      </c>
      <c r="BI306" t="s">
        <v>236</v>
      </c>
      <c r="BJ306">
        <v>0.43977301607500741</v>
      </c>
    </row>
    <row r="307" spans="2:62">
      <c r="B307">
        <v>1</v>
      </c>
      <c r="C307">
        <v>1</v>
      </c>
      <c r="D307" t="s">
        <v>378</v>
      </c>
      <c r="E307">
        <v>69.023200000000003</v>
      </c>
      <c r="F307">
        <v>117</v>
      </c>
      <c r="G307">
        <v>68.132300000000001</v>
      </c>
      <c r="H307">
        <v>110</v>
      </c>
      <c r="I307">
        <v>99.716300000000004</v>
      </c>
      <c r="J307">
        <v>222</v>
      </c>
      <c r="K307">
        <v>99.138099999999994</v>
      </c>
      <c r="L307">
        <v>252</v>
      </c>
      <c r="M307">
        <v>112.319</v>
      </c>
      <c r="N307">
        <v>347</v>
      </c>
      <c r="O307">
        <v>110.48699999999999</v>
      </c>
      <c r="P307">
        <v>308</v>
      </c>
      <c r="Q307">
        <v>-11.3491</v>
      </c>
      <c r="R307">
        <v>298</v>
      </c>
      <c r="S307">
        <f t="shared" si="93"/>
        <v>-0.16442152783411954</v>
      </c>
      <c r="T307">
        <f t="shared" si="94"/>
        <v>300</v>
      </c>
      <c r="U307">
        <f t="shared" si="95"/>
        <v>678385.05615971133</v>
      </c>
      <c r="V307">
        <f t="shared" si="96"/>
        <v>237</v>
      </c>
      <c r="W307">
        <f t="shared" si="97"/>
        <v>26.934120615272484</v>
      </c>
      <c r="X307">
        <f t="shared" si="98"/>
        <v>300</v>
      </c>
      <c r="Y307">
        <f t="shared" si="99"/>
        <v>300</v>
      </c>
      <c r="Z307">
        <v>0.1862</v>
      </c>
      <c r="AA307">
        <v>323</v>
      </c>
      <c r="AB307">
        <v>0.2903</v>
      </c>
      <c r="AC307">
        <f t="shared" si="100"/>
        <v>0.23825000000000002</v>
      </c>
      <c r="AD307">
        <v>294</v>
      </c>
      <c r="AE307">
        <v>0.125</v>
      </c>
      <c r="AF307">
        <v>341</v>
      </c>
      <c r="AG307">
        <v>0.26340000000000002</v>
      </c>
      <c r="AH307">
        <v>275</v>
      </c>
      <c r="AI307">
        <f t="shared" si="101"/>
        <v>291.16666666666669</v>
      </c>
      <c r="AJ307">
        <f>IF(C307=1,(AI307/Z307),REF)</f>
        <v>1563.7307554600789</v>
      </c>
      <c r="AK307">
        <f t="shared" si="102"/>
        <v>319</v>
      </c>
      <c r="AL307">
        <f>IF(B307=1,(AI307/AC307),REF)</f>
        <v>1222.1056313396293</v>
      </c>
      <c r="AM307">
        <f t="shared" si="103"/>
        <v>295</v>
      </c>
      <c r="AN307">
        <f t="shared" si="104"/>
        <v>294</v>
      </c>
      <c r="AO307" t="str">
        <f t="shared" si="105"/>
        <v>Western Carolina</v>
      </c>
      <c r="AP307">
        <f t="shared" si="106"/>
        <v>9.0823375085043401E-2</v>
      </c>
      <c r="AQ307">
        <f t="shared" si="107"/>
        <v>0.10023920858591988</v>
      </c>
      <c r="AR307">
        <f t="shared" si="108"/>
        <v>0.39089333028523487</v>
      </c>
      <c r="AS307" t="str">
        <f t="shared" si="109"/>
        <v>Western Carolina</v>
      </c>
      <c r="AT307">
        <f t="shared" si="110"/>
        <v>0.39089333028523487</v>
      </c>
      <c r="AU307">
        <f t="shared" si="111"/>
        <v>306</v>
      </c>
      <c r="AV307">
        <f t="shared" si="112"/>
        <v>298</v>
      </c>
      <c r="AW307">
        <f t="shared" si="113"/>
        <v>306</v>
      </c>
      <c r="AX307" t="str">
        <f t="shared" si="114"/>
        <v>Western Carolina</v>
      </c>
      <c r="AY307" t="str">
        <f t="shared" si="115"/>
        <v/>
      </c>
      <c r="AZ307">
        <v>306</v>
      </c>
      <c r="BI307" t="s">
        <v>62</v>
      </c>
      <c r="BJ307">
        <v>0.43594059489050457</v>
      </c>
    </row>
    <row r="308" spans="2:62">
      <c r="B308">
        <v>1</v>
      </c>
      <c r="C308">
        <v>1</v>
      </c>
      <c r="D308" t="s">
        <v>71</v>
      </c>
      <c r="E308">
        <v>65.0334</v>
      </c>
      <c r="F308">
        <v>326</v>
      </c>
      <c r="G308">
        <v>64.545000000000002</v>
      </c>
      <c r="H308">
        <v>313</v>
      </c>
      <c r="I308">
        <v>92.013900000000007</v>
      </c>
      <c r="J308">
        <v>342</v>
      </c>
      <c r="K308">
        <v>93.421999999999997</v>
      </c>
      <c r="L308">
        <v>333</v>
      </c>
      <c r="M308">
        <v>103.17</v>
      </c>
      <c r="N308">
        <v>216</v>
      </c>
      <c r="O308">
        <v>105.672</v>
      </c>
      <c r="P308">
        <v>233</v>
      </c>
      <c r="Q308">
        <v>-12.2501</v>
      </c>
      <c r="R308">
        <v>304</v>
      </c>
      <c r="S308">
        <f t="shared" si="93"/>
        <v>-0.18836474796027888</v>
      </c>
      <c r="T308">
        <f t="shared" si="94"/>
        <v>312</v>
      </c>
      <c r="U308">
        <f t="shared" si="95"/>
        <v>567590.05964080559</v>
      </c>
      <c r="V308">
        <f t="shared" si="96"/>
        <v>343</v>
      </c>
      <c r="W308">
        <f t="shared" si="97"/>
        <v>26.619471181697001</v>
      </c>
      <c r="X308">
        <f t="shared" si="98"/>
        <v>286</v>
      </c>
      <c r="Y308">
        <f t="shared" si="99"/>
        <v>299</v>
      </c>
      <c r="Z308">
        <v>0.19700000000000001</v>
      </c>
      <c r="AA308">
        <v>314</v>
      </c>
      <c r="AB308">
        <v>0.2467</v>
      </c>
      <c r="AC308">
        <f t="shared" si="100"/>
        <v>0.22184999999999999</v>
      </c>
      <c r="AD308">
        <v>300</v>
      </c>
      <c r="AE308">
        <v>0.21129999999999999</v>
      </c>
      <c r="AF308">
        <v>288</v>
      </c>
      <c r="AG308">
        <v>0.26190000000000002</v>
      </c>
      <c r="AH308">
        <v>277</v>
      </c>
      <c r="AI308">
        <f t="shared" si="101"/>
        <v>303.16666666666669</v>
      </c>
      <c r="AJ308">
        <f>IF(C308=1,(AI308/Z308),REF)</f>
        <v>1538.917089678511</v>
      </c>
      <c r="AK308">
        <f t="shared" si="102"/>
        <v>316</v>
      </c>
      <c r="AL308">
        <f>IF(B308=1,(AI308/AC308),REF)</f>
        <v>1366.5389527458494</v>
      </c>
      <c r="AM308">
        <f t="shared" si="103"/>
        <v>302</v>
      </c>
      <c r="AN308">
        <f t="shared" si="104"/>
        <v>288</v>
      </c>
      <c r="AO308" t="str">
        <f t="shared" si="105"/>
        <v>Cal Poly</v>
      </c>
      <c r="AP308">
        <f t="shared" si="106"/>
        <v>9.6245151779774871E-2</v>
      </c>
      <c r="AQ308">
        <f t="shared" si="107"/>
        <v>9.2044955921473826E-2</v>
      </c>
      <c r="AR308">
        <f t="shared" si="108"/>
        <v>0.38861450205467707</v>
      </c>
      <c r="AS308" t="str">
        <f t="shared" si="109"/>
        <v>Cal Poly</v>
      </c>
      <c r="AT308">
        <f t="shared" si="110"/>
        <v>0.38861450205467707</v>
      </c>
      <c r="AU308">
        <f t="shared" si="111"/>
        <v>307</v>
      </c>
      <c r="AV308">
        <f t="shared" si="112"/>
        <v>298.33333333333331</v>
      </c>
      <c r="AW308">
        <f t="shared" si="113"/>
        <v>309</v>
      </c>
      <c r="AX308" t="str">
        <f t="shared" si="114"/>
        <v>Cal Poly</v>
      </c>
      <c r="AY308" t="str">
        <f t="shared" si="115"/>
        <v/>
      </c>
      <c r="AZ308">
        <v>307</v>
      </c>
      <c r="BI308" t="s">
        <v>229</v>
      </c>
      <c r="BJ308">
        <v>0.43177908024242673</v>
      </c>
    </row>
    <row r="309" spans="2:62">
      <c r="B309">
        <v>1</v>
      </c>
      <c r="C309">
        <v>1</v>
      </c>
      <c r="D309" t="s">
        <v>103</v>
      </c>
      <c r="E309">
        <v>67.912800000000004</v>
      </c>
      <c r="F309">
        <v>183</v>
      </c>
      <c r="G309">
        <v>66.258899999999997</v>
      </c>
      <c r="H309">
        <v>219</v>
      </c>
      <c r="I309">
        <v>102.81</v>
      </c>
      <c r="J309">
        <v>159</v>
      </c>
      <c r="K309">
        <v>100.268</v>
      </c>
      <c r="L309">
        <v>231</v>
      </c>
      <c r="M309">
        <v>108.876</v>
      </c>
      <c r="N309">
        <v>316</v>
      </c>
      <c r="O309">
        <v>110.795</v>
      </c>
      <c r="P309">
        <v>318</v>
      </c>
      <c r="Q309">
        <v>-10.5273</v>
      </c>
      <c r="R309">
        <v>288</v>
      </c>
      <c r="S309">
        <f t="shared" si="93"/>
        <v>-0.15500759797858429</v>
      </c>
      <c r="T309">
        <f t="shared" si="94"/>
        <v>289</v>
      </c>
      <c r="U309">
        <f t="shared" si="95"/>
        <v>682773.00384894735</v>
      </c>
      <c r="V309">
        <f t="shared" si="96"/>
        <v>232</v>
      </c>
      <c r="W309">
        <f t="shared" si="97"/>
        <v>27.496702978363306</v>
      </c>
      <c r="X309">
        <f t="shared" si="98"/>
        <v>321</v>
      </c>
      <c r="Y309">
        <f t="shared" si="99"/>
        <v>305</v>
      </c>
      <c r="Z309">
        <v>0.19939999999999999</v>
      </c>
      <c r="AA309">
        <v>313</v>
      </c>
      <c r="AB309">
        <v>0.23080000000000001</v>
      </c>
      <c r="AC309">
        <f t="shared" si="100"/>
        <v>0.21510000000000001</v>
      </c>
      <c r="AD309">
        <v>302</v>
      </c>
      <c r="AE309">
        <v>0.26939999999999997</v>
      </c>
      <c r="AF309">
        <v>267</v>
      </c>
      <c r="AG309">
        <v>0.17510000000000001</v>
      </c>
      <c r="AH309">
        <v>317</v>
      </c>
      <c r="AI309">
        <f t="shared" si="101"/>
        <v>285.33333333333331</v>
      </c>
      <c r="AJ309">
        <f>IF(C309=1,(AI309/Z309),REF)</f>
        <v>1430.9595453025743</v>
      </c>
      <c r="AK309">
        <f t="shared" si="102"/>
        <v>308</v>
      </c>
      <c r="AL309">
        <f>IF(B309=1,(AI309/AC309),REF)</f>
        <v>1326.5147993181465</v>
      </c>
      <c r="AM309">
        <f t="shared" si="103"/>
        <v>299</v>
      </c>
      <c r="AN309">
        <f t="shared" si="104"/>
        <v>267</v>
      </c>
      <c r="AO309" t="str">
        <f t="shared" si="105"/>
        <v>Denver</v>
      </c>
      <c r="AP309">
        <f t="shared" si="106"/>
        <v>9.8128819936142073E-2</v>
      </c>
      <c r="AQ309">
        <f t="shared" si="107"/>
        <v>8.9576628202475486E-2</v>
      </c>
      <c r="AR309">
        <f t="shared" si="108"/>
        <v>0.38813137696842903</v>
      </c>
      <c r="AS309" t="str">
        <f t="shared" si="109"/>
        <v>Denver</v>
      </c>
      <c r="AT309">
        <f t="shared" si="110"/>
        <v>0.38813137696842903</v>
      </c>
      <c r="AU309">
        <f t="shared" si="111"/>
        <v>308</v>
      </c>
      <c r="AV309">
        <f t="shared" si="112"/>
        <v>292.33333333333331</v>
      </c>
      <c r="AW309">
        <f t="shared" si="113"/>
        <v>301</v>
      </c>
      <c r="AX309" t="str">
        <f t="shared" si="114"/>
        <v>Denver</v>
      </c>
      <c r="AY309" t="str">
        <f t="shared" si="115"/>
        <v/>
      </c>
      <c r="AZ309">
        <v>308</v>
      </c>
      <c r="BI309" t="s">
        <v>41</v>
      </c>
      <c r="BJ309">
        <v>0.43153851900483065</v>
      </c>
    </row>
    <row r="310" spans="2:62">
      <c r="B310">
        <v>1</v>
      </c>
      <c r="C310">
        <v>1</v>
      </c>
      <c r="D310" t="s">
        <v>78</v>
      </c>
      <c r="E310">
        <v>72.799800000000005</v>
      </c>
      <c r="F310">
        <v>17</v>
      </c>
      <c r="G310">
        <v>71.795100000000005</v>
      </c>
      <c r="H310">
        <v>10</v>
      </c>
      <c r="I310">
        <v>97.015799999999999</v>
      </c>
      <c r="J310">
        <v>279</v>
      </c>
      <c r="K310">
        <v>98.918499999999995</v>
      </c>
      <c r="L310">
        <v>257</v>
      </c>
      <c r="M310">
        <v>113.628</v>
      </c>
      <c r="N310">
        <v>350</v>
      </c>
      <c r="O310">
        <v>113.02800000000001</v>
      </c>
      <c r="P310">
        <v>341</v>
      </c>
      <c r="Q310">
        <v>-14.11</v>
      </c>
      <c r="R310">
        <v>320</v>
      </c>
      <c r="S310">
        <f t="shared" si="93"/>
        <v>-0.19381234563831234</v>
      </c>
      <c r="T310">
        <f t="shared" si="94"/>
        <v>316</v>
      </c>
      <c r="U310">
        <f t="shared" si="95"/>
        <v>712336.55298187153</v>
      </c>
      <c r="V310">
        <f t="shared" si="96"/>
        <v>191</v>
      </c>
      <c r="W310">
        <f t="shared" si="97"/>
        <v>26.483018415139881</v>
      </c>
      <c r="X310">
        <f t="shared" si="98"/>
        <v>282</v>
      </c>
      <c r="Y310">
        <f t="shared" si="99"/>
        <v>299</v>
      </c>
      <c r="Z310">
        <v>0.17799999999999999</v>
      </c>
      <c r="AA310">
        <v>325</v>
      </c>
      <c r="AB310">
        <v>0.2959</v>
      </c>
      <c r="AC310">
        <f t="shared" si="100"/>
        <v>0.23694999999999999</v>
      </c>
      <c r="AD310">
        <v>296</v>
      </c>
      <c r="AE310">
        <v>0.36549999999999999</v>
      </c>
      <c r="AF310">
        <v>219</v>
      </c>
      <c r="AG310">
        <v>0.14069999999999999</v>
      </c>
      <c r="AH310">
        <v>329</v>
      </c>
      <c r="AI310">
        <f t="shared" si="101"/>
        <v>275</v>
      </c>
      <c r="AJ310">
        <f>IF(C310=1,(AI310/Z310),REF)</f>
        <v>1544.9438202247193</v>
      </c>
      <c r="AK310">
        <f t="shared" si="102"/>
        <v>317</v>
      </c>
      <c r="AL310">
        <f>IF(B310=1,(AI310/AC310),REF)</f>
        <v>1160.582401350496</v>
      </c>
      <c r="AM310">
        <f t="shared" si="103"/>
        <v>291</v>
      </c>
      <c r="AN310">
        <f t="shared" si="104"/>
        <v>219</v>
      </c>
      <c r="AO310" t="str">
        <f t="shared" si="105"/>
        <v>Central Arkansas</v>
      </c>
      <c r="AP310">
        <f t="shared" si="106"/>
        <v>8.6928641169618168E-2</v>
      </c>
      <c r="AQ310">
        <f t="shared" si="107"/>
        <v>0.1003380203943418</v>
      </c>
      <c r="AR310">
        <f t="shared" si="108"/>
        <v>0.38776819854662764</v>
      </c>
      <c r="AS310" t="str">
        <f t="shared" si="109"/>
        <v>Central Arkansas</v>
      </c>
      <c r="AT310">
        <f t="shared" si="110"/>
        <v>0.38776819854662764</v>
      </c>
      <c r="AU310">
        <f t="shared" si="111"/>
        <v>309</v>
      </c>
      <c r="AV310">
        <f t="shared" si="112"/>
        <v>274.66666666666669</v>
      </c>
      <c r="AW310">
        <f t="shared" si="113"/>
        <v>284</v>
      </c>
      <c r="AX310" t="str">
        <f t="shared" si="114"/>
        <v>Central Arkansas</v>
      </c>
      <c r="AY310" t="str">
        <f t="shared" si="115"/>
        <v/>
      </c>
      <c r="AZ310">
        <v>309</v>
      </c>
      <c r="BI310" t="s">
        <v>120</v>
      </c>
      <c r="BJ310">
        <v>0.43148906673234827</v>
      </c>
    </row>
    <row r="311" spans="2:62">
      <c r="B311">
        <v>1</v>
      </c>
      <c r="C311">
        <v>1</v>
      </c>
      <c r="D311" t="s">
        <v>122</v>
      </c>
      <c r="E311">
        <v>66.822500000000005</v>
      </c>
      <c r="F311">
        <v>254</v>
      </c>
      <c r="G311">
        <v>65.388300000000001</v>
      </c>
      <c r="H311">
        <v>264</v>
      </c>
      <c r="I311">
        <v>94.384</v>
      </c>
      <c r="J311">
        <v>318</v>
      </c>
      <c r="K311">
        <v>94.970399999999998</v>
      </c>
      <c r="L311">
        <v>319</v>
      </c>
      <c r="M311">
        <v>102.271</v>
      </c>
      <c r="N311">
        <v>194</v>
      </c>
      <c r="O311">
        <v>107.76600000000001</v>
      </c>
      <c r="P311">
        <v>270</v>
      </c>
      <c r="Q311">
        <v>-12.7959</v>
      </c>
      <c r="R311">
        <v>310</v>
      </c>
      <c r="S311">
        <f t="shared" si="93"/>
        <v>-0.1914864005387408</v>
      </c>
      <c r="T311">
        <f t="shared" si="94"/>
        <v>314</v>
      </c>
      <c r="U311">
        <f t="shared" si="95"/>
        <v>602697.31130720163</v>
      </c>
      <c r="V311">
        <f t="shared" si="96"/>
        <v>324</v>
      </c>
      <c r="W311">
        <f t="shared" si="97"/>
        <v>26.733024815391104</v>
      </c>
      <c r="X311">
        <f t="shared" si="98"/>
        <v>289</v>
      </c>
      <c r="Y311">
        <f t="shared" si="99"/>
        <v>301.5</v>
      </c>
      <c r="Z311">
        <v>0.2165</v>
      </c>
      <c r="AA311">
        <v>301</v>
      </c>
      <c r="AB311">
        <v>0.1686</v>
      </c>
      <c r="AC311">
        <f t="shared" si="100"/>
        <v>0.19255</v>
      </c>
      <c r="AD311">
        <v>309</v>
      </c>
      <c r="AE311">
        <v>0.1963</v>
      </c>
      <c r="AF311">
        <v>295</v>
      </c>
      <c r="AG311">
        <v>0.20749999999999999</v>
      </c>
      <c r="AH311">
        <v>304</v>
      </c>
      <c r="AI311">
        <f t="shared" si="101"/>
        <v>307.91666666666669</v>
      </c>
      <c r="AJ311">
        <f>IF(C311=1,(AI311/Z311),REF)</f>
        <v>1422.2478829869131</v>
      </c>
      <c r="AK311">
        <f t="shared" si="102"/>
        <v>306</v>
      </c>
      <c r="AL311">
        <f>IF(B311=1,(AI311/AC311),REF)</f>
        <v>1599.1517354799621</v>
      </c>
      <c r="AM311">
        <f t="shared" si="103"/>
        <v>312</v>
      </c>
      <c r="AN311">
        <f t="shared" si="104"/>
        <v>295</v>
      </c>
      <c r="AO311" t="str">
        <f t="shared" si="105"/>
        <v>Florida A&amp;M</v>
      </c>
      <c r="AP311">
        <f t="shared" si="106"/>
        <v>0.10660916183144592</v>
      </c>
      <c r="AQ311">
        <f t="shared" si="107"/>
        <v>7.8334058272102172E-2</v>
      </c>
      <c r="AR311">
        <f t="shared" si="108"/>
        <v>0.38583655185924981</v>
      </c>
      <c r="AS311" t="str">
        <f t="shared" si="109"/>
        <v>Florida A&amp;M</v>
      </c>
      <c r="AT311">
        <f t="shared" si="110"/>
        <v>0.38583655185924981</v>
      </c>
      <c r="AU311">
        <f t="shared" si="111"/>
        <v>310</v>
      </c>
      <c r="AV311">
        <f t="shared" si="112"/>
        <v>304.66666666666669</v>
      </c>
      <c r="AW311">
        <f t="shared" si="113"/>
        <v>316</v>
      </c>
      <c r="AX311" t="str">
        <f t="shared" si="114"/>
        <v>Florida A&amp;M</v>
      </c>
      <c r="AY311" t="str">
        <f t="shared" si="115"/>
        <v/>
      </c>
      <c r="AZ311">
        <v>310</v>
      </c>
      <c r="BI311" t="s">
        <v>344</v>
      </c>
      <c r="BJ311">
        <v>0.42879605961887551</v>
      </c>
    </row>
    <row r="312" spans="2:62">
      <c r="B312">
        <v>1</v>
      </c>
      <c r="C312">
        <v>1</v>
      </c>
      <c r="D312" t="s">
        <v>40</v>
      </c>
      <c r="E312">
        <v>71.191900000000004</v>
      </c>
      <c r="F312">
        <v>45</v>
      </c>
      <c r="G312">
        <v>69.342299999999994</v>
      </c>
      <c r="H312">
        <v>61</v>
      </c>
      <c r="I312">
        <v>96.245199999999997</v>
      </c>
      <c r="J312">
        <v>289</v>
      </c>
      <c r="K312">
        <v>97.236099999999993</v>
      </c>
      <c r="L312">
        <v>283</v>
      </c>
      <c r="M312">
        <v>105.45399999999999</v>
      </c>
      <c r="N312">
        <v>265</v>
      </c>
      <c r="O312">
        <v>110.47799999999999</v>
      </c>
      <c r="P312">
        <v>307</v>
      </c>
      <c r="Q312">
        <v>-13.242100000000001</v>
      </c>
      <c r="R312">
        <v>313</v>
      </c>
      <c r="S312">
        <f t="shared" si="93"/>
        <v>-0.18600290201553829</v>
      </c>
      <c r="T312">
        <f t="shared" si="94"/>
        <v>309</v>
      </c>
      <c r="U312">
        <f t="shared" si="95"/>
        <v>673109.38663749187</v>
      </c>
      <c r="V312">
        <f t="shared" si="96"/>
        <v>243</v>
      </c>
      <c r="W312">
        <f t="shared" si="97"/>
        <v>26.11023026950798</v>
      </c>
      <c r="X312">
        <f t="shared" si="98"/>
        <v>267</v>
      </c>
      <c r="Y312">
        <f t="shared" si="99"/>
        <v>288</v>
      </c>
      <c r="Z312">
        <v>0.2349</v>
      </c>
      <c r="AA312">
        <v>289</v>
      </c>
      <c r="AB312">
        <v>0.1004</v>
      </c>
      <c r="AC312">
        <f t="shared" si="100"/>
        <v>0.16764999999999999</v>
      </c>
      <c r="AD312">
        <v>323</v>
      </c>
      <c r="AE312">
        <v>0.1469</v>
      </c>
      <c r="AF312">
        <v>326</v>
      </c>
      <c r="AG312">
        <v>0.21299999999999999</v>
      </c>
      <c r="AH312">
        <v>302</v>
      </c>
      <c r="AI312">
        <f t="shared" si="101"/>
        <v>298.5</v>
      </c>
      <c r="AJ312">
        <f>IF(C312=1,(AI312/Z312),REF)</f>
        <v>1270.7535121328224</v>
      </c>
      <c r="AK312">
        <f t="shared" si="102"/>
        <v>296</v>
      </c>
      <c r="AL312">
        <f>IF(B312=1,(AI312/AC312),REF)</f>
        <v>1780.4950790337011</v>
      </c>
      <c r="AM312">
        <f t="shared" si="103"/>
        <v>320</v>
      </c>
      <c r="AN312">
        <f t="shared" si="104"/>
        <v>296</v>
      </c>
      <c r="AO312" t="str">
        <f t="shared" si="105"/>
        <v>Alabama St.</v>
      </c>
      <c r="AP312">
        <f t="shared" si="106"/>
        <v>0.1169798453093102</v>
      </c>
      <c r="AQ312">
        <f t="shared" si="107"/>
        <v>6.729445396136334E-2</v>
      </c>
      <c r="AR312">
        <f t="shared" si="108"/>
        <v>0.38527773234908952</v>
      </c>
      <c r="AS312" t="str">
        <f t="shared" si="109"/>
        <v>Alabama St.</v>
      </c>
      <c r="AT312">
        <f t="shared" si="110"/>
        <v>0.38527773234908952</v>
      </c>
      <c r="AU312">
        <f t="shared" si="111"/>
        <v>311</v>
      </c>
      <c r="AV312">
        <f t="shared" si="112"/>
        <v>310</v>
      </c>
      <c r="AW312">
        <f t="shared" si="113"/>
        <v>318</v>
      </c>
      <c r="AX312" t="str">
        <f t="shared" si="114"/>
        <v>Alabama St.</v>
      </c>
      <c r="AY312" t="str">
        <f t="shared" si="115"/>
        <v/>
      </c>
      <c r="AZ312">
        <v>311</v>
      </c>
      <c r="BI312" t="s">
        <v>52</v>
      </c>
      <c r="BJ312">
        <v>0.42547700547144307</v>
      </c>
    </row>
    <row r="313" spans="2:62">
      <c r="B313">
        <v>1</v>
      </c>
      <c r="C313">
        <v>1</v>
      </c>
      <c r="D313" t="s">
        <v>381</v>
      </c>
      <c r="E313">
        <v>66.162499999999994</v>
      </c>
      <c r="F313">
        <v>274</v>
      </c>
      <c r="G313">
        <v>63.9283</v>
      </c>
      <c r="H313">
        <v>331</v>
      </c>
      <c r="I313">
        <v>97.191199999999995</v>
      </c>
      <c r="J313">
        <v>277</v>
      </c>
      <c r="K313">
        <v>97.229699999999994</v>
      </c>
      <c r="L313">
        <v>284</v>
      </c>
      <c r="M313">
        <v>113.693</v>
      </c>
      <c r="N313">
        <v>351</v>
      </c>
      <c r="O313">
        <v>112.09699999999999</v>
      </c>
      <c r="P313">
        <v>335</v>
      </c>
      <c r="Q313">
        <v>-14.8674</v>
      </c>
      <c r="R313">
        <v>327</v>
      </c>
      <c r="S313">
        <f t="shared" si="93"/>
        <v>-0.2247088607594937</v>
      </c>
      <c r="T313">
        <f t="shared" si="94"/>
        <v>329</v>
      </c>
      <c r="U313">
        <f t="shared" si="95"/>
        <v>625474.77346427948</v>
      </c>
      <c r="V313">
        <f t="shared" si="96"/>
        <v>304</v>
      </c>
      <c r="W313">
        <f t="shared" si="97"/>
        <v>28.756662267927844</v>
      </c>
      <c r="X313">
        <f t="shared" si="98"/>
        <v>344</v>
      </c>
      <c r="Y313">
        <f t="shared" si="99"/>
        <v>336.5</v>
      </c>
      <c r="Z313">
        <v>0.2266</v>
      </c>
      <c r="AA313">
        <v>293</v>
      </c>
      <c r="AB313">
        <v>0.1244</v>
      </c>
      <c r="AC313">
        <f t="shared" si="100"/>
        <v>0.17549999999999999</v>
      </c>
      <c r="AD313">
        <v>317</v>
      </c>
      <c r="AE313">
        <v>0.32169999999999999</v>
      </c>
      <c r="AF313">
        <v>243</v>
      </c>
      <c r="AG313">
        <v>0.15840000000000001</v>
      </c>
      <c r="AH313">
        <v>321</v>
      </c>
      <c r="AI313">
        <f t="shared" si="101"/>
        <v>308.41666666666669</v>
      </c>
      <c r="AJ313">
        <f>IF(C313=1,(AI313/Z313),REF)</f>
        <v>1361.0620770814946</v>
      </c>
      <c r="AK313">
        <f t="shared" si="102"/>
        <v>301</v>
      </c>
      <c r="AL313">
        <f>IF(B313=1,(AI313/AC313),REF)</f>
        <v>1757.359924026591</v>
      </c>
      <c r="AM313">
        <f t="shared" si="103"/>
        <v>318</v>
      </c>
      <c r="AN313">
        <f t="shared" si="104"/>
        <v>243</v>
      </c>
      <c r="AO313" t="str">
        <f t="shared" si="105"/>
        <v>Western Michigan</v>
      </c>
      <c r="AP313">
        <f t="shared" si="106"/>
        <v>0.11207436064187792</v>
      </c>
      <c r="AQ313">
        <f t="shared" si="107"/>
        <v>7.0560694057843765E-2</v>
      </c>
      <c r="AR313">
        <f t="shared" si="108"/>
        <v>0.38390313386324154</v>
      </c>
      <c r="AS313" t="str">
        <f t="shared" si="109"/>
        <v>Western Michigan</v>
      </c>
      <c r="AT313">
        <f t="shared" si="110"/>
        <v>0.38390313386324154</v>
      </c>
      <c r="AU313">
        <f t="shared" si="111"/>
        <v>312</v>
      </c>
      <c r="AV313">
        <f t="shared" si="112"/>
        <v>290.66666666666669</v>
      </c>
      <c r="AW313">
        <f t="shared" si="113"/>
        <v>300</v>
      </c>
      <c r="AX313" t="str">
        <f t="shared" si="114"/>
        <v>Western Michigan</v>
      </c>
      <c r="AY313" t="str">
        <f t="shared" si="115"/>
        <v/>
      </c>
      <c r="AZ313">
        <v>312</v>
      </c>
      <c r="BI313" t="s">
        <v>163</v>
      </c>
      <c r="BJ313">
        <v>0.42200071622467034</v>
      </c>
    </row>
    <row r="314" spans="2:62">
      <c r="B314">
        <v>1</v>
      </c>
      <c r="C314">
        <v>1</v>
      </c>
      <c r="D314" t="s">
        <v>173</v>
      </c>
      <c r="E314">
        <v>65.660799999999995</v>
      </c>
      <c r="F314">
        <v>300</v>
      </c>
      <c r="G314">
        <v>64.614999999999995</v>
      </c>
      <c r="H314">
        <v>306</v>
      </c>
      <c r="I314">
        <v>100.188</v>
      </c>
      <c r="J314">
        <v>211</v>
      </c>
      <c r="K314">
        <v>97.311999999999998</v>
      </c>
      <c r="L314">
        <v>280</v>
      </c>
      <c r="M314">
        <v>108.71299999999999</v>
      </c>
      <c r="N314">
        <v>315</v>
      </c>
      <c r="O314">
        <v>111.812</v>
      </c>
      <c r="P314">
        <v>332</v>
      </c>
      <c r="Q314">
        <v>-14.499599999999999</v>
      </c>
      <c r="R314">
        <v>324</v>
      </c>
      <c r="S314">
        <f t="shared" si="93"/>
        <v>-0.22083191188654419</v>
      </c>
      <c r="T314">
        <f t="shared" si="94"/>
        <v>327</v>
      </c>
      <c r="U314">
        <f t="shared" si="95"/>
        <v>621783.17578731512</v>
      </c>
      <c r="V314">
        <f t="shared" si="96"/>
        <v>307</v>
      </c>
      <c r="W314">
        <f t="shared" si="97"/>
        <v>28.858602455328587</v>
      </c>
      <c r="X314">
        <f t="shared" si="98"/>
        <v>348</v>
      </c>
      <c r="Y314">
        <f t="shared" si="99"/>
        <v>337.5</v>
      </c>
      <c r="Z314">
        <v>0.21429999999999999</v>
      </c>
      <c r="AA314">
        <v>302</v>
      </c>
      <c r="AB314">
        <v>0.14599999999999999</v>
      </c>
      <c r="AC314">
        <f t="shared" si="100"/>
        <v>0.18014999999999998</v>
      </c>
      <c r="AD314">
        <v>313</v>
      </c>
      <c r="AE314">
        <v>0.18590000000000001</v>
      </c>
      <c r="AF314">
        <v>298</v>
      </c>
      <c r="AG314">
        <v>0.19040000000000001</v>
      </c>
      <c r="AH314">
        <v>312</v>
      </c>
      <c r="AI314">
        <f t="shared" si="101"/>
        <v>315.75</v>
      </c>
      <c r="AJ314">
        <f>IF(C314=1,(AI314/Z314),REF)</f>
        <v>1473.401773215119</v>
      </c>
      <c r="AK314">
        <f t="shared" si="102"/>
        <v>311</v>
      </c>
      <c r="AL314">
        <f>IF(B314=1,(AI314/AC314),REF)</f>
        <v>1752.7060782681101</v>
      </c>
      <c r="AM314">
        <f t="shared" si="103"/>
        <v>317</v>
      </c>
      <c r="AN314">
        <f t="shared" si="104"/>
        <v>298</v>
      </c>
      <c r="AO314" t="str">
        <f t="shared" si="105"/>
        <v>Lafayette</v>
      </c>
      <c r="AP314">
        <f t="shared" si="106"/>
        <v>0.10515361559790154</v>
      </c>
      <c r="AQ314">
        <f t="shared" si="107"/>
        <v>7.2454262942082459E-2</v>
      </c>
      <c r="AR314">
        <f t="shared" si="108"/>
        <v>0.37964081098483249</v>
      </c>
      <c r="AS314" t="str">
        <f t="shared" si="109"/>
        <v>Lafayette</v>
      </c>
      <c r="AT314">
        <f t="shared" si="110"/>
        <v>0.37964081098483249</v>
      </c>
      <c r="AU314">
        <f t="shared" si="111"/>
        <v>313</v>
      </c>
      <c r="AV314">
        <f t="shared" si="112"/>
        <v>308</v>
      </c>
      <c r="AW314">
        <f t="shared" si="113"/>
        <v>317</v>
      </c>
      <c r="AX314" t="str">
        <f t="shared" si="114"/>
        <v>Lafayette</v>
      </c>
      <c r="AY314" t="str">
        <f t="shared" si="115"/>
        <v/>
      </c>
      <c r="AZ314">
        <v>313</v>
      </c>
      <c r="BI314" t="s">
        <v>267</v>
      </c>
      <c r="BJ314">
        <v>0.42113331787704006</v>
      </c>
    </row>
    <row r="315" spans="2:62">
      <c r="B315">
        <v>1</v>
      </c>
      <c r="C315">
        <v>1</v>
      </c>
      <c r="D315" t="s">
        <v>237</v>
      </c>
      <c r="E315">
        <v>70.437799999999996</v>
      </c>
      <c r="F315">
        <v>68</v>
      </c>
      <c r="G315">
        <v>67.5</v>
      </c>
      <c r="H315">
        <v>142</v>
      </c>
      <c r="I315">
        <v>95.268900000000002</v>
      </c>
      <c r="J315">
        <v>303</v>
      </c>
      <c r="K315">
        <v>96.787400000000005</v>
      </c>
      <c r="L315">
        <v>293</v>
      </c>
      <c r="M315">
        <v>100.77800000000001</v>
      </c>
      <c r="N315">
        <v>152</v>
      </c>
      <c r="O315">
        <v>107.11199999999999</v>
      </c>
      <c r="P315">
        <v>257</v>
      </c>
      <c r="Q315">
        <v>-10.3247</v>
      </c>
      <c r="R315">
        <v>285</v>
      </c>
      <c r="S315">
        <f t="shared" si="93"/>
        <v>-0.14657754785072774</v>
      </c>
      <c r="T315">
        <f t="shared" si="94"/>
        <v>283</v>
      </c>
      <c r="U315">
        <f t="shared" si="95"/>
        <v>659847.27910289716</v>
      </c>
      <c r="V315">
        <f t="shared" si="96"/>
        <v>265</v>
      </c>
      <c r="W315">
        <f t="shared" si="97"/>
        <v>25.115117978096375</v>
      </c>
      <c r="X315">
        <f t="shared" si="98"/>
        <v>215</v>
      </c>
      <c r="Y315">
        <f t="shared" si="99"/>
        <v>249</v>
      </c>
      <c r="Z315">
        <v>0.20219999999999999</v>
      </c>
      <c r="AA315">
        <v>310</v>
      </c>
      <c r="AB315">
        <v>0.1704</v>
      </c>
      <c r="AC315">
        <f t="shared" si="100"/>
        <v>0.18629999999999999</v>
      </c>
      <c r="AD315">
        <v>311</v>
      </c>
      <c r="AE315">
        <v>0.1077</v>
      </c>
      <c r="AF315">
        <v>343</v>
      </c>
      <c r="AG315">
        <v>0.23649999999999999</v>
      </c>
      <c r="AH315">
        <v>289</v>
      </c>
      <c r="AI315">
        <f t="shared" si="101"/>
        <v>290</v>
      </c>
      <c r="AJ315">
        <f>IF(C315=1,(AI315/Z315),REF)</f>
        <v>1434.223541048467</v>
      </c>
      <c r="AK315">
        <f t="shared" si="102"/>
        <v>309</v>
      </c>
      <c r="AL315">
        <f>IF(B315=1,(AI315/AC315),REF)</f>
        <v>1556.6290928609769</v>
      </c>
      <c r="AM315">
        <f t="shared" si="103"/>
        <v>309</v>
      </c>
      <c r="AN315">
        <f t="shared" si="104"/>
        <v>309</v>
      </c>
      <c r="AO315" t="str">
        <f t="shared" si="105"/>
        <v>North Carolina Central</v>
      </c>
      <c r="AP315">
        <f t="shared" si="106"/>
        <v>9.9484088324927444E-2</v>
      </c>
      <c r="AQ315">
        <f t="shared" si="107"/>
        <v>7.6047164403670792E-2</v>
      </c>
      <c r="AR315">
        <f t="shared" si="108"/>
        <v>0.37785901024657681</v>
      </c>
      <c r="AS315" t="str">
        <f t="shared" si="109"/>
        <v>North Carolina Central</v>
      </c>
      <c r="AT315">
        <f t="shared" si="110"/>
        <v>0.37785901024657681</v>
      </c>
      <c r="AU315">
        <f t="shared" si="111"/>
        <v>314</v>
      </c>
      <c r="AV315">
        <f t="shared" si="112"/>
        <v>311.33333333333331</v>
      </c>
      <c r="AW315">
        <f t="shared" si="113"/>
        <v>320</v>
      </c>
      <c r="AX315" t="str">
        <f t="shared" si="114"/>
        <v>North Carolina Central</v>
      </c>
      <c r="AY315" t="str">
        <f t="shared" si="115"/>
        <v/>
      </c>
      <c r="AZ315">
        <v>314</v>
      </c>
      <c r="BI315" t="s">
        <v>201</v>
      </c>
      <c r="BJ315">
        <v>0.41842109236254399</v>
      </c>
    </row>
    <row r="316" spans="2:62">
      <c r="B316">
        <v>1</v>
      </c>
      <c r="C316">
        <v>1</v>
      </c>
      <c r="D316" t="s">
        <v>232</v>
      </c>
      <c r="E316">
        <v>66.610600000000005</v>
      </c>
      <c r="F316">
        <v>262</v>
      </c>
      <c r="G316">
        <v>65.895799999999994</v>
      </c>
      <c r="H316">
        <v>243</v>
      </c>
      <c r="I316">
        <v>92.523600000000002</v>
      </c>
      <c r="J316">
        <v>336</v>
      </c>
      <c r="K316">
        <v>89.5715</v>
      </c>
      <c r="L316">
        <v>354</v>
      </c>
      <c r="M316">
        <v>105.336</v>
      </c>
      <c r="N316">
        <v>260</v>
      </c>
      <c r="O316">
        <v>108.01</v>
      </c>
      <c r="P316">
        <v>276</v>
      </c>
      <c r="Q316">
        <v>-18.438800000000001</v>
      </c>
      <c r="R316">
        <v>343</v>
      </c>
      <c r="S316">
        <f t="shared" si="93"/>
        <v>-0.27681029746016406</v>
      </c>
      <c r="T316">
        <f t="shared" si="94"/>
        <v>343</v>
      </c>
      <c r="U316">
        <f t="shared" si="95"/>
        <v>534420.41494413989</v>
      </c>
      <c r="V316">
        <f t="shared" si="96"/>
        <v>354</v>
      </c>
      <c r="W316">
        <f t="shared" si="97"/>
        <v>26.915286071222297</v>
      </c>
      <c r="X316">
        <f t="shared" si="98"/>
        <v>297</v>
      </c>
      <c r="Y316">
        <f t="shared" si="99"/>
        <v>320</v>
      </c>
      <c r="Z316">
        <v>0.2311</v>
      </c>
      <c r="AA316">
        <v>291</v>
      </c>
      <c r="AB316">
        <v>5.4800000000000001E-2</v>
      </c>
      <c r="AC316">
        <f t="shared" si="100"/>
        <v>0.14294999999999999</v>
      </c>
      <c r="AD316">
        <v>335</v>
      </c>
      <c r="AE316">
        <v>8.1600000000000006E-2</v>
      </c>
      <c r="AF316">
        <v>350</v>
      </c>
      <c r="AG316">
        <v>0.2571</v>
      </c>
      <c r="AH316">
        <v>280</v>
      </c>
      <c r="AI316">
        <f t="shared" si="101"/>
        <v>330.33333333333331</v>
      </c>
      <c r="AJ316">
        <f>IF(C316=1,(AI316/Z316),REF)</f>
        <v>1429.3956440213472</v>
      </c>
      <c r="AK316">
        <f t="shared" si="102"/>
        <v>307</v>
      </c>
      <c r="AL316">
        <f>IF(B316=1,(AI316/AC316),REF)</f>
        <v>2310.8312929928879</v>
      </c>
      <c r="AM316">
        <f t="shared" si="103"/>
        <v>336</v>
      </c>
      <c r="AN316">
        <f t="shared" si="104"/>
        <v>307</v>
      </c>
      <c r="AO316" t="str">
        <f t="shared" si="105"/>
        <v>NJIT</v>
      </c>
      <c r="AP316">
        <f t="shared" si="106"/>
        <v>0.11374147552000445</v>
      </c>
      <c r="AQ316">
        <f t="shared" si="107"/>
        <v>5.5540072543864331E-2</v>
      </c>
      <c r="AR316">
        <f t="shared" si="108"/>
        <v>0.37241901791442777</v>
      </c>
      <c r="AS316" t="str">
        <f t="shared" si="109"/>
        <v>NJIT</v>
      </c>
      <c r="AT316">
        <f t="shared" si="110"/>
        <v>0.37241901791442777</v>
      </c>
      <c r="AU316">
        <f t="shared" si="111"/>
        <v>315</v>
      </c>
      <c r="AV316">
        <f t="shared" si="112"/>
        <v>319</v>
      </c>
      <c r="AW316">
        <f t="shared" si="113"/>
        <v>330</v>
      </c>
      <c r="AX316" t="str">
        <f t="shared" si="114"/>
        <v>NJIT</v>
      </c>
      <c r="AY316" t="str">
        <f t="shared" si="115"/>
        <v/>
      </c>
      <c r="AZ316">
        <v>315</v>
      </c>
      <c r="BI316" t="s">
        <v>260</v>
      </c>
      <c r="BJ316">
        <v>0.41778821244623898</v>
      </c>
    </row>
    <row r="317" spans="2:62">
      <c r="B317">
        <v>1</v>
      </c>
      <c r="C317">
        <v>1</v>
      </c>
      <c r="D317" t="s">
        <v>279</v>
      </c>
      <c r="E317">
        <v>67.5274</v>
      </c>
      <c r="F317">
        <v>203</v>
      </c>
      <c r="G317">
        <v>66.608400000000003</v>
      </c>
      <c r="H317">
        <v>201</v>
      </c>
      <c r="I317">
        <v>100.726</v>
      </c>
      <c r="J317">
        <v>203</v>
      </c>
      <c r="K317">
        <v>98.563500000000005</v>
      </c>
      <c r="L317">
        <v>262</v>
      </c>
      <c r="M317">
        <v>110.735</v>
      </c>
      <c r="N317">
        <v>334</v>
      </c>
      <c r="O317">
        <v>113.78700000000001</v>
      </c>
      <c r="P317">
        <v>345</v>
      </c>
      <c r="Q317">
        <v>-15.2234</v>
      </c>
      <c r="R317">
        <v>328</v>
      </c>
      <c r="S317">
        <f t="shared" si="93"/>
        <v>-0.22544182065354212</v>
      </c>
      <c r="T317">
        <f t="shared" si="94"/>
        <v>330</v>
      </c>
      <c r="U317">
        <f t="shared" si="95"/>
        <v>656012.72294765874</v>
      </c>
      <c r="V317">
        <f t="shared" si="96"/>
        <v>269</v>
      </c>
      <c r="W317">
        <f t="shared" si="97"/>
        <v>28.85813145286814</v>
      </c>
      <c r="X317">
        <f t="shared" si="98"/>
        <v>347</v>
      </c>
      <c r="Y317">
        <f t="shared" si="99"/>
        <v>338.5</v>
      </c>
      <c r="Z317">
        <v>0.1862</v>
      </c>
      <c r="AA317">
        <v>324</v>
      </c>
      <c r="AB317">
        <v>0.19980000000000001</v>
      </c>
      <c r="AC317">
        <f t="shared" si="100"/>
        <v>0.193</v>
      </c>
      <c r="AD317">
        <v>308</v>
      </c>
      <c r="AE317">
        <v>0.25840000000000002</v>
      </c>
      <c r="AF317">
        <v>271</v>
      </c>
      <c r="AG317">
        <v>0.18920000000000001</v>
      </c>
      <c r="AH317">
        <v>313</v>
      </c>
      <c r="AI317">
        <f t="shared" si="101"/>
        <v>304.91666666666669</v>
      </c>
      <c r="AJ317">
        <f>IF(C317=1,(AI317/Z317),REF)</f>
        <v>1637.5760830648048</v>
      </c>
      <c r="AK317">
        <f t="shared" si="102"/>
        <v>322</v>
      </c>
      <c r="AL317">
        <f>IF(B317=1,(AI317/AC317),REF)</f>
        <v>1579.8791018998274</v>
      </c>
      <c r="AM317">
        <f t="shared" si="103"/>
        <v>311</v>
      </c>
      <c r="AN317">
        <f t="shared" si="104"/>
        <v>271</v>
      </c>
      <c r="AO317" t="str">
        <f t="shared" si="105"/>
        <v>Robert Morris</v>
      </c>
      <c r="AP317">
        <f t="shared" si="106"/>
        <v>9.0405257139148903E-2</v>
      </c>
      <c r="AQ317">
        <f t="shared" si="107"/>
        <v>7.8636222020817687E-2</v>
      </c>
      <c r="AR317">
        <f t="shared" si="108"/>
        <v>0.37220766755041024</v>
      </c>
      <c r="AS317" t="str">
        <f t="shared" si="109"/>
        <v>Robert Morris</v>
      </c>
      <c r="AT317">
        <f t="shared" si="110"/>
        <v>0.37220766755041024</v>
      </c>
      <c r="AU317">
        <f t="shared" si="111"/>
        <v>316</v>
      </c>
      <c r="AV317">
        <f t="shared" si="112"/>
        <v>298.33333333333331</v>
      </c>
      <c r="AW317">
        <f t="shared" si="113"/>
        <v>309</v>
      </c>
      <c r="AX317" t="str">
        <f t="shared" si="114"/>
        <v>Robert Morris</v>
      </c>
      <c r="AY317" t="str">
        <f t="shared" si="115"/>
        <v/>
      </c>
      <c r="AZ317">
        <v>316</v>
      </c>
      <c r="BI317" t="s">
        <v>77</v>
      </c>
      <c r="BJ317">
        <v>0.41716476592530666</v>
      </c>
    </row>
    <row r="318" spans="2:62">
      <c r="B318">
        <v>1</v>
      </c>
      <c r="C318">
        <v>1</v>
      </c>
      <c r="D318" t="s">
        <v>301</v>
      </c>
      <c r="E318">
        <v>73.3309</v>
      </c>
      <c r="F318">
        <v>9</v>
      </c>
      <c r="G318">
        <v>69.946200000000005</v>
      </c>
      <c r="H318">
        <v>42</v>
      </c>
      <c r="I318">
        <v>94.196100000000001</v>
      </c>
      <c r="J318">
        <v>322</v>
      </c>
      <c r="K318">
        <v>93.370500000000007</v>
      </c>
      <c r="L318">
        <v>334</v>
      </c>
      <c r="M318">
        <v>100.17100000000001</v>
      </c>
      <c r="N318">
        <v>140</v>
      </c>
      <c r="O318">
        <v>105.958</v>
      </c>
      <c r="P318">
        <v>239</v>
      </c>
      <c r="Q318">
        <v>-12.587899999999999</v>
      </c>
      <c r="R318">
        <v>308</v>
      </c>
      <c r="S318">
        <f t="shared" si="93"/>
        <v>-0.17165342304540093</v>
      </c>
      <c r="T318">
        <f t="shared" si="94"/>
        <v>301</v>
      </c>
      <c r="U318">
        <f t="shared" si="95"/>
        <v>639302.47256267583</v>
      </c>
      <c r="V318">
        <f t="shared" si="96"/>
        <v>290</v>
      </c>
      <c r="W318">
        <f t="shared" si="97"/>
        <v>23.709750745022887</v>
      </c>
      <c r="X318">
        <f t="shared" si="98"/>
        <v>143</v>
      </c>
      <c r="Y318">
        <f t="shared" si="99"/>
        <v>222</v>
      </c>
      <c r="Z318">
        <v>0.20230000000000001</v>
      </c>
      <c r="AA318">
        <v>309</v>
      </c>
      <c r="AB318">
        <v>0.14119999999999999</v>
      </c>
      <c r="AC318">
        <f t="shared" si="100"/>
        <v>0.17175000000000001</v>
      </c>
      <c r="AD318">
        <v>320</v>
      </c>
      <c r="AE318">
        <v>0.1517</v>
      </c>
      <c r="AF318">
        <v>318</v>
      </c>
      <c r="AG318">
        <v>0.21729999999999999</v>
      </c>
      <c r="AH318">
        <v>299</v>
      </c>
      <c r="AI318">
        <f t="shared" si="101"/>
        <v>291.66666666666669</v>
      </c>
      <c r="AJ318">
        <f>IF(C318=1,(AI318/Z318),REF)</f>
        <v>1441.753171856978</v>
      </c>
      <c r="AK318">
        <f t="shared" si="102"/>
        <v>310</v>
      </c>
      <c r="AL318">
        <f>IF(B318=1,(AI318/AC318),REF)</f>
        <v>1698.2047549733138</v>
      </c>
      <c r="AM318">
        <f t="shared" si="103"/>
        <v>315</v>
      </c>
      <c r="AN318">
        <f t="shared" si="104"/>
        <v>310</v>
      </c>
      <c r="AO318" t="str">
        <f t="shared" si="105"/>
        <v>South Carolina St.</v>
      </c>
      <c r="AP318">
        <f t="shared" si="106"/>
        <v>9.9481184812277676E-2</v>
      </c>
      <c r="AQ318">
        <f t="shared" si="107"/>
        <v>6.9349175512785605E-2</v>
      </c>
      <c r="AR318">
        <f t="shared" si="108"/>
        <v>0.37202165519148223</v>
      </c>
      <c r="AS318" t="str">
        <f t="shared" si="109"/>
        <v>South Carolina St.</v>
      </c>
      <c r="AT318">
        <f t="shared" si="110"/>
        <v>0.37202165519148223</v>
      </c>
      <c r="AU318">
        <f t="shared" si="111"/>
        <v>317</v>
      </c>
      <c r="AV318">
        <f t="shared" si="112"/>
        <v>315.66666666666669</v>
      </c>
      <c r="AW318">
        <f t="shared" si="113"/>
        <v>327</v>
      </c>
      <c r="AX318" t="str">
        <f t="shared" si="114"/>
        <v>South Carolina St.</v>
      </c>
      <c r="AY318" t="str">
        <f t="shared" si="115"/>
        <v/>
      </c>
      <c r="AZ318">
        <v>317</v>
      </c>
      <c r="BI318" t="s">
        <v>297</v>
      </c>
      <c r="BJ318">
        <v>0.41643621736096825</v>
      </c>
    </row>
    <row r="319" spans="2:62">
      <c r="B319">
        <v>1</v>
      </c>
      <c r="C319">
        <v>1</v>
      </c>
      <c r="D319" t="s">
        <v>95</v>
      </c>
      <c r="E319">
        <v>74.005099999999999</v>
      </c>
      <c r="F319">
        <v>5</v>
      </c>
      <c r="G319">
        <v>72.122900000000001</v>
      </c>
      <c r="H319">
        <v>9</v>
      </c>
      <c r="I319">
        <v>90.610600000000005</v>
      </c>
      <c r="J319">
        <v>349</v>
      </c>
      <c r="K319">
        <v>92.105699999999999</v>
      </c>
      <c r="L319">
        <v>345</v>
      </c>
      <c r="M319">
        <v>101.149</v>
      </c>
      <c r="N319">
        <v>164</v>
      </c>
      <c r="O319">
        <v>103.812</v>
      </c>
      <c r="P319">
        <v>195</v>
      </c>
      <c r="Q319">
        <v>-11.7067</v>
      </c>
      <c r="R319">
        <v>301</v>
      </c>
      <c r="S319">
        <f t="shared" si="93"/>
        <v>-0.15818234148727586</v>
      </c>
      <c r="T319">
        <f t="shared" si="94"/>
        <v>291</v>
      </c>
      <c r="U319">
        <f t="shared" si="95"/>
        <v>627819.30361011974</v>
      </c>
      <c r="V319">
        <f t="shared" si="96"/>
        <v>299</v>
      </c>
      <c r="W319">
        <f t="shared" si="97"/>
        <v>22.737067081790585</v>
      </c>
      <c r="X319">
        <f t="shared" si="98"/>
        <v>81</v>
      </c>
      <c r="Y319">
        <f t="shared" si="99"/>
        <v>186</v>
      </c>
      <c r="Z319">
        <v>0.2024</v>
      </c>
      <c r="AA319">
        <v>308</v>
      </c>
      <c r="AB319">
        <v>0.13819999999999999</v>
      </c>
      <c r="AC319">
        <f t="shared" si="100"/>
        <v>0.17030000000000001</v>
      </c>
      <c r="AD319">
        <v>322</v>
      </c>
      <c r="AE319">
        <v>0.1578</v>
      </c>
      <c r="AF319">
        <v>312</v>
      </c>
      <c r="AG319">
        <v>0.2278</v>
      </c>
      <c r="AH319">
        <v>293</v>
      </c>
      <c r="AI319">
        <f t="shared" si="101"/>
        <v>283.83333333333331</v>
      </c>
      <c r="AJ319">
        <f>IF(C319=1,(AI319/Z319),REF)</f>
        <v>1402.3386034255598</v>
      </c>
      <c r="AK319">
        <f t="shared" si="102"/>
        <v>304</v>
      </c>
      <c r="AL319">
        <f>IF(B319=1,(AI319/AC319),REF)</f>
        <v>1666.6666666666665</v>
      </c>
      <c r="AM319">
        <f t="shared" si="103"/>
        <v>313</v>
      </c>
      <c r="AN319">
        <f t="shared" si="104"/>
        <v>304</v>
      </c>
      <c r="AO319" t="str">
        <f t="shared" si="105"/>
        <v>Coppin St.</v>
      </c>
      <c r="AP319">
        <f t="shared" si="106"/>
        <v>9.9806626619730845E-2</v>
      </c>
      <c r="AQ319">
        <f t="shared" si="107"/>
        <v>6.8925014675132734E-2</v>
      </c>
      <c r="AR319">
        <f t="shared" si="108"/>
        <v>0.37193462804482663</v>
      </c>
      <c r="AS319" t="str">
        <f t="shared" si="109"/>
        <v>Coppin St.</v>
      </c>
      <c r="AT319">
        <f t="shared" si="110"/>
        <v>0.37193462804482663</v>
      </c>
      <c r="AU319">
        <f t="shared" si="111"/>
        <v>318</v>
      </c>
      <c r="AV319">
        <f t="shared" si="112"/>
        <v>314.66666666666669</v>
      </c>
      <c r="AW319">
        <f t="shared" si="113"/>
        <v>324</v>
      </c>
      <c r="AX319" t="str">
        <f t="shared" si="114"/>
        <v>Coppin St.</v>
      </c>
      <c r="AY319" t="str">
        <f t="shared" si="115"/>
        <v/>
      </c>
      <c r="AZ319">
        <v>318</v>
      </c>
      <c r="BI319" t="s">
        <v>274</v>
      </c>
      <c r="BJ319">
        <v>0.41604392110591382</v>
      </c>
    </row>
    <row r="320" spans="2:62">
      <c r="B320">
        <v>1</v>
      </c>
      <c r="C320">
        <v>1</v>
      </c>
      <c r="D320" t="s">
        <v>196</v>
      </c>
      <c r="E320">
        <v>69.627700000000004</v>
      </c>
      <c r="F320">
        <v>90</v>
      </c>
      <c r="G320">
        <v>67.5</v>
      </c>
      <c r="H320">
        <v>143</v>
      </c>
      <c r="I320">
        <v>90.730999999999995</v>
      </c>
      <c r="J320">
        <v>348</v>
      </c>
      <c r="K320">
        <v>91.024600000000007</v>
      </c>
      <c r="L320">
        <v>349</v>
      </c>
      <c r="M320">
        <v>98.490399999999994</v>
      </c>
      <c r="N320">
        <v>94</v>
      </c>
      <c r="O320">
        <v>103.693</v>
      </c>
      <c r="P320">
        <v>193</v>
      </c>
      <c r="Q320">
        <v>-12.668100000000001</v>
      </c>
      <c r="R320">
        <v>309</v>
      </c>
      <c r="S320">
        <f t="shared" si="93"/>
        <v>-0.18194482942851753</v>
      </c>
      <c r="T320">
        <f t="shared" si="94"/>
        <v>308</v>
      </c>
      <c r="U320">
        <f t="shared" si="95"/>
        <v>576898.76297433896</v>
      </c>
      <c r="V320">
        <f t="shared" si="96"/>
        <v>338</v>
      </c>
      <c r="W320">
        <f t="shared" si="97"/>
        <v>24.122207764725513</v>
      </c>
      <c r="X320">
        <f t="shared" si="98"/>
        <v>159</v>
      </c>
      <c r="Y320">
        <f t="shared" si="99"/>
        <v>233.5</v>
      </c>
      <c r="Z320">
        <v>0.1938</v>
      </c>
      <c r="AA320">
        <v>317</v>
      </c>
      <c r="AB320">
        <v>0.15970000000000001</v>
      </c>
      <c r="AC320">
        <f t="shared" si="100"/>
        <v>0.17675000000000002</v>
      </c>
      <c r="AD320">
        <v>316</v>
      </c>
      <c r="AE320">
        <v>0.1018</v>
      </c>
      <c r="AF320">
        <v>346</v>
      </c>
      <c r="AG320">
        <v>0.29620000000000002</v>
      </c>
      <c r="AH320">
        <v>257</v>
      </c>
      <c r="AI320">
        <f t="shared" si="101"/>
        <v>299.75</v>
      </c>
      <c r="AJ320">
        <f>IF(C320=1,(AI320/Z320),REF)</f>
        <v>1546.6976264189886</v>
      </c>
      <c r="AK320">
        <f t="shared" si="102"/>
        <v>318</v>
      </c>
      <c r="AL320">
        <f>IF(B320=1,(AI320/AC320),REF)</f>
        <v>1695.8981612446958</v>
      </c>
      <c r="AM320">
        <f t="shared" si="103"/>
        <v>314</v>
      </c>
      <c r="AN320">
        <f t="shared" si="104"/>
        <v>314</v>
      </c>
      <c r="AO320" t="str">
        <f t="shared" si="105"/>
        <v>Maryland Eastern Shore</v>
      </c>
      <c r="AP320">
        <f t="shared" si="106"/>
        <v>9.4634041694683105E-2</v>
      </c>
      <c r="AQ320">
        <f t="shared" si="107"/>
        <v>7.1380200628030549E-2</v>
      </c>
      <c r="AR320">
        <f t="shared" si="108"/>
        <v>0.36952696986452066</v>
      </c>
      <c r="AS320" t="str">
        <f t="shared" si="109"/>
        <v>Maryland Eastern Shore</v>
      </c>
      <c r="AT320">
        <f t="shared" si="110"/>
        <v>0.36952696986452066</v>
      </c>
      <c r="AU320">
        <f t="shared" si="111"/>
        <v>319</v>
      </c>
      <c r="AV320">
        <f t="shared" si="112"/>
        <v>316.33333333333331</v>
      </c>
      <c r="AW320">
        <f t="shared" si="113"/>
        <v>328</v>
      </c>
      <c r="AX320" t="str">
        <f t="shared" si="114"/>
        <v>Maryland Eastern Shore</v>
      </c>
      <c r="AY320" t="str">
        <f t="shared" si="115"/>
        <v/>
      </c>
      <c r="AZ320">
        <v>319</v>
      </c>
      <c r="BI320" t="s">
        <v>72</v>
      </c>
      <c r="BJ320">
        <v>0.4155863113560162</v>
      </c>
    </row>
    <row r="321" spans="2:62">
      <c r="B321">
        <v>1</v>
      </c>
      <c r="C321">
        <v>1</v>
      </c>
      <c r="D321" t="s">
        <v>363</v>
      </c>
      <c r="E321">
        <v>68.989000000000004</v>
      </c>
      <c r="F321">
        <v>119</v>
      </c>
      <c r="G321">
        <v>68.562200000000004</v>
      </c>
      <c r="H321">
        <v>93</v>
      </c>
      <c r="I321">
        <v>93.479299999999995</v>
      </c>
      <c r="J321">
        <v>332</v>
      </c>
      <c r="K321">
        <v>94.6327</v>
      </c>
      <c r="L321">
        <v>323</v>
      </c>
      <c r="M321">
        <v>106.625</v>
      </c>
      <c r="N321">
        <v>276</v>
      </c>
      <c r="O321">
        <v>107.68</v>
      </c>
      <c r="P321">
        <v>269</v>
      </c>
      <c r="Q321">
        <v>-13.0471</v>
      </c>
      <c r="R321">
        <v>312</v>
      </c>
      <c r="S321">
        <f t="shared" si="93"/>
        <v>-0.18912145414486375</v>
      </c>
      <c r="T321">
        <f t="shared" si="94"/>
        <v>313</v>
      </c>
      <c r="U321">
        <f t="shared" si="95"/>
        <v>617820.49691400782</v>
      </c>
      <c r="V321">
        <f t="shared" si="96"/>
        <v>313</v>
      </c>
      <c r="W321">
        <f t="shared" si="97"/>
        <v>25.86045877319042</v>
      </c>
      <c r="X321">
        <f t="shared" si="98"/>
        <v>260</v>
      </c>
      <c r="Y321">
        <f t="shared" si="99"/>
        <v>286.5</v>
      </c>
      <c r="Z321">
        <v>0.19600000000000001</v>
      </c>
      <c r="AA321">
        <v>315</v>
      </c>
      <c r="AB321">
        <v>0.1515</v>
      </c>
      <c r="AC321">
        <f t="shared" si="100"/>
        <v>0.17375000000000002</v>
      </c>
      <c r="AD321">
        <v>319</v>
      </c>
      <c r="AE321">
        <v>0.18340000000000001</v>
      </c>
      <c r="AF321">
        <v>299</v>
      </c>
      <c r="AG321">
        <v>0.1522</v>
      </c>
      <c r="AH321">
        <v>325</v>
      </c>
      <c r="AI321">
        <f t="shared" si="101"/>
        <v>309.25</v>
      </c>
      <c r="AJ321">
        <f>IF(C321=1,(AI321/Z321),REF)</f>
        <v>1577.8061224489795</v>
      </c>
      <c r="AK321">
        <f t="shared" si="102"/>
        <v>320</v>
      </c>
      <c r="AL321">
        <f>IF(B321=1,(AI321/AC321),REF)</f>
        <v>1779.8561151079134</v>
      </c>
      <c r="AM321">
        <f t="shared" si="103"/>
        <v>319</v>
      </c>
      <c r="AN321">
        <f t="shared" si="104"/>
        <v>299</v>
      </c>
      <c r="AO321" t="str">
        <f t="shared" si="105"/>
        <v>UTSA</v>
      </c>
      <c r="AP321">
        <f t="shared" si="106"/>
        <v>9.5517921935261846E-2</v>
      </c>
      <c r="AQ321">
        <f t="shared" si="107"/>
        <v>6.9746113848658656E-2</v>
      </c>
      <c r="AR321">
        <f t="shared" si="108"/>
        <v>0.36885811573022537</v>
      </c>
      <c r="AS321" t="str">
        <f t="shared" si="109"/>
        <v>UTSA</v>
      </c>
      <c r="AT321">
        <f t="shared" si="110"/>
        <v>0.36885811573022537</v>
      </c>
      <c r="AU321">
        <f t="shared" si="111"/>
        <v>320</v>
      </c>
      <c r="AV321">
        <f t="shared" si="112"/>
        <v>312.66666666666669</v>
      </c>
      <c r="AW321">
        <f t="shared" si="113"/>
        <v>321</v>
      </c>
      <c r="AX321" t="str">
        <f t="shared" si="114"/>
        <v>UTSA</v>
      </c>
      <c r="AY321" t="str">
        <f t="shared" si="115"/>
        <v/>
      </c>
      <c r="AZ321">
        <v>320</v>
      </c>
      <c r="BI321" t="s">
        <v>142</v>
      </c>
      <c r="BJ321">
        <v>0.41192251266551466</v>
      </c>
    </row>
    <row r="322" spans="2:62">
      <c r="B322">
        <v>1</v>
      </c>
      <c r="C322">
        <v>1</v>
      </c>
      <c r="D322" t="s">
        <v>218</v>
      </c>
      <c r="E322">
        <v>74.175899999999999</v>
      </c>
      <c r="F322">
        <v>4</v>
      </c>
      <c r="G322">
        <v>71.688100000000006</v>
      </c>
      <c r="H322">
        <v>14</v>
      </c>
      <c r="I322">
        <v>94.348200000000006</v>
      </c>
      <c r="J322">
        <v>319</v>
      </c>
      <c r="K322">
        <v>95.223600000000005</v>
      </c>
      <c r="L322">
        <v>315</v>
      </c>
      <c r="M322">
        <v>100.143</v>
      </c>
      <c r="N322">
        <v>139</v>
      </c>
      <c r="O322">
        <v>106.051</v>
      </c>
      <c r="P322">
        <v>244</v>
      </c>
      <c r="Q322">
        <v>-10.8277</v>
      </c>
      <c r="R322">
        <v>292</v>
      </c>
      <c r="S322">
        <f t="shared" ref="S322:S359" si="116">(K322-O322)/E322</f>
        <v>-0.14596924337958822</v>
      </c>
      <c r="T322">
        <f t="shared" ref="T322:T359" si="117">RANK(S322,S:S,0)</f>
        <v>282</v>
      </c>
      <c r="U322">
        <f t="shared" ref="U322:U359" si="118">(K322^2)*E322</f>
        <v>672592.49500510527</v>
      </c>
      <c r="V322">
        <f t="shared" ref="V322:V359" si="119">RANK(U322,U:U,0)</f>
        <v>246</v>
      </c>
      <c r="W322">
        <f t="shared" ref="W322:W359" si="120">O322^1.6/E322</f>
        <v>23.472578728000055</v>
      </c>
      <c r="X322">
        <f t="shared" ref="X322:X359" si="121">RANK(W322,W:W,1)</f>
        <v>125</v>
      </c>
      <c r="Y322">
        <f t="shared" ref="Y322:Y359" si="122">AVERAGE(X322,T322)</f>
        <v>203.5</v>
      </c>
      <c r="Z322">
        <v>0.13339999999999999</v>
      </c>
      <c r="AA322">
        <v>334</v>
      </c>
      <c r="AB322">
        <v>0.3427</v>
      </c>
      <c r="AC322">
        <f t="shared" ref="AC322:AC359" si="123">(Z322+AB322)/2</f>
        <v>0.23804999999999998</v>
      </c>
      <c r="AD322">
        <v>295</v>
      </c>
      <c r="AE322">
        <v>0.2094</v>
      </c>
      <c r="AF322">
        <v>290</v>
      </c>
      <c r="AG322">
        <v>7.9100000000000004E-2</v>
      </c>
      <c r="AH322">
        <v>347</v>
      </c>
      <c r="AI322">
        <f t="shared" ref="AI322:AI359" si="124">(T322+V322+(AD322)+AF322+AH322+Y322)/6</f>
        <v>277.25</v>
      </c>
      <c r="AJ322">
        <f>IF(C322=1,(AI322/Z322),REF)</f>
        <v>2078.3358320839579</v>
      </c>
      <c r="AK322">
        <f t="shared" ref="AK322:AK359" si="125">RANK(AJ322,AJ:AJ,1)</f>
        <v>332</v>
      </c>
      <c r="AL322">
        <f>IF(B322=1,(AI322/AC322),REF)</f>
        <v>1164.6712875446335</v>
      </c>
      <c r="AM322">
        <f t="shared" ref="AM322:AM359" si="126">RANK(AL322,AL:AL,1)</f>
        <v>292</v>
      </c>
      <c r="AN322">
        <f t="shared" ref="AN322:AN359" si="127">MIN(AK322,AM322,AD322,AF322)</f>
        <v>290</v>
      </c>
      <c r="AO322" t="str">
        <f t="shared" ref="AO322:AO359" si="128">D322</f>
        <v>Morgan St.</v>
      </c>
      <c r="AP322">
        <f t="shared" ref="AP322:AP359" si="129">(Z322*(($BE$2)/((AJ322)))^(1/10))</f>
        <v>6.3243866735922277E-2</v>
      </c>
      <c r="AQ322">
        <f t="shared" ref="AQ322:AQ359" si="130">(AC322*(($BD$2)/((AL322)))^(1/8))</f>
        <v>0.10075951715508867</v>
      </c>
      <c r="AR322">
        <f t="shared" ref="AR322:AR359" si="131">((AP322+AQ322)/2)^(1/2.5)</f>
        <v>0.36773005382544138</v>
      </c>
      <c r="AS322" t="str">
        <f t="shared" ref="AS322:AS359" si="132">AO322</f>
        <v>Morgan St.</v>
      </c>
      <c r="AT322">
        <f t="shared" ref="AT322:AT359" si="133">AR322</f>
        <v>0.36773005382544138</v>
      </c>
      <c r="AU322">
        <f t="shared" ref="AU322:AU359" si="134">RANK(AT322,AT:AT,0)</f>
        <v>321</v>
      </c>
      <c r="AV322">
        <f t="shared" ref="AV322:AV359" si="135">(AU322+AN322+AD322)/3</f>
        <v>302</v>
      </c>
      <c r="AW322">
        <f t="shared" ref="AW322:AW359" si="136">RANK(AV322,AV:AV,1)</f>
        <v>315</v>
      </c>
      <c r="AX322" t="str">
        <f t="shared" ref="AX322:AX359" si="137">AS322</f>
        <v>Morgan St.</v>
      </c>
      <c r="AY322" t="str">
        <f t="shared" ref="AY322:AY359" si="138">IF(OR(((RANK(Z322,Z:Z,0))&lt;17),(RANK(AB322,AB:AB,0)&lt;17)),"y","")</f>
        <v/>
      </c>
      <c r="AZ322">
        <v>321</v>
      </c>
      <c r="BI322" t="s">
        <v>188</v>
      </c>
      <c r="BJ322">
        <v>0.40963245048870722</v>
      </c>
    </row>
    <row r="323" spans="2:62">
      <c r="B323">
        <v>1</v>
      </c>
      <c r="C323">
        <v>1</v>
      </c>
      <c r="D323" t="s">
        <v>141</v>
      </c>
      <c r="E323">
        <v>68.977199999999996</v>
      </c>
      <c r="F323">
        <v>121</v>
      </c>
      <c r="G323">
        <v>69.020399999999995</v>
      </c>
      <c r="H323">
        <v>70</v>
      </c>
      <c r="I323">
        <v>90.528400000000005</v>
      </c>
      <c r="J323">
        <v>350</v>
      </c>
      <c r="K323">
        <v>90.685299999999998</v>
      </c>
      <c r="L323">
        <v>351</v>
      </c>
      <c r="M323">
        <v>101.545</v>
      </c>
      <c r="N323">
        <v>169</v>
      </c>
      <c r="O323">
        <v>105.985</v>
      </c>
      <c r="P323">
        <v>242</v>
      </c>
      <c r="Q323">
        <v>-15.3001</v>
      </c>
      <c r="R323">
        <v>329</v>
      </c>
      <c r="S323">
        <f t="shared" si="116"/>
        <v>-0.22180807571197442</v>
      </c>
      <c r="T323">
        <f t="shared" si="117"/>
        <v>328</v>
      </c>
      <c r="U323">
        <f t="shared" si="118"/>
        <v>567256.32771130709</v>
      </c>
      <c r="V323">
        <f t="shared" si="119"/>
        <v>344</v>
      </c>
      <c r="W323">
        <f t="shared" si="120"/>
        <v>25.21653939060905</v>
      </c>
      <c r="X323">
        <f t="shared" si="121"/>
        <v>223</v>
      </c>
      <c r="Y323">
        <f t="shared" si="122"/>
        <v>275.5</v>
      </c>
      <c r="Z323">
        <v>0.1235</v>
      </c>
      <c r="AA323">
        <v>338</v>
      </c>
      <c r="AB323">
        <v>0.37119999999999997</v>
      </c>
      <c r="AC323">
        <f t="shared" si="123"/>
        <v>0.24734999999999999</v>
      </c>
      <c r="AD323">
        <v>289</v>
      </c>
      <c r="AE323">
        <v>0.1338</v>
      </c>
      <c r="AF323">
        <v>337</v>
      </c>
      <c r="AG323">
        <v>0.13300000000000001</v>
      </c>
      <c r="AH323">
        <v>330</v>
      </c>
      <c r="AI323">
        <f t="shared" si="124"/>
        <v>317.25</v>
      </c>
      <c r="AJ323">
        <f>IF(C323=1,(AI323/Z323),REF)</f>
        <v>2568.8259109311739</v>
      </c>
      <c r="AK323">
        <f t="shared" si="125"/>
        <v>337</v>
      </c>
      <c r="AL323">
        <f>IF(B323=1,(AI323/AC323),REF)</f>
        <v>1282.5955124317768</v>
      </c>
      <c r="AM323">
        <f t="shared" si="126"/>
        <v>297</v>
      </c>
      <c r="AN323">
        <f t="shared" si="127"/>
        <v>289</v>
      </c>
      <c r="AO323" t="str">
        <f t="shared" si="128"/>
        <v>Hampton</v>
      </c>
      <c r="AP323">
        <f t="shared" si="129"/>
        <v>5.7322833291730803E-2</v>
      </c>
      <c r="AQ323">
        <f t="shared" si="130"/>
        <v>0.10344131030568822</v>
      </c>
      <c r="AR323">
        <f t="shared" si="131"/>
        <v>0.36480743276102945</v>
      </c>
      <c r="AS323" t="str">
        <f t="shared" si="132"/>
        <v>Hampton</v>
      </c>
      <c r="AT323">
        <f t="shared" si="133"/>
        <v>0.36480743276102945</v>
      </c>
      <c r="AU323">
        <f t="shared" si="134"/>
        <v>322</v>
      </c>
      <c r="AV323">
        <f t="shared" si="135"/>
        <v>300</v>
      </c>
      <c r="AW323">
        <f t="shared" si="136"/>
        <v>312</v>
      </c>
      <c r="AX323" t="str">
        <f t="shared" si="137"/>
        <v>Hampton</v>
      </c>
      <c r="AY323" t="str">
        <f t="shared" si="138"/>
        <v/>
      </c>
      <c r="AZ323">
        <v>322</v>
      </c>
      <c r="BI323" t="s">
        <v>358</v>
      </c>
      <c r="BJ323">
        <v>0.4086628793845376</v>
      </c>
    </row>
    <row r="324" spans="2:62">
      <c r="B324">
        <v>1</v>
      </c>
      <c r="C324">
        <v>1</v>
      </c>
      <c r="D324" t="s">
        <v>178</v>
      </c>
      <c r="E324">
        <v>66.757900000000006</v>
      </c>
      <c r="F324">
        <v>257</v>
      </c>
      <c r="G324">
        <v>66.639700000000005</v>
      </c>
      <c r="H324">
        <v>198</v>
      </c>
      <c r="I324">
        <v>94.089500000000001</v>
      </c>
      <c r="J324">
        <v>324</v>
      </c>
      <c r="K324">
        <v>97.246799999999993</v>
      </c>
      <c r="L324">
        <v>282</v>
      </c>
      <c r="M324">
        <v>111.119</v>
      </c>
      <c r="N324">
        <v>338</v>
      </c>
      <c r="O324">
        <v>111.941</v>
      </c>
      <c r="P324">
        <v>333</v>
      </c>
      <c r="Q324">
        <v>-14.6943</v>
      </c>
      <c r="R324">
        <v>326</v>
      </c>
      <c r="S324">
        <f t="shared" si="116"/>
        <v>-0.22011177703313028</v>
      </c>
      <c r="T324">
        <f t="shared" si="117"/>
        <v>326</v>
      </c>
      <c r="U324">
        <f t="shared" si="118"/>
        <v>631325.46218539088</v>
      </c>
      <c r="V324">
        <f t="shared" si="119"/>
        <v>297</v>
      </c>
      <c r="W324">
        <f t="shared" si="120"/>
        <v>28.436754259100628</v>
      </c>
      <c r="X324">
        <f t="shared" si="121"/>
        <v>338</v>
      </c>
      <c r="Y324">
        <f t="shared" si="122"/>
        <v>332</v>
      </c>
      <c r="Z324">
        <v>0.1867</v>
      </c>
      <c r="AA324">
        <v>321</v>
      </c>
      <c r="AB324">
        <v>0.16259999999999999</v>
      </c>
      <c r="AC324">
        <f t="shared" si="123"/>
        <v>0.17465</v>
      </c>
      <c r="AD324">
        <v>318</v>
      </c>
      <c r="AE324">
        <v>0.18970000000000001</v>
      </c>
      <c r="AF324">
        <v>297</v>
      </c>
      <c r="AG324">
        <v>0.19270000000000001</v>
      </c>
      <c r="AH324">
        <v>310</v>
      </c>
      <c r="AI324">
        <f t="shared" si="124"/>
        <v>313.33333333333331</v>
      </c>
      <c r="AJ324">
        <f>IF(C324=1,(AI324/Z324),REF)</f>
        <v>1678.2717371897875</v>
      </c>
      <c r="AK324">
        <f t="shared" si="125"/>
        <v>324</v>
      </c>
      <c r="AL324">
        <f>IF(B324=1,(AI324/AC324),REF)</f>
        <v>1794.0643191144193</v>
      </c>
      <c r="AM324">
        <f t="shared" si="126"/>
        <v>321</v>
      </c>
      <c r="AN324">
        <f t="shared" si="127"/>
        <v>297</v>
      </c>
      <c r="AO324" t="str">
        <f t="shared" si="128"/>
        <v>Little Rock</v>
      </c>
      <c r="AP324">
        <f t="shared" si="129"/>
        <v>9.0425776681918479E-2</v>
      </c>
      <c r="AQ324">
        <f t="shared" si="130"/>
        <v>7.0037744541261257E-2</v>
      </c>
      <c r="AR324">
        <f t="shared" si="131"/>
        <v>0.36453440953912836</v>
      </c>
      <c r="AS324" t="str">
        <f t="shared" si="132"/>
        <v>Little Rock</v>
      </c>
      <c r="AT324">
        <f t="shared" si="133"/>
        <v>0.36453440953912836</v>
      </c>
      <c r="AU324">
        <f t="shared" si="134"/>
        <v>323</v>
      </c>
      <c r="AV324">
        <f t="shared" si="135"/>
        <v>312.66666666666669</v>
      </c>
      <c r="AW324">
        <f t="shared" si="136"/>
        <v>321</v>
      </c>
      <c r="AX324" t="str">
        <f t="shared" si="137"/>
        <v>Little Rock</v>
      </c>
      <c r="AY324" t="str">
        <f t="shared" si="138"/>
        <v/>
      </c>
      <c r="AZ324">
        <v>323</v>
      </c>
      <c r="BI324" t="s">
        <v>58</v>
      </c>
      <c r="BJ324">
        <v>0.40724084663094196</v>
      </c>
    </row>
    <row r="325" spans="2:62">
      <c r="B325">
        <v>1</v>
      </c>
      <c r="C325">
        <v>1</v>
      </c>
      <c r="D325" t="s">
        <v>243</v>
      </c>
      <c r="E325">
        <v>67.239400000000003</v>
      </c>
      <c r="F325">
        <v>224</v>
      </c>
      <c r="G325">
        <v>65.0107</v>
      </c>
      <c r="H325">
        <v>284</v>
      </c>
      <c r="I325">
        <v>96.627300000000005</v>
      </c>
      <c r="J325">
        <v>282</v>
      </c>
      <c r="K325">
        <v>95.869</v>
      </c>
      <c r="L325">
        <v>307</v>
      </c>
      <c r="M325">
        <v>110.66200000000001</v>
      </c>
      <c r="N325">
        <v>333</v>
      </c>
      <c r="O325">
        <v>112.535</v>
      </c>
      <c r="P325">
        <v>339</v>
      </c>
      <c r="Q325">
        <v>-16.665500000000002</v>
      </c>
      <c r="R325">
        <v>333</v>
      </c>
      <c r="S325">
        <f t="shared" si="116"/>
        <v>-0.24786062933339673</v>
      </c>
      <c r="T325">
        <f t="shared" si="117"/>
        <v>333</v>
      </c>
      <c r="U325">
        <f t="shared" si="118"/>
        <v>617988.25890654337</v>
      </c>
      <c r="V325">
        <f t="shared" si="119"/>
        <v>312</v>
      </c>
      <c r="W325">
        <f t="shared" si="120"/>
        <v>28.473205004509829</v>
      </c>
      <c r="X325">
        <f t="shared" si="121"/>
        <v>340</v>
      </c>
      <c r="Y325">
        <f t="shared" si="122"/>
        <v>336.5</v>
      </c>
      <c r="Z325">
        <v>0.20669999999999999</v>
      </c>
      <c r="AA325">
        <v>305</v>
      </c>
      <c r="AB325">
        <v>9.0200000000000002E-2</v>
      </c>
      <c r="AC325">
        <f t="shared" si="123"/>
        <v>0.14845</v>
      </c>
      <c r="AD325">
        <v>332</v>
      </c>
      <c r="AE325">
        <v>0.21829999999999999</v>
      </c>
      <c r="AF325">
        <v>285</v>
      </c>
      <c r="AG325">
        <v>0.21560000000000001</v>
      </c>
      <c r="AH325">
        <v>300</v>
      </c>
      <c r="AI325">
        <f t="shared" si="124"/>
        <v>316.41666666666669</v>
      </c>
      <c r="AJ325">
        <f>IF(C325=1,(AI325/Z325),REF)</f>
        <v>1530.8014836316725</v>
      </c>
      <c r="AK325">
        <f t="shared" si="125"/>
        <v>315</v>
      </c>
      <c r="AL325">
        <f>IF(B325=1,(AI325/AC325),REF)</f>
        <v>2131.4696306275964</v>
      </c>
      <c r="AM325">
        <f t="shared" si="126"/>
        <v>331</v>
      </c>
      <c r="AN325">
        <f t="shared" si="127"/>
        <v>285</v>
      </c>
      <c r="AO325" t="str">
        <f t="shared" si="128"/>
        <v>Northern Arizona</v>
      </c>
      <c r="AP325">
        <f t="shared" si="129"/>
        <v>0.10103753610569396</v>
      </c>
      <c r="AQ325">
        <f t="shared" si="130"/>
        <v>5.8262433638066317E-2</v>
      </c>
      <c r="AR325">
        <f t="shared" si="131"/>
        <v>0.36347477724122595</v>
      </c>
      <c r="AS325" t="str">
        <f t="shared" si="132"/>
        <v>Northern Arizona</v>
      </c>
      <c r="AT325">
        <f t="shared" si="133"/>
        <v>0.36347477724122595</v>
      </c>
      <c r="AU325">
        <f t="shared" si="134"/>
        <v>324</v>
      </c>
      <c r="AV325">
        <f t="shared" si="135"/>
        <v>313.66666666666669</v>
      </c>
      <c r="AW325">
        <f t="shared" si="136"/>
        <v>323</v>
      </c>
      <c r="AX325" t="str">
        <f t="shared" si="137"/>
        <v>Northern Arizona</v>
      </c>
      <c r="AY325" t="str">
        <f t="shared" si="138"/>
        <v/>
      </c>
      <c r="AZ325">
        <v>324</v>
      </c>
      <c r="BI325" t="s">
        <v>325</v>
      </c>
      <c r="BJ325">
        <v>0.40571618589098291</v>
      </c>
    </row>
    <row r="326" spans="2:62">
      <c r="B326">
        <v>1</v>
      </c>
      <c r="C326">
        <v>1</v>
      </c>
      <c r="D326" t="s">
        <v>80</v>
      </c>
      <c r="E326">
        <v>68.816400000000002</v>
      </c>
      <c r="F326">
        <v>133</v>
      </c>
      <c r="G326">
        <v>67.405000000000001</v>
      </c>
      <c r="H326">
        <v>149</v>
      </c>
      <c r="I326">
        <v>95.639700000000005</v>
      </c>
      <c r="J326">
        <v>302</v>
      </c>
      <c r="K326">
        <v>96.629199999999997</v>
      </c>
      <c r="L326">
        <v>295</v>
      </c>
      <c r="M326">
        <v>111.04600000000001</v>
      </c>
      <c r="N326">
        <v>337</v>
      </c>
      <c r="O326">
        <v>109.962</v>
      </c>
      <c r="P326">
        <v>300</v>
      </c>
      <c r="Q326">
        <v>-13.332800000000001</v>
      </c>
      <c r="R326">
        <v>315</v>
      </c>
      <c r="S326">
        <f t="shared" si="116"/>
        <v>-0.193744514389012</v>
      </c>
      <c r="T326">
        <f t="shared" si="117"/>
        <v>315</v>
      </c>
      <c r="U326">
        <f t="shared" si="118"/>
        <v>642552.64785123116</v>
      </c>
      <c r="V326">
        <f t="shared" si="119"/>
        <v>288</v>
      </c>
      <c r="W326">
        <f t="shared" si="120"/>
        <v>26.809965726868494</v>
      </c>
      <c r="X326">
        <f t="shared" si="121"/>
        <v>293</v>
      </c>
      <c r="Y326">
        <f t="shared" si="122"/>
        <v>304</v>
      </c>
      <c r="Z326">
        <v>0.2039</v>
      </c>
      <c r="AA326">
        <v>306</v>
      </c>
      <c r="AB326">
        <v>9.4799999999999995E-2</v>
      </c>
      <c r="AC326">
        <f t="shared" si="123"/>
        <v>0.14934999999999998</v>
      </c>
      <c r="AD326">
        <v>331</v>
      </c>
      <c r="AE326">
        <v>0.33579999999999999</v>
      </c>
      <c r="AF326">
        <v>233</v>
      </c>
      <c r="AG326">
        <v>7.6200000000000004E-2</v>
      </c>
      <c r="AH326">
        <v>349</v>
      </c>
      <c r="AI326">
        <f t="shared" si="124"/>
        <v>303.33333333333331</v>
      </c>
      <c r="AJ326">
        <f>IF(C326=1,(AI326/Z326),REF)</f>
        <v>1487.6573483733855</v>
      </c>
      <c r="AK326">
        <f t="shared" si="125"/>
        <v>313</v>
      </c>
      <c r="AL326">
        <f>IF(B326=1,(AI326/AC326),REF)</f>
        <v>2031.0233232898115</v>
      </c>
      <c r="AM326">
        <f t="shared" si="126"/>
        <v>330</v>
      </c>
      <c r="AN326">
        <f t="shared" si="127"/>
        <v>233</v>
      </c>
      <c r="AO326" t="str">
        <f t="shared" si="128"/>
        <v>Central Michigan</v>
      </c>
      <c r="AP326">
        <f t="shared" si="129"/>
        <v>9.9954210323004333E-2</v>
      </c>
      <c r="AQ326">
        <f t="shared" si="130"/>
        <v>5.8970413912093636E-2</v>
      </c>
      <c r="AR326">
        <f t="shared" si="131"/>
        <v>0.36313196441224577</v>
      </c>
      <c r="AS326" t="str">
        <f t="shared" si="132"/>
        <v>Central Michigan</v>
      </c>
      <c r="AT326">
        <f t="shared" si="133"/>
        <v>0.36313196441224577</v>
      </c>
      <c r="AU326">
        <f t="shared" si="134"/>
        <v>325</v>
      </c>
      <c r="AV326">
        <f t="shared" si="135"/>
        <v>296.33333333333331</v>
      </c>
      <c r="AW326">
        <f t="shared" si="136"/>
        <v>304</v>
      </c>
      <c r="AX326" t="str">
        <f t="shared" si="137"/>
        <v>Central Michigan</v>
      </c>
      <c r="AY326" t="str">
        <f t="shared" si="138"/>
        <v/>
      </c>
      <c r="AZ326">
        <v>325</v>
      </c>
      <c r="BI326" t="s">
        <v>440</v>
      </c>
      <c r="BJ326">
        <v>0.4055601389277359</v>
      </c>
    </row>
    <row r="327" spans="2:62">
      <c r="B327">
        <v>1</v>
      </c>
      <c r="C327">
        <v>1</v>
      </c>
      <c r="D327" t="s">
        <v>313</v>
      </c>
      <c r="E327">
        <v>68.319000000000003</v>
      </c>
      <c r="F327">
        <v>165</v>
      </c>
      <c r="G327">
        <v>67.244500000000002</v>
      </c>
      <c r="H327">
        <v>167</v>
      </c>
      <c r="I327">
        <v>97.543700000000001</v>
      </c>
      <c r="J327">
        <v>271</v>
      </c>
      <c r="K327">
        <v>95.276600000000002</v>
      </c>
      <c r="L327">
        <v>314</v>
      </c>
      <c r="M327">
        <v>107.667</v>
      </c>
      <c r="N327">
        <v>299</v>
      </c>
      <c r="O327">
        <v>109.89</v>
      </c>
      <c r="P327">
        <v>299</v>
      </c>
      <c r="Q327">
        <v>-14.613899999999999</v>
      </c>
      <c r="R327">
        <v>325</v>
      </c>
      <c r="S327">
        <f t="shared" si="116"/>
        <v>-0.21389950087091436</v>
      </c>
      <c r="T327">
        <f t="shared" si="117"/>
        <v>324</v>
      </c>
      <c r="U327">
        <f t="shared" si="118"/>
        <v>620174.6386459918</v>
      </c>
      <c r="V327">
        <f t="shared" si="119"/>
        <v>311</v>
      </c>
      <c r="W327">
        <f t="shared" si="120"/>
        <v>26.976871083774373</v>
      </c>
      <c r="X327">
        <f t="shared" si="121"/>
        <v>301</v>
      </c>
      <c r="Y327">
        <f t="shared" si="122"/>
        <v>312.5</v>
      </c>
      <c r="Z327">
        <v>0.18640000000000001</v>
      </c>
      <c r="AA327">
        <v>322</v>
      </c>
      <c r="AB327">
        <v>0.13059999999999999</v>
      </c>
      <c r="AC327">
        <f t="shared" si="123"/>
        <v>0.1585</v>
      </c>
      <c r="AD327">
        <v>325</v>
      </c>
      <c r="AE327">
        <v>0.2011</v>
      </c>
      <c r="AF327">
        <v>294</v>
      </c>
      <c r="AG327">
        <v>0.2631</v>
      </c>
      <c r="AH327">
        <v>276</v>
      </c>
      <c r="AI327">
        <f t="shared" si="124"/>
        <v>307.08333333333331</v>
      </c>
      <c r="AJ327">
        <f>IF(C327=1,(AI327/Z327),REF)</f>
        <v>1647.442775393419</v>
      </c>
      <c r="AK327">
        <f t="shared" si="125"/>
        <v>323</v>
      </c>
      <c r="AL327">
        <f>IF(B327=1,(AI327/AC327),REF)</f>
        <v>1937.4342797055729</v>
      </c>
      <c r="AM327">
        <f t="shared" si="126"/>
        <v>326</v>
      </c>
      <c r="AN327">
        <f t="shared" si="127"/>
        <v>294</v>
      </c>
      <c r="AO327" t="str">
        <f t="shared" si="128"/>
        <v>St. Francis PA</v>
      </c>
      <c r="AP327">
        <f t="shared" si="129"/>
        <v>9.0448013310092112E-2</v>
      </c>
      <c r="AQ327">
        <f t="shared" si="130"/>
        <v>6.2953402398668368E-2</v>
      </c>
      <c r="AR327">
        <f t="shared" si="131"/>
        <v>0.3580302722809689</v>
      </c>
      <c r="AS327" t="str">
        <f t="shared" si="132"/>
        <v>St. Francis PA</v>
      </c>
      <c r="AT327">
        <f t="shared" si="133"/>
        <v>0.3580302722809689</v>
      </c>
      <c r="AU327">
        <f t="shared" si="134"/>
        <v>326</v>
      </c>
      <c r="AV327">
        <f t="shared" si="135"/>
        <v>315</v>
      </c>
      <c r="AW327">
        <f t="shared" si="136"/>
        <v>326</v>
      </c>
      <c r="AX327" t="str">
        <f t="shared" si="137"/>
        <v>St. Francis PA</v>
      </c>
      <c r="AY327" t="str">
        <f t="shared" si="138"/>
        <v/>
      </c>
      <c r="AZ327">
        <v>326</v>
      </c>
      <c r="BI327" t="s">
        <v>318</v>
      </c>
      <c r="BJ327">
        <v>0.40308162418820825</v>
      </c>
    </row>
    <row r="328" spans="2:62">
      <c r="B328">
        <v>1</v>
      </c>
      <c r="C328">
        <v>1</v>
      </c>
      <c r="D328" t="s">
        <v>138</v>
      </c>
      <c r="E328">
        <v>70.525400000000005</v>
      </c>
      <c r="F328">
        <v>63</v>
      </c>
      <c r="G328">
        <v>69.162099999999995</v>
      </c>
      <c r="H328">
        <v>64</v>
      </c>
      <c r="I328">
        <v>92.281599999999997</v>
      </c>
      <c r="J328">
        <v>339</v>
      </c>
      <c r="K328">
        <v>93.812399999999997</v>
      </c>
      <c r="L328">
        <v>331</v>
      </c>
      <c r="M328">
        <v>102.544</v>
      </c>
      <c r="N328">
        <v>205</v>
      </c>
      <c r="O328">
        <v>106.15600000000001</v>
      </c>
      <c r="P328">
        <v>245</v>
      </c>
      <c r="Q328">
        <v>-12.3436</v>
      </c>
      <c r="R328">
        <v>305</v>
      </c>
      <c r="S328">
        <f t="shared" si="116"/>
        <v>-0.17502346672262772</v>
      </c>
      <c r="T328">
        <f t="shared" si="117"/>
        <v>302</v>
      </c>
      <c r="U328">
        <f t="shared" si="118"/>
        <v>620677.57022648153</v>
      </c>
      <c r="V328">
        <f t="shared" si="119"/>
        <v>310</v>
      </c>
      <c r="W328">
        <f t="shared" si="120"/>
        <v>24.726674691198326</v>
      </c>
      <c r="X328">
        <f t="shared" si="121"/>
        <v>190</v>
      </c>
      <c r="Y328">
        <f t="shared" si="122"/>
        <v>246</v>
      </c>
      <c r="Z328">
        <v>0.1883</v>
      </c>
      <c r="AA328">
        <v>320</v>
      </c>
      <c r="AB328">
        <v>0.1108</v>
      </c>
      <c r="AC328">
        <f t="shared" si="123"/>
        <v>0.14954999999999999</v>
      </c>
      <c r="AD328">
        <v>329</v>
      </c>
      <c r="AE328">
        <v>0.25269999999999998</v>
      </c>
      <c r="AF328">
        <v>274</v>
      </c>
      <c r="AG328">
        <v>0.13220000000000001</v>
      </c>
      <c r="AH328">
        <v>331</v>
      </c>
      <c r="AI328">
        <f t="shared" si="124"/>
        <v>298.66666666666669</v>
      </c>
      <c r="AJ328">
        <f>IF(C328=1,(AI328/Z328),REF)</f>
        <v>1586.1214374225528</v>
      </c>
      <c r="AK328">
        <f t="shared" si="125"/>
        <v>321</v>
      </c>
      <c r="AL328">
        <f>IF(B328=1,(AI328/AC328),REF)</f>
        <v>1997.10241836621</v>
      </c>
      <c r="AM328">
        <f t="shared" si="126"/>
        <v>329</v>
      </c>
      <c r="AN328">
        <f t="shared" si="127"/>
        <v>274</v>
      </c>
      <c r="AO328" t="str">
        <f t="shared" si="128"/>
        <v>Grambling St.</v>
      </c>
      <c r="AP328">
        <f t="shared" si="129"/>
        <v>9.1717209819722104E-2</v>
      </c>
      <c r="AQ328">
        <f t="shared" si="130"/>
        <v>5.9173831151350602E-2</v>
      </c>
      <c r="AR328">
        <f t="shared" si="131"/>
        <v>0.35567503555978786</v>
      </c>
      <c r="AS328" t="str">
        <f t="shared" si="132"/>
        <v>Grambling St.</v>
      </c>
      <c r="AT328">
        <f t="shared" si="133"/>
        <v>0.35567503555978786</v>
      </c>
      <c r="AU328">
        <f t="shared" si="134"/>
        <v>327</v>
      </c>
      <c r="AV328">
        <f t="shared" si="135"/>
        <v>310</v>
      </c>
      <c r="AW328">
        <f t="shared" si="136"/>
        <v>318</v>
      </c>
      <c r="AX328" t="str">
        <f t="shared" si="137"/>
        <v>Grambling St.</v>
      </c>
      <c r="AY328" t="str">
        <f t="shared" si="138"/>
        <v/>
      </c>
      <c r="AZ328">
        <v>327</v>
      </c>
      <c r="BI328" t="s">
        <v>234</v>
      </c>
      <c r="BJ328">
        <v>0.40281864178000099</v>
      </c>
    </row>
    <row r="329" spans="2:62">
      <c r="B329">
        <v>1</v>
      </c>
      <c r="C329">
        <v>1</v>
      </c>
      <c r="D329" t="s">
        <v>140</v>
      </c>
      <c r="E329">
        <v>64.990499999999997</v>
      </c>
      <c r="F329">
        <v>327</v>
      </c>
      <c r="G329">
        <v>64.574200000000005</v>
      </c>
      <c r="H329">
        <v>312</v>
      </c>
      <c r="I329">
        <v>94.206599999999995</v>
      </c>
      <c r="J329">
        <v>320</v>
      </c>
      <c r="K329">
        <v>92.111800000000002</v>
      </c>
      <c r="L329">
        <v>344</v>
      </c>
      <c r="M329">
        <v>107.248</v>
      </c>
      <c r="N329">
        <v>287</v>
      </c>
      <c r="O329">
        <v>110.639</v>
      </c>
      <c r="P329">
        <v>315</v>
      </c>
      <c r="Q329">
        <v>-18.527000000000001</v>
      </c>
      <c r="R329">
        <v>344</v>
      </c>
      <c r="S329">
        <f t="shared" si="116"/>
        <v>-0.2850755110362283</v>
      </c>
      <c r="T329">
        <f t="shared" si="117"/>
        <v>346</v>
      </c>
      <c r="U329">
        <f t="shared" si="118"/>
        <v>551417.3369054572</v>
      </c>
      <c r="V329">
        <f t="shared" si="119"/>
        <v>352</v>
      </c>
      <c r="W329">
        <f t="shared" si="120"/>
        <v>28.668390314307217</v>
      </c>
      <c r="X329">
        <f t="shared" si="121"/>
        <v>343</v>
      </c>
      <c r="Y329">
        <f t="shared" si="122"/>
        <v>344.5</v>
      </c>
      <c r="Z329">
        <v>0.19450000000000001</v>
      </c>
      <c r="AA329">
        <v>316</v>
      </c>
      <c r="AB329">
        <v>9.06E-2</v>
      </c>
      <c r="AC329">
        <f t="shared" si="123"/>
        <v>0.14255000000000001</v>
      </c>
      <c r="AD329">
        <v>336</v>
      </c>
      <c r="AE329">
        <v>0.1696</v>
      </c>
      <c r="AF329">
        <v>305</v>
      </c>
      <c r="AG329">
        <v>0.21779999999999999</v>
      </c>
      <c r="AH329">
        <v>298</v>
      </c>
      <c r="AI329">
        <f t="shared" si="124"/>
        <v>330.25</v>
      </c>
      <c r="AJ329">
        <f>IF(C329=1,(AI329/Z329),REF)</f>
        <v>1697.9434447300771</v>
      </c>
      <c r="AK329">
        <f t="shared" si="125"/>
        <v>325</v>
      </c>
      <c r="AL329">
        <f>IF(B329=1,(AI329/AC329),REF)</f>
        <v>2316.730971588916</v>
      </c>
      <c r="AM329">
        <f t="shared" si="126"/>
        <v>337</v>
      </c>
      <c r="AN329">
        <f t="shared" si="127"/>
        <v>305</v>
      </c>
      <c r="AO329" t="str">
        <f t="shared" si="128"/>
        <v>Green Bay</v>
      </c>
      <c r="AP329">
        <f t="shared" si="129"/>
        <v>9.4093893910791426E-2</v>
      </c>
      <c r="AQ329">
        <f t="shared" si="130"/>
        <v>5.5367011686704513E-2</v>
      </c>
      <c r="AR329">
        <f t="shared" si="131"/>
        <v>0.35432275612274022</v>
      </c>
      <c r="AS329" t="str">
        <f t="shared" si="132"/>
        <v>Green Bay</v>
      </c>
      <c r="AT329">
        <f t="shared" si="133"/>
        <v>0.35432275612274022</v>
      </c>
      <c r="AU329">
        <f t="shared" si="134"/>
        <v>328</v>
      </c>
      <c r="AV329">
        <f t="shared" si="135"/>
        <v>323</v>
      </c>
      <c r="AW329">
        <f t="shared" si="136"/>
        <v>332</v>
      </c>
      <c r="AX329" t="str">
        <f t="shared" si="137"/>
        <v>Green Bay</v>
      </c>
      <c r="AY329" t="str">
        <f t="shared" si="138"/>
        <v/>
      </c>
      <c r="AZ329">
        <v>328</v>
      </c>
      <c r="BI329" t="s">
        <v>175</v>
      </c>
      <c r="BJ329">
        <v>0.40203419866866863</v>
      </c>
    </row>
    <row r="330" spans="2:62">
      <c r="B330">
        <v>1</v>
      </c>
      <c r="C330">
        <v>1</v>
      </c>
      <c r="D330" t="s">
        <v>117</v>
      </c>
      <c r="E330">
        <v>64.265299999999996</v>
      </c>
      <c r="F330">
        <v>340</v>
      </c>
      <c r="G330">
        <v>63.953099999999999</v>
      </c>
      <c r="H330">
        <v>330</v>
      </c>
      <c r="I330">
        <v>89.165000000000006</v>
      </c>
      <c r="J330">
        <v>353</v>
      </c>
      <c r="K330">
        <v>92.998000000000005</v>
      </c>
      <c r="L330">
        <v>338</v>
      </c>
      <c r="M330">
        <v>108.61499999999999</v>
      </c>
      <c r="N330">
        <v>312</v>
      </c>
      <c r="O330">
        <v>106.85</v>
      </c>
      <c r="P330">
        <v>254</v>
      </c>
      <c r="Q330">
        <v>-13.852399999999999</v>
      </c>
      <c r="R330">
        <v>319</v>
      </c>
      <c r="S330">
        <f t="shared" si="116"/>
        <v>-0.2155440027510957</v>
      </c>
      <c r="T330">
        <f t="shared" si="117"/>
        <v>325</v>
      </c>
      <c r="U330">
        <f t="shared" si="118"/>
        <v>555806.67326546123</v>
      </c>
      <c r="V330">
        <f t="shared" si="119"/>
        <v>350</v>
      </c>
      <c r="W330">
        <f t="shared" si="120"/>
        <v>27.419700272741494</v>
      </c>
      <c r="X330">
        <f t="shared" si="121"/>
        <v>315</v>
      </c>
      <c r="Y330">
        <f t="shared" si="122"/>
        <v>320</v>
      </c>
      <c r="Z330">
        <v>0.1593</v>
      </c>
      <c r="AA330">
        <v>328</v>
      </c>
      <c r="AB330">
        <v>0.19439999999999999</v>
      </c>
      <c r="AC330">
        <f t="shared" si="123"/>
        <v>0.17685000000000001</v>
      </c>
      <c r="AD330">
        <v>315</v>
      </c>
      <c r="AE330">
        <v>0.13150000000000001</v>
      </c>
      <c r="AF330">
        <v>340</v>
      </c>
      <c r="AG330">
        <v>0.30020000000000002</v>
      </c>
      <c r="AH330">
        <v>255</v>
      </c>
      <c r="AI330">
        <f t="shared" si="124"/>
        <v>317.5</v>
      </c>
      <c r="AJ330">
        <f>IF(C330=1,(AI330/Z330),REF)</f>
        <v>1993.0947897049593</v>
      </c>
      <c r="AK330">
        <f t="shared" si="125"/>
        <v>329</v>
      </c>
      <c r="AL330">
        <f>IF(B330=1,(AI330/AC330),REF)</f>
        <v>1795.3067571388181</v>
      </c>
      <c r="AM330">
        <f t="shared" si="126"/>
        <v>322</v>
      </c>
      <c r="AN330">
        <f t="shared" si="127"/>
        <v>315</v>
      </c>
      <c r="AO330" t="str">
        <f t="shared" si="128"/>
        <v>Evansville</v>
      </c>
      <c r="AP330">
        <f t="shared" si="129"/>
        <v>7.5839792875538575E-2</v>
      </c>
      <c r="AQ330">
        <f t="shared" si="130"/>
        <v>7.0913846661733629E-2</v>
      </c>
      <c r="AR330">
        <f t="shared" si="131"/>
        <v>0.35174145360074455</v>
      </c>
      <c r="AS330" t="str">
        <f t="shared" si="132"/>
        <v>Evansville</v>
      </c>
      <c r="AT330">
        <f t="shared" si="133"/>
        <v>0.35174145360074455</v>
      </c>
      <c r="AU330">
        <f t="shared" si="134"/>
        <v>329</v>
      </c>
      <c r="AV330">
        <f t="shared" si="135"/>
        <v>319.66666666666669</v>
      </c>
      <c r="AW330">
        <f t="shared" si="136"/>
        <v>331</v>
      </c>
      <c r="AX330" t="str">
        <f t="shared" si="137"/>
        <v>Evansville</v>
      </c>
      <c r="AY330" t="str">
        <f t="shared" si="138"/>
        <v/>
      </c>
      <c r="AZ330">
        <v>329</v>
      </c>
      <c r="BI330" t="s">
        <v>312</v>
      </c>
      <c r="BJ330">
        <v>0.3983507733233439</v>
      </c>
    </row>
    <row r="331" spans="2:62">
      <c r="B331">
        <v>1</v>
      </c>
      <c r="C331">
        <v>1</v>
      </c>
      <c r="D331" t="s">
        <v>66</v>
      </c>
      <c r="E331">
        <v>68.219700000000003</v>
      </c>
      <c r="F331">
        <v>172</v>
      </c>
      <c r="G331">
        <v>67.538799999999995</v>
      </c>
      <c r="H331">
        <v>137</v>
      </c>
      <c r="I331">
        <v>101.767</v>
      </c>
      <c r="J331">
        <v>181</v>
      </c>
      <c r="K331">
        <v>100.075</v>
      </c>
      <c r="L331">
        <v>238</v>
      </c>
      <c r="M331">
        <v>113.82899999999999</v>
      </c>
      <c r="N331">
        <v>352</v>
      </c>
      <c r="O331">
        <v>117.29</v>
      </c>
      <c r="P331">
        <v>356</v>
      </c>
      <c r="Q331">
        <v>-17.215299999999999</v>
      </c>
      <c r="R331">
        <v>337</v>
      </c>
      <c r="S331">
        <f t="shared" si="116"/>
        <v>-0.25234646297183955</v>
      </c>
      <c r="T331">
        <f t="shared" si="117"/>
        <v>337</v>
      </c>
      <c r="U331">
        <f t="shared" si="118"/>
        <v>683220.67923581251</v>
      </c>
      <c r="V331">
        <f t="shared" si="119"/>
        <v>231</v>
      </c>
      <c r="W331">
        <f t="shared" si="120"/>
        <v>29.985256816314099</v>
      </c>
      <c r="X331">
        <f t="shared" si="121"/>
        <v>355</v>
      </c>
      <c r="Y331">
        <f t="shared" si="122"/>
        <v>346</v>
      </c>
      <c r="Z331">
        <v>0.15229999999999999</v>
      </c>
      <c r="AA331">
        <v>330</v>
      </c>
      <c r="AB331">
        <v>0.18240000000000001</v>
      </c>
      <c r="AC331">
        <f t="shared" si="123"/>
        <v>0.16735</v>
      </c>
      <c r="AD331">
        <v>324</v>
      </c>
      <c r="AE331">
        <v>0.14299999999999999</v>
      </c>
      <c r="AF331">
        <v>330</v>
      </c>
      <c r="AG331">
        <v>0.25779999999999997</v>
      </c>
      <c r="AH331">
        <v>278</v>
      </c>
      <c r="AI331">
        <f t="shared" si="124"/>
        <v>307.66666666666669</v>
      </c>
      <c r="AJ331">
        <f>IF(C331=1,(AI331/Z331),REF)</f>
        <v>2020.1356970890788</v>
      </c>
      <c r="AK331">
        <f t="shared" si="125"/>
        <v>331</v>
      </c>
      <c r="AL331">
        <f>IF(B331=1,(AI331/AC331),REF)</f>
        <v>1838.4623045513397</v>
      </c>
      <c r="AM331">
        <f t="shared" si="126"/>
        <v>324</v>
      </c>
      <c r="AN331">
        <f t="shared" si="127"/>
        <v>324</v>
      </c>
      <c r="AO331" t="str">
        <f t="shared" si="128"/>
        <v>Bucknell</v>
      </c>
      <c r="AP331">
        <f t="shared" si="129"/>
        <v>7.2409576403046585E-2</v>
      </c>
      <c r="AQ331">
        <f t="shared" si="130"/>
        <v>6.6905556668954078E-2</v>
      </c>
      <c r="AR331">
        <f t="shared" si="131"/>
        <v>0.34449848740281869</v>
      </c>
      <c r="AS331" t="str">
        <f t="shared" si="132"/>
        <v>Bucknell</v>
      </c>
      <c r="AT331">
        <f t="shared" si="133"/>
        <v>0.34449848740281869</v>
      </c>
      <c r="AU331">
        <f t="shared" si="134"/>
        <v>330</v>
      </c>
      <c r="AV331">
        <f t="shared" si="135"/>
        <v>326</v>
      </c>
      <c r="AW331">
        <f t="shared" si="136"/>
        <v>335</v>
      </c>
      <c r="AX331" t="str">
        <f t="shared" si="137"/>
        <v>Bucknell</v>
      </c>
      <c r="AY331" t="str">
        <f t="shared" si="138"/>
        <v/>
      </c>
      <c r="AZ331">
        <v>330</v>
      </c>
      <c r="BI331" t="s">
        <v>198</v>
      </c>
      <c r="BJ331">
        <v>0.39686795248416429</v>
      </c>
    </row>
    <row r="332" spans="2:62">
      <c r="B332">
        <v>1</v>
      </c>
      <c r="C332">
        <v>1</v>
      </c>
      <c r="D332" t="s">
        <v>309</v>
      </c>
      <c r="E332">
        <v>67.627600000000001</v>
      </c>
      <c r="F332">
        <v>201</v>
      </c>
      <c r="G332">
        <v>66.955100000000002</v>
      </c>
      <c r="H332">
        <v>186</v>
      </c>
      <c r="I332">
        <v>92.084299999999999</v>
      </c>
      <c r="J332">
        <v>341</v>
      </c>
      <c r="K332">
        <v>94.231399999999994</v>
      </c>
      <c r="L332">
        <v>328</v>
      </c>
      <c r="M332">
        <v>111.48699999999999</v>
      </c>
      <c r="N332">
        <v>342</v>
      </c>
      <c r="O332">
        <v>112.005</v>
      </c>
      <c r="P332">
        <v>334</v>
      </c>
      <c r="Q332">
        <v>-17.773199999999999</v>
      </c>
      <c r="R332">
        <v>340</v>
      </c>
      <c r="S332">
        <f t="shared" si="116"/>
        <v>-0.26281577344161261</v>
      </c>
      <c r="T332">
        <f t="shared" si="117"/>
        <v>341</v>
      </c>
      <c r="U332">
        <f t="shared" si="118"/>
        <v>600503.11179308442</v>
      </c>
      <c r="V332">
        <f t="shared" si="119"/>
        <v>327</v>
      </c>
      <c r="W332">
        <f t="shared" si="120"/>
        <v>28.096736682540612</v>
      </c>
      <c r="X332">
        <f t="shared" si="121"/>
        <v>333</v>
      </c>
      <c r="Y332">
        <f t="shared" si="122"/>
        <v>337</v>
      </c>
      <c r="Z332">
        <v>0.1681</v>
      </c>
      <c r="AA332">
        <v>326</v>
      </c>
      <c r="AB332">
        <v>0.12709999999999999</v>
      </c>
      <c r="AC332">
        <f t="shared" si="123"/>
        <v>0.14760000000000001</v>
      </c>
      <c r="AD332">
        <v>333</v>
      </c>
      <c r="AE332">
        <v>0.15290000000000001</v>
      </c>
      <c r="AF332">
        <v>317</v>
      </c>
      <c r="AG332">
        <v>0.16039999999999999</v>
      </c>
      <c r="AH332">
        <v>318</v>
      </c>
      <c r="AI332">
        <f t="shared" si="124"/>
        <v>328.83333333333331</v>
      </c>
      <c r="AJ332">
        <f>IF(C332=1,(AI332/Z332),REF)</f>
        <v>1956.176878841959</v>
      </c>
      <c r="AK332">
        <f t="shared" si="125"/>
        <v>328</v>
      </c>
      <c r="AL332">
        <f>IF(B332=1,(AI332/AC332),REF)</f>
        <v>2227.8681120144533</v>
      </c>
      <c r="AM332">
        <f t="shared" si="126"/>
        <v>333</v>
      </c>
      <c r="AN332">
        <f t="shared" si="127"/>
        <v>317</v>
      </c>
      <c r="AO332" t="str">
        <f t="shared" si="128"/>
        <v>Southern Miss</v>
      </c>
      <c r="AP332">
        <f t="shared" si="129"/>
        <v>8.0179078228711884E-2</v>
      </c>
      <c r="AQ332">
        <f t="shared" si="130"/>
        <v>5.7609417736944918E-2</v>
      </c>
      <c r="AR332">
        <f t="shared" si="131"/>
        <v>0.34298346663703971</v>
      </c>
      <c r="AS332" t="str">
        <f t="shared" si="132"/>
        <v>Southern Miss</v>
      </c>
      <c r="AT332">
        <f t="shared" si="133"/>
        <v>0.34298346663703971</v>
      </c>
      <c r="AU332">
        <f t="shared" si="134"/>
        <v>331</v>
      </c>
      <c r="AV332">
        <f t="shared" si="135"/>
        <v>327</v>
      </c>
      <c r="AW332">
        <f t="shared" si="136"/>
        <v>336</v>
      </c>
      <c r="AX332" t="str">
        <f t="shared" si="137"/>
        <v>Southern Miss</v>
      </c>
      <c r="AY332" t="str">
        <f t="shared" si="138"/>
        <v/>
      </c>
      <c r="AZ332">
        <v>331</v>
      </c>
      <c r="BI332" t="s">
        <v>281</v>
      </c>
      <c r="BJ332">
        <v>0.3952113544733557</v>
      </c>
    </row>
    <row r="333" spans="2:62">
      <c r="B333">
        <v>1</v>
      </c>
      <c r="C333">
        <v>1</v>
      </c>
      <c r="D333" t="s">
        <v>282</v>
      </c>
      <c r="E333">
        <v>68.585800000000006</v>
      </c>
      <c r="F333">
        <v>145</v>
      </c>
      <c r="G333">
        <v>67.288200000000003</v>
      </c>
      <c r="H333">
        <v>159</v>
      </c>
      <c r="I333">
        <v>103.313</v>
      </c>
      <c r="J333">
        <v>148</v>
      </c>
      <c r="K333">
        <v>101.435</v>
      </c>
      <c r="L333">
        <v>206</v>
      </c>
      <c r="M333">
        <v>110.18899999999999</v>
      </c>
      <c r="N333">
        <v>329</v>
      </c>
      <c r="O333">
        <v>115.711</v>
      </c>
      <c r="P333">
        <v>352</v>
      </c>
      <c r="Q333">
        <v>-14.2759</v>
      </c>
      <c r="R333">
        <v>321</v>
      </c>
      <c r="S333">
        <f t="shared" si="116"/>
        <v>-0.20814804230613326</v>
      </c>
      <c r="T333">
        <f t="shared" si="117"/>
        <v>321</v>
      </c>
      <c r="U333">
        <f t="shared" si="118"/>
        <v>705683.35819400509</v>
      </c>
      <c r="V333">
        <f t="shared" si="119"/>
        <v>202</v>
      </c>
      <c r="W333">
        <f t="shared" si="120"/>
        <v>29.185371532022554</v>
      </c>
      <c r="X333">
        <f t="shared" si="121"/>
        <v>349</v>
      </c>
      <c r="Y333">
        <f t="shared" si="122"/>
        <v>335</v>
      </c>
      <c r="Z333">
        <v>0.15459999999999999</v>
      </c>
      <c r="AA333">
        <v>329</v>
      </c>
      <c r="AB333">
        <v>0.16139999999999999</v>
      </c>
      <c r="AC333">
        <f t="shared" si="123"/>
        <v>0.15799999999999997</v>
      </c>
      <c r="AD333">
        <v>327</v>
      </c>
      <c r="AE333">
        <v>0.15590000000000001</v>
      </c>
      <c r="AF333">
        <v>313</v>
      </c>
      <c r="AG333">
        <v>0.1799</v>
      </c>
      <c r="AH333">
        <v>315</v>
      </c>
      <c r="AI333">
        <f t="shared" si="124"/>
        <v>302.16666666666669</v>
      </c>
      <c r="AJ333">
        <f>IF(C333=1,(AI333/Z333),REF)</f>
        <v>1954.5062526951274</v>
      </c>
      <c r="AK333">
        <f t="shared" si="125"/>
        <v>327</v>
      </c>
      <c r="AL333">
        <f>IF(B333=1,(AI333/AC333),REF)</f>
        <v>1912.4472573839666</v>
      </c>
      <c r="AM333">
        <f t="shared" si="126"/>
        <v>325</v>
      </c>
      <c r="AN333">
        <f t="shared" si="127"/>
        <v>313</v>
      </c>
      <c r="AO333" t="str">
        <f t="shared" si="128"/>
        <v>Sacred Heart</v>
      </c>
      <c r="AP333">
        <f t="shared" si="129"/>
        <v>7.3746249944223602E-2</v>
      </c>
      <c r="AQ333">
        <f t="shared" si="130"/>
        <v>6.2856720253268952E-2</v>
      </c>
      <c r="AR333">
        <f t="shared" si="131"/>
        <v>0.34180000025551976</v>
      </c>
      <c r="AS333" t="str">
        <f t="shared" si="132"/>
        <v>Sacred Heart</v>
      </c>
      <c r="AT333">
        <f t="shared" si="133"/>
        <v>0.34180000025551976</v>
      </c>
      <c r="AU333">
        <f t="shared" si="134"/>
        <v>332</v>
      </c>
      <c r="AV333">
        <f t="shared" si="135"/>
        <v>324</v>
      </c>
      <c r="AW333">
        <f t="shared" si="136"/>
        <v>333</v>
      </c>
      <c r="AX333" t="str">
        <f t="shared" si="137"/>
        <v>Sacred Heart</v>
      </c>
      <c r="AY333" t="str">
        <f t="shared" si="138"/>
        <v/>
      </c>
      <c r="AZ333">
        <v>332</v>
      </c>
      <c r="BI333" t="s">
        <v>50</v>
      </c>
      <c r="BJ333">
        <v>0.39525859678058189</v>
      </c>
    </row>
    <row r="334" spans="2:62">
      <c r="B334">
        <v>1</v>
      </c>
      <c r="C334">
        <v>1</v>
      </c>
      <c r="D334" t="s">
        <v>74</v>
      </c>
      <c r="E334">
        <v>65.210499999999996</v>
      </c>
      <c r="F334">
        <v>320</v>
      </c>
      <c r="G334">
        <v>64.852199999999996</v>
      </c>
      <c r="H334">
        <v>293</v>
      </c>
      <c r="I334">
        <v>91.574399999999997</v>
      </c>
      <c r="J334">
        <v>344</v>
      </c>
      <c r="K334">
        <v>94.392899999999997</v>
      </c>
      <c r="L334">
        <v>327</v>
      </c>
      <c r="M334">
        <v>107.98699999999999</v>
      </c>
      <c r="N334">
        <v>306</v>
      </c>
      <c r="O334">
        <v>110.123</v>
      </c>
      <c r="P334">
        <v>303</v>
      </c>
      <c r="Q334">
        <v>-15.7303</v>
      </c>
      <c r="R334">
        <v>331</v>
      </c>
      <c r="S334">
        <f t="shared" si="116"/>
        <v>-0.24122035561757704</v>
      </c>
      <c r="T334">
        <f t="shared" si="117"/>
        <v>332</v>
      </c>
      <c r="U334">
        <f t="shared" si="118"/>
        <v>581026.83119622117</v>
      </c>
      <c r="V334">
        <f t="shared" si="119"/>
        <v>337</v>
      </c>
      <c r="W334">
        <f t="shared" si="120"/>
        <v>28.358765688553149</v>
      </c>
      <c r="X334">
        <f t="shared" si="121"/>
        <v>337</v>
      </c>
      <c r="Y334">
        <f t="shared" si="122"/>
        <v>334.5</v>
      </c>
      <c r="Z334">
        <v>0.1623</v>
      </c>
      <c r="AA334">
        <v>327</v>
      </c>
      <c r="AB334">
        <v>0.1197</v>
      </c>
      <c r="AC334">
        <f t="shared" si="123"/>
        <v>0.14100000000000001</v>
      </c>
      <c r="AD334">
        <v>337</v>
      </c>
      <c r="AE334">
        <v>0.14849999999999999</v>
      </c>
      <c r="AF334">
        <v>324</v>
      </c>
      <c r="AG334">
        <v>0.22</v>
      </c>
      <c r="AH334">
        <v>296</v>
      </c>
      <c r="AI334">
        <f t="shared" si="124"/>
        <v>326.75</v>
      </c>
      <c r="AJ334">
        <f>IF(C334=1,(AI334/Z334),REF)</f>
        <v>2013.2470733210105</v>
      </c>
      <c r="AK334">
        <f t="shared" si="125"/>
        <v>330</v>
      </c>
      <c r="AL334">
        <f>IF(B334=1,(AI334/AC334),REF)</f>
        <v>2317.3758865248224</v>
      </c>
      <c r="AM334">
        <f t="shared" si="126"/>
        <v>338</v>
      </c>
      <c r="AN334">
        <f t="shared" si="127"/>
        <v>324</v>
      </c>
      <c r="AO334" t="str">
        <f t="shared" si="128"/>
        <v>Cal St. Northridge</v>
      </c>
      <c r="AP334">
        <f t="shared" si="129"/>
        <v>7.7190342867751782E-2</v>
      </c>
      <c r="AQ334">
        <f t="shared" si="130"/>
        <v>5.4763079915976849E-2</v>
      </c>
      <c r="AR334">
        <f t="shared" si="131"/>
        <v>0.33709806976170886</v>
      </c>
      <c r="AS334" t="str">
        <f t="shared" si="132"/>
        <v>Cal St. Northridge</v>
      </c>
      <c r="AT334">
        <f t="shared" si="133"/>
        <v>0.33709806976170886</v>
      </c>
      <c r="AU334">
        <f t="shared" si="134"/>
        <v>333</v>
      </c>
      <c r="AV334">
        <f t="shared" si="135"/>
        <v>331.33333333333331</v>
      </c>
      <c r="AW334">
        <f t="shared" si="136"/>
        <v>340</v>
      </c>
      <c r="AX334" t="str">
        <f t="shared" si="137"/>
        <v>Cal St. Northridge</v>
      </c>
      <c r="AY334" t="str">
        <f t="shared" si="138"/>
        <v/>
      </c>
      <c r="AZ334">
        <v>333</v>
      </c>
      <c r="BI334" t="s">
        <v>245</v>
      </c>
      <c r="BJ334">
        <v>0.39214200432853907</v>
      </c>
    </row>
    <row r="335" spans="2:62">
      <c r="B335">
        <v>1</v>
      </c>
      <c r="C335">
        <v>1</v>
      </c>
      <c r="D335" t="s">
        <v>207</v>
      </c>
      <c r="E335">
        <v>67.760499999999993</v>
      </c>
      <c r="F335">
        <v>191</v>
      </c>
      <c r="G335">
        <v>66.782300000000006</v>
      </c>
      <c r="H335">
        <v>193</v>
      </c>
      <c r="I335">
        <v>95.221900000000005</v>
      </c>
      <c r="J335">
        <v>304</v>
      </c>
      <c r="K335">
        <v>91.921199999999999</v>
      </c>
      <c r="L335">
        <v>346</v>
      </c>
      <c r="M335">
        <v>105.133</v>
      </c>
      <c r="N335">
        <v>255</v>
      </c>
      <c r="O335">
        <v>108.96599999999999</v>
      </c>
      <c r="P335">
        <v>285</v>
      </c>
      <c r="Q335">
        <v>-17.0444</v>
      </c>
      <c r="R335">
        <v>335</v>
      </c>
      <c r="S335">
        <f t="shared" si="116"/>
        <v>-0.25154477903793504</v>
      </c>
      <c r="T335">
        <f t="shared" si="117"/>
        <v>336</v>
      </c>
      <c r="U335">
        <f t="shared" si="118"/>
        <v>572542.819713159</v>
      </c>
      <c r="V335">
        <f t="shared" si="119"/>
        <v>341</v>
      </c>
      <c r="W335">
        <f t="shared" si="120"/>
        <v>26.834222231348566</v>
      </c>
      <c r="X335">
        <f t="shared" si="121"/>
        <v>294</v>
      </c>
      <c r="Y335">
        <f t="shared" si="122"/>
        <v>315</v>
      </c>
      <c r="Z335">
        <v>0.1419</v>
      </c>
      <c r="AA335">
        <v>332</v>
      </c>
      <c r="AB335">
        <v>0.14410000000000001</v>
      </c>
      <c r="AC335">
        <f t="shared" si="123"/>
        <v>0.14300000000000002</v>
      </c>
      <c r="AD335">
        <v>334</v>
      </c>
      <c r="AE335">
        <v>0.15379999999999999</v>
      </c>
      <c r="AF335">
        <v>316</v>
      </c>
      <c r="AG335">
        <v>0.14199999999999999</v>
      </c>
      <c r="AH335">
        <v>327</v>
      </c>
      <c r="AI335">
        <f t="shared" si="124"/>
        <v>328.16666666666669</v>
      </c>
      <c r="AJ335">
        <f>IF(C335=1,(AI335/Z335),REF)</f>
        <v>2312.6614987080106</v>
      </c>
      <c r="AK335">
        <f t="shared" si="125"/>
        <v>334</v>
      </c>
      <c r="AL335">
        <f>IF(B335=1,(AI335/AC335),REF)</f>
        <v>2294.8717948717949</v>
      </c>
      <c r="AM335">
        <f t="shared" si="126"/>
        <v>335</v>
      </c>
      <c r="AN335">
        <f t="shared" si="127"/>
        <v>316</v>
      </c>
      <c r="AO335" t="str">
        <f t="shared" si="128"/>
        <v>Milwaukee</v>
      </c>
      <c r="AP335">
        <f t="shared" si="129"/>
        <v>6.6558778983026257E-2</v>
      </c>
      <c r="AQ335">
        <f t="shared" si="130"/>
        <v>5.5607650626837223E-2</v>
      </c>
      <c r="AR335">
        <f t="shared" si="131"/>
        <v>0.32686525182863507</v>
      </c>
      <c r="AS335" t="str">
        <f t="shared" si="132"/>
        <v>Milwaukee</v>
      </c>
      <c r="AT335">
        <f t="shared" si="133"/>
        <v>0.32686525182863507</v>
      </c>
      <c r="AU335">
        <f t="shared" si="134"/>
        <v>334</v>
      </c>
      <c r="AV335">
        <f t="shared" si="135"/>
        <v>328</v>
      </c>
      <c r="AW335">
        <f t="shared" si="136"/>
        <v>338</v>
      </c>
      <c r="AX335" t="str">
        <f t="shared" si="137"/>
        <v>Milwaukee</v>
      </c>
      <c r="AY335" t="str">
        <f t="shared" si="138"/>
        <v/>
      </c>
      <c r="AZ335">
        <v>334</v>
      </c>
      <c r="BI335" t="s">
        <v>114</v>
      </c>
      <c r="BJ335">
        <v>0.39185783822066622</v>
      </c>
    </row>
    <row r="336" spans="2:62">
      <c r="B336">
        <v>1</v>
      </c>
      <c r="C336">
        <v>1</v>
      </c>
      <c r="D336" t="s">
        <v>39</v>
      </c>
      <c r="E336">
        <v>68.393500000000003</v>
      </c>
      <c r="F336">
        <v>163</v>
      </c>
      <c r="G336">
        <v>66.466099999999997</v>
      </c>
      <c r="H336">
        <v>207</v>
      </c>
      <c r="I336">
        <v>88.695700000000002</v>
      </c>
      <c r="J336">
        <v>354</v>
      </c>
      <c r="K336">
        <v>87.5505</v>
      </c>
      <c r="L336">
        <v>355</v>
      </c>
      <c r="M336">
        <v>96.222099999999998</v>
      </c>
      <c r="N336">
        <v>47</v>
      </c>
      <c r="O336">
        <v>101.05200000000001</v>
      </c>
      <c r="P336">
        <v>134</v>
      </c>
      <c r="Q336">
        <v>-13.501899999999999</v>
      </c>
      <c r="R336">
        <v>317</v>
      </c>
      <c r="S336">
        <f t="shared" si="116"/>
        <v>-0.19740911051488821</v>
      </c>
      <c r="T336">
        <f t="shared" si="117"/>
        <v>318</v>
      </c>
      <c r="U336">
        <f t="shared" si="118"/>
        <v>524242.33635177341</v>
      </c>
      <c r="V336">
        <f t="shared" si="119"/>
        <v>356</v>
      </c>
      <c r="W336">
        <f t="shared" si="120"/>
        <v>23.564435061547442</v>
      </c>
      <c r="X336">
        <f t="shared" si="121"/>
        <v>134</v>
      </c>
      <c r="Y336">
        <f t="shared" si="122"/>
        <v>226</v>
      </c>
      <c r="Z336">
        <v>0.1036</v>
      </c>
      <c r="AA336">
        <v>341</v>
      </c>
      <c r="AB336">
        <v>0.2127</v>
      </c>
      <c r="AC336">
        <f t="shared" si="123"/>
        <v>0.15815000000000001</v>
      </c>
      <c r="AD336">
        <v>326</v>
      </c>
      <c r="AE336">
        <v>0.20280000000000001</v>
      </c>
      <c r="AF336">
        <v>293</v>
      </c>
      <c r="AG336">
        <v>0.10100000000000001</v>
      </c>
      <c r="AH336">
        <v>336</v>
      </c>
      <c r="AI336">
        <f t="shared" si="124"/>
        <v>309.16666666666669</v>
      </c>
      <c r="AJ336">
        <f>IF(C336=1,(AI336/Z336),REF)</f>
        <v>2984.2342342342345</v>
      </c>
      <c r="AK336">
        <f t="shared" si="125"/>
        <v>341</v>
      </c>
      <c r="AL336">
        <f>IF(B336=1,(AI336/AC336),REF)</f>
        <v>1954.8951417430708</v>
      </c>
      <c r="AM336">
        <f t="shared" si="126"/>
        <v>327</v>
      </c>
      <c r="AN336">
        <f t="shared" si="127"/>
        <v>293</v>
      </c>
      <c r="AO336" t="str">
        <f t="shared" si="128"/>
        <v>Alabama A&amp;M</v>
      </c>
      <c r="AP336">
        <f t="shared" si="129"/>
        <v>4.7370789446014194E-2</v>
      </c>
      <c r="AQ336">
        <f t="shared" si="130"/>
        <v>6.2743981770362181E-2</v>
      </c>
      <c r="AR336">
        <f t="shared" si="131"/>
        <v>0.31356402753620422</v>
      </c>
      <c r="AS336" t="str">
        <f t="shared" si="132"/>
        <v>Alabama A&amp;M</v>
      </c>
      <c r="AT336">
        <f t="shared" si="133"/>
        <v>0.31356402753620422</v>
      </c>
      <c r="AU336">
        <f t="shared" si="134"/>
        <v>335</v>
      </c>
      <c r="AV336">
        <f t="shared" si="135"/>
        <v>318</v>
      </c>
      <c r="AW336">
        <f t="shared" si="136"/>
        <v>329</v>
      </c>
      <c r="AX336" t="str">
        <f t="shared" si="137"/>
        <v>Alabama A&amp;M</v>
      </c>
      <c r="AY336" t="str">
        <f t="shared" si="138"/>
        <v/>
      </c>
      <c r="AZ336">
        <v>335</v>
      </c>
      <c r="BI336" t="s">
        <v>378</v>
      </c>
      <c r="BJ336">
        <v>0.39035203284719744</v>
      </c>
    </row>
    <row r="337" spans="2:62">
      <c r="B337">
        <v>1</v>
      </c>
      <c r="C337">
        <v>1</v>
      </c>
      <c r="D337" t="s">
        <v>152</v>
      </c>
      <c r="E337">
        <v>65.639099999999999</v>
      </c>
      <c r="F337">
        <v>301</v>
      </c>
      <c r="G337">
        <v>63.8018</v>
      </c>
      <c r="H337">
        <v>334</v>
      </c>
      <c r="I337">
        <v>94.648899999999998</v>
      </c>
      <c r="J337">
        <v>311</v>
      </c>
      <c r="K337">
        <v>94.230500000000006</v>
      </c>
      <c r="L337">
        <v>329</v>
      </c>
      <c r="M337">
        <v>109.399</v>
      </c>
      <c r="N337">
        <v>321</v>
      </c>
      <c r="O337">
        <v>111.54900000000001</v>
      </c>
      <c r="P337">
        <v>329</v>
      </c>
      <c r="Q337">
        <v>-17.318100000000001</v>
      </c>
      <c r="R337">
        <v>338</v>
      </c>
      <c r="S337">
        <f t="shared" si="116"/>
        <v>-0.26384426355632545</v>
      </c>
      <c r="T337">
        <f t="shared" si="117"/>
        <v>342</v>
      </c>
      <c r="U337">
        <f t="shared" si="118"/>
        <v>582834.97978119284</v>
      </c>
      <c r="V337">
        <f t="shared" si="119"/>
        <v>336</v>
      </c>
      <c r="W337">
        <f t="shared" si="120"/>
        <v>28.759575567900299</v>
      </c>
      <c r="X337">
        <f t="shared" si="121"/>
        <v>345</v>
      </c>
      <c r="Y337">
        <f t="shared" si="122"/>
        <v>343.5</v>
      </c>
      <c r="Z337">
        <v>0.1333</v>
      </c>
      <c r="AA337">
        <v>335</v>
      </c>
      <c r="AB337">
        <v>0.1132</v>
      </c>
      <c r="AC337">
        <f t="shared" si="123"/>
        <v>0.12325</v>
      </c>
      <c r="AD337">
        <v>342</v>
      </c>
      <c r="AE337">
        <v>0.27260000000000001</v>
      </c>
      <c r="AF337">
        <v>266</v>
      </c>
      <c r="AG337">
        <v>9.7600000000000006E-2</v>
      </c>
      <c r="AH337">
        <v>339</v>
      </c>
      <c r="AI337">
        <f t="shared" si="124"/>
        <v>328.08333333333331</v>
      </c>
      <c r="AJ337">
        <f>IF(C337=1,(AI337/Z337),REF)</f>
        <v>2461.2403100775191</v>
      </c>
      <c r="AK337">
        <f t="shared" si="125"/>
        <v>336</v>
      </c>
      <c r="AL337">
        <f>IF(B337=1,(AI337/AC337),REF)</f>
        <v>2661.9337390128462</v>
      </c>
      <c r="AM337">
        <f t="shared" si="126"/>
        <v>342</v>
      </c>
      <c r="AN337">
        <f t="shared" si="127"/>
        <v>266</v>
      </c>
      <c r="AO337" t="str">
        <f t="shared" si="128"/>
        <v>Idaho St.</v>
      </c>
      <c r="AP337">
        <f t="shared" si="129"/>
        <v>6.2136803098539126E-2</v>
      </c>
      <c r="AQ337">
        <f t="shared" si="130"/>
        <v>4.7046853800592391E-2</v>
      </c>
      <c r="AR337">
        <f t="shared" si="131"/>
        <v>0.31250074437420777</v>
      </c>
      <c r="AS337" t="str">
        <f t="shared" si="132"/>
        <v>Idaho St.</v>
      </c>
      <c r="AT337">
        <f t="shared" si="133"/>
        <v>0.31250074437420777</v>
      </c>
      <c r="AU337">
        <f t="shared" si="134"/>
        <v>336</v>
      </c>
      <c r="AV337">
        <f t="shared" si="135"/>
        <v>314.66666666666669</v>
      </c>
      <c r="AW337">
        <f t="shared" si="136"/>
        <v>324</v>
      </c>
      <c r="AX337" t="str">
        <f t="shared" si="137"/>
        <v>Idaho St.</v>
      </c>
      <c r="AY337" t="str">
        <f t="shared" si="138"/>
        <v/>
      </c>
      <c r="AZ337">
        <v>336</v>
      </c>
      <c r="BI337" t="s">
        <v>71</v>
      </c>
      <c r="BJ337">
        <v>0.38946537590850216</v>
      </c>
    </row>
    <row r="338" spans="2:62">
      <c r="B338">
        <v>1</v>
      </c>
      <c r="C338">
        <v>1</v>
      </c>
      <c r="D338" t="s">
        <v>151</v>
      </c>
      <c r="E338">
        <v>70.829499999999996</v>
      </c>
      <c r="F338">
        <v>52</v>
      </c>
      <c r="G338">
        <v>69.899699999999996</v>
      </c>
      <c r="H338">
        <v>45</v>
      </c>
      <c r="I338">
        <v>100.562</v>
      </c>
      <c r="J338">
        <v>205</v>
      </c>
      <c r="K338">
        <v>99.542500000000004</v>
      </c>
      <c r="L338">
        <v>247</v>
      </c>
      <c r="M338">
        <v>112.17100000000001</v>
      </c>
      <c r="N338">
        <v>346</v>
      </c>
      <c r="O338">
        <v>113.916</v>
      </c>
      <c r="P338">
        <v>347</v>
      </c>
      <c r="Q338">
        <v>-14.373900000000001</v>
      </c>
      <c r="R338">
        <v>323</v>
      </c>
      <c r="S338">
        <f t="shared" si="116"/>
        <v>-0.20293098214726907</v>
      </c>
      <c r="T338">
        <f t="shared" si="117"/>
        <v>319</v>
      </c>
      <c r="U338">
        <f t="shared" si="118"/>
        <v>701828.92580703436</v>
      </c>
      <c r="V338">
        <f t="shared" si="119"/>
        <v>205</v>
      </c>
      <c r="W338">
        <f t="shared" si="120"/>
        <v>27.562676447649906</v>
      </c>
      <c r="X338">
        <f t="shared" si="121"/>
        <v>324</v>
      </c>
      <c r="Y338">
        <f t="shared" si="122"/>
        <v>321.5</v>
      </c>
      <c r="Z338">
        <v>0.1013</v>
      </c>
      <c r="AA338">
        <v>342</v>
      </c>
      <c r="AB338">
        <v>0.20979999999999999</v>
      </c>
      <c r="AC338">
        <f t="shared" si="123"/>
        <v>0.15554999999999999</v>
      </c>
      <c r="AD338">
        <v>328</v>
      </c>
      <c r="AE338">
        <v>4.9200000000000001E-2</v>
      </c>
      <c r="AF338">
        <v>356</v>
      </c>
      <c r="AG338">
        <v>0.15890000000000001</v>
      </c>
      <c r="AH338">
        <v>320</v>
      </c>
      <c r="AI338">
        <f t="shared" si="124"/>
        <v>308.25</v>
      </c>
      <c r="AJ338">
        <f>IF(C338=1,(AI338/Z338),REF)</f>
        <v>3042.9417571569593</v>
      </c>
      <c r="AK338">
        <f t="shared" si="125"/>
        <v>342</v>
      </c>
      <c r="AL338">
        <f>IF(B338=1,(AI338/AC338),REF)</f>
        <v>1981.6779170684667</v>
      </c>
      <c r="AM338">
        <f t="shared" si="126"/>
        <v>328</v>
      </c>
      <c r="AN338">
        <f t="shared" si="127"/>
        <v>328</v>
      </c>
      <c r="AO338" t="str">
        <f t="shared" si="128"/>
        <v>Idaho</v>
      </c>
      <c r="AP338">
        <f t="shared" si="129"/>
        <v>4.6228972331131463E-2</v>
      </c>
      <c r="AQ338">
        <f t="shared" si="130"/>
        <v>6.1607586389645572E-2</v>
      </c>
      <c r="AR338">
        <f t="shared" si="131"/>
        <v>0.31095275561644803</v>
      </c>
      <c r="AS338" t="str">
        <f t="shared" si="132"/>
        <v>Idaho</v>
      </c>
      <c r="AT338">
        <f t="shared" si="133"/>
        <v>0.31095275561644803</v>
      </c>
      <c r="AU338">
        <f t="shared" si="134"/>
        <v>337</v>
      </c>
      <c r="AV338">
        <f t="shared" si="135"/>
        <v>331</v>
      </c>
      <c r="AW338">
        <f t="shared" si="136"/>
        <v>339</v>
      </c>
      <c r="AX338" t="str">
        <f t="shared" si="137"/>
        <v>Idaho</v>
      </c>
      <c r="AY338" t="str">
        <f t="shared" si="138"/>
        <v/>
      </c>
      <c r="AZ338">
        <v>337</v>
      </c>
      <c r="BI338" t="s">
        <v>103</v>
      </c>
      <c r="BJ338">
        <v>0.38882576205917024</v>
      </c>
    </row>
    <row r="339" spans="2:62">
      <c r="B339">
        <v>1</v>
      </c>
      <c r="C339">
        <v>1</v>
      </c>
      <c r="D339" t="s">
        <v>249</v>
      </c>
      <c r="E339">
        <v>73.523300000000006</v>
      </c>
      <c r="F339">
        <v>8</v>
      </c>
      <c r="G339">
        <v>71.099400000000003</v>
      </c>
      <c r="H339">
        <v>18</v>
      </c>
      <c r="I339">
        <v>97.742000000000004</v>
      </c>
      <c r="J339">
        <v>267</v>
      </c>
      <c r="K339">
        <v>98.531700000000001</v>
      </c>
      <c r="L339">
        <v>263</v>
      </c>
      <c r="M339">
        <v>112.343</v>
      </c>
      <c r="N339">
        <v>348</v>
      </c>
      <c r="O339">
        <v>113.84399999999999</v>
      </c>
      <c r="P339">
        <v>346</v>
      </c>
      <c r="Q339">
        <v>-15.3127</v>
      </c>
      <c r="R339">
        <v>330</v>
      </c>
      <c r="S339">
        <f t="shared" si="116"/>
        <v>-0.20826459095279989</v>
      </c>
      <c r="T339">
        <f t="shared" si="117"/>
        <v>322</v>
      </c>
      <c r="U339">
        <f t="shared" si="118"/>
        <v>713800.65696399903</v>
      </c>
      <c r="V339">
        <f t="shared" si="119"/>
        <v>190</v>
      </c>
      <c r="W339">
        <f t="shared" si="120"/>
        <v>26.525968101452463</v>
      </c>
      <c r="X339">
        <f t="shared" si="121"/>
        <v>283</v>
      </c>
      <c r="Y339">
        <f t="shared" si="122"/>
        <v>302.5</v>
      </c>
      <c r="Z339">
        <v>0.1177</v>
      </c>
      <c r="AA339">
        <v>340</v>
      </c>
      <c r="AB339">
        <v>0.1547</v>
      </c>
      <c r="AC339">
        <f t="shared" si="123"/>
        <v>0.13619999999999999</v>
      </c>
      <c r="AD339">
        <v>338</v>
      </c>
      <c r="AE339">
        <v>0.14510000000000001</v>
      </c>
      <c r="AF339">
        <v>328</v>
      </c>
      <c r="AG339">
        <v>9.7600000000000006E-2</v>
      </c>
      <c r="AH339">
        <v>340</v>
      </c>
      <c r="AI339">
        <f t="shared" si="124"/>
        <v>303.41666666666669</v>
      </c>
      <c r="AJ339">
        <f>IF(C339=1,(AI339/Z339),REF)</f>
        <v>2577.8816199376947</v>
      </c>
      <c r="AK339">
        <f t="shared" si="125"/>
        <v>338</v>
      </c>
      <c r="AL339">
        <f>IF(B339=1,(AI339/AC339),REF)</f>
        <v>2227.7288301517378</v>
      </c>
      <c r="AM339">
        <f t="shared" si="126"/>
        <v>332</v>
      </c>
      <c r="AN339">
        <f t="shared" si="127"/>
        <v>328</v>
      </c>
      <c r="AO339" t="str">
        <f t="shared" si="128"/>
        <v>Northwestern St.</v>
      </c>
      <c r="AP339">
        <f t="shared" si="129"/>
        <v>5.461152745144407E-2</v>
      </c>
      <c r="AQ339">
        <f t="shared" si="130"/>
        <v>5.3160325308980891E-2</v>
      </c>
      <c r="AR339">
        <f t="shared" si="131"/>
        <v>0.31087810887330547</v>
      </c>
      <c r="AS339" t="str">
        <f t="shared" si="132"/>
        <v>Northwestern St.</v>
      </c>
      <c r="AT339">
        <f t="shared" si="133"/>
        <v>0.31087810887330547</v>
      </c>
      <c r="AU339">
        <f t="shared" si="134"/>
        <v>338</v>
      </c>
      <c r="AV339">
        <f t="shared" si="135"/>
        <v>334.66666666666669</v>
      </c>
      <c r="AW339">
        <f t="shared" si="136"/>
        <v>343</v>
      </c>
      <c r="AX339" t="str">
        <f t="shared" si="137"/>
        <v>Northwestern St.</v>
      </c>
      <c r="AY339" t="str">
        <f t="shared" si="138"/>
        <v/>
      </c>
      <c r="AZ339">
        <v>338</v>
      </c>
      <c r="BI339" t="s">
        <v>122</v>
      </c>
      <c r="BJ339">
        <v>0.38703914467903272</v>
      </c>
    </row>
    <row r="340" spans="2:62">
      <c r="B340">
        <v>1</v>
      </c>
      <c r="C340">
        <v>1</v>
      </c>
      <c r="D340" t="s">
        <v>383</v>
      </c>
      <c r="E340">
        <v>69.4726</v>
      </c>
      <c r="F340">
        <v>94</v>
      </c>
      <c r="G340">
        <v>68.665199999999999</v>
      </c>
      <c r="H340">
        <v>91</v>
      </c>
      <c r="I340">
        <v>89.450699999999998</v>
      </c>
      <c r="J340">
        <v>352</v>
      </c>
      <c r="K340">
        <v>90.112099999999998</v>
      </c>
      <c r="L340">
        <v>353</v>
      </c>
      <c r="M340">
        <v>107.17100000000001</v>
      </c>
      <c r="N340">
        <v>285</v>
      </c>
      <c r="O340">
        <v>108.018</v>
      </c>
      <c r="P340">
        <v>277</v>
      </c>
      <c r="Q340">
        <v>-17.905799999999999</v>
      </c>
      <c r="R340">
        <v>341</v>
      </c>
      <c r="S340">
        <f t="shared" si="116"/>
        <v>-0.25774046170720549</v>
      </c>
      <c r="T340">
        <f t="shared" si="117"/>
        <v>339</v>
      </c>
      <c r="U340">
        <f t="shared" si="118"/>
        <v>564130.7511439753</v>
      </c>
      <c r="V340">
        <f t="shared" si="119"/>
        <v>347</v>
      </c>
      <c r="W340">
        <f t="shared" si="120"/>
        <v>25.809539653939797</v>
      </c>
      <c r="X340">
        <f t="shared" si="121"/>
        <v>256</v>
      </c>
      <c r="Y340">
        <f t="shared" si="122"/>
        <v>297.5</v>
      </c>
      <c r="Z340">
        <v>0.1236</v>
      </c>
      <c r="AA340">
        <v>337</v>
      </c>
      <c r="AB340">
        <v>0.13880000000000001</v>
      </c>
      <c r="AC340">
        <f t="shared" si="123"/>
        <v>0.13120000000000001</v>
      </c>
      <c r="AD340">
        <v>340</v>
      </c>
      <c r="AE340">
        <v>9.9299999999999999E-2</v>
      </c>
      <c r="AF340">
        <v>347</v>
      </c>
      <c r="AG340">
        <v>5.45E-2</v>
      </c>
      <c r="AH340">
        <v>353</v>
      </c>
      <c r="AI340">
        <f t="shared" si="124"/>
        <v>337.25</v>
      </c>
      <c r="AJ340">
        <f>IF(C340=1,(AI340/Z340),REF)</f>
        <v>2728.5598705501616</v>
      </c>
      <c r="AK340">
        <f t="shared" si="125"/>
        <v>339</v>
      </c>
      <c r="AL340">
        <f>IF(B340=1,(AI340/AC340),REF)</f>
        <v>2570.5030487804875</v>
      </c>
      <c r="AM340">
        <f t="shared" si="126"/>
        <v>341</v>
      </c>
      <c r="AN340">
        <f t="shared" si="127"/>
        <v>339</v>
      </c>
      <c r="AO340" t="str">
        <f t="shared" si="128"/>
        <v>William &amp; Mary</v>
      </c>
      <c r="AP340">
        <f t="shared" si="129"/>
        <v>5.7024210320070649E-2</v>
      </c>
      <c r="AQ340">
        <f t="shared" si="130"/>
        <v>5.0300798881432365E-2</v>
      </c>
      <c r="AR340">
        <f t="shared" si="131"/>
        <v>0.31036188112180119</v>
      </c>
      <c r="AS340" t="str">
        <f t="shared" si="132"/>
        <v>William &amp; Mary</v>
      </c>
      <c r="AT340">
        <f t="shared" si="133"/>
        <v>0.31036188112180119</v>
      </c>
      <c r="AU340">
        <f t="shared" si="134"/>
        <v>339</v>
      </c>
      <c r="AV340">
        <f t="shared" si="135"/>
        <v>339.33333333333331</v>
      </c>
      <c r="AW340">
        <f t="shared" si="136"/>
        <v>347</v>
      </c>
      <c r="AX340" t="str">
        <f t="shared" si="137"/>
        <v>William &amp; Mary</v>
      </c>
      <c r="AY340" t="str">
        <f t="shared" si="138"/>
        <v/>
      </c>
      <c r="AZ340">
        <v>339</v>
      </c>
      <c r="BI340" t="s">
        <v>78</v>
      </c>
      <c r="BJ340">
        <v>0.3865255422147047</v>
      </c>
    </row>
    <row r="341" spans="2:62">
      <c r="B341">
        <v>1</v>
      </c>
      <c r="C341">
        <v>1</v>
      </c>
      <c r="D341" t="s">
        <v>57</v>
      </c>
      <c r="E341">
        <v>67.2119</v>
      </c>
      <c r="F341">
        <v>227</v>
      </c>
      <c r="G341">
        <v>65.697100000000006</v>
      </c>
      <c r="H341">
        <v>252</v>
      </c>
      <c r="I341">
        <v>92.162499999999994</v>
      </c>
      <c r="J341">
        <v>340</v>
      </c>
      <c r="K341">
        <v>93.244299999999996</v>
      </c>
      <c r="L341">
        <v>336</v>
      </c>
      <c r="M341">
        <v>104.30800000000001</v>
      </c>
      <c r="N341">
        <v>243</v>
      </c>
      <c r="O341">
        <v>109.983</v>
      </c>
      <c r="P341">
        <v>301</v>
      </c>
      <c r="Q341">
        <v>-16.738299999999999</v>
      </c>
      <c r="R341">
        <v>334</v>
      </c>
      <c r="S341">
        <f t="shared" si="116"/>
        <v>-0.24904369613119118</v>
      </c>
      <c r="T341">
        <f t="shared" si="117"/>
        <v>335</v>
      </c>
      <c r="U341">
        <f t="shared" si="118"/>
        <v>584373.82976716955</v>
      </c>
      <c r="V341">
        <f t="shared" si="119"/>
        <v>335</v>
      </c>
      <c r="W341">
        <f t="shared" si="120"/>
        <v>27.458368317787205</v>
      </c>
      <c r="X341">
        <f t="shared" si="121"/>
        <v>318</v>
      </c>
      <c r="Y341">
        <f t="shared" si="122"/>
        <v>326.5</v>
      </c>
      <c r="Z341">
        <v>0.1181</v>
      </c>
      <c r="AA341">
        <v>339</v>
      </c>
      <c r="AB341">
        <v>0.151</v>
      </c>
      <c r="AC341">
        <f t="shared" si="123"/>
        <v>0.13455</v>
      </c>
      <c r="AD341">
        <v>339</v>
      </c>
      <c r="AE341">
        <v>0.1368</v>
      </c>
      <c r="AF341">
        <v>335</v>
      </c>
      <c r="AG341">
        <v>0.12130000000000001</v>
      </c>
      <c r="AH341">
        <v>334</v>
      </c>
      <c r="AI341">
        <f t="shared" si="124"/>
        <v>334.08333333333331</v>
      </c>
      <c r="AJ341">
        <f>IF(C341=1,(AI341/Z341),REF)</f>
        <v>2828.8173863957099</v>
      </c>
      <c r="AK341">
        <f t="shared" si="125"/>
        <v>340</v>
      </c>
      <c r="AL341">
        <f>IF(B341=1,(AI341/AC341),REF)</f>
        <v>2482.9679177505263</v>
      </c>
      <c r="AM341">
        <f t="shared" si="126"/>
        <v>339</v>
      </c>
      <c r="AN341">
        <f t="shared" si="127"/>
        <v>335</v>
      </c>
      <c r="AO341" t="str">
        <f t="shared" si="128"/>
        <v>Bethune Cookman</v>
      </c>
      <c r="AP341">
        <f t="shared" si="129"/>
        <v>5.4290465344280878E-2</v>
      </c>
      <c r="AQ341">
        <f t="shared" si="130"/>
        <v>5.1809049723293706E-2</v>
      </c>
      <c r="AR341">
        <f t="shared" si="131"/>
        <v>0.30893944449982313</v>
      </c>
      <c r="AS341" t="str">
        <f t="shared" si="132"/>
        <v>Bethune Cookman</v>
      </c>
      <c r="AT341">
        <f t="shared" si="133"/>
        <v>0.30893944449982313</v>
      </c>
      <c r="AU341">
        <f t="shared" si="134"/>
        <v>340</v>
      </c>
      <c r="AV341">
        <f t="shared" si="135"/>
        <v>338</v>
      </c>
      <c r="AW341">
        <f t="shared" si="136"/>
        <v>345</v>
      </c>
      <c r="AX341" t="str">
        <f t="shared" si="137"/>
        <v>Bethune Cookman</v>
      </c>
      <c r="AY341" t="str">
        <f t="shared" si="138"/>
        <v/>
      </c>
      <c r="AZ341">
        <v>340</v>
      </c>
      <c r="BI341" t="s">
        <v>40</v>
      </c>
      <c r="BJ341">
        <v>0.38514835773888889</v>
      </c>
    </row>
    <row r="342" spans="2:62">
      <c r="B342">
        <v>1</v>
      </c>
      <c r="C342">
        <v>1</v>
      </c>
      <c r="D342" t="s">
        <v>238</v>
      </c>
      <c r="E342">
        <v>69.056100000000001</v>
      </c>
      <c r="F342">
        <v>115</v>
      </c>
      <c r="G342">
        <v>67.248599999999996</v>
      </c>
      <c r="H342">
        <v>165</v>
      </c>
      <c r="I342">
        <v>99.239599999999996</v>
      </c>
      <c r="J342">
        <v>237</v>
      </c>
      <c r="K342">
        <v>96.947800000000001</v>
      </c>
      <c r="L342">
        <v>288</v>
      </c>
      <c r="M342">
        <v>115.633</v>
      </c>
      <c r="N342">
        <v>356</v>
      </c>
      <c r="O342">
        <v>116.38800000000001</v>
      </c>
      <c r="P342">
        <v>354</v>
      </c>
      <c r="Q342">
        <v>-19.4406</v>
      </c>
      <c r="R342">
        <v>345</v>
      </c>
      <c r="S342">
        <f t="shared" si="116"/>
        <v>-0.28151314655765391</v>
      </c>
      <c r="T342">
        <f t="shared" si="117"/>
        <v>344</v>
      </c>
      <c r="U342">
        <f t="shared" si="118"/>
        <v>649049.71575334354</v>
      </c>
      <c r="V342">
        <f t="shared" si="119"/>
        <v>280</v>
      </c>
      <c r="W342">
        <f t="shared" si="120"/>
        <v>29.258434227883996</v>
      </c>
      <c r="X342">
        <f t="shared" si="121"/>
        <v>351</v>
      </c>
      <c r="Y342">
        <f t="shared" si="122"/>
        <v>347.5</v>
      </c>
      <c r="Z342">
        <v>0.1348</v>
      </c>
      <c r="AA342">
        <v>333</v>
      </c>
      <c r="AB342">
        <v>8.1500000000000003E-2</v>
      </c>
      <c r="AC342">
        <f t="shared" si="123"/>
        <v>0.10815</v>
      </c>
      <c r="AD342">
        <v>347</v>
      </c>
      <c r="AE342">
        <v>0.41549999999999998</v>
      </c>
      <c r="AF342">
        <v>203</v>
      </c>
      <c r="AG342">
        <v>9.9199999999999997E-2</v>
      </c>
      <c r="AH342">
        <v>337</v>
      </c>
      <c r="AI342">
        <f t="shared" si="124"/>
        <v>309.75</v>
      </c>
      <c r="AJ342">
        <f>IF(C342=1,(AI342/Z342),REF)</f>
        <v>2297.8486646884271</v>
      </c>
      <c r="AK342">
        <f t="shared" si="125"/>
        <v>333</v>
      </c>
      <c r="AL342">
        <f>IF(B342=1,(AI342/AC342),REF)</f>
        <v>2864.0776699029129</v>
      </c>
      <c r="AM342">
        <f t="shared" si="126"/>
        <v>343</v>
      </c>
      <c r="AN342">
        <f t="shared" si="127"/>
        <v>203</v>
      </c>
      <c r="AO342" t="str">
        <f t="shared" si="128"/>
        <v>North Dakota</v>
      </c>
      <c r="AP342">
        <f t="shared" si="129"/>
        <v>6.3269136573711721E-2</v>
      </c>
      <c r="AQ342">
        <f t="shared" si="130"/>
        <v>4.0906915893784347E-2</v>
      </c>
      <c r="AR342">
        <f t="shared" si="131"/>
        <v>0.30668685392361322</v>
      </c>
      <c r="AS342" t="str">
        <f t="shared" si="132"/>
        <v>North Dakota</v>
      </c>
      <c r="AT342">
        <f t="shared" si="133"/>
        <v>0.30668685392361322</v>
      </c>
      <c r="AU342">
        <f t="shared" si="134"/>
        <v>341</v>
      </c>
      <c r="AV342">
        <f t="shared" si="135"/>
        <v>297</v>
      </c>
      <c r="AW342">
        <f t="shared" si="136"/>
        <v>305</v>
      </c>
      <c r="AX342" t="str">
        <f t="shared" si="137"/>
        <v>North Dakota</v>
      </c>
      <c r="AY342" t="str">
        <f t="shared" si="138"/>
        <v/>
      </c>
      <c r="AZ342">
        <v>341</v>
      </c>
      <c r="BI342" t="s">
        <v>381</v>
      </c>
      <c r="BJ342">
        <v>0.38425889727614143</v>
      </c>
    </row>
    <row r="343" spans="2:62">
      <c r="B343">
        <v>1</v>
      </c>
      <c r="C343">
        <v>1</v>
      </c>
      <c r="D343" t="s">
        <v>149</v>
      </c>
      <c r="E343">
        <v>70.853499999999997</v>
      </c>
      <c r="F343">
        <v>51</v>
      </c>
      <c r="G343">
        <v>68.716800000000006</v>
      </c>
      <c r="H343">
        <v>85</v>
      </c>
      <c r="I343">
        <v>97.913899999999998</v>
      </c>
      <c r="J343">
        <v>263</v>
      </c>
      <c r="K343">
        <v>95.351699999999994</v>
      </c>
      <c r="L343">
        <v>312</v>
      </c>
      <c r="M343">
        <v>109.569</v>
      </c>
      <c r="N343">
        <v>325</v>
      </c>
      <c r="O343">
        <v>112.434</v>
      </c>
      <c r="P343">
        <v>338</v>
      </c>
      <c r="Q343">
        <v>-17.082799999999999</v>
      </c>
      <c r="R343">
        <v>336</v>
      </c>
      <c r="S343">
        <f t="shared" si="116"/>
        <v>-0.24109324168883689</v>
      </c>
      <c r="T343">
        <f t="shared" si="117"/>
        <v>331</v>
      </c>
      <c r="U343">
        <f t="shared" si="118"/>
        <v>644196.24500468152</v>
      </c>
      <c r="V343">
        <f t="shared" si="119"/>
        <v>287</v>
      </c>
      <c r="W343">
        <f t="shared" si="120"/>
        <v>26.982050468265275</v>
      </c>
      <c r="X343">
        <f t="shared" si="121"/>
        <v>302</v>
      </c>
      <c r="Y343">
        <f t="shared" si="122"/>
        <v>316.5</v>
      </c>
      <c r="Z343">
        <v>0.13200000000000001</v>
      </c>
      <c r="AA343">
        <v>336</v>
      </c>
      <c r="AB343">
        <v>8.9700000000000002E-2</v>
      </c>
      <c r="AC343">
        <f t="shared" si="123"/>
        <v>0.11085</v>
      </c>
      <c r="AD343">
        <v>344</v>
      </c>
      <c r="AE343">
        <v>0.15509999999999999</v>
      </c>
      <c r="AF343">
        <v>314</v>
      </c>
      <c r="AG343">
        <v>5.6000000000000001E-2</v>
      </c>
      <c r="AH343">
        <v>351</v>
      </c>
      <c r="AI343">
        <f t="shared" si="124"/>
        <v>323.91666666666669</v>
      </c>
      <c r="AJ343">
        <f>IF(C343=1,(AI343/Z343),REF)</f>
        <v>2453.9141414141413</v>
      </c>
      <c r="AK343">
        <f t="shared" si="125"/>
        <v>335</v>
      </c>
      <c r="AL343">
        <f>IF(B343=1,(AI343/AC343),REF)</f>
        <v>2922.1169748909938</v>
      </c>
      <c r="AM343">
        <f t="shared" si="126"/>
        <v>345</v>
      </c>
      <c r="AN343">
        <f t="shared" si="127"/>
        <v>314</v>
      </c>
      <c r="AO343" t="str">
        <f t="shared" si="128"/>
        <v>Houston Baptist</v>
      </c>
      <c r="AP343">
        <f t="shared" si="129"/>
        <v>6.1549163184527689E-2</v>
      </c>
      <c r="AQ343">
        <f t="shared" si="130"/>
        <v>4.1823156862661713E-2</v>
      </c>
      <c r="AR343">
        <f t="shared" si="131"/>
        <v>0.30573820193796497</v>
      </c>
      <c r="AS343" t="str">
        <f t="shared" si="132"/>
        <v>Houston Baptist</v>
      </c>
      <c r="AT343">
        <f t="shared" si="133"/>
        <v>0.30573820193796497</v>
      </c>
      <c r="AU343">
        <f t="shared" si="134"/>
        <v>342</v>
      </c>
      <c r="AV343">
        <f t="shared" si="135"/>
        <v>333.33333333333331</v>
      </c>
      <c r="AW343">
        <f t="shared" si="136"/>
        <v>341</v>
      </c>
      <c r="AX343" t="str">
        <f t="shared" si="137"/>
        <v>Houston Baptist</v>
      </c>
      <c r="AY343" t="str">
        <f t="shared" si="138"/>
        <v/>
      </c>
      <c r="AZ343">
        <v>342</v>
      </c>
      <c r="BI343" t="s">
        <v>173</v>
      </c>
      <c r="BJ343">
        <v>0.38095970837792464</v>
      </c>
    </row>
    <row r="344" spans="2:62">
      <c r="B344">
        <v>1</v>
      </c>
      <c r="C344">
        <v>1</v>
      </c>
      <c r="D344" t="s">
        <v>43</v>
      </c>
      <c r="E344">
        <v>65.595600000000005</v>
      </c>
      <c r="F344">
        <v>303</v>
      </c>
      <c r="G344">
        <v>64.818200000000004</v>
      </c>
      <c r="H344">
        <v>295</v>
      </c>
      <c r="I344">
        <v>96.155199999999994</v>
      </c>
      <c r="J344">
        <v>291</v>
      </c>
      <c r="K344">
        <v>94.528499999999994</v>
      </c>
      <c r="L344">
        <v>324</v>
      </c>
      <c r="M344">
        <v>107.435</v>
      </c>
      <c r="N344">
        <v>291</v>
      </c>
      <c r="O344">
        <v>110.81100000000001</v>
      </c>
      <c r="P344">
        <v>319</v>
      </c>
      <c r="Q344">
        <v>-16.282599999999999</v>
      </c>
      <c r="R344">
        <v>332</v>
      </c>
      <c r="S344">
        <f t="shared" si="116"/>
        <v>-0.2482254907341348</v>
      </c>
      <c r="T344">
        <f t="shared" si="117"/>
        <v>334</v>
      </c>
      <c r="U344">
        <f t="shared" si="118"/>
        <v>586138.49087942613</v>
      </c>
      <c r="V344">
        <f t="shared" si="119"/>
        <v>333</v>
      </c>
      <c r="W344">
        <f t="shared" si="120"/>
        <v>28.474616897621026</v>
      </c>
      <c r="X344">
        <f t="shared" si="121"/>
        <v>341</v>
      </c>
      <c r="Y344">
        <f t="shared" si="122"/>
        <v>337.5</v>
      </c>
      <c r="Z344">
        <v>8.5400000000000004E-2</v>
      </c>
      <c r="AA344">
        <v>350</v>
      </c>
      <c r="AB344">
        <v>0.21329999999999999</v>
      </c>
      <c r="AC344">
        <f t="shared" si="123"/>
        <v>0.14934999999999998</v>
      </c>
      <c r="AD344">
        <v>330</v>
      </c>
      <c r="AE344">
        <v>9.74E-2</v>
      </c>
      <c r="AF344">
        <v>348</v>
      </c>
      <c r="AG344">
        <v>8.1799999999999998E-2</v>
      </c>
      <c r="AH344">
        <v>346</v>
      </c>
      <c r="AI344">
        <f t="shared" si="124"/>
        <v>338.08333333333331</v>
      </c>
      <c r="AJ344">
        <f>IF(C344=1,(AI344/Z344),REF)</f>
        <v>3958.8212334113969</v>
      </c>
      <c r="AK344">
        <f t="shared" si="125"/>
        <v>349</v>
      </c>
      <c r="AL344">
        <f>IF(B344=1,(AI344/AC344),REF)</f>
        <v>2263.6982479633971</v>
      </c>
      <c r="AM344">
        <f t="shared" si="126"/>
        <v>334</v>
      </c>
      <c r="AN344">
        <f t="shared" si="127"/>
        <v>330</v>
      </c>
      <c r="AO344" t="str">
        <f t="shared" si="128"/>
        <v>American</v>
      </c>
      <c r="AP344">
        <f t="shared" si="129"/>
        <v>3.7960807261677915E-2</v>
      </c>
      <c r="AQ344">
        <f t="shared" si="130"/>
        <v>5.8176316922710858E-2</v>
      </c>
      <c r="AR344">
        <f t="shared" si="131"/>
        <v>0.2969917958013702</v>
      </c>
      <c r="AS344" t="str">
        <f t="shared" si="132"/>
        <v>American</v>
      </c>
      <c r="AT344">
        <f t="shared" si="133"/>
        <v>0.2969917958013702</v>
      </c>
      <c r="AU344">
        <f t="shared" si="134"/>
        <v>343</v>
      </c>
      <c r="AV344">
        <f t="shared" si="135"/>
        <v>334.33333333333331</v>
      </c>
      <c r="AW344">
        <f t="shared" si="136"/>
        <v>342</v>
      </c>
      <c r="AX344" t="str">
        <f t="shared" si="137"/>
        <v>American</v>
      </c>
      <c r="AY344" t="str">
        <f t="shared" si="138"/>
        <v/>
      </c>
      <c r="AZ344">
        <v>343</v>
      </c>
      <c r="BI344" t="s">
        <v>237</v>
      </c>
      <c r="BJ344">
        <v>0.37848230670534705</v>
      </c>
    </row>
    <row r="345" spans="2:62">
      <c r="B345">
        <v>1</v>
      </c>
      <c r="C345">
        <v>1</v>
      </c>
      <c r="D345" t="s">
        <v>85</v>
      </c>
      <c r="E345">
        <v>66.902199999999993</v>
      </c>
      <c r="F345">
        <v>248</v>
      </c>
      <c r="G345">
        <v>65.526700000000005</v>
      </c>
      <c r="H345">
        <v>259</v>
      </c>
      <c r="I345">
        <v>92.809899999999999</v>
      </c>
      <c r="J345">
        <v>335</v>
      </c>
      <c r="K345">
        <v>95.726399999999998</v>
      </c>
      <c r="L345">
        <v>308</v>
      </c>
      <c r="M345">
        <v>110.649</v>
      </c>
      <c r="N345">
        <v>332</v>
      </c>
      <c r="O345">
        <v>113.093</v>
      </c>
      <c r="P345">
        <v>343</v>
      </c>
      <c r="Q345">
        <v>-17.366399999999999</v>
      </c>
      <c r="R345">
        <v>339</v>
      </c>
      <c r="S345">
        <f t="shared" si="116"/>
        <v>-0.2595818971573432</v>
      </c>
      <c r="T345">
        <f t="shared" si="117"/>
        <v>340</v>
      </c>
      <c r="U345">
        <f t="shared" si="118"/>
        <v>613061.23044666916</v>
      </c>
      <c r="V345">
        <f t="shared" si="119"/>
        <v>319</v>
      </c>
      <c r="W345">
        <f t="shared" si="120"/>
        <v>28.844084569880334</v>
      </c>
      <c r="X345">
        <f t="shared" si="121"/>
        <v>346</v>
      </c>
      <c r="Y345">
        <f t="shared" si="122"/>
        <v>343</v>
      </c>
      <c r="Z345">
        <v>9.5899999999999999E-2</v>
      </c>
      <c r="AA345">
        <v>346</v>
      </c>
      <c r="AB345">
        <v>0.16039999999999999</v>
      </c>
      <c r="AC345">
        <f t="shared" si="123"/>
        <v>0.12814999999999999</v>
      </c>
      <c r="AD345">
        <v>341</v>
      </c>
      <c r="AE345">
        <v>0.21299999999999999</v>
      </c>
      <c r="AF345">
        <v>287</v>
      </c>
      <c r="AG345">
        <v>8.8900000000000007E-2</v>
      </c>
      <c r="AH345">
        <v>343</v>
      </c>
      <c r="AI345">
        <f t="shared" si="124"/>
        <v>328.83333333333331</v>
      </c>
      <c r="AJ345">
        <f>IF(C345=1,(AI345/Z345),REF)</f>
        <v>3428.9190128606187</v>
      </c>
      <c r="AK345">
        <f t="shared" si="125"/>
        <v>344</v>
      </c>
      <c r="AL345">
        <f>IF(B345=1,(AI345/AC345),REF)</f>
        <v>2566.0033814540252</v>
      </c>
      <c r="AM345">
        <f t="shared" si="126"/>
        <v>340</v>
      </c>
      <c r="AN345">
        <f t="shared" si="127"/>
        <v>287</v>
      </c>
      <c r="AO345" t="str">
        <f t="shared" si="128"/>
        <v>Chicago St.</v>
      </c>
      <c r="AP345">
        <f t="shared" si="129"/>
        <v>4.324511359341774E-2</v>
      </c>
      <c r="AQ345">
        <f t="shared" si="130"/>
        <v>4.9142219843763012E-2</v>
      </c>
      <c r="AR345">
        <f t="shared" si="131"/>
        <v>0.29230279941234272</v>
      </c>
      <c r="AS345" t="str">
        <f t="shared" si="132"/>
        <v>Chicago St.</v>
      </c>
      <c r="AT345">
        <f t="shared" si="133"/>
        <v>0.29230279941234272</v>
      </c>
      <c r="AU345">
        <f t="shared" si="134"/>
        <v>344</v>
      </c>
      <c r="AV345">
        <f t="shared" si="135"/>
        <v>324</v>
      </c>
      <c r="AW345">
        <f t="shared" si="136"/>
        <v>333</v>
      </c>
      <c r="AX345" t="str">
        <f t="shared" si="137"/>
        <v>Chicago St.</v>
      </c>
      <c r="AY345" t="str">
        <f t="shared" si="138"/>
        <v/>
      </c>
      <c r="AZ345">
        <v>344</v>
      </c>
      <c r="BI345" t="s">
        <v>232</v>
      </c>
      <c r="BJ345">
        <v>0.37325590005752457</v>
      </c>
    </row>
    <row r="346" spans="2:62">
      <c r="B346">
        <v>1</v>
      </c>
      <c r="C346">
        <v>1</v>
      </c>
      <c r="D346" t="s">
        <v>119</v>
      </c>
      <c r="E346">
        <v>70.412400000000005</v>
      </c>
      <c r="F346">
        <v>69</v>
      </c>
      <c r="G346">
        <v>69.509100000000004</v>
      </c>
      <c r="H346">
        <v>55</v>
      </c>
      <c r="I346">
        <v>94.502099999999999</v>
      </c>
      <c r="J346">
        <v>315</v>
      </c>
      <c r="K346">
        <v>94.953800000000001</v>
      </c>
      <c r="L346">
        <v>320</v>
      </c>
      <c r="M346">
        <v>111.259</v>
      </c>
      <c r="N346">
        <v>341</v>
      </c>
      <c r="O346">
        <v>114.788</v>
      </c>
      <c r="P346">
        <v>350</v>
      </c>
      <c r="Q346">
        <v>-19.8337</v>
      </c>
      <c r="R346">
        <v>347</v>
      </c>
      <c r="S346">
        <f t="shared" si="116"/>
        <v>-0.28168618027506509</v>
      </c>
      <c r="T346">
        <f t="shared" si="117"/>
        <v>345</v>
      </c>
      <c r="U346">
        <f t="shared" si="118"/>
        <v>634853.98024384317</v>
      </c>
      <c r="V346">
        <f t="shared" si="119"/>
        <v>295</v>
      </c>
      <c r="W346">
        <f t="shared" si="120"/>
        <v>28.0663046508378</v>
      </c>
      <c r="X346">
        <f t="shared" si="121"/>
        <v>331</v>
      </c>
      <c r="Y346">
        <f t="shared" si="122"/>
        <v>338</v>
      </c>
      <c r="Z346">
        <v>9.9900000000000003E-2</v>
      </c>
      <c r="AA346">
        <v>343</v>
      </c>
      <c r="AB346">
        <v>0.1081</v>
      </c>
      <c r="AC346">
        <f t="shared" si="123"/>
        <v>0.10400000000000001</v>
      </c>
      <c r="AD346">
        <v>348</v>
      </c>
      <c r="AE346">
        <v>7.5600000000000001E-2</v>
      </c>
      <c r="AF346">
        <v>353</v>
      </c>
      <c r="AG346">
        <v>8.3199999999999996E-2</v>
      </c>
      <c r="AH346">
        <v>345</v>
      </c>
      <c r="AI346">
        <f t="shared" si="124"/>
        <v>337.33333333333331</v>
      </c>
      <c r="AJ346">
        <f>IF(C346=1,(AI346/Z346),REF)</f>
        <v>3376.7100433767096</v>
      </c>
      <c r="AK346">
        <f t="shared" si="125"/>
        <v>343</v>
      </c>
      <c r="AL346">
        <f>IF(B346=1,(AI346/AC346),REF)</f>
        <v>3243.5897435897432</v>
      </c>
      <c r="AM346">
        <f t="shared" si="126"/>
        <v>348</v>
      </c>
      <c r="AN346">
        <f t="shared" si="127"/>
        <v>343</v>
      </c>
      <c r="AO346" t="str">
        <f t="shared" si="128"/>
        <v>Fairleigh Dickinson</v>
      </c>
      <c r="AP346">
        <f t="shared" si="129"/>
        <v>4.5118044587119439E-2</v>
      </c>
      <c r="AQ346">
        <f t="shared" si="130"/>
        <v>3.8730081642400362E-2</v>
      </c>
      <c r="AR346">
        <f t="shared" si="131"/>
        <v>0.28118059555192071</v>
      </c>
      <c r="AS346" t="str">
        <f t="shared" si="132"/>
        <v>Fairleigh Dickinson</v>
      </c>
      <c r="AT346">
        <f t="shared" si="133"/>
        <v>0.28118059555192071</v>
      </c>
      <c r="AU346">
        <f t="shared" si="134"/>
        <v>345</v>
      </c>
      <c r="AV346">
        <f t="shared" si="135"/>
        <v>345.33333333333331</v>
      </c>
      <c r="AW346">
        <f t="shared" si="136"/>
        <v>350</v>
      </c>
      <c r="AX346" t="str">
        <f t="shared" si="137"/>
        <v>Fairleigh Dickinson</v>
      </c>
      <c r="AY346" t="str">
        <f t="shared" si="138"/>
        <v/>
      </c>
      <c r="AZ346">
        <v>345</v>
      </c>
      <c r="BI346" t="s">
        <v>279</v>
      </c>
      <c r="BJ346">
        <v>0.37310299081792958</v>
      </c>
    </row>
    <row r="347" spans="2:62">
      <c r="B347">
        <v>1</v>
      </c>
      <c r="C347">
        <v>1</v>
      </c>
      <c r="D347" t="s">
        <v>82</v>
      </c>
      <c r="E347">
        <v>69.789900000000003</v>
      </c>
      <c r="F347">
        <v>87</v>
      </c>
      <c r="G347">
        <v>68.841800000000006</v>
      </c>
      <c r="H347">
        <v>77</v>
      </c>
      <c r="I347">
        <v>91.522900000000007</v>
      </c>
      <c r="J347">
        <v>345</v>
      </c>
      <c r="K347">
        <v>92.2791</v>
      </c>
      <c r="L347">
        <v>343</v>
      </c>
      <c r="M347">
        <v>110.017</v>
      </c>
      <c r="N347">
        <v>328</v>
      </c>
      <c r="O347">
        <v>112.79</v>
      </c>
      <c r="P347">
        <v>340</v>
      </c>
      <c r="Q347">
        <v>-20.5107</v>
      </c>
      <c r="R347">
        <v>350</v>
      </c>
      <c r="S347">
        <f t="shared" si="116"/>
        <v>-0.29389496187843805</v>
      </c>
      <c r="T347">
        <f t="shared" si="117"/>
        <v>347</v>
      </c>
      <c r="U347">
        <f t="shared" si="118"/>
        <v>594291.16845114029</v>
      </c>
      <c r="V347">
        <f t="shared" si="119"/>
        <v>330</v>
      </c>
      <c r="W347">
        <f t="shared" si="120"/>
        <v>27.532165950973919</v>
      </c>
      <c r="X347">
        <f t="shared" si="121"/>
        <v>322</v>
      </c>
      <c r="Y347">
        <f t="shared" si="122"/>
        <v>334.5</v>
      </c>
      <c r="Z347">
        <v>8.43E-2</v>
      </c>
      <c r="AA347">
        <v>351</v>
      </c>
      <c r="AB347">
        <v>0.14899999999999999</v>
      </c>
      <c r="AC347">
        <f t="shared" si="123"/>
        <v>0.11665</v>
      </c>
      <c r="AD347">
        <v>343</v>
      </c>
      <c r="AE347">
        <v>0.1346</v>
      </c>
      <c r="AF347">
        <v>336</v>
      </c>
      <c r="AG347">
        <v>9.0200000000000002E-2</v>
      </c>
      <c r="AH347">
        <v>342</v>
      </c>
      <c r="AI347">
        <f t="shared" si="124"/>
        <v>338.75</v>
      </c>
      <c r="AJ347">
        <f>IF(C347=1,(AI347/Z347),REF)</f>
        <v>4018.3867141162514</v>
      </c>
      <c r="AK347">
        <f t="shared" si="125"/>
        <v>350</v>
      </c>
      <c r="AL347">
        <f>IF(B347=1,(AI347/AC347),REF)</f>
        <v>2903.9862837548221</v>
      </c>
      <c r="AM347">
        <f t="shared" si="126"/>
        <v>344</v>
      </c>
      <c r="AN347">
        <f t="shared" si="127"/>
        <v>336</v>
      </c>
      <c r="AO347" t="str">
        <f t="shared" si="128"/>
        <v>Charleston Southern</v>
      </c>
      <c r="AP347">
        <f t="shared" si="129"/>
        <v>3.741593130289661E-2</v>
      </c>
      <c r="AQ347">
        <f t="shared" si="130"/>
        <v>4.4045722269764602E-2</v>
      </c>
      <c r="AR347">
        <f t="shared" si="131"/>
        <v>0.27795167166600432</v>
      </c>
      <c r="AS347" t="str">
        <f t="shared" si="132"/>
        <v>Charleston Southern</v>
      </c>
      <c r="AT347">
        <f t="shared" si="133"/>
        <v>0.27795167166600432</v>
      </c>
      <c r="AU347">
        <f t="shared" si="134"/>
        <v>346</v>
      </c>
      <c r="AV347">
        <f t="shared" si="135"/>
        <v>341.66666666666669</v>
      </c>
      <c r="AW347">
        <f t="shared" si="136"/>
        <v>348</v>
      </c>
      <c r="AX347" t="str">
        <f t="shared" si="137"/>
        <v>Charleston Southern</v>
      </c>
      <c r="AY347" t="str">
        <f t="shared" si="138"/>
        <v/>
      </c>
      <c r="AZ347">
        <v>346</v>
      </c>
      <c r="BI347" t="s">
        <v>301</v>
      </c>
      <c r="BJ347">
        <v>0.37249923925725931</v>
      </c>
    </row>
    <row r="348" spans="2:62">
      <c r="B348">
        <v>1</v>
      </c>
      <c r="C348">
        <v>1</v>
      </c>
      <c r="D348" t="s">
        <v>174</v>
      </c>
      <c r="E348">
        <v>67.415700000000001</v>
      </c>
      <c r="F348">
        <v>216</v>
      </c>
      <c r="G348">
        <v>65.966200000000001</v>
      </c>
      <c r="H348">
        <v>241</v>
      </c>
      <c r="I348">
        <v>90.344300000000004</v>
      </c>
      <c r="J348">
        <v>351</v>
      </c>
      <c r="K348">
        <v>92.428700000000006</v>
      </c>
      <c r="L348">
        <v>340</v>
      </c>
      <c r="M348">
        <v>109.887</v>
      </c>
      <c r="N348">
        <v>327</v>
      </c>
      <c r="O348">
        <v>112.327</v>
      </c>
      <c r="P348">
        <v>337</v>
      </c>
      <c r="Q348">
        <v>-19.898</v>
      </c>
      <c r="R348">
        <v>348</v>
      </c>
      <c r="S348">
        <f t="shared" si="116"/>
        <v>-0.29515824948787883</v>
      </c>
      <c r="T348">
        <f t="shared" si="117"/>
        <v>348</v>
      </c>
      <c r="U348">
        <f t="shared" si="118"/>
        <v>575936.67905466992</v>
      </c>
      <c r="V348">
        <f t="shared" si="119"/>
        <v>340</v>
      </c>
      <c r="W348">
        <f t="shared" si="120"/>
        <v>28.314807130002041</v>
      </c>
      <c r="X348">
        <f t="shared" si="121"/>
        <v>335</v>
      </c>
      <c r="Y348">
        <f t="shared" si="122"/>
        <v>341.5</v>
      </c>
      <c r="Z348">
        <v>8.5800000000000001E-2</v>
      </c>
      <c r="AA348">
        <v>349</v>
      </c>
      <c r="AB348">
        <v>0.13339999999999999</v>
      </c>
      <c r="AC348">
        <f t="shared" si="123"/>
        <v>0.1096</v>
      </c>
      <c r="AD348">
        <v>345</v>
      </c>
      <c r="AE348">
        <v>3.56E-2</v>
      </c>
      <c r="AF348">
        <v>357</v>
      </c>
      <c r="AG348">
        <v>9.3899999999999997E-2</v>
      </c>
      <c r="AH348">
        <v>341</v>
      </c>
      <c r="AI348">
        <f t="shared" si="124"/>
        <v>345.41666666666669</v>
      </c>
      <c r="AJ348">
        <f>IF(C348=1,(AI348/Z348),REF)</f>
        <v>4025.8352758352762</v>
      </c>
      <c r="AK348">
        <f t="shared" si="125"/>
        <v>351</v>
      </c>
      <c r="AL348">
        <f>IF(B348=1,(AI348/AC348),REF)</f>
        <v>3151.6119221411195</v>
      </c>
      <c r="AM348">
        <f t="shared" si="126"/>
        <v>347</v>
      </c>
      <c r="AN348">
        <f t="shared" si="127"/>
        <v>345</v>
      </c>
      <c r="AO348" t="str">
        <f t="shared" si="128"/>
        <v>Lamar</v>
      </c>
      <c r="AP348">
        <f t="shared" si="129"/>
        <v>3.8074643493304465E-2</v>
      </c>
      <c r="AQ348">
        <f t="shared" si="130"/>
        <v>4.0962577427677539E-2</v>
      </c>
      <c r="AR348">
        <f t="shared" si="131"/>
        <v>0.27461273042017464</v>
      </c>
      <c r="AS348" t="str">
        <f t="shared" si="132"/>
        <v>Lamar</v>
      </c>
      <c r="AT348">
        <f t="shared" si="133"/>
        <v>0.27461273042017464</v>
      </c>
      <c r="AU348">
        <f t="shared" si="134"/>
        <v>347</v>
      </c>
      <c r="AV348">
        <f t="shared" si="135"/>
        <v>345.66666666666669</v>
      </c>
      <c r="AW348">
        <f t="shared" si="136"/>
        <v>352</v>
      </c>
      <c r="AX348" t="str">
        <f t="shared" si="137"/>
        <v>Lamar</v>
      </c>
      <c r="AY348" t="str">
        <f t="shared" si="138"/>
        <v/>
      </c>
      <c r="AZ348">
        <v>347</v>
      </c>
      <c r="BI348" t="s">
        <v>95</v>
      </c>
      <c r="BJ348">
        <v>0.37134722756511362</v>
      </c>
    </row>
    <row r="349" spans="2:62">
      <c r="B349">
        <v>1</v>
      </c>
      <c r="C349">
        <v>1</v>
      </c>
      <c r="D349" t="s">
        <v>147</v>
      </c>
      <c r="E349">
        <v>67.001300000000001</v>
      </c>
      <c r="F349">
        <v>243</v>
      </c>
      <c r="G349">
        <v>66.977599999999995</v>
      </c>
      <c r="H349">
        <v>183</v>
      </c>
      <c r="I349">
        <v>94.117400000000004</v>
      </c>
      <c r="J349">
        <v>323</v>
      </c>
      <c r="K349">
        <v>91.335700000000003</v>
      </c>
      <c r="L349">
        <v>348</v>
      </c>
      <c r="M349">
        <v>107.667</v>
      </c>
      <c r="N349">
        <v>300</v>
      </c>
      <c r="O349">
        <v>111.521</v>
      </c>
      <c r="P349">
        <v>328</v>
      </c>
      <c r="Q349">
        <v>-20.185199999999998</v>
      </c>
      <c r="R349">
        <v>349</v>
      </c>
      <c r="S349">
        <f t="shared" si="116"/>
        <v>-0.30126728884364928</v>
      </c>
      <c r="T349">
        <f t="shared" si="117"/>
        <v>351</v>
      </c>
      <c r="U349">
        <f t="shared" si="118"/>
        <v>558938.92120395286</v>
      </c>
      <c r="V349">
        <f t="shared" si="119"/>
        <v>349</v>
      </c>
      <c r="W349">
        <f t="shared" si="120"/>
        <v>28.163551449987015</v>
      </c>
      <c r="X349">
        <f t="shared" si="121"/>
        <v>334</v>
      </c>
      <c r="Y349">
        <f t="shared" si="122"/>
        <v>342.5</v>
      </c>
      <c r="Z349">
        <v>9.8000000000000004E-2</v>
      </c>
      <c r="AA349">
        <v>344</v>
      </c>
      <c r="AB349">
        <v>6.7299999999999999E-2</v>
      </c>
      <c r="AC349">
        <f t="shared" si="123"/>
        <v>8.2650000000000001E-2</v>
      </c>
      <c r="AD349">
        <v>350</v>
      </c>
      <c r="AE349">
        <v>0.2225</v>
      </c>
      <c r="AF349">
        <v>284</v>
      </c>
      <c r="AG349">
        <v>5.8500000000000003E-2</v>
      </c>
      <c r="AH349">
        <v>350</v>
      </c>
      <c r="AI349">
        <f t="shared" si="124"/>
        <v>337.75</v>
      </c>
      <c r="AJ349">
        <f>IF(C349=1,(AI349/Z349),REF)</f>
        <v>3446.4285714285711</v>
      </c>
      <c r="AK349">
        <f t="shared" si="125"/>
        <v>345</v>
      </c>
      <c r="AL349">
        <f>IF(B349=1,(AI349/AC349),REF)</f>
        <v>4086.5093768905022</v>
      </c>
      <c r="AM349">
        <f t="shared" si="126"/>
        <v>350</v>
      </c>
      <c r="AN349">
        <f t="shared" si="127"/>
        <v>284</v>
      </c>
      <c r="AO349" t="str">
        <f t="shared" si="128"/>
        <v>Holy Cross</v>
      </c>
      <c r="AP349">
        <f t="shared" si="129"/>
        <v>4.4169583626495729E-2</v>
      </c>
      <c r="AQ349">
        <f t="shared" si="130"/>
        <v>2.9903161641408167E-2</v>
      </c>
      <c r="AR349">
        <f t="shared" si="131"/>
        <v>0.26757860053811783</v>
      </c>
      <c r="AS349" t="str">
        <f t="shared" si="132"/>
        <v>Holy Cross</v>
      </c>
      <c r="AT349">
        <f t="shared" si="133"/>
        <v>0.26757860053811783</v>
      </c>
      <c r="AU349">
        <f t="shared" si="134"/>
        <v>348</v>
      </c>
      <c r="AV349">
        <f t="shared" si="135"/>
        <v>327.33333333333331</v>
      </c>
      <c r="AW349">
        <f t="shared" si="136"/>
        <v>337</v>
      </c>
      <c r="AX349" t="str">
        <f t="shared" si="137"/>
        <v>Holy Cross</v>
      </c>
      <c r="AY349" t="str">
        <f t="shared" si="138"/>
        <v/>
      </c>
      <c r="AZ349">
        <v>348</v>
      </c>
      <c r="BI349" t="s">
        <v>196</v>
      </c>
      <c r="BJ349">
        <v>0.37038435931252833</v>
      </c>
    </row>
    <row r="350" spans="2:62">
      <c r="B350">
        <v>1</v>
      </c>
      <c r="C350">
        <v>1</v>
      </c>
      <c r="D350" t="s">
        <v>93</v>
      </c>
      <c r="E350">
        <v>70.713300000000004</v>
      </c>
      <c r="F350">
        <v>53</v>
      </c>
      <c r="G350">
        <v>69.421999999999997</v>
      </c>
      <c r="H350">
        <v>58</v>
      </c>
      <c r="I350">
        <v>93.809399999999997</v>
      </c>
      <c r="J350">
        <v>327</v>
      </c>
      <c r="K350">
        <v>93.317800000000005</v>
      </c>
      <c r="L350">
        <v>335</v>
      </c>
      <c r="M350">
        <v>111.973</v>
      </c>
      <c r="N350">
        <v>345</v>
      </c>
      <c r="O350">
        <v>114.46</v>
      </c>
      <c r="P350">
        <v>348</v>
      </c>
      <c r="Q350">
        <v>-21.1418</v>
      </c>
      <c r="R350">
        <v>351</v>
      </c>
      <c r="S350">
        <f t="shared" si="116"/>
        <v>-0.29898477372714877</v>
      </c>
      <c r="T350">
        <f t="shared" si="117"/>
        <v>349</v>
      </c>
      <c r="U350">
        <f t="shared" si="118"/>
        <v>615786.39325348614</v>
      </c>
      <c r="V350">
        <f t="shared" si="119"/>
        <v>315</v>
      </c>
      <c r="W350">
        <f t="shared" si="120"/>
        <v>27.819215672113721</v>
      </c>
      <c r="X350">
        <f t="shared" si="121"/>
        <v>327</v>
      </c>
      <c r="Y350">
        <f t="shared" si="122"/>
        <v>338</v>
      </c>
      <c r="Z350">
        <v>9.69E-2</v>
      </c>
      <c r="AA350">
        <v>345</v>
      </c>
      <c r="AB350">
        <v>5.7299999999999997E-2</v>
      </c>
      <c r="AC350">
        <f t="shared" si="123"/>
        <v>7.7100000000000002E-2</v>
      </c>
      <c r="AD350">
        <v>352</v>
      </c>
      <c r="AE350">
        <v>7.7200000000000005E-2</v>
      </c>
      <c r="AF350">
        <v>351</v>
      </c>
      <c r="AG350">
        <v>5.5199999999999999E-2</v>
      </c>
      <c r="AH350">
        <v>352</v>
      </c>
      <c r="AI350">
        <f t="shared" si="124"/>
        <v>342.83333333333331</v>
      </c>
      <c r="AJ350">
        <f>IF(C350=1,(AI350/Z350),REF)</f>
        <v>3538.0116959064326</v>
      </c>
      <c r="AK350">
        <f t="shared" si="125"/>
        <v>346</v>
      </c>
      <c r="AL350">
        <f>IF(B350=1,(AI350/AC350),REF)</f>
        <v>4446.6061392131423</v>
      </c>
      <c r="AM350">
        <f t="shared" si="126"/>
        <v>352</v>
      </c>
      <c r="AN350">
        <f t="shared" si="127"/>
        <v>346</v>
      </c>
      <c r="AO350" t="str">
        <f t="shared" si="128"/>
        <v>Columbia</v>
      </c>
      <c r="AP350">
        <f t="shared" si="129"/>
        <v>4.3559411977787441E-2</v>
      </c>
      <c r="AQ350">
        <f t="shared" si="130"/>
        <v>2.7602226043307386E-2</v>
      </c>
      <c r="AR350">
        <f t="shared" si="131"/>
        <v>0.26332153387432483</v>
      </c>
      <c r="AS350" t="str">
        <f t="shared" si="132"/>
        <v>Columbia</v>
      </c>
      <c r="AT350">
        <f t="shared" si="133"/>
        <v>0.26332153387432483</v>
      </c>
      <c r="AU350">
        <f t="shared" si="134"/>
        <v>349</v>
      </c>
      <c r="AV350">
        <f t="shared" si="135"/>
        <v>349</v>
      </c>
      <c r="AW350">
        <f t="shared" si="136"/>
        <v>354</v>
      </c>
      <c r="AX350" t="str">
        <f t="shared" si="137"/>
        <v>Columbia</v>
      </c>
      <c r="AY350" t="str">
        <f t="shared" si="138"/>
        <v/>
      </c>
      <c r="AZ350">
        <v>349</v>
      </c>
      <c r="BI350" t="s">
        <v>363</v>
      </c>
      <c r="BJ350">
        <v>0.3687297195764585</v>
      </c>
    </row>
    <row r="351" spans="2:62">
      <c r="B351">
        <v>1</v>
      </c>
      <c r="C351">
        <v>1</v>
      </c>
      <c r="D351" t="s">
        <v>48</v>
      </c>
      <c r="E351">
        <v>68.917699999999996</v>
      </c>
      <c r="F351">
        <v>125</v>
      </c>
      <c r="G351">
        <v>67.021100000000004</v>
      </c>
      <c r="H351">
        <v>181</v>
      </c>
      <c r="I351">
        <v>93.812899999999999</v>
      </c>
      <c r="J351">
        <v>326</v>
      </c>
      <c r="K351">
        <v>97.950100000000006</v>
      </c>
      <c r="L351">
        <v>272</v>
      </c>
      <c r="M351">
        <v>114.574</v>
      </c>
      <c r="N351">
        <v>354</v>
      </c>
      <c r="O351">
        <v>119.44199999999999</v>
      </c>
      <c r="P351">
        <v>358</v>
      </c>
      <c r="Q351">
        <v>-21.4923</v>
      </c>
      <c r="R351">
        <v>352</v>
      </c>
      <c r="S351">
        <f t="shared" si="116"/>
        <v>-0.31184877034491848</v>
      </c>
      <c r="T351">
        <f t="shared" si="117"/>
        <v>353</v>
      </c>
      <c r="U351">
        <f t="shared" si="118"/>
        <v>661211.71973268222</v>
      </c>
      <c r="V351">
        <f t="shared" si="119"/>
        <v>261</v>
      </c>
      <c r="W351">
        <f t="shared" si="120"/>
        <v>30.557690767802832</v>
      </c>
      <c r="X351">
        <f t="shared" si="121"/>
        <v>357</v>
      </c>
      <c r="Y351">
        <f t="shared" si="122"/>
        <v>355</v>
      </c>
      <c r="Z351">
        <v>8.6599999999999996E-2</v>
      </c>
      <c r="AA351">
        <v>348</v>
      </c>
      <c r="AB351">
        <v>8.5199999999999998E-2</v>
      </c>
      <c r="AC351">
        <f t="shared" si="123"/>
        <v>8.5900000000000004E-2</v>
      </c>
      <c r="AD351">
        <v>349</v>
      </c>
      <c r="AE351">
        <v>0.10680000000000001</v>
      </c>
      <c r="AF351">
        <v>345</v>
      </c>
      <c r="AG351">
        <v>0.1515</v>
      </c>
      <c r="AH351">
        <v>326</v>
      </c>
      <c r="AI351">
        <f t="shared" si="124"/>
        <v>331.5</v>
      </c>
      <c r="AJ351">
        <f>IF(C351=1,(AI351/Z351),REF)</f>
        <v>3827.944572748268</v>
      </c>
      <c r="AK351">
        <f t="shared" si="125"/>
        <v>347</v>
      </c>
      <c r="AL351">
        <f>IF(B351=1,(AI351/AC351),REF)</f>
        <v>3859.1385331781139</v>
      </c>
      <c r="AM351">
        <f t="shared" si="126"/>
        <v>349</v>
      </c>
      <c r="AN351">
        <f t="shared" si="127"/>
        <v>345</v>
      </c>
      <c r="AO351" t="str">
        <f t="shared" si="128"/>
        <v>Arkansas Pine Bluff</v>
      </c>
      <c r="AP351">
        <f t="shared" si="129"/>
        <v>3.8623843238817325E-2</v>
      </c>
      <c r="AQ351">
        <f t="shared" si="130"/>
        <v>3.130222297335699E-2</v>
      </c>
      <c r="AR351">
        <f t="shared" si="131"/>
        <v>0.2614831093256223</v>
      </c>
      <c r="AS351" t="str">
        <f t="shared" si="132"/>
        <v>Arkansas Pine Bluff</v>
      </c>
      <c r="AT351">
        <f t="shared" si="133"/>
        <v>0.2614831093256223</v>
      </c>
      <c r="AU351">
        <f t="shared" si="134"/>
        <v>350</v>
      </c>
      <c r="AV351">
        <f t="shared" si="135"/>
        <v>348</v>
      </c>
      <c r="AW351">
        <f t="shared" si="136"/>
        <v>353</v>
      </c>
      <c r="AX351" t="str">
        <f t="shared" si="137"/>
        <v>Arkansas Pine Bluff</v>
      </c>
      <c r="AY351" t="str">
        <f t="shared" si="138"/>
        <v/>
      </c>
      <c r="AZ351">
        <v>350</v>
      </c>
      <c r="BI351" t="s">
        <v>218</v>
      </c>
      <c r="BJ351">
        <v>0.36758619046571456</v>
      </c>
    </row>
    <row r="352" spans="2:62">
      <c r="B352">
        <v>1</v>
      </c>
      <c r="C352">
        <v>1</v>
      </c>
      <c r="D352" t="s">
        <v>224</v>
      </c>
      <c r="E352">
        <v>71.269800000000004</v>
      </c>
      <c r="F352">
        <v>44</v>
      </c>
      <c r="G352">
        <v>69.778700000000001</v>
      </c>
      <c r="H352">
        <v>49</v>
      </c>
      <c r="I352">
        <v>97.854100000000003</v>
      </c>
      <c r="J352">
        <v>266</v>
      </c>
      <c r="K352">
        <v>98.169899999999998</v>
      </c>
      <c r="L352">
        <v>269</v>
      </c>
      <c r="M352">
        <v>118.747</v>
      </c>
      <c r="N352">
        <v>358</v>
      </c>
      <c r="O352">
        <v>116.31399999999999</v>
      </c>
      <c r="P352">
        <v>353</v>
      </c>
      <c r="Q352">
        <v>-18.144200000000001</v>
      </c>
      <c r="R352">
        <v>342</v>
      </c>
      <c r="S352">
        <f t="shared" si="116"/>
        <v>-0.25458328773197053</v>
      </c>
      <c r="T352">
        <f t="shared" si="117"/>
        <v>338</v>
      </c>
      <c r="U352">
        <f t="shared" si="118"/>
        <v>686850.5293226795</v>
      </c>
      <c r="V352">
        <f t="shared" si="119"/>
        <v>224</v>
      </c>
      <c r="W352">
        <f t="shared" si="120"/>
        <v>28.320808402343342</v>
      </c>
      <c r="X352">
        <f t="shared" si="121"/>
        <v>336</v>
      </c>
      <c r="Y352">
        <f t="shared" si="122"/>
        <v>337</v>
      </c>
      <c r="Z352">
        <v>6.6000000000000003E-2</v>
      </c>
      <c r="AA352">
        <v>354</v>
      </c>
      <c r="AB352">
        <v>0.1512</v>
      </c>
      <c r="AC352">
        <f t="shared" si="123"/>
        <v>0.1086</v>
      </c>
      <c r="AD352">
        <v>346</v>
      </c>
      <c r="AE352">
        <v>0.1336</v>
      </c>
      <c r="AF352">
        <v>338</v>
      </c>
      <c r="AG352">
        <v>8.7300000000000003E-2</v>
      </c>
      <c r="AH352">
        <v>344</v>
      </c>
      <c r="AI352">
        <f t="shared" si="124"/>
        <v>321.16666666666669</v>
      </c>
      <c r="AJ352">
        <f>IF(C352=1,(AI352/Z352),REF)</f>
        <v>4866.1616161616166</v>
      </c>
      <c r="AK352">
        <f t="shared" si="125"/>
        <v>354</v>
      </c>
      <c r="AL352">
        <f>IF(B352=1,(AI352/AC352),REF)</f>
        <v>2957.3357888275018</v>
      </c>
      <c r="AM352">
        <f t="shared" si="126"/>
        <v>346</v>
      </c>
      <c r="AN352">
        <f t="shared" si="127"/>
        <v>338</v>
      </c>
      <c r="AO352" t="str">
        <f t="shared" si="128"/>
        <v>Nebraska Omaha</v>
      </c>
      <c r="AP352">
        <f t="shared" si="129"/>
        <v>2.8738191901528071E-2</v>
      </c>
      <c r="AQ352">
        <f t="shared" si="130"/>
        <v>4.0912927694890161E-2</v>
      </c>
      <c r="AR352">
        <f t="shared" si="131"/>
        <v>0.26107136656132346</v>
      </c>
      <c r="AS352" t="str">
        <f t="shared" si="132"/>
        <v>Nebraska Omaha</v>
      </c>
      <c r="AT352">
        <f t="shared" si="133"/>
        <v>0.26107136656132346</v>
      </c>
      <c r="AU352">
        <f t="shared" si="134"/>
        <v>351</v>
      </c>
      <c r="AV352">
        <f t="shared" si="135"/>
        <v>345</v>
      </c>
      <c r="AW352">
        <f t="shared" si="136"/>
        <v>349</v>
      </c>
      <c r="AX352" t="str">
        <f t="shared" si="137"/>
        <v>Nebraska Omaha</v>
      </c>
      <c r="AY352" t="str">
        <f t="shared" si="138"/>
        <v/>
      </c>
      <c r="AZ352">
        <v>351</v>
      </c>
      <c r="BI352" t="s">
        <v>141</v>
      </c>
      <c r="BJ352">
        <v>0.36569923328723575</v>
      </c>
    </row>
    <row r="353" spans="2:62">
      <c r="B353">
        <v>1</v>
      </c>
      <c r="C353">
        <v>1</v>
      </c>
      <c r="D353" t="s">
        <v>190</v>
      </c>
      <c r="E353">
        <v>66.159099999999995</v>
      </c>
      <c r="F353">
        <v>276</v>
      </c>
      <c r="G353">
        <v>66.126800000000003</v>
      </c>
      <c r="H353">
        <v>227</v>
      </c>
      <c r="I353">
        <v>91.929699999999997</v>
      </c>
      <c r="J353">
        <v>343</v>
      </c>
      <c r="K353">
        <v>92.3626</v>
      </c>
      <c r="L353">
        <v>341</v>
      </c>
      <c r="M353">
        <v>111.253</v>
      </c>
      <c r="N353">
        <v>340</v>
      </c>
      <c r="O353">
        <v>114.56399999999999</v>
      </c>
      <c r="P353">
        <v>349</v>
      </c>
      <c r="Q353">
        <v>-22.201499999999999</v>
      </c>
      <c r="R353">
        <v>354</v>
      </c>
      <c r="S353">
        <f t="shared" si="116"/>
        <v>-0.33557590716923286</v>
      </c>
      <c r="T353">
        <f t="shared" si="117"/>
        <v>355</v>
      </c>
      <c r="U353">
        <f t="shared" si="118"/>
        <v>564393.35021387064</v>
      </c>
      <c r="V353">
        <f t="shared" si="119"/>
        <v>346</v>
      </c>
      <c r="W353">
        <f t="shared" si="120"/>
        <v>29.777448427681868</v>
      </c>
      <c r="X353">
        <f t="shared" si="121"/>
        <v>354</v>
      </c>
      <c r="Y353">
        <f t="shared" si="122"/>
        <v>354.5</v>
      </c>
      <c r="Z353">
        <v>9.0499999999999997E-2</v>
      </c>
      <c r="AA353">
        <v>347</v>
      </c>
      <c r="AB353">
        <v>5.8000000000000003E-2</v>
      </c>
      <c r="AC353">
        <f t="shared" si="123"/>
        <v>7.4249999999999997E-2</v>
      </c>
      <c r="AD353">
        <v>353</v>
      </c>
      <c r="AE353">
        <v>0.14149999999999999</v>
      </c>
      <c r="AF353">
        <v>331</v>
      </c>
      <c r="AG353">
        <v>3.5200000000000002E-2</v>
      </c>
      <c r="AH353">
        <v>356</v>
      </c>
      <c r="AI353">
        <f t="shared" si="124"/>
        <v>349.25</v>
      </c>
      <c r="AJ353">
        <f>IF(C353=1,(AI353/Z353),REF)</f>
        <v>3859.1160220994475</v>
      </c>
      <c r="AK353">
        <f t="shared" si="125"/>
        <v>348</v>
      </c>
      <c r="AL353">
        <f>IF(B353=1,(AI353/AC353),REF)</f>
        <v>4703.7037037037035</v>
      </c>
      <c r="AM353">
        <f t="shared" si="126"/>
        <v>355</v>
      </c>
      <c r="AN353">
        <f t="shared" si="127"/>
        <v>331</v>
      </c>
      <c r="AO353" t="str">
        <f t="shared" si="128"/>
        <v>Maine</v>
      </c>
      <c r="AP353">
        <f t="shared" si="129"/>
        <v>4.0330532245568033E-2</v>
      </c>
      <c r="AQ353">
        <f t="shared" si="130"/>
        <v>2.6395796797281733E-2</v>
      </c>
      <c r="AR353">
        <f t="shared" si="131"/>
        <v>0.25662968733662306</v>
      </c>
      <c r="AS353" t="str">
        <f t="shared" si="132"/>
        <v>Maine</v>
      </c>
      <c r="AT353">
        <f t="shared" si="133"/>
        <v>0.25662968733662306</v>
      </c>
      <c r="AU353">
        <f t="shared" si="134"/>
        <v>352</v>
      </c>
      <c r="AV353">
        <f t="shared" si="135"/>
        <v>345.33333333333331</v>
      </c>
      <c r="AW353">
        <f t="shared" si="136"/>
        <v>350</v>
      </c>
      <c r="AX353" t="str">
        <f t="shared" si="137"/>
        <v>Maine</v>
      </c>
      <c r="AY353" t="str">
        <f t="shared" si="138"/>
        <v/>
      </c>
      <c r="AZ353">
        <v>352</v>
      </c>
      <c r="BI353" t="s">
        <v>178</v>
      </c>
      <c r="BJ353">
        <v>0.3644386498350406</v>
      </c>
    </row>
    <row r="354" spans="2:62">
      <c r="B354">
        <v>1</v>
      </c>
      <c r="C354">
        <v>1</v>
      </c>
      <c r="D354" t="s">
        <v>79</v>
      </c>
      <c r="E354">
        <v>66.191699999999997</v>
      </c>
      <c r="F354">
        <v>273</v>
      </c>
      <c r="G354">
        <v>64.489800000000002</v>
      </c>
      <c r="H354">
        <v>315</v>
      </c>
      <c r="I354">
        <v>92.295000000000002</v>
      </c>
      <c r="J354">
        <v>338</v>
      </c>
      <c r="K354">
        <v>91.598600000000005</v>
      </c>
      <c r="L354">
        <v>347</v>
      </c>
      <c r="M354">
        <v>107.53100000000001</v>
      </c>
      <c r="N354">
        <v>295</v>
      </c>
      <c r="O354">
        <v>111.40600000000001</v>
      </c>
      <c r="P354">
        <v>327</v>
      </c>
      <c r="Q354">
        <v>-19.806899999999999</v>
      </c>
      <c r="R354">
        <v>346</v>
      </c>
      <c r="S354">
        <f t="shared" si="116"/>
        <v>-0.29924295644317944</v>
      </c>
      <c r="T354">
        <f t="shared" si="117"/>
        <v>350</v>
      </c>
      <c r="U354">
        <f t="shared" si="118"/>
        <v>555368.45363451971</v>
      </c>
      <c r="V354">
        <f t="shared" si="119"/>
        <v>351</v>
      </c>
      <c r="W354">
        <f t="shared" si="120"/>
        <v>28.461002592601893</v>
      </c>
      <c r="X354">
        <f t="shared" si="121"/>
        <v>339</v>
      </c>
      <c r="Y354">
        <f t="shared" si="122"/>
        <v>344.5</v>
      </c>
      <c r="Z354">
        <v>8.1299999999999997E-2</v>
      </c>
      <c r="AA354">
        <v>352</v>
      </c>
      <c r="AB354">
        <v>6.6799999999999998E-2</v>
      </c>
      <c r="AC354">
        <f t="shared" si="123"/>
        <v>7.4050000000000005E-2</v>
      </c>
      <c r="AD354">
        <v>354</v>
      </c>
      <c r="AE354">
        <v>0.18160000000000001</v>
      </c>
      <c r="AF354">
        <v>300</v>
      </c>
      <c r="AG354">
        <v>9.7699999999999995E-2</v>
      </c>
      <c r="AH354">
        <v>338</v>
      </c>
      <c r="AI354">
        <f t="shared" si="124"/>
        <v>339.58333333333331</v>
      </c>
      <c r="AJ354">
        <f>IF(C354=1,(AI354/Z354),REF)</f>
        <v>4176.9167691676912</v>
      </c>
      <c r="AK354">
        <f t="shared" si="125"/>
        <v>352</v>
      </c>
      <c r="AL354">
        <f>IF(B354=1,(AI354/AC354),REF)</f>
        <v>4585.8654062570331</v>
      </c>
      <c r="AM354">
        <f t="shared" si="126"/>
        <v>353</v>
      </c>
      <c r="AN354">
        <f t="shared" si="127"/>
        <v>300</v>
      </c>
      <c r="AO354" t="str">
        <f t="shared" si="128"/>
        <v>Central Connecticut</v>
      </c>
      <c r="AP354">
        <f t="shared" si="129"/>
        <v>3.5945052417978733E-2</v>
      </c>
      <c r="AQ354">
        <f t="shared" si="130"/>
        <v>2.6408316287677213E-2</v>
      </c>
      <c r="AR354">
        <f t="shared" si="131"/>
        <v>0.24976522459646364</v>
      </c>
      <c r="AS354" t="str">
        <f t="shared" si="132"/>
        <v>Central Connecticut</v>
      </c>
      <c r="AT354">
        <f t="shared" si="133"/>
        <v>0.24976522459646364</v>
      </c>
      <c r="AU354">
        <f t="shared" si="134"/>
        <v>353</v>
      </c>
      <c r="AV354">
        <f t="shared" si="135"/>
        <v>335.66666666666669</v>
      </c>
      <c r="AW354">
        <f t="shared" si="136"/>
        <v>344</v>
      </c>
      <c r="AX354" t="str">
        <f t="shared" si="137"/>
        <v>Central Connecticut</v>
      </c>
      <c r="AY354" t="str">
        <f t="shared" si="138"/>
        <v/>
      </c>
      <c r="AZ354">
        <v>353</v>
      </c>
      <c r="BI354" t="s">
        <v>243</v>
      </c>
      <c r="BJ354">
        <v>0.36395308649451202</v>
      </c>
    </row>
    <row r="355" spans="2:62">
      <c r="B355">
        <v>1</v>
      </c>
      <c r="C355">
        <v>1</v>
      </c>
      <c r="D355" t="s">
        <v>211</v>
      </c>
      <c r="E355">
        <v>72.634799999999998</v>
      </c>
      <c r="F355">
        <v>20</v>
      </c>
      <c r="G355">
        <v>70.668599999999998</v>
      </c>
      <c r="H355">
        <v>25</v>
      </c>
      <c r="I355">
        <v>90.825299999999999</v>
      </c>
      <c r="J355">
        <v>347</v>
      </c>
      <c r="K355">
        <v>92.869900000000001</v>
      </c>
      <c r="L355">
        <v>339</v>
      </c>
      <c r="M355">
        <v>111.91</v>
      </c>
      <c r="N355">
        <v>344</v>
      </c>
      <c r="O355">
        <v>115.434</v>
      </c>
      <c r="P355">
        <v>351</v>
      </c>
      <c r="Q355">
        <v>-22.563800000000001</v>
      </c>
      <c r="R355">
        <v>355</v>
      </c>
      <c r="S355">
        <f t="shared" si="116"/>
        <v>-0.31065136821468492</v>
      </c>
      <c r="T355">
        <f t="shared" si="117"/>
        <v>352</v>
      </c>
      <c r="U355">
        <f t="shared" si="118"/>
        <v>626461.9541460711</v>
      </c>
      <c r="V355">
        <f t="shared" si="119"/>
        <v>303</v>
      </c>
      <c r="W355">
        <f t="shared" si="120"/>
        <v>27.45296440643202</v>
      </c>
      <c r="X355">
        <f t="shared" si="121"/>
        <v>317</v>
      </c>
      <c r="Y355">
        <f t="shared" si="122"/>
        <v>334.5</v>
      </c>
      <c r="Z355">
        <v>7.4399999999999994E-2</v>
      </c>
      <c r="AA355">
        <v>353</v>
      </c>
      <c r="AB355">
        <v>6.9599999999999995E-2</v>
      </c>
      <c r="AC355">
        <f t="shared" si="123"/>
        <v>7.1999999999999995E-2</v>
      </c>
      <c r="AD355">
        <v>355</v>
      </c>
      <c r="AE355">
        <v>0.1681</v>
      </c>
      <c r="AF355">
        <v>308</v>
      </c>
      <c r="AG355">
        <v>4.8599999999999997E-2</v>
      </c>
      <c r="AH355">
        <v>354</v>
      </c>
      <c r="AI355">
        <f t="shared" si="124"/>
        <v>334.41666666666669</v>
      </c>
      <c r="AJ355">
        <f>IF(C355=1,(AI355/Z355),REF)</f>
        <v>4494.847670250897</v>
      </c>
      <c r="AK355">
        <f t="shared" si="125"/>
        <v>353</v>
      </c>
      <c r="AL355">
        <f>IF(B355=1,(AI355/AC355),REF)</f>
        <v>4644.6759259259261</v>
      </c>
      <c r="AM355">
        <f t="shared" si="126"/>
        <v>354</v>
      </c>
      <c r="AN355">
        <f t="shared" si="127"/>
        <v>308</v>
      </c>
      <c r="AO355" t="str">
        <f t="shared" si="128"/>
        <v>Mississippi Valley St.</v>
      </c>
      <c r="AP355">
        <f t="shared" si="129"/>
        <v>3.2653940385877205E-2</v>
      </c>
      <c r="AQ355">
        <f t="shared" si="130"/>
        <v>2.5636361221928729E-2</v>
      </c>
      <c r="AR355">
        <f t="shared" si="131"/>
        <v>0.24312326684476565</v>
      </c>
      <c r="AS355" t="str">
        <f t="shared" si="132"/>
        <v>Mississippi Valley St.</v>
      </c>
      <c r="AT355">
        <f t="shared" si="133"/>
        <v>0.24312326684476565</v>
      </c>
      <c r="AU355">
        <f t="shared" si="134"/>
        <v>354</v>
      </c>
      <c r="AV355">
        <f t="shared" si="135"/>
        <v>339</v>
      </c>
      <c r="AW355">
        <f t="shared" si="136"/>
        <v>346</v>
      </c>
      <c r="AX355" t="str">
        <f t="shared" si="137"/>
        <v>Mississippi Valley St.</v>
      </c>
      <c r="AY355" t="str">
        <f t="shared" si="138"/>
        <v/>
      </c>
      <c r="AZ355">
        <v>354</v>
      </c>
      <c r="BI355" t="s">
        <v>80</v>
      </c>
      <c r="BJ355">
        <v>0.36279985751515531</v>
      </c>
    </row>
    <row r="356" spans="2:62">
      <c r="B356">
        <v>1</v>
      </c>
      <c r="C356">
        <v>1</v>
      </c>
      <c r="D356" t="s">
        <v>156</v>
      </c>
      <c r="E356">
        <v>67.7517</v>
      </c>
      <c r="F356">
        <v>193</v>
      </c>
      <c r="G356">
        <v>64.582599999999999</v>
      </c>
      <c r="H356">
        <v>310</v>
      </c>
      <c r="I356">
        <v>95.856999999999999</v>
      </c>
      <c r="J356">
        <v>299</v>
      </c>
      <c r="K356">
        <v>94.974999999999994</v>
      </c>
      <c r="L356">
        <v>318</v>
      </c>
      <c r="M356">
        <v>114.604</v>
      </c>
      <c r="N356">
        <v>355</v>
      </c>
      <c r="O356">
        <v>116.828</v>
      </c>
      <c r="P356">
        <v>355</v>
      </c>
      <c r="Q356">
        <v>-21.852699999999999</v>
      </c>
      <c r="R356">
        <v>353</v>
      </c>
      <c r="S356">
        <f t="shared" si="116"/>
        <v>-0.32254541214464005</v>
      </c>
      <c r="T356">
        <f t="shared" si="117"/>
        <v>354</v>
      </c>
      <c r="U356">
        <f t="shared" si="118"/>
        <v>611137.31426981243</v>
      </c>
      <c r="V356">
        <f t="shared" si="119"/>
        <v>320</v>
      </c>
      <c r="W356">
        <f t="shared" si="120"/>
        <v>30.002324938549744</v>
      </c>
      <c r="X356">
        <f t="shared" si="121"/>
        <v>356</v>
      </c>
      <c r="Y356">
        <f t="shared" si="122"/>
        <v>355</v>
      </c>
      <c r="Z356">
        <v>6.1100000000000002E-2</v>
      </c>
      <c r="AA356">
        <v>355</v>
      </c>
      <c r="AB356">
        <v>0.10050000000000001</v>
      </c>
      <c r="AC356">
        <f t="shared" si="123"/>
        <v>8.0800000000000011E-2</v>
      </c>
      <c r="AD356">
        <v>351</v>
      </c>
      <c r="AE356">
        <v>7.0699999999999999E-2</v>
      </c>
      <c r="AF356">
        <v>355</v>
      </c>
      <c r="AG356">
        <v>7.8600000000000003E-2</v>
      </c>
      <c r="AH356">
        <v>348</v>
      </c>
      <c r="AI356">
        <f t="shared" si="124"/>
        <v>347.16666666666669</v>
      </c>
      <c r="AJ356">
        <f>IF(C356=1,(AI356/Z356),REF)</f>
        <v>5681.9421713038737</v>
      </c>
      <c r="AK356">
        <f t="shared" si="125"/>
        <v>355</v>
      </c>
      <c r="AL356">
        <f>IF(B356=1,(AI356/AC356),REF)</f>
        <v>4296.6171617161717</v>
      </c>
      <c r="AM356">
        <f t="shared" si="126"/>
        <v>351</v>
      </c>
      <c r="AN356">
        <f t="shared" si="127"/>
        <v>351</v>
      </c>
      <c r="AO356" t="str">
        <f t="shared" si="128"/>
        <v>Incarnate Word</v>
      </c>
      <c r="AP356">
        <f t="shared" si="129"/>
        <v>2.6195439367941768E-2</v>
      </c>
      <c r="AQ356">
        <f t="shared" si="130"/>
        <v>2.9051184292194915E-2</v>
      </c>
      <c r="AR356">
        <f t="shared" si="131"/>
        <v>0.23796347285363348</v>
      </c>
      <c r="AS356" t="str">
        <f t="shared" si="132"/>
        <v>Incarnate Word</v>
      </c>
      <c r="AT356">
        <f t="shared" si="133"/>
        <v>0.23796347285363348</v>
      </c>
      <c r="AU356">
        <f t="shared" si="134"/>
        <v>355</v>
      </c>
      <c r="AV356">
        <f t="shared" si="135"/>
        <v>352.33333333333331</v>
      </c>
      <c r="AW356">
        <f t="shared" si="136"/>
        <v>356</v>
      </c>
      <c r="AX356" t="str">
        <f t="shared" si="137"/>
        <v>Incarnate Word</v>
      </c>
      <c r="AY356" t="str">
        <f t="shared" si="138"/>
        <v/>
      </c>
      <c r="AZ356">
        <v>355</v>
      </c>
      <c r="BI356" t="s">
        <v>313</v>
      </c>
      <c r="BJ356">
        <v>0.35874989057511619</v>
      </c>
    </row>
    <row r="357" spans="2:62">
      <c r="B357">
        <v>1</v>
      </c>
      <c r="C357">
        <v>1</v>
      </c>
      <c r="D357" t="s">
        <v>112</v>
      </c>
      <c r="E357">
        <v>66.336200000000005</v>
      </c>
      <c r="F357">
        <v>271</v>
      </c>
      <c r="G357">
        <v>64.635499999999993</v>
      </c>
      <c r="H357">
        <v>303</v>
      </c>
      <c r="I357">
        <v>82.056200000000004</v>
      </c>
      <c r="J357">
        <v>357</v>
      </c>
      <c r="K357">
        <v>83.534400000000005</v>
      </c>
      <c r="L357">
        <v>357</v>
      </c>
      <c r="M357">
        <v>107.59</v>
      </c>
      <c r="N357">
        <v>296</v>
      </c>
      <c r="O357">
        <v>108.91</v>
      </c>
      <c r="P357">
        <v>282</v>
      </c>
      <c r="Q357">
        <v>-25.375299999999999</v>
      </c>
      <c r="R357">
        <v>357</v>
      </c>
      <c r="S357">
        <f t="shared" si="116"/>
        <v>-0.38253020221236655</v>
      </c>
      <c r="T357">
        <f t="shared" si="117"/>
        <v>357</v>
      </c>
      <c r="U357">
        <f t="shared" si="118"/>
        <v>462893.73715136573</v>
      </c>
      <c r="V357">
        <f t="shared" si="119"/>
        <v>357</v>
      </c>
      <c r="W357">
        <f t="shared" si="120"/>
        <v>27.387842587329096</v>
      </c>
      <c r="X357">
        <f t="shared" si="121"/>
        <v>314</v>
      </c>
      <c r="Y357">
        <f t="shared" si="122"/>
        <v>335.5</v>
      </c>
      <c r="Z357">
        <v>5.2699999999999997E-2</v>
      </c>
      <c r="AA357">
        <v>356</v>
      </c>
      <c r="AB357">
        <v>3.4799999999999998E-2</v>
      </c>
      <c r="AC357">
        <f t="shared" si="123"/>
        <v>4.3749999999999997E-2</v>
      </c>
      <c r="AD357">
        <v>357</v>
      </c>
      <c r="AE357">
        <v>3.4099999999999998E-2</v>
      </c>
      <c r="AF357">
        <v>358</v>
      </c>
      <c r="AG357">
        <v>3.5700000000000003E-2</v>
      </c>
      <c r="AH357">
        <v>355</v>
      </c>
      <c r="AI357">
        <f t="shared" si="124"/>
        <v>353.25</v>
      </c>
      <c r="AJ357">
        <f>IF(C357=1,(AI357/Z357),REF)</f>
        <v>6703.0360531309298</v>
      </c>
      <c r="AK357">
        <f t="shared" si="125"/>
        <v>356</v>
      </c>
      <c r="AL357">
        <f>IF(B357=1,(AI357/AC357),REF)</f>
        <v>8074.2857142857147</v>
      </c>
      <c r="AM357">
        <f t="shared" si="126"/>
        <v>357</v>
      </c>
      <c r="AN357">
        <f t="shared" si="127"/>
        <v>356</v>
      </c>
      <c r="AO357" t="str">
        <f t="shared" si="128"/>
        <v>Eastern Illinois</v>
      </c>
      <c r="AP357">
        <f t="shared" si="129"/>
        <v>2.2223764049729488E-2</v>
      </c>
      <c r="AQ357">
        <f t="shared" si="130"/>
        <v>1.45372867217591E-2</v>
      </c>
      <c r="AR357">
        <f t="shared" si="131"/>
        <v>0.2021823166176524</v>
      </c>
      <c r="AS357" t="str">
        <f t="shared" si="132"/>
        <v>Eastern Illinois</v>
      </c>
      <c r="AT357">
        <f t="shared" si="133"/>
        <v>0.2021823166176524</v>
      </c>
      <c r="AU357">
        <f t="shared" si="134"/>
        <v>356</v>
      </c>
      <c r="AV357">
        <f t="shared" si="135"/>
        <v>356.33333333333331</v>
      </c>
      <c r="AW357">
        <f t="shared" si="136"/>
        <v>358</v>
      </c>
      <c r="AX357" t="str">
        <f t="shared" si="137"/>
        <v>Eastern Illinois</v>
      </c>
      <c r="AY357" t="str">
        <f t="shared" si="138"/>
        <v/>
      </c>
      <c r="AZ357">
        <v>356</v>
      </c>
      <c r="BI357" t="s">
        <v>138</v>
      </c>
      <c r="BJ357">
        <v>0.35567503871194756</v>
      </c>
    </row>
    <row r="358" spans="2:62">
      <c r="B358">
        <v>1</v>
      </c>
      <c r="C358">
        <v>1</v>
      </c>
      <c r="D358" t="s">
        <v>102</v>
      </c>
      <c r="E358">
        <v>70.452699999999993</v>
      </c>
      <c r="F358">
        <v>67</v>
      </c>
      <c r="G358">
        <v>68.320400000000006</v>
      </c>
      <c r="H358">
        <v>102</v>
      </c>
      <c r="I358">
        <v>85.765100000000004</v>
      </c>
      <c r="J358">
        <v>356</v>
      </c>
      <c r="K358">
        <v>86.349100000000007</v>
      </c>
      <c r="L358">
        <v>356</v>
      </c>
      <c r="M358">
        <v>107.462</v>
      </c>
      <c r="N358">
        <v>292</v>
      </c>
      <c r="O358">
        <v>110.64400000000001</v>
      </c>
      <c r="P358">
        <v>316</v>
      </c>
      <c r="Q358">
        <v>-24.295000000000002</v>
      </c>
      <c r="R358">
        <v>356</v>
      </c>
      <c r="S358">
        <f t="shared" si="116"/>
        <v>-0.34483987128953186</v>
      </c>
      <c r="T358">
        <f t="shared" si="117"/>
        <v>356</v>
      </c>
      <c r="U358">
        <f t="shared" si="118"/>
        <v>525307.10178965575</v>
      </c>
      <c r="V358">
        <f t="shared" si="119"/>
        <v>355</v>
      </c>
      <c r="W358">
        <f t="shared" si="120"/>
        <v>26.447641374070876</v>
      </c>
      <c r="X358">
        <f t="shared" si="121"/>
        <v>279</v>
      </c>
      <c r="Y358">
        <f t="shared" si="122"/>
        <v>317.5</v>
      </c>
      <c r="Z358">
        <v>4.3299999999999998E-2</v>
      </c>
      <c r="AA358">
        <v>358</v>
      </c>
      <c r="AB358">
        <v>6.4299999999999996E-2</v>
      </c>
      <c r="AC358">
        <f t="shared" si="123"/>
        <v>5.3800000000000001E-2</v>
      </c>
      <c r="AD358">
        <v>356</v>
      </c>
      <c r="AE358">
        <v>0.1186</v>
      </c>
      <c r="AF358">
        <v>342</v>
      </c>
      <c r="AG358">
        <v>2.6599999999999999E-2</v>
      </c>
      <c r="AH358">
        <v>358</v>
      </c>
      <c r="AI358">
        <f t="shared" si="124"/>
        <v>347.41666666666669</v>
      </c>
      <c r="AJ358">
        <f>IF(C358=1,(AI358/Z358),REF)</f>
        <v>8023.479599692072</v>
      </c>
      <c r="AK358">
        <f t="shared" si="125"/>
        <v>358</v>
      </c>
      <c r="AL358">
        <f>IF(B358=1,(AI358/AC358),REF)</f>
        <v>6457.5588599752173</v>
      </c>
      <c r="AM358">
        <f t="shared" si="126"/>
        <v>356</v>
      </c>
      <c r="AN358">
        <f t="shared" si="127"/>
        <v>342</v>
      </c>
      <c r="AO358" t="str">
        <f t="shared" si="128"/>
        <v>Delaware St.</v>
      </c>
      <c r="AP358">
        <f t="shared" si="129"/>
        <v>1.7934355693344398E-2</v>
      </c>
      <c r="AQ358">
        <f t="shared" si="130"/>
        <v>1.8383027715662404E-2</v>
      </c>
      <c r="AR358">
        <f t="shared" si="131"/>
        <v>0.2012027082332937</v>
      </c>
      <c r="AS358" t="str">
        <f t="shared" si="132"/>
        <v>Delaware St.</v>
      </c>
      <c r="AT358">
        <f t="shared" si="133"/>
        <v>0.2012027082332937</v>
      </c>
      <c r="AU358">
        <f t="shared" si="134"/>
        <v>357</v>
      </c>
      <c r="AV358">
        <f t="shared" si="135"/>
        <v>351.66666666666669</v>
      </c>
      <c r="AW358">
        <f t="shared" si="136"/>
        <v>355</v>
      </c>
      <c r="AX358" t="str">
        <f t="shared" si="137"/>
        <v>Delaware St.</v>
      </c>
      <c r="AY358" t="str">
        <f t="shared" si="138"/>
        <v/>
      </c>
      <c r="AZ358">
        <v>357</v>
      </c>
      <c r="BI358" t="s">
        <v>140</v>
      </c>
      <c r="BJ358">
        <v>0.35527762586529638</v>
      </c>
    </row>
    <row r="359" spans="2:62">
      <c r="B359">
        <v>1</v>
      </c>
      <c r="C359">
        <v>1</v>
      </c>
      <c r="D359" t="s">
        <v>162</v>
      </c>
      <c r="E359">
        <v>63.0657</v>
      </c>
      <c r="F359">
        <v>351</v>
      </c>
      <c r="G359">
        <v>62.272399999999998</v>
      </c>
      <c r="H359">
        <v>347</v>
      </c>
      <c r="I359">
        <v>81.485299999999995</v>
      </c>
      <c r="J359">
        <v>358</v>
      </c>
      <c r="K359">
        <v>79.542599999999993</v>
      </c>
      <c r="L359">
        <v>358</v>
      </c>
      <c r="M359">
        <v>108.58199999999999</v>
      </c>
      <c r="N359">
        <v>311</v>
      </c>
      <c r="O359">
        <v>111.11</v>
      </c>
      <c r="P359">
        <v>323</v>
      </c>
      <c r="Q359">
        <v>-31.5669</v>
      </c>
      <c r="R359">
        <v>358</v>
      </c>
      <c r="S359">
        <f t="shared" si="116"/>
        <v>-0.50054784137811847</v>
      </c>
      <c r="T359">
        <f t="shared" si="117"/>
        <v>358</v>
      </c>
      <c r="U359">
        <f t="shared" si="118"/>
        <v>399018.27408648963</v>
      </c>
      <c r="V359">
        <f t="shared" si="119"/>
        <v>358</v>
      </c>
      <c r="W359">
        <f t="shared" si="120"/>
        <v>29.744852220572803</v>
      </c>
      <c r="X359">
        <f t="shared" si="121"/>
        <v>353</v>
      </c>
      <c r="Y359">
        <f t="shared" si="122"/>
        <v>355.5</v>
      </c>
      <c r="Z359">
        <v>4.6699999999999998E-2</v>
      </c>
      <c r="AA359">
        <v>357</v>
      </c>
      <c r="AB359">
        <v>1.1900000000000001E-2</v>
      </c>
      <c r="AC359">
        <f t="shared" si="123"/>
        <v>2.93E-2</v>
      </c>
      <c r="AD359">
        <v>358</v>
      </c>
      <c r="AE359">
        <v>9.4700000000000006E-2</v>
      </c>
      <c r="AF359">
        <v>349</v>
      </c>
      <c r="AG359">
        <v>2.98E-2</v>
      </c>
      <c r="AH359">
        <v>357</v>
      </c>
      <c r="AI359">
        <f t="shared" si="124"/>
        <v>355.91666666666669</v>
      </c>
      <c r="AJ359">
        <f>IF(C359=1,(AI359/Z359),REF)</f>
        <v>7621.3418986438264</v>
      </c>
      <c r="AK359">
        <f t="shared" si="125"/>
        <v>357</v>
      </c>
      <c r="AL359">
        <f>IF(B359=1,(AI359/AC359),REF)</f>
        <v>12147.326507394768</v>
      </c>
      <c r="AM359">
        <f t="shared" si="126"/>
        <v>358</v>
      </c>
      <c r="AN359">
        <f t="shared" si="127"/>
        <v>349</v>
      </c>
      <c r="AO359" t="str">
        <f t="shared" si="128"/>
        <v>IUPUI</v>
      </c>
      <c r="AP359">
        <f t="shared" si="129"/>
        <v>1.9442311360977588E-2</v>
      </c>
      <c r="AQ359">
        <f t="shared" si="130"/>
        <v>9.2512591170293354E-3</v>
      </c>
      <c r="AR359">
        <f t="shared" si="131"/>
        <v>0.1831056894612188</v>
      </c>
      <c r="AS359" t="str">
        <f t="shared" si="132"/>
        <v>IUPUI</v>
      </c>
      <c r="AT359">
        <f t="shared" si="133"/>
        <v>0.1831056894612188</v>
      </c>
      <c r="AU359">
        <f t="shared" si="134"/>
        <v>358</v>
      </c>
      <c r="AV359">
        <f t="shared" si="135"/>
        <v>355</v>
      </c>
      <c r="AW359">
        <f t="shared" si="136"/>
        <v>357</v>
      </c>
      <c r="AX359" t="str">
        <f t="shared" si="137"/>
        <v>IUPUI</v>
      </c>
      <c r="AY359" t="str">
        <f t="shared" si="138"/>
        <v/>
      </c>
      <c r="AZ359">
        <v>358</v>
      </c>
      <c r="BI359" t="s">
        <v>117</v>
      </c>
      <c r="BJ359">
        <v>0.3519834461355611</v>
      </c>
    </row>
    <row r="360" spans="2:62">
      <c r="BI360" t="s">
        <v>66</v>
      </c>
      <c r="BJ360">
        <v>0.34499733678108874</v>
      </c>
    </row>
    <row r="361" spans="2:62">
      <c r="BI361" t="s">
        <v>309</v>
      </c>
      <c r="BJ361">
        <v>0.34308365973708166</v>
      </c>
    </row>
    <row r="362" spans="2:62">
      <c r="BI362" t="s">
        <v>282</v>
      </c>
      <c r="BJ362">
        <v>0.34232942934326932</v>
      </c>
    </row>
    <row r="363" spans="2:62">
      <c r="BI363" t="s">
        <v>74</v>
      </c>
      <c r="BJ363">
        <v>0.33745163013017698</v>
      </c>
    </row>
    <row r="364" spans="2:62">
      <c r="BI364" t="s">
        <v>207</v>
      </c>
      <c r="BJ364">
        <v>0.32779940083567793</v>
      </c>
    </row>
    <row r="365" spans="2:62">
      <c r="BI365" t="s">
        <v>39</v>
      </c>
      <c r="BJ365">
        <v>0.31450590185213195</v>
      </c>
    </row>
    <row r="366" spans="2:62">
      <c r="BI366" t="s">
        <v>152</v>
      </c>
      <c r="BJ366">
        <v>0.31309047245501226</v>
      </c>
    </row>
    <row r="367" spans="2:62">
      <c r="BI367" t="s">
        <v>151</v>
      </c>
      <c r="BJ367">
        <v>0.31068011241712756</v>
      </c>
    </row>
    <row r="368" spans="2:62">
      <c r="BI368" t="s">
        <v>383</v>
      </c>
      <c r="BJ368">
        <v>0.31046164089206801</v>
      </c>
    </row>
    <row r="369" spans="61:62">
      <c r="BI369" t="s">
        <v>249</v>
      </c>
      <c r="BJ369">
        <v>0.30993164794169387</v>
      </c>
    </row>
    <row r="370" spans="61:62">
      <c r="BI370" t="s">
        <v>57</v>
      </c>
      <c r="BJ370">
        <v>0.30951796704207019</v>
      </c>
    </row>
    <row r="371" spans="61:62">
      <c r="BI371" t="s">
        <v>238</v>
      </c>
      <c r="BJ371">
        <v>0.30715180855911284</v>
      </c>
    </row>
    <row r="372" spans="61:62">
      <c r="BI372" t="s">
        <v>149</v>
      </c>
      <c r="BJ372">
        <v>0.30585887054845673</v>
      </c>
    </row>
    <row r="373" spans="61:62">
      <c r="BI373" t="s">
        <v>43</v>
      </c>
      <c r="BJ373">
        <v>0.29765919066273244</v>
      </c>
    </row>
    <row r="374" spans="61:62">
      <c r="BI374" t="s">
        <v>85</v>
      </c>
      <c r="BJ374">
        <v>0.29246157435106318</v>
      </c>
    </row>
    <row r="375" spans="61:62">
      <c r="BI375" t="s">
        <v>119</v>
      </c>
      <c r="BJ375">
        <v>0.28114346357744696</v>
      </c>
    </row>
    <row r="376" spans="61:62">
      <c r="BI376" t="s">
        <v>82</v>
      </c>
      <c r="BJ376">
        <v>0.27806187786736808</v>
      </c>
    </row>
    <row r="377" spans="61:62">
      <c r="BI377" t="s">
        <v>174</v>
      </c>
      <c r="BJ377">
        <v>0.27479168575002461</v>
      </c>
    </row>
    <row r="378" spans="61:62">
      <c r="BI378" t="s">
        <v>147</v>
      </c>
      <c r="BJ378">
        <v>0.26818478818779729</v>
      </c>
    </row>
    <row r="379" spans="61:62">
      <c r="BI379" t="s">
        <v>93</v>
      </c>
      <c r="BJ379">
        <v>0.26334871860314862</v>
      </c>
    </row>
    <row r="380" spans="61:62">
      <c r="BI380" t="s">
        <v>48</v>
      </c>
      <c r="BJ380">
        <v>0.2613129066161487</v>
      </c>
    </row>
    <row r="381" spans="61:62">
      <c r="BI381" t="s">
        <v>224</v>
      </c>
      <c r="BJ381">
        <v>0.26075468491893855</v>
      </c>
    </row>
    <row r="382" spans="61:62">
      <c r="BI382" t="s">
        <v>190</v>
      </c>
      <c r="BJ382">
        <v>0.25689765922799884</v>
      </c>
    </row>
    <row r="383" spans="61:62">
      <c r="BI383" t="s">
        <v>79</v>
      </c>
      <c r="BJ383">
        <v>0.2502734077962</v>
      </c>
    </row>
    <row r="384" spans="61:62">
      <c r="BI384" t="s">
        <v>211</v>
      </c>
      <c r="BJ384">
        <v>0.24304110930666409</v>
      </c>
    </row>
    <row r="385" spans="61:62">
      <c r="BI385" t="s">
        <v>156</v>
      </c>
      <c r="BJ385">
        <v>0.23820410181052751</v>
      </c>
    </row>
    <row r="386" spans="61:62">
      <c r="BI386" t="s">
        <v>112</v>
      </c>
      <c r="BJ386">
        <v>0.20246437326821839</v>
      </c>
    </row>
    <row r="387" spans="61:62">
      <c r="BI387" t="s">
        <v>102</v>
      </c>
      <c r="BJ387">
        <v>0.2014326318470831</v>
      </c>
    </row>
    <row r="388" spans="61:62">
      <c r="BI388" t="s">
        <v>162</v>
      </c>
      <c r="BJ388">
        <v>0.18338952113483961</v>
      </c>
    </row>
  </sheetData>
  <sortState xmlns:xlrd2="http://schemas.microsoft.com/office/spreadsheetml/2017/richdata2" ref="A2:AZ359">
    <sortCondition ref="AU2:AU35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E339-2888-4C5D-902F-97527F14A46D}">
  <sheetPr>
    <pageSetUpPr fitToPage="1"/>
  </sheetPr>
  <dimension ref="A1:QL89"/>
  <sheetViews>
    <sheetView zoomScale="80" zoomScaleNormal="80" workbookViewId="0">
      <selection activeCell="AA13" sqref="AA13"/>
    </sheetView>
  </sheetViews>
  <sheetFormatPr defaultColWidth="14.42578125" defaultRowHeight="15.75" customHeight="1"/>
  <cols>
    <col min="1" max="1" width="3.85546875" style="487" customWidth="1"/>
    <col min="2" max="2" width="4.7109375" style="487" customWidth="1"/>
    <col min="3" max="3" width="20.5703125" style="487" bestFit="1" customWidth="1"/>
    <col min="4" max="4" width="1.7109375" style="487" customWidth="1"/>
    <col min="5" max="5" width="16.7109375" style="487" customWidth="1"/>
    <col min="6" max="7" width="1.7109375" style="487" customWidth="1"/>
    <col min="8" max="8" width="16.7109375" style="487" customWidth="1"/>
    <col min="9" max="10" width="1.7109375" style="487" customWidth="1"/>
    <col min="11" max="11" width="16.7109375" style="487" customWidth="1"/>
    <col min="12" max="13" width="1.7109375" style="487" customWidth="1"/>
    <col min="14" max="14" width="16.7109375" style="487" customWidth="1"/>
    <col min="15" max="19" width="8.28515625" style="487" customWidth="1"/>
    <col min="20" max="20" width="1.7109375" style="487" customWidth="1"/>
    <col min="21" max="21" width="2.140625" style="487" customWidth="1"/>
    <col min="22" max="26" width="8.28515625" style="487" customWidth="1"/>
    <col min="27" max="27" width="16.7109375" style="487" customWidth="1"/>
    <col min="28" max="29" width="1.7109375" style="487" customWidth="1"/>
    <col min="30" max="30" width="16.7109375" style="487" customWidth="1"/>
    <col min="31" max="32" width="1.7109375" style="487" customWidth="1"/>
    <col min="33" max="33" width="16.7109375" style="487" customWidth="1"/>
    <col min="34" max="35" width="1.7109375" style="487" customWidth="1"/>
    <col min="36" max="36" width="16.7109375" style="487" customWidth="1"/>
    <col min="37" max="37" width="1.7109375" style="487" customWidth="1"/>
    <col min="38" max="38" width="16.7109375" style="487" customWidth="1"/>
    <col min="39" max="39" width="4.7109375" style="487" customWidth="1"/>
    <col min="40" max="40" width="2.7109375" style="487" customWidth="1"/>
    <col min="41" max="41" width="14.42578125" style="487"/>
    <col min="42" max="42" width="21.7109375" style="487" bestFit="1" customWidth="1"/>
    <col min="43" max="16384" width="14.42578125" style="487"/>
  </cols>
  <sheetData>
    <row r="1" spans="1:454" ht="79.5" customHeight="1">
      <c r="A1" s="600" t="s">
        <v>509</v>
      </c>
      <c r="B1" s="600"/>
      <c r="C1" s="600"/>
      <c r="D1" s="600"/>
      <c r="E1" s="600"/>
      <c r="F1" s="600"/>
      <c r="G1" s="600"/>
      <c r="H1" s="600"/>
      <c r="I1" s="600"/>
      <c r="J1" s="600"/>
      <c r="K1" s="600"/>
      <c r="L1" s="600"/>
      <c r="M1" s="600"/>
      <c r="N1" s="600"/>
      <c r="O1" s="600"/>
      <c r="P1" s="600"/>
      <c r="Q1" s="600"/>
      <c r="R1" s="600"/>
      <c r="S1" s="600"/>
      <c r="T1" s="600"/>
      <c r="U1" s="600"/>
      <c r="V1" s="600"/>
      <c r="W1" s="600"/>
      <c r="X1" s="600"/>
      <c r="Y1" s="600"/>
      <c r="Z1" s="600"/>
      <c r="AA1" s="600"/>
      <c r="AB1" s="600"/>
      <c r="AC1" s="600"/>
      <c r="AD1" s="600"/>
      <c r="AE1" s="600"/>
      <c r="AF1" s="600"/>
      <c r="AG1" s="600"/>
      <c r="AH1" s="600"/>
      <c r="AI1" s="600"/>
      <c r="AJ1" s="600"/>
      <c r="AK1" s="600"/>
      <c r="AL1" s="600"/>
      <c r="AM1" s="600"/>
      <c r="AN1" s="600"/>
    </row>
    <row r="2" spans="1:454" s="488" customFormat="1" ht="7.5" customHeight="1">
      <c r="A2" s="600"/>
      <c r="B2" s="600"/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0"/>
      <c r="O2" s="600"/>
      <c r="P2" s="600"/>
      <c r="Q2" s="600"/>
      <c r="R2" s="600"/>
      <c r="S2" s="600"/>
      <c r="T2" s="600"/>
      <c r="U2" s="600"/>
      <c r="V2" s="600"/>
      <c r="W2" s="600"/>
      <c r="X2" s="600"/>
      <c r="Y2" s="600"/>
      <c r="Z2" s="600"/>
      <c r="AA2" s="600"/>
      <c r="AB2" s="600"/>
      <c r="AC2" s="600"/>
      <c r="AD2" s="600"/>
      <c r="AE2" s="600"/>
      <c r="AF2" s="600"/>
      <c r="AG2" s="600"/>
      <c r="AH2" s="600"/>
      <c r="AI2" s="600"/>
      <c r="AJ2" s="600"/>
      <c r="AK2" s="600"/>
      <c r="AL2" s="600"/>
      <c r="AM2" s="600"/>
      <c r="AN2" s="600"/>
    </row>
    <row r="3" spans="1:454" s="518" customFormat="1" ht="21.95" customHeight="1">
      <c r="A3" s="520"/>
      <c r="B3" s="601" t="s">
        <v>503</v>
      </c>
      <c r="C3" s="601"/>
      <c r="D3" s="522"/>
      <c r="E3" s="522" t="s">
        <v>504</v>
      </c>
      <c r="F3" s="522"/>
      <c r="G3" s="522"/>
      <c r="H3" s="522" t="s">
        <v>505</v>
      </c>
      <c r="I3" s="522"/>
      <c r="J3" s="522"/>
      <c r="K3" s="522" t="s">
        <v>506</v>
      </c>
      <c r="L3" s="522"/>
      <c r="M3" s="522"/>
      <c r="N3" s="522" t="s">
        <v>507</v>
      </c>
      <c r="O3" s="522"/>
      <c r="P3" s="522"/>
      <c r="Q3" s="522"/>
      <c r="R3" s="601" t="s">
        <v>508</v>
      </c>
      <c r="S3" s="601"/>
      <c r="T3" s="601"/>
      <c r="U3" s="601"/>
      <c r="V3" s="601"/>
      <c r="W3" s="601"/>
      <c r="X3" s="522"/>
      <c r="Y3" s="522"/>
      <c r="Z3" s="522"/>
      <c r="AA3" s="522" t="s">
        <v>507</v>
      </c>
      <c r="AB3" s="522"/>
      <c r="AC3" s="522"/>
      <c r="AD3" s="522" t="s">
        <v>506</v>
      </c>
      <c r="AE3" s="522"/>
      <c r="AF3" s="522"/>
      <c r="AG3" s="522" t="s">
        <v>505</v>
      </c>
      <c r="AH3" s="522"/>
      <c r="AI3" s="522"/>
      <c r="AJ3" s="522" t="s">
        <v>504</v>
      </c>
      <c r="AK3" s="522"/>
      <c r="AL3" s="601" t="s">
        <v>503</v>
      </c>
      <c r="AM3" s="601"/>
      <c r="AN3" s="520"/>
      <c r="AO3" s="519"/>
      <c r="AP3" s="519"/>
      <c r="AQ3" s="519"/>
      <c r="AR3" s="519"/>
      <c r="AS3" s="519"/>
      <c r="AT3" s="519"/>
      <c r="AU3" s="519"/>
      <c r="AV3" s="519"/>
      <c r="AW3" s="519"/>
      <c r="AX3" s="519"/>
      <c r="AY3" s="519"/>
      <c r="AZ3" s="519"/>
      <c r="BA3" s="519"/>
      <c r="BB3" s="519"/>
      <c r="BC3" s="519"/>
      <c r="BD3" s="519"/>
      <c r="BE3" s="519"/>
      <c r="BF3" s="519"/>
      <c r="BG3" s="519"/>
      <c r="BH3" s="519"/>
      <c r="BI3" s="519"/>
      <c r="BJ3" s="519"/>
      <c r="BK3" s="519"/>
      <c r="BL3" s="519"/>
      <c r="BM3" s="519"/>
      <c r="BN3" s="519"/>
      <c r="BO3" s="519"/>
      <c r="BP3" s="519"/>
      <c r="BQ3" s="519"/>
      <c r="BR3" s="519"/>
      <c r="BS3" s="519"/>
      <c r="BT3" s="519"/>
      <c r="BU3" s="519"/>
      <c r="BV3" s="519"/>
      <c r="BW3" s="519"/>
      <c r="BX3" s="519"/>
      <c r="BY3" s="519"/>
      <c r="BZ3" s="519"/>
      <c r="CA3" s="519"/>
      <c r="CB3" s="519"/>
      <c r="CC3" s="519"/>
      <c r="CD3" s="519"/>
      <c r="CE3" s="519"/>
      <c r="CF3" s="519"/>
      <c r="CG3" s="519"/>
      <c r="CH3" s="519"/>
      <c r="CI3" s="519"/>
      <c r="CJ3" s="519"/>
      <c r="CK3" s="519"/>
      <c r="CL3" s="519"/>
      <c r="CM3" s="519"/>
      <c r="CN3" s="519"/>
      <c r="CO3" s="519"/>
      <c r="CP3" s="519"/>
      <c r="CQ3" s="519"/>
      <c r="CR3" s="519"/>
      <c r="CS3" s="519"/>
      <c r="CT3" s="519"/>
      <c r="CU3" s="519"/>
      <c r="CV3" s="519"/>
      <c r="CW3" s="519"/>
      <c r="CX3" s="519"/>
      <c r="CY3" s="519"/>
      <c r="CZ3" s="519"/>
      <c r="DA3" s="519"/>
      <c r="DB3" s="519"/>
      <c r="DC3" s="519"/>
      <c r="DD3" s="519"/>
      <c r="DE3" s="519"/>
      <c r="DF3" s="519"/>
      <c r="DG3" s="519"/>
      <c r="DH3" s="519"/>
      <c r="DI3" s="519"/>
      <c r="DJ3" s="519"/>
      <c r="DK3" s="519"/>
      <c r="DL3" s="519"/>
      <c r="DM3" s="519"/>
      <c r="DN3" s="519"/>
      <c r="DO3" s="519"/>
      <c r="DP3" s="519"/>
      <c r="DQ3" s="519"/>
      <c r="DR3" s="519"/>
      <c r="DS3" s="519"/>
      <c r="DT3" s="519"/>
      <c r="DU3" s="519"/>
      <c r="DV3" s="519"/>
      <c r="DW3" s="519"/>
      <c r="DX3" s="519"/>
      <c r="DY3" s="519"/>
      <c r="DZ3" s="519"/>
      <c r="EA3" s="519"/>
      <c r="EB3" s="519"/>
      <c r="EC3" s="519"/>
      <c r="ED3" s="519"/>
      <c r="EE3" s="519"/>
      <c r="EF3" s="519"/>
      <c r="EG3" s="519"/>
      <c r="EH3" s="519"/>
      <c r="EI3" s="519"/>
      <c r="EJ3" s="519"/>
      <c r="EK3" s="519"/>
      <c r="EL3" s="519"/>
      <c r="EM3" s="519"/>
      <c r="EN3" s="519"/>
      <c r="EO3" s="519"/>
      <c r="EP3" s="519"/>
      <c r="EQ3" s="519"/>
      <c r="ER3" s="519"/>
      <c r="ES3" s="519"/>
      <c r="ET3" s="519"/>
      <c r="EU3" s="519"/>
      <c r="EV3" s="519"/>
      <c r="EW3" s="519"/>
      <c r="EX3" s="519"/>
      <c r="EY3" s="519"/>
      <c r="EZ3" s="519"/>
      <c r="FA3" s="519"/>
      <c r="FB3" s="519"/>
      <c r="FC3" s="519"/>
      <c r="FD3" s="519"/>
      <c r="FE3" s="519"/>
      <c r="FF3" s="519"/>
      <c r="FG3" s="519"/>
      <c r="FH3" s="519"/>
      <c r="FI3" s="519"/>
      <c r="FJ3" s="519"/>
      <c r="FK3" s="519"/>
      <c r="FL3" s="519"/>
      <c r="FM3" s="519"/>
      <c r="FN3" s="519"/>
      <c r="FO3" s="519"/>
      <c r="FP3" s="519"/>
      <c r="FQ3" s="519"/>
      <c r="FR3" s="519"/>
      <c r="FS3" s="519"/>
      <c r="FT3" s="519"/>
      <c r="FU3" s="519"/>
      <c r="FV3" s="519"/>
      <c r="FW3" s="519"/>
      <c r="FX3" s="519"/>
      <c r="FY3" s="519"/>
      <c r="FZ3" s="519"/>
      <c r="GA3" s="519"/>
      <c r="GB3" s="519"/>
      <c r="GC3" s="519"/>
      <c r="GD3" s="519"/>
      <c r="GE3" s="519"/>
      <c r="GF3" s="519"/>
      <c r="GG3" s="519"/>
      <c r="GH3" s="519"/>
      <c r="GI3" s="519"/>
      <c r="GJ3" s="519"/>
      <c r="GK3" s="519"/>
      <c r="GL3" s="519"/>
      <c r="GM3" s="519"/>
      <c r="GN3" s="519"/>
      <c r="GO3" s="519"/>
      <c r="GP3" s="519"/>
      <c r="GQ3" s="519"/>
      <c r="GR3" s="519"/>
      <c r="GS3" s="519"/>
      <c r="GT3" s="519"/>
      <c r="GU3" s="519"/>
      <c r="GV3" s="519"/>
      <c r="GW3" s="519"/>
      <c r="GX3" s="519"/>
      <c r="GY3" s="519"/>
      <c r="GZ3" s="519"/>
      <c r="HA3" s="519"/>
      <c r="HB3" s="519"/>
      <c r="HC3" s="519"/>
      <c r="HD3" s="519"/>
      <c r="HE3" s="519"/>
      <c r="HF3" s="519"/>
      <c r="HG3" s="519"/>
      <c r="HH3" s="519"/>
      <c r="HI3" s="519"/>
      <c r="HJ3" s="519"/>
      <c r="HK3" s="519"/>
      <c r="HL3" s="519"/>
      <c r="HM3" s="519"/>
      <c r="HN3" s="519"/>
      <c r="HO3" s="519"/>
      <c r="HP3" s="519"/>
      <c r="HQ3" s="519"/>
      <c r="HR3" s="519"/>
      <c r="HS3" s="519"/>
      <c r="HT3" s="519"/>
      <c r="HU3" s="519"/>
      <c r="HV3" s="519"/>
      <c r="HW3" s="519"/>
      <c r="HX3" s="519"/>
      <c r="HY3" s="519"/>
      <c r="HZ3" s="519"/>
      <c r="IA3" s="519"/>
      <c r="IB3" s="519"/>
      <c r="IC3" s="519"/>
      <c r="ID3" s="519"/>
      <c r="IE3" s="519"/>
      <c r="IF3" s="519"/>
      <c r="IG3" s="519"/>
      <c r="IH3" s="519"/>
      <c r="II3" s="519"/>
      <c r="IJ3" s="519"/>
      <c r="IK3" s="519"/>
      <c r="IL3" s="519"/>
      <c r="IM3" s="519"/>
      <c r="IN3" s="519"/>
      <c r="IO3" s="519"/>
      <c r="IP3" s="519"/>
      <c r="IQ3" s="519"/>
      <c r="IR3" s="519"/>
      <c r="IS3" s="519"/>
      <c r="IT3" s="519"/>
      <c r="IU3" s="519"/>
      <c r="IV3" s="519"/>
      <c r="IW3" s="519"/>
      <c r="IX3" s="519"/>
      <c r="IY3" s="519"/>
      <c r="IZ3" s="519"/>
      <c r="JA3" s="519"/>
      <c r="JB3" s="519"/>
      <c r="JC3" s="519"/>
      <c r="JD3" s="519"/>
      <c r="JE3" s="519"/>
      <c r="JF3" s="519"/>
      <c r="JG3" s="519"/>
      <c r="JH3" s="519"/>
      <c r="JI3" s="519"/>
      <c r="JJ3" s="519"/>
      <c r="JK3" s="519"/>
      <c r="JL3" s="519"/>
      <c r="JM3" s="519"/>
      <c r="JN3" s="519"/>
      <c r="JO3" s="519"/>
      <c r="JP3" s="519"/>
      <c r="JQ3" s="519"/>
      <c r="JR3" s="519"/>
      <c r="JS3" s="519"/>
      <c r="JT3" s="519"/>
      <c r="JU3" s="519"/>
      <c r="JV3" s="519"/>
      <c r="JW3" s="519"/>
      <c r="JX3" s="519"/>
      <c r="JY3" s="519"/>
      <c r="JZ3" s="519"/>
      <c r="KA3" s="519"/>
      <c r="KB3" s="519"/>
      <c r="KC3" s="519"/>
      <c r="KD3" s="519"/>
      <c r="KE3" s="519"/>
      <c r="KF3" s="519"/>
      <c r="KG3" s="519"/>
      <c r="KH3" s="519"/>
      <c r="KI3" s="519"/>
      <c r="KJ3" s="519"/>
      <c r="KK3" s="519"/>
      <c r="KL3" s="519"/>
      <c r="KM3" s="519"/>
      <c r="KN3" s="519"/>
      <c r="KO3" s="519"/>
      <c r="KP3" s="519"/>
      <c r="KQ3" s="519"/>
      <c r="KR3" s="519"/>
      <c r="KS3" s="519"/>
      <c r="KT3" s="519"/>
      <c r="KU3" s="519"/>
      <c r="KV3" s="519"/>
      <c r="KW3" s="519"/>
      <c r="KX3" s="519"/>
      <c r="KY3" s="519"/>
      <c r="KZ3" s="519"/>
      <c r="LA3" s="519"/>
      <c r="LB3" s="519"/>
      <c r="LC3" s="519"/>
      <c r="LD3" s="519"/>
      <c r="LE3" s="519"/>
      <c r="LF3" s="519"/>
      <c r="LG3" s="519"/>
      <c r="LH3" s="519"/>
      <c r="LI3" s="519"/>
      <c r="LJ3" s="519"/>
      <c r="LK3" s="519"/>
      <c r="LL3" s="519"/>
      <c r="LM3" s="519"/>
      <c r="LN3" s="519"/>
      <c r="LO3" s="519"/>
      <c r="LP3" s="519"/>
      <c r="LQ3" s="519"/>
      <c r="LR3" s="519"/>
      <c r="LS3" s="519"/>
      <c r="LT3" s="519"/>
      <c r="LU3" s="519"/>
      <c r="LV3" s="519"/>
      <c r="LW3" s="519"/>
      <c r="LX3" s="519"/>
      <c r="LY3" s="519"/>
      <c r="LZ3" s="519"/>
      <c r="MA3" s="519"/>
      <c r="MB3" s="519"/>
      <c r="MC3" s="519"/>
      <c r="MD3" s="519"/>
      <c r="ME3" s="519"/>
      <c r="MF3" s="519"/>
      <c r="MG3" s="519"/>
      <c r="MH3" s="519"/>
      <c r="MI3" s="519"/>
      <c r="MJ3" s="519"/>
      <c r="MK3" s="519"/>
      <c r="ML3" s="519"/>
      <c r="MM3" s="519"/>
      <c r="MN3" s="519"/>
      <c r="MO3" s="519"/>
      <c r="MP3" s="519"/>
      <c r="MQ3" s="519"/>
      <c r="MR3" s="519"/>
      <c r="MS3" s="519"/>
      <c r="MT3" s="519"/>
      <c r="MU3" s="519"/>
      <c r="MV3" s="519"/>
      <c r="MW3" s="519"/>
      <c r="MX3" s="519"/>
      <c r="MY3" s="519"/>
      <c r="MZ3" s="519"/>
      <c r="NA3" s="519"/>
      <c r="NB3" s="519"/>
      <c r="NC3" s="519"/>
      <c r="ND3" s="519"/>
      <c r="NE3" s="519"/>
      <c r="NF3" s="519"/>
      <c r="NG3" s="519"/>
      <c r="NH3" s="519"/>
      <c r="NI3" s="519"/>
      <c r="NJ3" s="519"/>
      <c r="NK3" s="519"/>
      <c r="NL3" s="519"/>
      <c r="NM3" s="519"/>
      <c r="NN3" s="519"/>
      <c r="NO3" s="519"/>
      <c r="NP3" s="519"/>
      <c r="NQ3" s="519"/>
      <c r="NR3" s="519"/>
      <c r="NS3" s="519"/>
      <c r="NT3" s="519"/>
      <c r="NU3" s="519"/>
      <c r="NV3" s="519"/>
      <c r="NW3" s="519"/>
      <c r="NX3" s="519"/>
      <c r="NY3" s="519"/>
      <c r="NZ3" s="519"/>
      <c r="OA3" s="519"/>
      <c r="OB3" s="519"/>
      <c r="OC3" s="519"/>
      <c r="OD3" s="519"/>
      <c r="OE3" s="519"/>
      <c r="OF3" s="519"/>
      <c r="OG3" s="519"/>
      <c r="OH3" s="519"/>
      <c r="OI3" s="519"/>
      <c r="OJ3" s="519"/>
      <c r="OK3" s="519"/>
      <c r="OL3" s="519"/>
      <c r="OM3" s="519"/>
      <c r="ON3" s="519"/>
      <c r="OO3" s="519"/>
      <c r="OP3" s="519"/>
      <c r="OQ3" s="519"/>
      <c r="OR3" s="519"/>
      <c r="OS3" s="519"/>
      <c r="OT3" s="519"/>
      <c r="OU3" s="519"/>
      <c r="OV3" s="519"/>
      <c r="OW3" s="519"/>
      <c r="OX3" s="519"/>
      <c r="OY3" s="519"/>
      <c r="OZ3" s="519"/>
      <c r="PA3" s="519"/>
      <c r="PB3" s="519"/>
      <c r="PC3" s="519"/>
      <c r="PD3" s="519"/>
      <c r="PE3" s="519"/>
      <c r="PF3" s="519"/>
      <c r="PG3" s="519"/>
      <c r="PH3" s="519"/>
      <c r="PI3" s="519"/>
      <c r="PJ3" s="519"/>
      <c r="PK3" s="519"/>
      <c r="PL3" s="519"/>
      <c r="PM3" s="519"/>
      <c r="PN3" s="519"/>
      <c r="PO3" s="519"/>
      <c r="PP3" s="519"/>
      <c r="PQ3" s="519"/>
      <c r="PR3" s="519"/>
      <c r="PS3" s="519"/>
      <c r="PT3" s="519"/>
      <c r="PU3" s="519"/>
      <c r="PV3" s="519"/>
      <c r="PW3" s="519"/>
      <c r="PX3" s="519"/>
      <c r="PY3" s="519"/>
      <c r="PZ3" s="519"/>
      <c r="QA3" s="519"/>
      <c r="QB3" s="519"/>
      <c r="QC3" s="519"/>
      <c r="QD3" s="519"/>
      <c r="QE3" s="519"/>
      <c r="QF3" s="519"/>
      <c r="QG3" s="519"/>
      <c r="QH3" s="519"/>
      <c r="QI3" s="519"/>
      <c r="QJ3" s="519"/>
      <c r="QK3" s="519"/>
      <c r="QL3" s="519"/>
    </row>
    <row r="4" spans="1:454" s="518" customFormat="1" ht="18" customHeight="1">
      <c r="A4" s="520"/>
      <c r="B4" s="602"/>
      <c r="C4" s="602"/>
      <c r="D4" s="522"/>
      <c r="E4" s="521"/>
      <c r="F4" s="522"/>
      <c r="G4" s="522"/>
      <c r="H4" s="521"/>
      <c r="I4" s="522"/>
      <c r="J4" s="522"/>
      <c r="K4" s="521"/>
      <c r="L4" s="522"/>
      <c r="M4" s="522"/>
      <c r="N4" s="521"/>
      <c r="O4" s="522"/>
      <c r="P4" s="522"/>
      <c r="Q4" s="522"/>
      <c r="R4" s="602"/>
      <c r="S4" s="602"/>
      <c r="T4" s="602"/>
      <c r="U4" s="602"/>
      <c r="V4" s="602"/>
      <c r="W4" s="602"/>
      <c r="X4" s="522"/>
      <c r="Y4" s="522"/>
      <c r="Z4" s="522"/>
      <c r="AA4" s="521"/>
      <c r="AB4" s="522"/>
      <c r="AC4" s="522"/>
      <c r="AD4" s="521"/>
      <c r="AE4" s="522"/>
      <c r="AF4" s="522"/>
      <c r="AG4" s="521"/>
      <c r="AH4" s="522"/>
      <c r="AI4" s="522"/>
      <c r="AJ4" s="521"/>
      <c r="AK4" s="522"/>
      <c r="AL4" s="602"/>
      <c r="AM4" s="602"/>
      <c r="AN4" s="520"/>
      <c r="AO4" s="519"/>
      <c r="AP4" s="519" t="s">
        <v>502</v>
      </c>
      <c r="AQ4" s="519"/>
      <c r="AR4" s="519"/>
      <c r="AS4" s="519"/>
      <c r="AT4" s="519"/>
      <c r="AU4" s="519"/>
      <c r="AV4" s="519"/>
      <c r="AW4" s="519"/>
      <c r="AX4" s="519"/>
      <c r="AY4" s="519"/>
      <c r="AZ4" s="519"/>
      <c r="BA4" s="519"/>
      <c r="BB4" s="519"/>
      <c r="BC4" s="519"/>
      <c r="BD4" s="519"/>
      <c r="BE4" s="519"/>
      <c r="BF4" s="519"/>
      <c r="BG4" s="519"/>
      <c r="BH4" s="519"/>
      <c r="BI4" s="519"/>
      <c r="BJ4" s="519"/>
      <c r="BK4" s="519"/>
      <c r="BL4" s="519"/>
      <c r="BM4" s="519"/>
      <c r="BN4" s="519"/>
      <c r="BO4" s="519"/>
      <c r="BP4" s="519"/>
      <c r="BQ4" s="519"/>
      <c r="BR4" s="519"/>
      <c r="BS4" s="519"/>
      <c r="BT4" s="519"/>
      <c r="BU4" s="519"/>
      <c r="BV4" s="519"/>
      <c r="BW4" s="519"/>
      <c r="BX4" s="519"/>
      <c r="BY4" s="519"/>
      <c r="BZ4" s="519"/>
      <c r="CA4" s="519"/>
      <c r="CB4" s="519"/>
      <c r="CC4" s="519"/>
      <c r="CD4" s="519"/>
      <c r="CE4" s="519"/>
      <c r="CF4" s="519"/>
      <c r="CG4" s="519"/>
      <c r="CH4" s="519"/>
      <c r="CI4" s="519"/>
      <c r="CJ4" s="519"/>
      <c r="CK4" s="519"/>
      <c r="CL4" s="519"/>
      <c r="CM4" s="519"/>
      <c r="CN4" s="519"/>
      <c r="CO4" s="519"/>
      <c r="CP4" s="519"/>
      <c r="CQ4" s="519"/>
      <c r="CR4" s="519"/>
      <c r="CS4" s="519"/>
      <c r="CT4" s="519"/>
      <c r="CU4" s="519"/>
      <c r="CV4" s="519"/>
      <c r="CW4" s="519"/>
      <c r="CX4" s="519"/>
      <c r="CY4" s="519"/>
      <c r="CZ4" s="519"/>
      <c r="DA4" s="519"/>
      <c r="DB4" s="519"/>
      <c r="DC4" s="519"/>
      <c r="DD4" s="519"/>
      <c r="DE4" s="519"/>
      <c r="DF4" s="519"/>
      <c r="DG4" s="519"/>
      <c r="DH4" s="519"/>
      <c r="DI4" s="519"/>
      <c r="DJ4" s="519"/>
      <c r="DK4" s="519"/>
      <c r="DL4" s="519"/>
      <c r="DM4" s="519"/>
      <c r="DN4" s="519"/>
      <c r="DO4" s="519"/>
      <c r="DP4" s="519"/>
      <c r="DQ4" s="519"/>
      <c r="DR4" s="519"/>
      <c r="DS4" s="519"/>
      <c r="DT4" s="519"/>
      <c r="DU4" s="519"/>
      <c r="DV4" s="519"/>
      <c r="DW4" s="519"/>
      <c r="DX4" s="519"/>
      <c r="DY4" s="519"/>
      <c r="DZ4" s="519"/>
      <c r="EA4" s="519"/>
      <c r="EB4" s="519"/>
      <c r="EC4" s="519"/>
      <c r="ED4" s="519"/>
      <c r="EE4" s="519"/>
      <c r="EF4" s="519"/>
      <c r="EG4" s="519"/>
      <c r="EH4" s="519"/>
      <c r="EI4" s="519"/>
      <c r="EJ4" s="519"/>
      <c r="EK4" s="519"/>
      <c r="EL4" s="519"/>
      <c r="EM4" s="519"/>
      <c r="EN4" s="519"/>
      <c r="EO4" s="519"/>
      <c r="EP4" s="519"/>
      <c r="EQ4" s="519"/>
      <c r="ER4" s="519"/>
      <c r="ES4" s="519"/>
      <c r="ET4" s="519"/>
      <c r="EU4" s="519"/>
      <c r="EV4" s="519"/>
      <c r="EW4" s="519"/>
      <c r="EX4" s="519"/>
      <c r="EY4" s="519"/>
      <c r="EZ4" s="519"/>
      <c r="FA4" s="519"/>
      <c r="FB4" s="519"/>
      <c r="FC4" s="519"/>
      <c r="FD4" s="519"/>
      <c r="FE4" s="519"/>
      <c r="FF4" s="519"/>
      <c r="FG4" s="519"/>
      <c r="FH4" s="519"/>
      <c r="FI4" s="519"/>
      <c r="FJ4" s="519"/>
      <c r="FK4" s="519"/>
      <c r="FL4" s="519"/>
      <c r="FM4" s="519"/>
      <c r="FN4" s="519"/>
      <c r="FO4" s="519"/>
      <c r="FP4" s="519"/>
      <c r="FQ4" s="519"/>
      <c r="FR4" s="519"/>
      <c r="FS4" s="519"/>
      <c r="FT4" s="519"/>
      <c r="FU4" s="519"/>
      <c r="FV4" s="519"/>
      <c r="FW4" s="519"/>
      <c r="FX4" s="519"/>
      <c r="FY4" s="519"/>
      <c r="FZ4" s="519"/>
      <c r="GA4" s="519"/>
      <c r="GB4" s="519"/>
      <c r="GC4" s="519"/>
      <c r="GD4" s="519"/>
      <c r="GE4" s="519"/>
      <c r="GF4" s="519"/>
      <c r="GG4" s="519"/>
      <c r="GH4" s="519"/>
      <c r="GI4" s="519"/>
      <c r="GJ4" s="519"/>
      <c r="GK4" s="519"/>
      <c r="GL4" s="519"/>
      <c r="GM4" s="519"/>
      <c r="GN4" s="519"/>
      <c r="GO4" s="519"/>
      <c r="GP4" s="519"/>
      <c r="GQ4" s="519"/>
      <c r="GR4" s="519"/>
      <c r="GS4" s="519"/>
      <c r="GT4" s="519"/>
      <c r="GU4" s="519"/>
      <c r="GV4" s="519"/>
      <c r="GW4" s="519"/>
      <c r="GX4" s="519"/>
      <c r="GY4" s="519"/>
      <c r="GZ4" s="519"/>
      <c r="HA4" s="519"/>
      <c r="HB4" s="519"/>
      <c r="HC4" s="519"/>
      <c r="HD4" s="519"/>
      <c r="HE4" s="519"/>
      <c r="HF4" s="519"/>
      <c r="HG4" s="519"/>
      <c r="HH4" s="519"/>
      <c r="HI4" s="519"/>
      <c r="HJ4" s="519"/>
      <c r="HK4" s="519"/>
      <c r="HL4" s="519"/>
      <c r="HM4" s="519"/>
      <c r="HN4" s="519"/>
      <c r="HO4" s="519"/>
      <c r="HP4" s="519"/>
      <c r="HQ4" s="519"/>
      <c r="HR4" s="519"/>
      <c r="HS4" s="519"/>
      <c r="HT4" s="519"/>
      <c r="HU4" s="519"/>
      <c r="HV4" s="519"/>
      <c r="HW4" s="519"/>
      <c r="HX4" s="519"/>
      <c r="HY4" s="519"/>
      <c r="HZ4" s="519"/>
      <c r="IA4" s="519"/>
      <c r="IB4" s="519"/>
      <c r="IC4" s="519"/>
      <c r="ID4" s="519"/>
      <c r="IE4" s="519"/>
      <c r="IF4" s="519"/>
      <c r="IG4" s="519"/>
      <c r="IH4" s="519"/>
      <c r="II4" s="519"/>
      <c r="IJ4" s="519"/>
      <c r="IK4" s="519"/>
      <c r="IL4" s="519"/>
      <c r="IM4" s="519"/>
      <c r="IN4" s="519"/>
      <c r="IO4" s="519"/>
      <c r="IP4" s="519"/>
      <c r="IQ4" s="519"/>
      <c r="IR4" s="519"/>
      <c r="IS4" s="519"/>
      <c r="IT4" s="519"/>
      <c r="IU4" s="519"/>
      <c r="IV4" s="519"/>
      <c r="IW4" s="519"/>
      <c r="IX4" s="519"/>
      <c r="IY4" s="519"/>
      <c r="IZ4" s="519"/>
      <c r="JA4" s="519"/>
      <c r="JB4" s="519"/>
      <c r="JC4" s="519"/>
      <c r="JD4" s="519"/>
      <c r="JE4" s="519"/>
      <c r="JF4" s="519"/>
      <c r="JG4" s="519"/>
      <c r="JH4" s="519"/>
      <c r="JI4" s="519"/>
      <c r="JJ4" s="519"/>
      <c r="JK4" s="519"/>
      <c r="JL4" s="519"/>
      <c r="JM4" s="519"/>
      <c r="JN4" s="519"/>
      <c r="JO4" s="519"/>
      <c r="JP4" s="519"/>
      <c r="JQ4" s="519"/>
      <c r="JR4" s="519"/>
      <c r="JS4" s="519"/>
      <c r="JT4" s="519"/>
      <c r="JU4" s="519"/>
      <c r="JV4" s="519"/>
      <c r="JW4" s="519"/>
      <c r="JX4" s="519"/>
      <c r="JY4" s="519"/>
      <c r="JZ4" s="519"/>
      <c r="KA4" s="519"/>
      <c r="KB4" s="519"/>
      <c r="KC4" s="519"/>
      <c r="KD4" s="519"/>
      <c r="KE4" s="519"/>
      <c r="KF4" s="519"/>
      <c r="KG4" s="519"/>
      <c r="KH4" s="519"/>
      <c r="KI4" s="519"/>
      <c r="KJ4" s="519"/>
      <c r="KK4" s="519"/>
      <c r="KL4" s="519"/>
      <c r="KM4" s="519"/>
      <c r="KN4" s="519"/>
      <c r="KO4" s="519"/>
      <c r="KP4" s="519"/>
      <c r="KQ4" s="519"/>
      <c r="KR4" s="519"/>
      <c r="KS4" s="519"/>
      <c r="KT4" s="519"/>
      <c r="KU4" s="519"/>
      <c r="KV4" s="519"/>
      <c r="KW4" s="519"/>
      <c r="KX4" s="519"/>
      <c r="KY4" s="519"/>
      <c r="KZ4" s="519"/>
      <c r="LA4" s="519"/>
      <c r="LB4" s="519"/>
      <c r="LC4" s="519"/>
      <c r="LD4" s="519"/>
      <c r="LE4" s="519"/>
      <c r="LF4" s="519"/>
      <c r="LG4" s="519"/>
      <c r="LH4" s="519"/>
      <c r="LI4" s="519"/>
      <c r="LJ4" s="519"/>
      <c r="LK4" s="519"/>
      <c r="LL4" s="519"/>
      <c r="LM4" s="519"/>
      <c r="LN4" s="519"/>
      <c r="LO4" s="519"/>
      <c r="LP4" s="519"/>
      <c r="LQ4" s="519"/>
      <c r="LR4" s="519"/>
      <c r="LS4" s="519"/>
      <c r="LT4" s="519"/>
      <c r="LU4" s="519"/>
      <c r="LV4" s="519"/>
      <c r="LW4" s="519"/>
      <c r="LX4" s="519"/>
      <c r="LY4" s="519"/>
      <c r="LZ4" s="519"/>
      <c r="MA4" s="519"/>
      <c r="MB4" s="519"/>
      <c r="MC4" s="519"/>
      <c r="MD4" s="519"/>
      <c r="ME4" s="519"/>
      <c r="MF4" s="519"/>
      <c r="MG4" s="519"/>
      <c r="MH4" s="519"/>
      <c r="MI4" s="519"/>
      <c r="MJ4" s="519"/>
      <c r="MK4" s="519"/>
      <c r="ML4" s="519"/>
      <c r="MM4" s="519"/>
      <c r="MN4" s="519"/>
      <c r="MO4" s="519"/>
      <c r="MP4" s="519"/>
      <c r="MQ4" s="519"/>
      <c r="MR4" s="519"/>
      <c r="MS4" s="519"/>
      <c r="MT4" s="519"/>
      <c r="MU4" s="519"/>
      <c r="MV4" s="519"/>
      <c r="MW4" s="519"/>
      <c r="MX4" s="519"/>
      <c r="MY4" s="519"/>
      <c r="MZ4" s="519"/>
      <c r="NA4" s="519"/>
      <c r="NB4" s="519"/>
      <c r="NC4" s="519"/>
      <c r="ND4" s="519"/>
      <c r="NE4" s="519"/>
      <c r="NF4" s="519"/>
      <c r="NG4" s="519"/>
      <c r="NH4" s="519"/>
      <c r="NI4" s="519"/>
      <c r="NJ4" s="519"/>
      <c r="NK4" s="519"/>
      <c r="NL4" s="519"/>
      <c r="NM4" s="519"/>
      <c r="NN4" s="519"/>
      <c r="NO4" s="519"/>
      <c r="NP4" s="519"/>
      <c r="NQ4" s="519"/>
      <c r="NR4" s="519"/>
      <c r="NS4" s="519"/>
      <c r="NT4" s="519"/>
      <c r="NU4" s="519"/>
      <c r="NV4" s="519"/>
      <c r="NW4" s="519"/>
      <c r="NX4" s="519"/>
      <c r="NY4" s="519"/>
      <c r="NZ4" s="519"/>
      <c r="OA4" s="519"/>
      <c r="OB4" s="519"/>
      <c r="OC4" s="519"/>
      <c r="OD4" s="519"/>
      <c r="OE4" s="519"/>
      <c r="OF4" s="519"/>
      <c r="OG4" s="519"/>
      <c r="OH4" s="519"/>
      <c r="OI4" s="519"/>
      <c r="OJ4" s="519"/>
      <c r="OK4" s="519"/>
      <c r="OL4" s="519"/>
      <c r="OM4" s="519"/>
      <c r="ON4" s="519"/>
      <c r="OO4" s="519"/>
      <c r="OP4" s="519"/>
      <c r="OQ4" s="519"/>
      <c r="OR4" s="519"/>
      <c r="OS4" s="519"/>
      <c r="OT4" s="519"/>
      <c r="OU4" s="519"/>
      <c r="OV4" s="519"/>
      <c r="OW4" s="519"/>
      <c r="OX4" s="519"/>
      <c r="OY4" s="519"/>
      <c r="OZ4" s="519"/>
      <c r="PA4" s="519"/>
      <c r="PB4" s="519"/>
      <c r="PC4" s="519"/>
      <c r="PD4" s="519"/>
      <c r="PE4" s="519"/>
      <c r="PF4" s="519"/>
      <c r="PG4" s="519"/>
      <c r="PH4" s="519"/>
      <c r="PI4" s="519"/>
      <c r="PJ4" s="519"/>
      <c r="PK4" s="519"/>
      <c r="PL4" s="519"/>
      <c r="PM4" s="519"/>
      <c r="PN4" s="519"/>
      <c r="PO4" s="519"/>
      <c r="PP4" s="519"/>
      <c r="PQ4" s="519"/>
      <c r="PR4" s="519"/>
      <c r="PS4" s="519"/>
      <c r="PT4" s="519"/>
      <c r="PU4" s="519"/>
      <c r="PV4" s="519"/>
      <c r="PW4" s="519"/>
      <c r="PX4" s="519"/>
      <c r="PY4" s="519"/>
      <c r="PZ4" s="519"/>
      <c r="QA4" s="519"/>
      <c r="QB4" s="519"/>
      <c r="QC4" s="519"/>
      <c r="QD4" s="519"/>
      <c r="QE4" s="519"/>
      <c r="QF4" s="519"/>
      <c r="QG4" s="519"/>
      <c r="QH4" s="519"/>
      <c r="QI4" s="519"/>
      <c r="QJ4" s="519"/>
      <c r="QK4" s="519"/>
      <c r="QL4" s="519"/>
    </row>
    <row r="5" spans="1:454" s="513" customFormat="1" ht="6.75" customHeight="1">
      <c r="A5" s="515"/>
      <c r="B5" s="516"/>
      <c r="C5" s="517"/>
      <c r="D5" s="515"/>
      <c r="E5" s="515"/>
      <c r="F5" s="515"/>
      <c r="G5" s="515"/>
      <c r="H5" s="515"/>
      <c r="I5" s="515"/>
      <c r="J5" s="515"/>
      <c r="K5" s="515"/>
      <c r="L5" s="515"/>
      <c r="M5" s="515"/>
      <c r="N5" s="515"/>
      <c r="O5" s="515"/>
      <c r="P5" s="515"/>
      <c r="Q5" s="515"/>
      <c r="R5" s="515"/>
      <c r="S5" s="515"/>
      <c r="T5" s="515"/>
      <c r="U5" s="515"/>
      <c r="V5" s="515"/>
      <c r="W5" s="515"/>
      <c r="X5" s="515"/>
      <c r="Y5" s="515"/>
      <c r="Z5" s="515"/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7"/>
      <c r="AM5" s="516"/>
      <c r="AN5" s="515"/>
      <c r="AO5" s="514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  <c r="CG5" s="514"/>
      <c r="CH5" s="514"/>
      <c r="CI5" s="514"/>
      <c r="CJ5" s="514"/>
      <c r="CK5" s="514"/>
      <c r="CL5" s="514"/>
      <c r="CM5" s="514"/>
      <c r="CN5" s="514"/>
      <c r="CO5" s="514"/>
      <c r="CP5" s="514"/>
      <c r="CQ5" s="514"/>
      <c r="CR5" s="514"/>
      <c r="CS5" s="514"/>
      <c r="CT5" s="514"/>
      <c r="CU5" s="514"/>
      <c r="CV5" s="514"/>
      <c r="CW5" s="514"/>
      <c r="CX5" s="514"/>
      <c r="CY5" s="514"/>
      <c r="CZ5" s="514"/>
      <c r="DA5" s="514"/>
      <c r="DB5" s="514"/>
      <c r="DC5" s="514"/>
      <c r="DD5" s="514"/>
      <c r="DE5" s="514"/>
      <c r="DF5" s="514"/>
      <c r="DG5" s="514"/>
      <c r="DH5" s="514"/>
      <c r="DI5" s="514"/>
      <c r="DJ5" s="514"/>
      <c r="DK5" s="514"/>
      <c r="DL5" s="514"/>
      <c r="DM5" s="514"/>
      <c r="DN5" s="514"/>
      <c r="DO5" s="514"/>
      <c r="DP5" s="514"/>
      <c r="DQ5" s="514"/>
      <c r="DR5" s="514"/>
      <c r="DS5" s="514"/>
      <c r="DT5" s="514"/>
      <c r="DU5" s="514"/>
      <c r="DV5" s="514"/>
      <c r="DW5" s="514"/>
      <c r="DX5" s="514"/>
      <c r="DY5" s="514"/>
      <c r="DZ5" s="514"/>
      <c r="EA5" s="514"/>
      <c r="EB5" s="514"/>
      <c r="EC5" s="514"/>
      <c r="ED5" s="514"/>
      <c r="EE5" s="514"/>
      <c r="EF5" s="514"/>
      <c r="EG5" s="514"/>
      <c r="EH5" s="514"/>
      <c r="EI5" s="514"/>
      <c r="EJ5" s="514"/>
      <c r="EK5" s="514"/>
      <c r="EL5" s="514"/>
      <c r="EM5" s="514"/>
      <c r="EN5" s="514"/>
      <c r="EO5" s="514"/>
      <c r="EP5" s="514"/>
      <c r="EQ5" s="514"/>
      <c r="ER5" s="514"/>
      <c r="ES5" s="514"/>
      <c r="ET5" s="514"/>
      <c r="EU5" s="514"/>
      <c r="EV5" s="514"/>
      <c r="EW5" s="514"/>
      <c r="EX5" s="514"/>
      <c r="EY5" s="514"/>
      <c r="EZ5" s="514"/>
      <c r="FA5" s="514"/>
      <c r="FB5" s="514"/>
      <c r="FC5" s="514"/>
      <c r="FD5" s="514"/>
      <c r="FE5" s="514"/>
      <c r="FF5" s="514"/>
      <c r="FG5" s="514"/>
      <c r="FH5" s="514"/>
      <c r="FI5" s="514"/>
      <c r="FJ5" s="514"/>
      <c r="FK5" s="514"/>
      <c r="FL5" s="514"/>
      <c r="FM5" s="514"/>
      <c r="FN5" s="514"/>
      <c r="FO5" s="514"/>
      <c r="FP5" s="514"/>
      <c r="FQ5" s="514"/>
      <c r="FR5" s="514"/>
      <c r="FS5" s="514"/>
      <c r="FT5" s="514"/>
      <c r="FU5" s="514"/>
      <c r="FV5" s="514"/>
      <c r="FW5" s="514"/>
      <c r="FX5" s="514"/>
      <c r="FY5" s="514"/>
      <c r="FZ5" s="514"/>
      <c r="GA5" s="514"/>
      <c r="GB5" s="514"/>
      <c r="GC5" s="514"/>
      <c r="GD5" s="514"/>
      <c r="GE5" s="514"/>
      <c r="GF5" s="514"/>
      <c r="GG5" s="514"/>
      <c r="GH5" s="514"/>
      <c r="GI5" s="514"/>
      <c r="GJ5" s="514"/>
      <c r="GK5" s="514"/>
      <c r="GL5" s="514"/>
      <c r="GM5" s="514"/>
      <c r="GN5" s="514"/>
      <c r="GO5" s="514"/>
      <c r="GP5" s="514"/>
      <c r="GQ5" s="514"/>
      <c r="GR5" s="514"/>
      <c r="GS5" s="514"/>
      <c r="GT5" s="514"/>
      <c r="GU5" s="514"/>
      <c r="GV5" s="514"/>
      <c r="GW5" s="514"/>
      <c r="GX5" s="514"/>
      <c r="GY5" s="514"/>
      <c r="GZ5" s="514"/>
      <c r="HA5" s="514"/>
      <c r="HB5" s="514"/>
      <c r="HC5" s="514"/>
      <c r="HD5" s="514"/>
      <c r="HE5" s="514"/>
      <c r="HF5" s="514"/>
      <c r="HG5" s="514"/>
      <c r="HH5" s="514"/>
      <c r="HI5" s="514"/>
      <c r="HJ5" s="514"/>
      <c r="HK5" s="514"/>
      <c r="HL5" s="514"/>
      <c r="HM5" s="514"/>
      <c r="HN5" s="514"/>
      <c r="HO5" s="514"/>
      <c r="HP5" s="514"/>
      <c r="HQ5" s="514"/>
      <c r="HR5" s="514"/>
      <c r="HS5" s="514"/>
      <c r="HT5" s="514"/>
      <c r="HU5" s="514"/>
      <c r="HV5" s="514"/>
      <c r="HW5" s="514"/>
      <c r="HX5" s="514"/>
      <c r="HY5" s="514"/>
      <c r="HZ5" s="514"/>
      <c r="IA5" s="514"/>
      <c r="IB5" s="514"/>
      <c r="IC5" s="514"/>
      <c r="ID5" s="514"/>
      <c r="IE5" s="514"/>
      <c r="IF5" s="514"/>
      <c r="IG5" s="514"/>
      <c r="IH5" s="514"/>
      <c r="II5" s="514"/>
      <c r="IJ5" s="514"/>
      <c r="IK5" s="514"/>
      <c r="IL5" s="514"/>
      <c r="IM5" s="514"/>
      <c r="IN5" s="514"/>
      <c r="IO5" s="514"/>
      <c r="IP5" s="514"/>
      <c r="IQ5" s="514"/>
      <c r="IR5" s="514"/>
      <c r="IS5" s="514"/>
      <c r="IT5" s="514"/>
      <c r="IU5" s="514"/>
      <c r="IV5" s="514"/>
      <c r="IW5" s="514"/>
      <c r="IX5" s="514"/>
      <c r="IY5" s="514"/>
      <c r="IZ5" s="514"/>
      <c r="JA5" s="514"/>
      <c r="JB5" s="514"/>
      <c r="JC5" s="514"/>
      <c r="JD5" s="514"/>
      <c r="JE5" s="514"/>
      <c r="JF5" s="514"/>
      <c r="JG5" s="514"/>
      <c r="JH5" s="514"/>
      <c r="JI5" s="514"/>
      <c r="JJ5" s="514"/>
      <c r="JK5" s="514"/>
      <c r="JL5" s="514"/>
      <c r="JM5" s="514"/>
      <c r="JN5" s="514"/>
      <c r="JO5" s="514"/>
      <c r="JP5" s="514"/>
      <c r="JQ5" s="514"/>
      <c r="JR5" s="514"/>
      <c r="JS5" s="514"/>
      <c r="JT5" s="514"/>
      <c r="JU5" s="514"/>
      <c r="JV5" s="514"/>
      <c r="JW5" s="514"/>
      <c r="JX5" s="514"/>
      <c r="JY5" s="514"/>
      <c r="JZ5" s="514"/>
      <c r="KA5" s="514"/>
      <c r="KB5" s="514"/>
      <c r="KC5" s="514"/>
      <c r="KD5" s="514"/>
      <c r="KE5" s="514"/>
      <c r="KF5" s="514"/>
      <c r="KG5" s="514"/>
      <c r="KH5" s="514"/>
      <c r="KI5" s="514"/>
      <c r="KJ5" s="514"/>
      <c r="KK5" s="514"/>
      <c r="KL5" s="514"/>
      <c r="KM5" s="514"/>
      <c r="KN5" s="514"/>
      <c r="KO5" s="514"/>
      <c r="KP5" s="514"/>
      <c r="KQ5" s="514"/>
      <c r="KR5" s="514"/>
      <c r="KS5" s="514"/>
      <c r="KT5" s="514"/>
      <c r="KU5" s="514"/>
      <c r="KV5" s="514"/>
      <c r="KW5" s="514"/>
      <c r="KX5" s="514"/>
      <c r="KY5" s="514"/>
      <c r="KZ5" s="514"/>
      <c r="LA5" s="514"/>
      <c r="LB5" s="514"/>
      <c r="LC5" s="514"/>
      <c r="LD5" s="514"/>
      <c r="LE5" s="514"/>
      <c r="LF5" s="514"/>
      <c r="LG5" s="514"/>
      <c r="LH5" s="514"/>
      <c r="LI5" s="514"/>
      <c r="LJ5" s="514"/>
      <c r="LK5" s="514"/>
      <c r="LL5" s="514"/>
      <c r="LM5" s="514"/>
      <c r="LN5" s="514"/>
      <c r="LO5" s="514"/>
      <c r="LP5" s="514"/>
      <c r="LQ5" s="514"/>
      <c r="LR5" s="514"/>
      <c r="LS5" s="514"/>
      <c r="LT5" s="514"/>
      <c r="LU5" s="514"/>
      <c r="LV5" s="514"/>
      <c r="LW5" s="514"/>
      <c r="LX5" s="514"/>
      <c r="LY5" s="514"/>
      <c r="LZ5" s="514"/>
      <c r="MA5" s="514"/>
      <c r="MB5" s="514"/>
      <c r="MC5" s="514"/>
      <c r="MD5" s="514"/>
      <c r="ME5" s="514"/>
      <c r="MF5" s="514"/>
      <c r="MG5" s="514"/>
      <c r="MH5" s="514"/>
      <c r="MI5" s="514"/>
      <c r="MJ5" s="514"/>
      <c r="MK5" s="514"/>
      <c r="ML5" s="514"/>
      <c r="MM5" s="514"/>
      <c r="MN5" s="514"/>
      <c r="MO5" s="514"/>
      <c r="MP5" s="514"/>
      <c r="MQ5" s="514"/>
      <c r="MR5" s="514"/>
      <c r="MS5" s="514"/>
      <c r="MT5" s="514"/>
      <c r="MU5" s="514"/>
      <c r="MV5" s="514"/>
      <c r="MW5" s="514"/>
      <c r="MX5" s="514"/>
      <c r="MY5" s="514"/>
      <c r="MZ5" s="514"/>
      <c r="NA5" s="514"/>
      <c r="NB5" s="514"/>
      <c r="NC5" s="514"/>
      <c r="ND5" s="514"/>
      <c r="NE5" s="514"/>
      <c r="NF5" s="514"/>
      <c r="NG5" s="514"/>
      <c r="NH5" s="514"/>
      <c r="NI5" s="514"/>
      <c r="NJ5" s="514"/>
      <c r="NK5" s="514"/>
      <c r="NL5" s="514"/>
      <c r="NM5" s="514"/>
      <c r="NN5" s="514"/>
      <c r="NO5" s="514"/>
      <c r="NP5" s="514"/>
      <c r="NQ5" s="514"/>
      <c r="NR5" s="514"/>
      <c r="NS5" s="514"/>
      <c r="NT5" s="514"/>
      <c r="NU5" s="514"/>
      <c r="NV5" s="514"/>
      <c r="NW5" s="514"/>
      <c r="NX5" s="514"/>
      <c r="NY5" s="514"/>
      <c r="NZ5" s="514"/>
      <c r="OA5" s="514"/>
      <c r="OB5" s="514"/>
      <c r="OC5" s="514"/>
      <c r="OD5" s="514"/>
      <c r="OE5" s="514"/>
      <c r="OF5" s="514"/>
      <c r="OG5" s="514"/>
      <c r="OH5" s="514"/>
      <c r="OI5" s="514"/>
      <c r="OJ5" s="514"/>
      <c r="OK5" s="514"/>
      <c r="OL5" s="514"/>
      <c r="OM5" s="514"/>
      <c r="ON5" s="514"/>
      <c r="OO5" s="514"/>
      <c r="OP5" s="514"/>
      <c r="OQ5" s="514"/>
      <c r="OR5" s="514"/>
      <c r="OS5" s="514"/>
      <c r="OT5" s="514"/>
      <c r="OU5" s="514"/>
      <c r="OV5" s="514"/>
      <c r="OW5" s="514"/>
      <c r="OX5" s="514"/>
      <c r="OY5" s="514"/>
      <c r="OZ5" s="514"/>
      <c r="PA5" s="514"/>
      <c r="PB5" s="514"/>
      <c r="PC5" s="514"/>
      <c r="PD5" s="514"/>
      <c r="PE5" s="514"/>
      <c r="PF5" s="514"/>
      <c r="PG5" s="514"/>
      <c r="PH5" s="514"/>
      <c r="PI5" s="514"/>
      <c r="PJ5" s="514"/>
      <c r="PK5" s="514"/>
      <c r="PL5" s="514"/>
      <c r="PM5" s="514"/>
      <c r="PN5" s="514"/>
      <c r="PO5" s="514"/>
      <c r="PP5" s="514"/>
      <c r="PQ5" s="514"/>
      <c r="PR5" s="514"/>
      <c r="PS5" s="514"/>
      <c r="PT5" s="514"/>
      <c r="PU5" s="514"/>
      <c r="PV5" s="514"/>
      <c r="PW5" s="514"/>
      <c r="PX5" s="514"/>
      <c r="PY5" s="514"/>
      <c r="PZ5" s="514"/>
      <c r="QA5" s="514"/>
      <c r="QB5" s="514"/>
      <c r="QC5" s="514"/>
      <c r="QD5" s="514"/>
      <c r="QE5" s="514"/>
      <c r="QF5" s="514"/>
      <c r="QG5" s="514"/>
      <c r="QH5" s="514"/>
      <c r="QI5" s="514"/>
      <c r="QJ5" s="514"/>
      <c r="QK5" s="514"/>
      <c r="QL5" s="514"/>
    </row>
    <row r="6" spans="1:454" ht="50.1" customHeight="1">
      <c r="A6" s="500"/>
      <c r="B6" s="501"/>
      <c r="C6" s="598">
        <v>6</v>
      </c>
      <c r="D6" s="596"/>
      <c r="E6" s="597">
        <v>4</v>
      </c>
      <c r="F6" s="597"/>
      <c r="G6" s="596"/>
      <c r="H6" s="597">
        <v>1</v>
      </c>
      <c r="I6" s="597"/>
      <c r="J6" s="597"/>
      <c r="K6" s="596">
        <v>1</v>
      </c>
      <c r="L6" s="596"/>
      <c r="M6" s="596"/>
      <c r="N6" s="596">
        <v>0</v>
      </c>
      <c r="O6" s="596"/>
      <c r="P6" s="596"/>
      <c r="Q6" s="596"/>
      <c r="R6" s="596"/>
      <c r="S6" s="596">
        <v>1</v>
      </c>
      <c r="T6" s="596"/>
      <c r="U6" s="596"/>
      <c r="V6" s="596"/>
      <c r="W6" s="596">
        <f>SUM(C6:N6,S6,AA6:AL6,AD41:AL41,C40:K40)</f>
        <v>43</v>
      </c>
      <c r="X6" s="596">
        <v>63</v>
      </c>
      <c r="Y6" s="596">
        <f>W6/X6</f>
        <v>0.68253968253968256</v>
      </c>
      <c r="Z6" s="596"/>
      <c r="AA6" s="596">
        <v>1</v>
      </c>
      <c r="AB6" s="596"/>
      <c r="AC6" s="596"/>
      <c r="AD6" s="596">
        <v>0</v>
      </c>
      <c r="AE6" s="596"/>
      <c r="AF6" s="596"/>
      <c r="AG6" s="596">
        <v>1</v>
      </c>
      <c r="AH6" s="596"/>
      <c r="AI6" s="596"/>
      <c r="AJ6" s="597">
        <v>3</v>
      </c>
      <c r="AK6" s="596"/>
      <c r="AL6" s="598">
        <v>7</v>
      </c>
      <c r="AM6" s="501"/>
      <c r="AN6" s="500"/>
      <c r="AO6" s="3" t="s">
        <v>501</v>
      </c>
      <c r="AP6" s="3" t="s">
        <v>462</v>
      </c>
      <c r="AQ6" s="3" t="s">
        <v>34</v>
      </c>
    </row>
    <row r="7" spans="1:454" ht="15.95" customHeight="1" thickBot="1">
      <c r="A7" s="500"/>
      <c r="B7" s="508">
        <v>1</v>
      </c>
      <c r="C7" s="527" t="str">
        <f>VLOOKUP(B7,$AP$10:$AQ$25,2,FALSE)</f>
        <v>Gonzaga</v>
      </c>
      <c r="D7" s="500"/>
      <c r="E7" s="528"/>
      <c r="F7" s="528"/>
      <c r="G7" s="500"/>
      <c r="H7" s="528"/>
      <c r="I7" s="528"/>
      <c r="J7" s="528"/>
      <c r="K7" s="500"/>
      <c r="L7" s="500"/>
      <c r="M7" s="500"/>
      <c r="N7" s="500"/>
      <c r="O7" s="529"/>
      <c r="S7" s="500"/>
      <c r="T7" s="500"/>
      <c r="U7" s="500"/>
      <c r="V7" s="500"/>
      <c r="W7" s="596">
        <f>32-9</f>
        <v>23</v>
      </c>
      <c r="X7" s="596">
        <v>31</v>
      </c>
      <c r="Y7" s="500"/>
      <c r="Z7" s="500"/>
      <c r="AA7" s="500"/>
      <c r="AB7" s="500"/>
      <c r="AC7" s="500"/>
      <c r="AD7" s="500"/>
      <c r="AE7" s="500"/>
      <c r="AF7" s="500"/>
      <c r="AG7" s="500"/>
      <c r="AH7" s="500"/>
      <c r="AI7" s="500"/>
      <c r="AJ7" s="528"/>
      <c r="AK7" s="500"/>
      <c r="AL7" s="530" t="str">
        <f>VLOOKUP(AM7,$AP$50:$AQ$65,2,FALSE)</f>
        <v>Arizona</v>
      </c>
      <c r="AM7" s="502">
        <v>1</v>
      </c>
      <c r="AN7" s="500"/>
      <c r="AO7"/>
      <c r="AP7" t="s">
        <v>473</v>
      </c>
      <c r="AQ7"/>
    </row>
    <row r="8" spans="1:454" ht="15.95" customHeight="1" thickBot="1">
      <c r="A8" s="500"/>
      <c r="B8" s="507"/>
      <c r="C8" s="531"/>
      <c r="D8" s="504"/>
      <c r="E8" s="532" t="s">
        <v>137</v>
      </c>
      <c r="F8" s="532"/>
      <c r="G8" s="504"/>
      <c r="H8" s="533"/>
      <c r="I8" s="533"/>
      <c r="J8" s="533"/>
      <c r="K8" s="504"/>
      <c r="L8" s="504"/>
      <c r="M8" s="504"/>
      <c r="N8" s="504"/>
      <c r="O8" s="534"/>
      <c r="P8" s="604"/>
      <c r="Q8" s="605"/>
      <c r="R8" s="606"/>
      <c r="S8" s="500"/>
      <c r="T8" s="500"/>
      <c r="U8" s="500"/>
      <c r="V8" s="503"/>
      <c r="W8" s="525">
        <f>W6-W7</f>
        <v>20</v>
      </c>
      <c r="X8" s="525">
        <f>W8/X7</f>
        <v>0.64516129032258063</v>
      </c>
      <c r="Y8" s="503"/>
      <c r="Z8" s="503"/>
      <c r="AA8" s="503"/>
      <c r="AB8" s="503"/>
      <c r="AC8" s="503"/>
      <c r="AD8" s="503"/>
      <c r="AE8" s="503"/>
      <c r="AF8" s="503"/>
      <c r="AG8" s="503"/>
      <c r="AH8" s="503"/>
      <c r="AI8" s="535"/>
      <c r="AJ8" s="536" t="s">
        <v>45</v>
      </c>
      <c r="AK8" s="503"/>
      <c r="AL8" s="537"/>
      <c r="AM8" s="506"/>
      <c r="AN8" s="500"/>
      <c r="AO8"/>
      <c r="AP8"/>
      <c r="AQ8"/>
    </row>
    <row r="9" spans="1:454" ht="15.95" customHeight="1" thickBot="1">
      <c r="A9" s="500"/>
      <c r="B9" s="505">
        <v>16</v>
      </c>
      <c r="C9" s="538" t="str">
        <f>VLOOKUP(B9,$AP$10:$AQ$25,2,FALSE)</f>
        <v>Georgia State</v>
      </c>
      <c r="D9" s="539"/>
      <c r="E9" s="540"/>
      <c r="F9" s="541"/>
      <c r="G9" s="504"/>
      <c r="H9" s="504"/>
      <c r="I9" s="504"/>
      <c r="J9" s="504"/>
      <c r="K9" s="504"/>
      <c r="L9" s="504"/>
      <c r="M9" s="504"/>
      <c r="N9" s="504"/>
      <c r="O9" s="542"/>
      <c r="P9" s="607"/>
      <c r="Q9" s="608"/>
      <c r="R9" s="609"/>
      <c r="S9" s="500"/>
      <c r="T9" s="500"/>
      <c r="U9" s="500"/>
      <c r="V9" s="503"/>
      <c r="W9" s="525"/>
      <c r="X9" s="525"/>
      <c r="Y9" s="503"/>
      <c r="Z9" s="503"/>
      <c r="AA9" s="503"/>
      <c r="AB9" s="503"/>
      <c r="AC9" s="503"/>
      <c r="AD9" s="503"/>
      <c r="AE9" s="503"/>
      <c r="AF9" s="503"/>
      <c r="AG9" s="503"/>
      <c r="AH9" s="503"/>
      <c r="AI9" s="543"/>
      <c r="AJ9" s="544"/>
      <c r="AK9" s="545"/>
      <c r="AL9" s="546" t="str">
        <f>VLOOKUP(AM9,$AP$50:$AQ$65,2,FALSE)</f>
        <v>Wright State</v>
      </c>
      <c r="AM9" s="502">
        <v>16</v>
      </c>
      <c r="AN9" s="500"/>
      <c r="AO9"/>
      <c r="AP9" t="s">
        <v>462</v>
      </c>
      <c r="AQ9" t="s">
        <v>481</v>
      </c>
    </row>
    <row r="10" spans="1:454" ht="15.95" customHeight="1">
      <c r="A10" s="500"/>
      <c r="B10" s="509"/>
      <c r="C10" s="533"/>
      <c r="D10" s="504"/>
      <c r="E10" s="547"/>
      <c r="F10" s="548"/>
      <c r="G10" s="504"/>
      <c r="H10" s="532" t="s">
        <v>137</v>
      </c>
      <c r="I10" s="532"/>
      <c r="J10" s="504"/>
      <c r="K10" s="504"/>
      <c r="L10" s="504"/>
      <c r="M10" s="504"/>
      <c r="N10" s="504"/>
      <c r="S10" s="500"/>
      <c r="T10" s="500"/>
      <c r="U10" s="500"/>
      <c r="V10" s="503"/>
      <c r="W10" s="503"/>
      <c r="X10" s="503"/>
      <c r="Y10" s="503"/>
      <c r="Z10" s="503"/>
      <c r="AA10" s="503"/>
      <c r="AB10" s="503"/>
      <c r="AC10" s="503"/>
      <c r="AD10" s="503"/>
      <c r="AE10" s="503"/>
      <c r="AF10" s="535"/>
      <c r="AG10" s="549" t="s">
        <v>511</v>
      </c>
      <c r="AH10" s="503"/>
      <c r="AI10" s="550"/>
      <c r="AJ10" s="551"/>
      <c r="AK10" s="503"/>
      <c r="AL10" s="552"/>
      <c r="AM10" s="506"/>
      <c r="AN10" s="500"/>
      <c r="AO10" t="str">
        <f>$AP$7</f>
        <v>West Region</v>
      </c>
      <c r="AP10">
        <v>1</v>
      </c>
      <c r="AQ10" t="s">
        <v>137</v>
      </c>
    </row>
    <row r="11" spans="1:454" ht="15.95" customHeight="1">
      <c r="A11" s="500"/>
      <c r="B11" s="505">
        <v>8</v>
      </c>
      <c r="C11" s="527" t="str">
        <f>VLOOKUP(B11,$AP$10:$AQ$25,2,FALSE)</f>
        <v>Boise State</v>
      </c>
      <c r="D11" s="504"/>
      <c r="E11" s="547"/>
      <c r="F11" s="548"/>
      <c r="G11" s="539"/>
      <c r="H11" s="553"/>
      <c r="I11" s="541"/>
      <c r="J11" s="533"/>
      <c r="K11" s="504"/>
      <c r="L11" s="504"/>
      <c r="M11" s="504"/>
      <c r="N11" s="504"/>
      <c r="S11" s="500"/>
      <c r="T11" s="500"/>
      <c r="U11" s="500"/>
      <c r="V11" s="503"/>
      <c r="W11" s="503"/>
      <c r="X11" s="503"/>
      <c r="Y11" s="503"/>
      <c r="Z11" s="503"/>
      <c r="AA11" s="503"/>
      <c r="AB11" s="503"/>
      <c r="AC11" s="503"/>
      <c r="AD11" s="503"/>
      <c r="AE11" s="503"/>
      <c r="AF11" s="543"/>
      <c r="AG11" s="545"/>
      <c r="AH11" s="545"/>
      <c r="AI11" s="550"/>
      <c r="AJ11" s="551"/>
      <c r="AK11" s="503"/>
      <c r="AL11" s="530" t="str">
        <f>VLOOKUP(AM11,$AP$50:$AQ$65,2,FALSE)</f>
        <v>Seton Hall</v>
      </c>
      <c r="AM11" s="502">
        <v>8</v>
      </c>
      <c r="AN11" s="500"/>
      <c r="AO11" t="str">
        <f t="shared" ref="AO11:AO25" si="0">$AP$7</f>
        <v>West Region</v>
      </c>
      <c r="AP11">
        <v>2</v>
      </c>
      <c r="AQ11" t="s">
        <v>108</v>
      </c>
    </row>
    <row r="12" spans="1:454" ht="15.95" customHeight="1">
      <c r="A12" s="500"/>
      <c r="B12" s="509"/>
      <c r="C12" s="531"/>
      <c r="D12" s="554"/>
      <c r="E12" s="555" t="s">
        <v>199</v>
      </c>
      <c r="F12" s="556"/>
      <c r="I12" s="548"/>
      <c r="J12" s="533"/>
      <c r="K12" s="504"/>
      <c r="L12" s="504"/>
      <c r="M12" s="504"/>
      <c r="N12" s="504"/>
      <c r="O12" s="504"/>
      <c r="P12" s="504"/>
      <c r="Q12" s="504"/>
      <c r="R12" s="504"/>
      <c r="S12" s="500"/>
      <c r="T12" s="500"/>
      <c r="U12" s="500"/>
      <c r="V12" s="503"/>
      <c r="W12" s="503"/>
      <c r="X12" s="503"/>
      <c r="Y12" s="503"/>
      <c r="Z12" s="503"/>
      <c r="AA12" s="503"/>
      <c r="AB12" s="503"/>
      <c r="AC12" s="503"/>
      <c r="AD12" s="503"/>
      <c r="AE12" s="503"/>
      <c r="AF12" s="557"/>
      <c r="AI12" s="558"/>
      <c r="AJ12" s="559" t="s">
        <v>322</v>
      </c>
      <c r="AK12" s="560"/>
      <c r="AL12" s="537"/>
      <c r="AM12" s="506"/>
      <c r="AN12" s="500"/>
      <c r="AO12" t="str">
        <f t="shared" si="0"/>
        <v>West Region</v>
      </c>
      <c r="AP12">
        <v>3</v>
      </c>
      <c r="AQ12" t="s">
        <v>333</v>
      </c>
    </row>
    <row r="13" spans="1:454" ht="15.95" customHeight="1">
      <c r="A13" s="500"/>
      <c r="B13" s="505">
        <v>9</v>
      </c>
      <c r="C13" s="538" t="str">
        <f>VLOOKUP(B13,$AP$10:$AQ$25,2,FALSE)</f>
        <v>Memphis</v>
      </c>
      <c r="D13" s="504"/>
      <c r="E13" s="533"/>
      <c r="F13" s="533"/>
      <c r="G13" s="504"/>
      <c r="H13" s="533"/>
      <c r="I13" s="548"/>
      <c r="J13" s="533"/>
      <c r="K13" s="533"/>
      <c r="L13" s="533"/>
      <c r="M13" s="504"/>
      <c r="N13" s="504"/>
      <c r="O13" s="504"/>
      <c r="P13" s="504"/>
      <c r="Q13" s="504"/>
      <c r="R13" s="504"/>
      <c r="S13" s="500"/>
      <c r="T13" s="500"/>
      <c r="U13" s="500"/>
      <c r="V13" s="503"/>
      <c r="W13" s="503"/>
      <c r="X13" s="503"/>
      <c r="Y13" s="503"/>
      <c r="Z13" s="503"/>
      <c r="AA13" s="503"/>
      <c r="AB13" s="503"/>
      <c r="AC13" s="503"/>
      <c r="AD13" s="503"/>
      <c r="AE13" s="503"/>
      <c r="AF13" s="550"/>
      <c r="AG13" s="533"/>
      <c r="AH13" s="503"/>
      <c r="AI13" s="503"/>
      <c r="AJ13" s="552"/>
      <c r="AK13" s="503"/>
      <c r="AL13" s="546" t="str">
        <f>VLOOKUP(AM13,$AP$50:$AQ$65,2,FALSE)</f>
        <v>TCU</v>
      </c>
      <c r="AM13" s="502">
        <v>9</v>
      </c>
      <c r="AN13" s="500"/>
      <c r="AO13" t="str">
        <f t="shared" si="0"/>
        <v>West Region</v>
      </c>
      <c r="AP13">
        <v>4</v>
      </c>
      <c r="AQ13" t="s">
        <v>47</v>
      </c>
    </row>
    <row r="14" spans="1:454" ht="15.95" customHeight="1">
      <c r="A14" s="500"/>
      <c r="B14" s="509"/>
      <c r="C14" s="533"/>
      <c r="D14" s="504"/>
      <c r="E14" s="533"/>
      <c r="F14" s="533"/>
      <c r="G14" s="504"/>
      <c r="H14" s="533"/>
      <c r="I14" s="548"/>
      <c r="J14" s="533"/>
      <c r="K14" s="532" t="s">
        <v>47</v>
      </c>
      <c r="L14" s="561"/>
      <c r="M14" s="533"/>
      <c r="N14" s="533"/>
      <c r="O14" s="504"/>
      <c r="P14" s="504"/>
      <c r="Q14" s="504"/>
      <c r="R14" s="504"/>
      <c r="S14" s="500"/>
      <c r="T14" s="500"/>
      <c r="U14" s="500"/>
      <c r="V14" s="503"/>
      <c r="W14" s="503"/>
      <c r="X14" s="503"/>
      <c r="Y14" s="503"/>
      <c r="Z14" s="503"/>
      <c r="AA14" s="503"/>
      <c r="AB14" s="503"/>
      <c r="AC14" s="535"/>
      <c r="AD14" s="549" t="s">
        <v>148</v>
      </c>
      <c r="AE14" s="503"/>
      <c r="AF14" s="550"/>
      <c r="AG14" s="533"/>
      <c r="AH14" s="503"/>
      <c r="AI14" s="503"/>
      <c r="AJ14" s="552"/>
      <c r="AK14" s="503"/>
      <c r="AL14" s="552"/>
      <c r="AM14" s="506"/>
      <c r="AN14" s="500"/>
      <c r="AO14" t="str">
        <f t="shared" si="0"/>
        <v>West Region</v>
      </c>
      <c r="AP14">
        <v>5</v>
      </c>
      <c r="AQ14" t="s">
        <v>500</v>
      </c>
    </row>
    <row r="15" spans="1:454" ht="15.95" customHeight="1">
      <c r="A15" s="500"/>
      <c r="B15" s="508">
        <v>5</v>
      </c>
      <c r="C15" s="527" t="str">
        <f>VLOOKUP(B15,$AP$10:$AQ$25,2,FALSE)</f>
        <v>UConn</v>
      </c>
      <c r="D15" s="504"/>
      <c r="E15" s="533"/>
      <c r="F15" s="533"/>
      <c r="G15" s="504"/>
      <c r="H15" s="533"/>
      <c r="I15" s="548"/>
      <c r="J15" s="553"/>
      <c r="K15" s="539"/>
      <c r="L15" s="562"/>
      <c r="M15" s="504"/>
      <c r="N15" s="504"/>
      <c r="O15" s="504"/>
      <c r="P15" s="504"/>
      <c r="Q15" s="504"/>
      <c r="R15" s="504"/>
      <c r="S15" s="500"/>
      <c r="T15" s="500"/>
      <c r="U15" s="500"/>
      <c r="V15" s="503"/>
      <c r="W15" s="503"/>
      <c r="X15" s="503"/>
      <c r="Y15" s="503"/>
      <c r="Z15" s="503"/>
      <c r="AA15" s="503"/>
      <c r="AB15" s="503"/>
      <c r="AC15" s="543"/>
      <c r="AD15" s="545"/>
      <c r="AE15" s="545"/>
      <c r="AF15" s="550"/>
      <c r="AG15" s="533"/>
      <c r="AH15" s="503"/>
      <c r="AI15" s="503"/>
      <c r="AJ15" s="552"/>
      <c r="AK15" s="503"/>
      <c r="AL15" s="530" t="str">
        <f>VLOOKUP(AM15,$AP$50:$AQ$65,2,FALSE)</f>
        <v>Houston</v>
      </c>
      <c r="AM15" s="502">
        <v>5</v>
      </c>
      <c r="AN15" s="500"/>
      <c r="AO15" t="str">
        <f t="shared" si="0"/>
        <v>West Region</v>
      </c>
      <c r="AP15">
        <v>6</v>
      </c>
      <c r="AQ15" t="s">
        <v>38</v>
      </c>
    </row>
    <row r="16" spans="1:454" ht="15.95" customHeight="1">
      <c r="A16" s="500"/>
      <c r="B16" s="507"/>
      <c r="C16" s="531"/>
      <c r="D16" s="504"/>
      <c r="E16" s="532" t="s">
        <v>510</v>
      </c>
      <c r="F16" s="532"/>
      <c r="G16" s="504"/>
      <c r="H16" s="547"/>
      <c r="I16" s="548"/>
      <c r="L16" s="563"/>
      <c r="M16" s="504"/>
      <c r="N16" s="504"/>
      <c r="O16" s="504"/>
      <c r="P16" s="504"/>
      <c r="Q16" s="504"/>
      <c r="R16" s="504"/>
      <c r="S16" s="500"/>
      <c r="T16" s="500"/>
      <c r="U16" s="500"/>
      <c r="V16" s="503"/>
      <c r="W16" s="503"/>
      <c r="X16" s="503"/>
      <c r="Y16" s="503"/>
      <c r="Z16" s="503"/>
      <c r="AA16" s="503"/>
      <c r="AB16" s="503"/>
      <c r="AC16" s="550"/>
      <c r="AF16" s="550"/>
      <c r="AG16" s="547"/>
      <c r="AH16" s="503"/>
      <c r="AI16" s="535"/>
      <c r="AJ16" s="536" t="s">
        <v>148</v>
      </c>
      <c r="AK16" s="535"/>
      <c r="AL16" s="537"/>
      <c r="AM16" s="506"/>
      <c r="AN16" s="500"/>
      <c r="AO16" t="str">
        <f t="shared" si="0"/>
        <v>West Region</v>
      </c>
      <c r="AP16">
        <v>7</v>
      </c>
      <c r="AQ16" t="s">
        <v>499</v>
      </c>
    </row>
    <row r="17" spans="1:43" ht="15.95" customHeight="1">
      <c r="A17" s="500"/>
      <c r="B17" s="505">
        <v>12</v>
      </c>
      <c r="C17" s="538" t="str">
        <f>VLOOKUP(B17,$AP$10:$AQ$25,2,FALSE)</f>
        <v>New Mexico State</v>
      </c>
      <c r="D17" s="539"/>
      <c r="E17" s="540"/>
      <c r="F17" s="541"/>
      <c r="H17" s="564"/>
      <c r="I17" s="548"/>
      <c r="J17" s="533"/>
      <c r="K17" s="503"/>
      <c r="L17" s="565"/>
      <c r="M17" s="504"/>
      <c r="N17" s="504"/>
      <c r="O17" s="504"/>
      <c r="P17" s="504"/>
      <c r="Q17" s="504"/>
      <c r="R17" s="504"/>
      <c r="S17" s="500"/>
      <c r="T17" s="500"/>
      <c r="U17" s="500"/>
      <c r="V17" s="503"/>
      <c r="W17" s="503"/>
      <c r="X17" s="503"/>
      <c r="Y17" s="503"/>
      <c r="Z17" s="503"/>
      <c r="AA17" s="503"/>
      <c r="AB17" s="503"/>
      <c r="AC17" s="550"/>
      <c r="AD17" s="503"/>
      <c r="AE17" s="503"/>
      <c r="AF17" s="557"/>
      <c r="AG17" s="564"/>
      <c r="AI17" s="543"/>
      <c r="AJ17" s="544"/>
      <c r="AK17" s="545"/>
      <c r="AL17" s="546" t="str">
        <f>VLOOKUP(AM17,$AP$50:$AQ$65,2,FALSE)</f>
        <v>UAB</v>
      </c>
      <c r="AM17" s="502">
        <v>12</v>
      </c>
      <c r="AN17" s="500"/>
      <c r="AO17" t="str">
        <f t="shared" si="0"/>
        <v>West Region</v>
      </c>
      <c r="AP17">
        <v>8</v>
      </c>
      <c r="AQ17" t="s">
        <v>498</v>
      </c>
    </row>
    <row r="18" spans="1:43" ht="15.95" customHeight="1">
      <c r="A18" s="500"/>
      <c r="B18" s="512"/>
      <c r="C18" s="533"/>
      <c r="D18" s="504"/>
      <c r="E18" s="547"/>
      <c r="F18" s="548"/>
      <c r="G18" s="554"/>
      <c r="H18" s="555" t="s">
        <v>47</v>
      </c>
      <c r="I18" s="556"/>
      <c r="J18" s="533"/>
      <c r="K18" s="503"/>
      <c r="L18" s="565"/>
      <c r="M18" s="504"/>
      <c r="N18" s="504"/>
      <c r="O18" s="504"/>
      <c r="P18" s="504"/>
      <c r="Q18" s="504"/>
      <c r="R18" s="504"/>
      <c r="S18" s="500"/>
      <c r="T18" s="500"/>
      <c r="U18" s="500"/>
      <c r="V18" s="503"/>
      <c r="W18" s="503"/>
      <c r="X18" s="503"/>
      <c r="Y18" s="503"/>
      <c r="Z18" s="503"/>
      <c r="AA18" s="503"/>
      <c r="AB18" s="503"/>
      <c r="AC18" s="550"/>
      <c r="AD18" s="503"/>
      <c r="AE18" s="503"/>
      <c r="AF18" s="558"/>
      <c r="AG18" s="549" t="s">
        <v>148</v>
      </c>
      <c r="AH18" s="560"/>
      <c r="AI18" s="550"/>
      <c r="AJ18" s="551"/>
      <c r="AK18" s="503"/>
      <c r="AL18" s="552"/>
      <c r="AM18" s="506"/>
      <c r="AN18" s="500"/>
      <c r="AO18" t="str">
        <f t="shared" si="0"/>
        <v>West Region</v>
      </c>
      <c r="AP18">
        <v>9</v>
      </c>
      <c r="AQ18" t="s">
        <v>199</v>
      </c>
    </row>
    <row r="19" spans="1:43" ht="15.95" customHeight="1">
      <c r="A19" s="500"/>
      <c r="B19" s="508">
        <v>4</v>
      </c>
      <c r="C19" s="527" t="str">
        <f>VLOOKUP(B19,$AP$10:$AQ$25,2,FALSE)</f>
        <v>Arkansas</v>
      </c>
      <c r="D19" s="504"/>
      <c r="E19" s="547"/>
      <c r="F19" s="548"/>
      <c r="G19" s="504"/>
      <c r="H19" s="503"/>
      <c r="I19" s="503"/>
      <c r="J19" s="533"/>
      <c r="K19" s="503"/>
      <c r="L19" s="565"/>
      <c r="M19" s="504"/>
      <c r="N19" s="504"/>
      <c r="O19" s="504"/>
      <c r="P19" s="504"/>
      <c r="Q19" s="504"/>
      <c r="R19" s="504"/>
      <c r="S19" s="500"/>
      <c r="T19" s="500"/>
      <c r="U19" s="500"/>
      <c r="V19" s="503"/>
      <c r="W19" s="503"/>
      <c r="X19" s="503"/>
      <c r="Y19" s="503"/>
      <c r="Z19" s="503"/>
      <c r="AA19" s="503"/>
      <c r="AB19" s="503"/>
      <c r="AC19" s="550"/>
      <c r="AD19" s="503"/>
      <c r="AE19" s="503"/>
      <c r="AF19" s="503"/>
      <c r="AG19" s="503"/>
      <c r="AH19" s="503"/>
      <c r="AI19" s="550"/>
      <c r="AJ19" s="551"/>
      <c r="AK19" s="503"/>
      <c r="AL19" s="530" t="str">
        <f>VLOOKUP(AM19,$AP$50:$AQ$65,2,FALSE)</f>
        <v>Illinois</v>
      </c>
      <c r="AM19" s="502">
        <v>4</v>
      </c>
      <c r="AN19" s="500"/>
      <c r="AO19" t="str">
        <f t="shared" si="0"/>
        <v>West Region</v>
      </c>
      <c r="AP19">
        <v>10</v>
      </c>
      <c r="AQ19" t="s">
        <v>99</v>
      </c>
    </row>
    <row r="20" spans="1:43" ht="15.95" customHeight="1">
      <c r="A20" s="500"/>
      <c r="B20" s="507"/>
      <c r="C20" s="531"/>
      <c r="D20" s="554"/>
      <c r="E20" s="555" t="s">
        <v>47</v>
      </c>
      <c r="F20" s="556"/>
      <c r="G20" s="504"/>
      <c r="H20" s="533"/>
      <c r="I20" s="533"/>
      <c r="J20" s="533"/>
      <c r="K20" s="503"/>
      <c r="L20" s="565"/>
      <c r="M20" s="504"/>
      <c r="N20" s="504"/>
      <c r="O20" s="504"/>
      <c r="P20" s="504"/>
      <c r="Q20" s="504"/>
      <c r="R20" s="504"/>
      <c r="S20" s="500"/>
      <c r="T20" s="500"/>
      <c r="U20" s="500"/>
      <c r="V20" s="503"/>
      <c r="W20" s="503"/>
      <c r="X20" s="503"/>
      <c r="Y20" s="503"/>
      <c r="Z20" s="503"/>
      <c r="AA20" s="503"/>
      <c r="AB20" s="503"/>
      <c r="AC20" s="550"/>
      <c r="AD20" s="503"/>
      <c r="AE20" s="503"/>
      <c r="AF20" s="503"/>
      <c r="AG20" s="503"/>
      <c r="AH20" s="503"/>
      <c r="AI20" s="558"/>
      <c r="AJ20" s="559" t="s">
        <v>512</v>
      </c>
      <c r="AK20" s="560"/>
      <c r="AL20" s="537"/>
      <c r="AM20" s="506"/>
      <c r="AN20" s="500"/>
      <c r="AO20" t="str">
        <f t="shared" si="0"/>
        <v>West Region</v>
      </c>
      <c r="AP20">
        <v>11</v>
      </c>
      <c r="AQ20" t="s">
        <v>250</v>
      </c>
    </row>
    <row r="21" spans="1:43" ht="15.95" customHeight="1">
      <c r="A21" s="500"/>
      <c r="B21" s="505">
        <v>13</v>
      </c>
      <c r="C21" s="538" t="str">
        <f>VLOOKUP(B21,$AP$10:$AQ$25,2,FALSE)</f>
        <v>Vermont</v>
      </c>
      <c r="D21" s="504"/>
      <c r="E21" s="533"/>
      <c r="F21" s="533"/>
      <c r="G21" s="504"/>
      <c r="H21" s="533"/>
      <c r="I21" s="533"/>
      <c r="J21" s="533"/>
      <c r="K21" s="503"/>
      <c r="L21" s="565"/>
      <c r="M21" s="504"/>
      <c r="N21" s="504"/>
      <c r="O21" s="504"/>
      <c r="P21" s="504"/>
      <c r="Q21" s="504"/>
      <c r="R21" s="504"/>
      <c r="S21" s="500"/>
      <c r="T21" s="500"/>
      <c r="U21" s="500"/>
      <c r="V21" s="503"/>
      <c r="W21" s="503"/>
      <c r="X21" s="503"/>
      <c r="Y21" s="503"/>
      <c r="Z21" s="503"/>
      <c r="AA21" s="503"/>
      <c r="AB21" s="503"/>
      <c r="AC21" s="550"/>
      <c r="AD21" s="503"/>
      <c r="AE21" s="503"/>
      <c r="AF21" s="503"/>
      <c r="AG21" s="503"/>
      <c r="AH21" s="503"/>
      <c r="AI21" s="503"/>
      <c r="AJ21" s="552"/>
      <c r="AK21" s="503"/>
      <c r="AL21" s="546" t="str">
        <f>VLOOKUP(AM21,$AP$50:$AQ$65,2,FALSE)</f>
        <v>Chattanooga</v>
      </c>
      <c r="AM21" s="502">
        <v>13</v>
      </c>
      <c r="AN21" s="500"/>
      <c r="AO21" t="str">
        <f t="shared" si="0"/>
        <v>West Region</v>
      </c>
      <c r="AP21">
        <v>12</v>
      </c>
      <c r="AQ21" t="s">
        <v>497</v>
      </c>
    </row>
    <row r="22" spans="1:43" ht="15.95" customHeight="1">
      <c r="A22" s="500"/>
      <c r="B22" s="509"/>
      <c r="C22" s="533"/>
      <c r="D22" s="504"/>
      <c r="E22" s="533"/>
      <c r="F22" s="533"/>
      <c r="G22" s="504"/>
      <c r="H22" s="533"/>
      <c r="I22" s="533"/>
      <c r="J22" s="533"/>
      <c r="K22" s="610"/>
      <c r="L22" s="565"/>
      <c r="M22" s="504"/>
      <c r="N22" s="532" t="s">
        <v>108</v>
      </c>
      <c r="O22" s="561"/>
      <c r="P22" s="561"/>
      <c r="Q22" s="561"/>
      <c r="R22" s="504"/>
      <c r="S22" s="500"/>
      <c r="T22" s="500"/>
      <c r="U22" s="500"/>
      <c r="V22" s="503"/>
      <c r="W22" s="503"/>
      <c r="X22" s="503"/>
      <c r="Y22" s="503"/>
      <c r="Z22" s="535"/>
      <c r="AA22" s="566" t="s">
        <v>368</v>
      </c>
      <c r="AB22" s="503"/>
      <c r="AC22" s="550"/>
      <c r="AD22" s="610"/>
      <c r="AE22" s="503"/>
      <c r="AF22" s="503"/>
      <c r="AG22" s="503" t="s">
        <v>496</v>
      </c>
      <c r="AH22" s="503"/>
      <c r="AI22" s="503"/>
      <c r="AJ22" s="552"/>
      <c r="AK22" s="503"/>
      <c r="AL22" s="552"/>
      <c r="AM22" s="506"/>
      <c r="AN22" s="500"/>
      <c r="AO22" t="str">
        <f t="shared" si="0"/>
        <v>West Region</v>
      </c>
      <c r="AP22">
        <v>13</v>
      </c>
      <c r="AQ22" t="s">
        <v>367</v>
      </c>
    </row>
    <row r="23" spans="1:43" ht="15.95" customHeight="1">
      <c r="A23" s="500"/>
      <c r="B23" s="508">
        <v>6</v>
      </c>
      <c r="C23" s="527" t="str">
        <f>VLOOKUP(B23,$AP$10:$AQ$25,2,FALSE)</f>
        <v>Alabama</v>
      </c>
      <c r="D23" s="504"/>
      <c r="E23" s="533"/>
      <c r="F23" s="533"/>
      <c r="G23" s="504"/>
      <c r="H23" s="533"/>
      <c r="I23" s="533"/>
      <c r="J23" s="533"/>
      <c r="K23" s="610"/>
      <c r="L23" s="565"/>
      <c r="M23" s="539"/>
      <c r="N23" s="539"/>
      <c r="O23" s="539"/>
      <c r="P23" s="562"/>
      <c r="Q23" s="504"/>
      <c r="R23" s="504"/>
      <c r="S23" s="500"/>
      <c r="T23" s="500"/>
      <c r="U23" s="500"/>
      <c r="V23" s="503"/>
      <c r="W23" s="503"/>
      <c r="X23" s="503"/>
      <c r="Y23" s="543"/>
      <c r="Z23" s="545"/>
      <c r="AA23" s="545"/>
      <c r="AB23" s="545"/>
      <c r="AC23" s="550"/>
      <c r="AD23" s="610"/>
      <c r="AE23" s="503"/>
      <c r="AF23" s="503"/>
      <c r="AG23" s="503"/>
      <c r="AH23" s="503"/>
      <c r="AI23" s="503"/>
      <c r="AJ23" s="552"/>
      <c r="AK23" s="503"/>
      <c r="AL23" s="530" t="str">
        <f>VLOOKUP(AM23,$AP$50:$AQ$65,2,FALSE)</f>
        <v>Colorado State</v>
      </c>
      <c r="AM23" s="502">
        <v>6</v>
      </c>
      <c r="AN23" s="500"/>
      <c r="AO23" t="str">
        <f t="shared" si="0"/>
        <v>West Region</v>
      </c>
      <c r="AP23">
        <v>14</v>
      </c>
      <c r="AQ23" t="s">
        <v>495</v>
      </c>
    </row>
    <row r="24" spans="1:43" ht="15.95" customHeight="1">
      <c r="A24" s="510"/>
      <c r="B24" s="507"/>
      <c r="C24" s="531"/>
      <c r="D24" s="504"/>
      <c r="E24" s="532" t="s">
        <v>250</v>
      </c>
      <c r="F24" s="532"/>
      <c r="G24" s="504"/>
      <c r="H24" s="533"/>
      <c r="I24" s="533"/>
      <c r="J24" s="533"/>
      <c r="K24" s="503"/>
      <c r="L24" s="565"/>
      <c r="P24" s="563"/>
      <c r="R24" s="504"/>
      <c r="S24" s="500"/>
      <c r="T24" s="500"/>
      <c r="U24" s="500"/>
      <c r="V24" s="503"/>
      <c r="W24" s="503"/>
      <c r="X24" s="503"/>
      <c r="Y24" s="550"/>
      <c r="Z24" s="503"/>
      <c r="AC24" s="550"/>
      <c r="AD24" s="503"/>
      <c r="AE24" s="503"/>
      <c r="AF24" s="503"/>
      <c r="AG24" s="503"/>
      <c r="AH24" s="503"/>
      <c r="AI24" s="535"/>
      <c r="AJ24" s="536" t="s">
        <v>204</v>
      </c>
      <c r="AK24" s="503"/>
      <c r="AL24" s="537"/>
      <c r="AM24" s="506"/>
      <c r="AN24" s="510"/>
      <c r="AO24" t="str">
        <f t="shared" si="0"/>
        <v>West Region</v>
      </c>
      <c r="AP24">
        <v>15</v>
      </c>
      <c r="AQ24" t="s">
        <v>494</v>
      </c>
    </row>
    <row r="25" spans="1:43" ht="15.95" customHeight="1">
      <c r="A25" s="510"/>
      <c r="B25" s="505">
        <v>11</v>
      </c>
      <c r="C25" s="538" t="str">
        <f>VLOOKUP(B25,$AP$10:$AQ$25,2,FALSE)</f>
        <v>Notre Dame</v>
      </c>
      <c r="D25" s="539"/>
      <c r="E25" s="540"/>
      <c r="F25" s="541"/>
      <c r="G25" s="504"/>
      <c r="H25" s="504"/>
      <c r="I25" s="533"/>
      <c r="J25" s="533"/>
      <c r="K25" s="503"/>
      <c r="L25" s="565"/>
      <c r="M25" s="504"/>
      <c r="N25" s="504"/>
      <c r="O25" s="504"/>
      <c r="P25" s="565"/>
      <c r="Q25" s="504"/>
      <c r="R25" s="504"/>
      <c r="S25" s="500"/>
      <c r="T25" s="500"/>
      <c r="U25" s="500"/>
      <c r="V25" s="503"/>
      <c r="W25" s="503"/>
      <c r="X25" s="503"/>
      <c r="Y25" s="550"/>
      <c r="Z25" s="503"/>
      <c r="AA25" s="503"/>
      <c r="AB25" s="503"/>
      <c r="AC25" s="550"/>
      <c r="AD25" s="503"/>
      <c r="AE25" s="503"/>
      <c r="AF25" s="503"/>
      <c r="AG25" s="503"/>
      <c r="AH25" s="503"/>
      <c r="AI25" s="543"/>
      <c r="AJ25" s="544"/>
      <c r="AK25" s="545"/>
      <c r="AL25" s="546" t="str">
        <f>VLOOKUP(AM25,$AP$50:$AQ$65,2,FALSE)</f>
        <v>Michigan</v>
      </c>
      <c r="AM25" s="502">
        <v>11</v>
      </c>
      <c r="AN25" s="510"/>
      <c r="AO25" t="str">
        <f t="shared" si="0"/>
        <v>West Region</v>
      </c>
      <c r="AP25">
        <v>16</v>
      </c>
      <c r="AQ25" t="s">
        <v>493</v>
      </c>
    </row>
    <row r="26" spans="1:43" ht="15.95" customHeight="1">
      <c r="A26" s="510"/>
      <c r="B26" s="509"/>
      <c r="C26" s="533"/>
      <c r="D26" s="504"/>
      <c r="E26" s="547"/>
      <c r="F26" s="548"/>
      <c r="G26" s="504"/>
      <c r="H26" s="555" t="s">
        <v>333</v>
      </c>
      <c r="I26" s="532"/>
      <c r="J26" s="533"/>
      <c r="K26" s="503"/>
      <c r="L26" s="565"/>
      <c r="M26" s="504"/>
      <c r="N26" s="504"/>
      <c r="O26" s="504"/>
      <c r="P26" s="565"/>
      <c r="Q26" s="504"/>
      <c r="R26" s="504"/>
      <c r="S26" s="500"/>
      <c r="T26" s="500"/>
      <c r="U26" s="500"/>
      <c r="V26" s="503"/>
      <c r="W26" s="503"/>
      <c r="X26" s="503"/>
      <c r="Y26" s="550"/>
      <c r="Z26" s="503"/>
      <c r="AA26" s="503"/>
      <c r="AB26" s="503"/>
      <c r="AC26" s="550"/>
      <c r="AD26" s="503"/>
      <c r="AE26" s="503"/>
      <c r="AF26" s="549"/>
      <c r="AG26" s="549" t="s">
        <v>204</v>
      </c>
      <c r="AH26" s="567"/>
      <c r="AI26" s="550"/>
      <c r="AJ26" s="551"/>
      <c r="AK26" s="503"/>
      <c r="AL26" s="552"/>
      <c r="AM26" s="506"/>
      <c r="AN26" s="510"/>
      <c r="AO26"/>
      <c r="AP26"/>
      <c r="AQ26"/>
    </row>
    <row r="27" spans="1:43" ht="15.95" customHeight="1">
      <c r="A27" s="510"/>
      <c r="B27" s="508">
        <v>3</v>
      </c>
      <c r="C27" s="527" t="str">
        <f>VLOOKUP(B27,$AP$10:$AQ$25,2,FALSE)</f>
        <v>Texas Tech</v>
      </c>
      <c r="D27" s="504"/>
      <c r="E27" s="547"/>
      <c r="F27" s="548"/>
      <c r="G27" s="539"/>
      <c r="H27" s="553"/>
      <c r="I27" s="541"/>
      <c r="J27" s="533"/>
      <c r="K27" s="503"/>
      <c r="L27" s="565"/>
      <c r="M27" s="504"/>
      <c r="N27" s="504"/>
      <c r="O27" s="504"/>
      <c r="P27" s="565"/>
      <c r="Q27" s="504"/>
      <c r="R27" s="504"/>
      <c r="S27" s="500"/>
      <c r="T27" s="500"/>
      <c r="U27" s="500"/>
      <c r="V27" s="503"/>
      <c r="W27" s="503"/>
      <c r="X27" s="503"/>
      <c r="Y27" s="550"/>
      <c r="Z27" s="503"/>
      <c r="AA27" s="503"/>
      <c r="AB27" s="503"/>
      <c r="AC27" s="550"/>
      <c r="AD27" s="503"/>
      <c r="AE27" s="503"/>
      <c r="AF27" s="568"/>
      <c r="AI27" s="550"/>
      <c r="AJ27" s="551"/>
      <c r="AK27" s="503"/>
      <c r="AL27" s="530" t="str">
        <f>VLOOKUP(AM27,$AP$50:$AQ$65,2,FALSE)</f>
        <v>Tennessee</v>
      </c>
      <c r="AM27" s="502">
        <v>3</v>
      </c>
      <c r="AN27" s="510"/>
      <c r="AP27" t="s">
        <v>492</v>
      </c>
      <c r="AQ27"/>
    </row>
    <row r="28" spans="1:43" ht="15.95" customHeight="1">
      <c r="A28" s="510"/>
      <c r="B28" s="507"/>
      <c r="C28" s="531"/>
      <c r="D28" s="554"/>
      <c r="E28" s="555" t="s">
        <v>333</v>
      </c>
      <c r="F28" s="556"/>
      <c r="I28" s="548"/>
      <c r="J28" s="533"/>
      <c r="K28" s="551"/>
      <c r="L28" s="565"/>
      <c r="M28" s="504"/>
      <c r="N28" s="504"/>
      <c r="O28" s="504"/>
      <c r="P28" s="565"/>
      <c r="Q28" s="504"/>
      <c r="R28" s="504"/>
      <c r="S28" s="500"/>
      <c r="T28" s="500"/>
      <c r="U28" s="500"/>
      <c r="V28" s="503"/>
      <c r="W28" s="503"/>
      <c r="X28" s="503"/>
      <c r="Y28" s="550"/>
      <c r="Z28" s="503"/>
      <c r="AA28" s="503"/>
      <c r="AB28" s="503"/>
      <c r="AC28" s="550"/>
      <c r="AD28" s="551"/>
      <c r="AE28" s="503"/>
      <c r="AF28" s="550"/>
      <c r="AH28" s="503"/>
      <c r="AI28" s="558"/>
      <c r="AJ28" s="559" t="s">
        <v>324</v>
      </c>
      <c r="AK28" s="560"/>
      <c r="AL28" s="537"/>
      <c r="AM28" s="506"/>
      <c r="AN28" s="510"/>
      <c r="AP28"/>
      <c r="AQ28"/>
    </row>
    <row r="29" spans="1:43" ht="15.95" customHeight="1">
      <c r="A29" s="510"/>
      <c r="B29" s="505">
        <v>14</v>
      </c>
      <c r="C29" s="538" t="str">
        <f>VLOOKUP(B29,$AP$10:$AQ$25,2,FALSE)</f>
        <v>Montana State</v>
      </c>
      <c r="D29" s="504"/>
      <c r="E29" s="533"/>
      <c r="F29" s="533"/>
      <c r="G29" s="504"/>
      <c r="H29" s="533"/>
      <c r="I29" s="548"/>
      <c r="K29" s="564"/>
      <c r="L29" s="563"/>
      <c r="M29" s="504"/>
      <c r="N29" s="504"/>
      <c r="O29" s="504"/>
      <c r="P29" s="565"/>
      <c r="Q29" s="504"/>
      <c r="R29" s="504"/>
      <c r="S29" s="500"/>
      <c r="T29" s="500"/>
      <c r="U29" s="500"/>
      <c r="V29" s="503"/>
      <c r="W29" s="503"/>
      <c r="X29" s="503"/>
      <c r="Y29" s="550"/>
      <c r="Z29" s="503"/>
      <c r="AA29" s="503"/>
      <c r="AB29" s="503"/>
      <c r="AC29" s="550"/>
      <c r="AD29" s="564"/>
      <c r="AF29" s="550"/>
      <c r="AG29" s="533"/>
      <c r="AH29" s="503"/>
      <c r="AI29" s="503"/>
      <c r="AJ29" s="552"/>
      <c r="AK29" s="503"/>
      <c r="AL29" s="546" t="str">
        <f>VLOOKUP(AM29,$AP$50:$AQ$65,2,FALSE)</f>
        <v>Longwood</v>
      </c>
      <c r="AM29" s="502">
        <v>14</v>
      </c>
      <c r="AN29" s="510"/>
      <c r="AP29" t="s">
        <v>462</v>
      </c>
      <c r="AQ29" t="s">
        <v>481</v>
      </c>
    </row>
    <row r="30" spans="1:43" ht="15.95" customHeight="1">
      <c r="A30" s="510"/>
      <c r="B30" s="509"/>
      <c r="C30" s="533"/>
      <c r="D30" s="504"/>
      <c r="E30" s="533"/>
      <c r="F30" s="533"/>
      <c r="G30" s="504"/>
      <c r="H30" s="533"/>
      <c r="I30" s="548"/>
      <c r="J30" s="569"/>
      <c r="K30" s="566" t="s">
        <v>108</v>
      </c>
      <c r="L30" s="570"/>
      <c r="M30" s="504"/>
      <c r="N30" s="504"/>
      <c r="O30" s="504"/>
      <c r="P30" s="565"/>
      <c r="Q30" s="504"/>
      <c r="R30" s="504"/>
      <c r="S30" s="500"/>
      <c r="T30" s="500"/>
      <c r="U30" s="500"/>
      <c r="V30" s="503"/>
      <c r="W30" s="503"/>
      <c r="X30" s="503"/>
      <c r="Y30" s="550"/>
      <c r="Z30" s="503"/>
      <c r="AA30" s="503"/>
      <c r="AB30" s="503"/>
      <c r="AC30" s="558"/>
      <c r="AD30" s="549" t="s">
        <v>368</v>
      </c>
      <c r="AE30" s="560"/>
      <c r="AF30" s="550"/>
      <c r="AG30" s="533"/>
      <c r="AH30" s="503"/>
      <c r="AI30" s="503"/>
      <c r="AJ30" s="552"/>
      <c r="AK30" s="503"/>
      <c r="AL30" s="552"/>
      <c r="AM30" s="506"/>
      <c r="AN30" s="510"/>
      <c r="AO30" t="str">
        <f>AP$27</f>
        <v>East Region:</v>
      </c>
      <c r="AP30">
        <v>1</v>
      </c>
      <c r="AQ30" t="s">
        <v>54</v>
      </c>
    </row>
    <row r="31" spans="1:43" ht="15.95" customHeight="1">
      <c r="A31" s="510"/>
      <c r="B31" s="508">
        <v>7</v>
      </c>
      <c r="C31" s="527" t="str">
        <f>VLOOKUP(B31,$AP$10:$AQ$25,2,FALSE)</f>
        <v>Michigan State</v>
      </c>
      <c r="D31" s="504"/>
      <c r="E31" s="533"/>
      <c r="F31" s="533"/>
      <c r="G31" s="504"/>
      <c r="H31" s="533"/>
      <c r="I31" s="548"/>
      <c r="J31" s="533"/>
      <c r="K31" s="503"/>
      <c r="L31" s="503"/>
      <c r="M31" s="504"/>
      <c r="N31" s="504"/>
      <c r="O31" s="504"/>
      <c r="P31" s="565"/>
      <c r="Q31" s="504"/>
      <c r="R31" s="504"/>
      <c r="S31" s="500"/>
      <c r="T31" s="500"/>
      <c r="U31" s="500"/>
      <c r="V31" s="503"/>
      <c r="W31" s="503"/>
      <c r="X31" s="503"/>
      <c r="Y31" s="550"/>
      <c r="Z31" s="503"/>
      <c r="AA31" s="503"/>
      <c r="AB31" s="503"/>
      <c r="AC31" s="503"/>
      <c r="AD31" s="503"/>
      <c r="AE31" s="503"/>
      <c r="AF31" s="550"/>
      <c r="AG31" s="533"/>
      <c r="AH31" s="503"/>
      <c r="AI31" s="503"/>
      <c r="AJ31" s="552"/>
      <c r="AK31" s="503"/>
      <c r="AL31" s="530" t="str">
        <f>VLOOKUP(AM31,$AP$50:$AQ$65,2,FALSE)</f>
        <v>Ohio State</v>
      </c>
      <c r="AM31" s="526">
        <v>7</v>
      </c>
      <c r="AN31" s="510"/>
      <c r="AO31" t="str">
        <f t="shared" ref="AO31:AO45" si="1">AP$27</f>
        <v>East Region:</v>
      </c>
      <c r="AP31">
        <v>2</v>
      </c>
      <c r="AQ31" t="s">
        <v>171</v>
      </c>
    </row>
    <row r="32" spans="1:43" ht="15.95" customHeight="1">
      <c r="A32" s="500"/>
      <c r="B32" s="507"/>
      <c r="C32" s="531"/>
      <c r="D32" s="504"/>
      <c r="E32" s="532" t="s">
        <v>205</v>
      </c>
      <c r="F32" s="532"/>
      <c r="G32" s="504"/>
      <c r="H32" s="547"/>
      <c r="I32" s="548"/>
      <c r="J32" s="533"/>
      <c r="K32" s="504"/>
      <c r="L32" s="504"/>
      <c r="M32" s="504"/>
      <c r="N32" s="504"/>
      <c r="O32" s="504"/>
      <c r="P32" s="565"/>
      <c r="Q32" s="504"/>
      <c r="R32" s="504"/>
      <c r="S32" s="500"/>
      <c r="T32" s="500"/>
      <c r="U32" s="500"/>
      <c r="V32" s="503"/>
      <c r="W32" s="503"/>
      <c r="X32" s="503"/>
      <c r="Y32" s="550"/>
      <c r="Z32" s="503"/>
      <c r="AA32" s="503"/>
      <c r="AB32" s="503"/>
      <c r="AC32" s="503"/>
      <c r="AD32" s="503"/>
      <c r="AE32" s="503"/>
      <c r="AF32" s="550"/>
      <c r="AG32" s="547"/>
      <c r="AH32" s="503"/>
      <c r="AI32" s="535"/>
      <c r="AJ32" s="536" t="s">
        <v>253</v>
      </c>
      <c r="AK32" s="503"/>
      <c r="AL32" s="537"/>
      <c r="AM32" s="506"/>
      <c r="AN32" s="500"/>
      <c r="AO32" t="str">
        <f t="shared" si="1"/>
        <v>East Region:</v>
      </c>
      <c r="AP32">
        <v>3</v>
      </c>
      <c r="AQ32" t="s">
        <v>271</v>
      </c>
    </row>
    <row r="33" spans="1:43" ht="15.95" customHeight="1">
      <c r="A33" s="500"/>
      <c r="B33" s="505">
        <v>10</v>
      </c>
      <c r="C33" s="538" t="str">
        <f>VLOOKUP(B33,$AP$10:$AQ$25,2,FALSE)</f>
        <v>Davidson</v>
      </c>
      <c r="D33" s="539"/>
      <c r="E33" s="540"/>
      <c r="F33" s="541"/>
      <c r="H33" s="564"/>
      <c r="I33" s="548"/>
      <c r="J33" s="533"/>
      <c r="K33" s="504"/>
      <c r="L33" s="504"/>
      <c r="M33" s="504"/>
      <c r="N33" s="504"/>
      <c r="O33" s="504"/>
      <c r="P33" s="565"/>
      <c r="Q33" s="504"/>
      <c r="R33" s="504"/>
      <c r="S33" s="500"/>
      <c r="T33" s="500"/>
      <c r="U33" s="500"/>
      <c r="V33" s="503"/>
      <c r="W33" s="503"/>
      <c r="X33" s="503"/>
      <c r="Y33" s="550"/>
      <c r="Z33" s="503"/>
      <c r="AA33" s="503"/>
      <c r="AB33" s="503"/>
      <c r="AC33" s="503"/>
      <c r="AD33" s="503"/>
      <c r="AE33" s="503"/>
      <c r="AF33" s="557"/>
      <c r="AG33" s="564"/>
      <c r="AI33" s="543"/>
      <c r="AJ33" s="544"/>
      <c r="AK33" s="545"/>
      <c r="AL33" s="546" t="str">
        <f>VLOOKUP(AM33,$AP$50:$AQ$65,2,FALSE)</f>
        <v>Loyola Chicago</v>
      </c>
      <c r="AM33" s="502">
        <v>10</v>
      </c>
      <c r="AN33" s="500"/>
      <c r="AO33" t="str">
        <f t="shared" si="1"/>
        <v>East Region:</v>
      </c>
      <c r="AP33">
        <v>4</v>
      </c>
      <c r="AQ33" t="s">
        <v>347</v>
      </c>
    </row>
    <row r="34" spans="1:43" ht="15.95" customHeight="1">
      <c r="A34" s="500"/>
      <c r="B34" s="509"/>
      <c r="C34" s="533"/>
      <c r="D34" s="504"/>
      <c r="E34" s="547"/>
      <c r="F34" s="548"/>
      <c r="G34" s="554"/>
      <c r="H34" s="555" t="s">
        <v>108</v>
      </c>
      <c r="I34" s="556"/>
      <c r="J34" s="533"/>
      <c r="K34" s="504"/>
      <c r="L34" s="504"/>
      <c r="M34" s="504"/>
      <c r="N34" s="504"/>
      <c r="O34" s="504"/>
      <c r="P34" s="565"/>
      <c r="Q34" s="504"/>
      <c r="R34" s="504"/>
      <c r="S34" s="500"/>
      <c r="T34" s="571"/>
      <c r="U34" s="500"/>
      <c r="V34" s="503"/>
      <c r="W34" s="503"/>
      <c r="X34" s="503"/>
      <c r="Y34" s="550"/>
      <c r="Z34" s="503"/>
      <c r="AA34" s="503"/>
      <c r="AB34" s="503"/>
      <c r="AC34" s="503"/>
      <c r="AD34" s="503"/>
      <c r="AE34" s="503"/>
      <c r="AF34" s="558"/>
      <c r="AG34" s="549" t="s">
        <v>368</v>
      </c>
      <c r="AH34" s="560"/>
      <c r="AI34" s="550"/>
      <c r="AJ34" s="551"/>
      <c r="AK34" s="503"/>
      <c r="AL34" s="552"/>
      <c r="AM34" s="506"/>
      <c r="AN34" s="500"/>
      <c r="AO34" t="str">
        <f t="shared" si="1"/>
        <v>East Region:</v>
      </c>
      <c r="AP34">
        <v>5</v>
      </c>
      <c r="AQ34" t="s">
        <v>285</v>
      </c>
    </row>
    <row r="35" spans="1:43" ht="15.95" customHeight="1">
      <c r="A35" s="500"/>
      <c r="B35" s="508">
        <v>2</v>
      </c>
      <c r="C35" s="527" t="str">
        <f>VLOOKUP(B35,$AP$10:$AQ$25,2,FALSE)</f>
        <v>Duke</v>
      </c>
      <c r="D35" s="504"/>
      <c r="E35" s="547"/>
      <c r="F35" s="548"/>
      <c r="G35" s="504"/>
      <c r="H35" s="503"/>
      <c r="I35" s="503"/>
      <c r="J35" s="533"/>
      <c r="K35" s="504"/>
      <c r="L35" s="504"/>
      <c r="M35" s="504"/>
      <c r="N35" s="504"/>
      <c r="O35" s="504"/>
      <c r="P35" s="565"/>
      <c r="Q35" s="504"/>
      <c r="R35" s="504"/>
      <c r="S35" s="572"/>
      <c r="T35" s="571"/>
      <c r="U35" s="572"/>
      <c r="V35" s="573"/>
      <c r="W35" s="503"/>
      <c r="X35" s="503"/>
      <c r="Y35" s="550"/>
      <c r="Z35" s="503"/>
      <c r="AA35" s="503"/>
      <c r="AB35" s="503"/>
      <c r="AC35" s="503"/>
      <c r="AD35" s="503"/>
      <c r="AE35" s="503"/>
      <c r="AF35" s="503"/>
      <c r="AG35" s="503"/>
      <c r="AH35" s="503"/>
      <c r="AI35" s="550"/>
      <c r="AJ35" s="551"/>
      <c r="AK35" s="503"/>
      <c r="AL35" s="530" t="str">
        <f>VLOOKUP(AM35,$AP$50:$AQ$65,2,FALSE)</f>
        <v>Villanova</v>
      </c>
      <c r="AM35" s="502">
        <v>2</v>
      </c>
      <c r="AN35" s="500"/>
      <c r="AO35" t="str">
        <f t="shared" si="1"/>
        <v>East Region:</v>
      </c>
      <c r="AP35">
        <v>6</v>
      </c>
      <c r="AQ35" t="s">
        <v>328</v>
      </c>
    </row>
    <row r="36" spans="1:43" ht="15.95" customHeight="1">
      <c r="A36" s="500"/>
      <c r="B36" s="507"/>
      <c r="C36" s="531"/>
      <c r="D36" s="554"/>
      <c r="E36" s="555" t="s">
        <v>108</v>
      </c>
      <c r="F36" s="556"/>
      <c r="G36" s="504"/>
      <c r="H36" s="533"/>
      <c r="I36" s="533"/>
      <c r="J36" s="533"/>
      <c r="K36" s="504"/>
      <c r="L36" s="504"/>
      <c r="M36" s="504"/>
      <c r="N36" s="504"/>
      <c r="O36" s="504"/>
      <c r="P36" s="565"/>
      <c r="Q36" s="504"/>
      <c r="R36" s="504"/>
      <c r="S36" s="572"/>
      <c r="T36" s="571"/>
      <c r="U36" s="572"/>
      <c r="V36" s="573"/>
      <c r="W36" s="503"/>
      <c r="X36" s="503"/>
      <c r="Y36" s="550"/>
      <c r="Z36" s="503"/>
      <c r="AA36" s="503"/>
      <c r="AB36" s="503"/>
      <c r="AC36" s="503"/>
      <c r="AD36" s="503"/>
      <c r="AE36" s="503"/>
      <c r="AF36" s="503"/>
      <c r="AG36" s="503"/>
      <c r="AH36" s="503"/>
      <c r="AI36" s="558"/>
      <c r="AJ36" s="559" t="s">
        <v>368</v>
      </c>
      <c r="AK36" s="560"/>
      <c r="AL36" s="537"/>
      <c r="AM36" s="506"/>
      <c r="AN36" s="500"/>
      <c r="AO36" t="str">
        <f t="shared" si="1"/>
        <v>East Region:</v>
      </c>
      <c r="AP36">
        <v>7</v>
      </c>
      <c r="AQ36" t="s">
        <v>491</v>
      </c>
    </row>
    <row r="37" spans="1:43" ht="15.95" customHeight="1">
      <c r="A37" s="500"/>
      <c r="B37" s="505">
        <v>15</v>
      </c>
      <c r="C37" s="538" t="str">
        <f>VLOOKUP(B37,$AP$10:$AQ$25,2,FALSE)</f>
        <v>Cal State Fullerton</v>
      </c>
      <c r="D37" s="504"/>
      <c r="E37" s="533"/>
      <c r="F37" s="533"/>
      <c r="G37" s="504"/>
      <c r="H37" s="533"/>
      <c r="I37" s="533"/>
      <c r="J37" s="533"/>
      <c r="K37" s="504"/>
      <c r="L37" s="504"/>
      <c r="M37" s="504"/>
      <c r="N37" s="504"/>
      <c r="O37" s="504"/>
      <c r="P37" s="565"/>
      <c r="Q37" s="504"/>
      <c r="R37" s="504"/>
      <c r="S37" s="572"/>
      <c r="T37" s="572"/>
      <c r="U37" s="572"/>
      <c r="V37" s="573"/>
      <c r="W37" s="503"/>
      <c r="X37" s="503"/>
      <c r="Y37" s="550"/>
      <c r="Z37" s="503"/>
      <c r="AA37" s="503"/>
      <c r="AB37" s="503"/>
      <c r="AC37" s="503"/>
      <c r="AD37" s="503"/>
      <c r="AE37" s="503"/>
      <c r="AF37" s="503"/>
      <c r="AG37" s="503"/>
      <c r="AH37" s="503"/>
      <c r="AI37" s="503"/>
      <c r="AJ37" s="552"/>
      <c r="AK37" s="503"/>
      <c r="AL37" s="546" t="str">
        <f>VLOOKUP(AM37,$AP$50:$AQ$65,2,FALSE)</f>
        <v>Delaware</v>
      </c>
      <c r="AM37" s="502">
        <v>15</v>
      </c>
      <c r="AN37" s="500"/>
      <c r="AO37" t="str">
        <f t="shared" si="1"/>
        <v>East Region:</v>
      </c>
      <c r="AP37">
        <v>8</v>
      </c>
      <c r="AQ37" t="s">
        <v>235</v>
      </c>
    </row>
    <row r="38" spans="1:43" ht="15.95" customHeight="1">
      <c r="A38" s="500"/>
      <c r="B38" s="504"/>
      <c r="C38" s="533"/>
      <c r="D38" s="504"/>
      <c r="E38" s="533"/>
      <c r="F38" s="533"/>
      <c r="G38" s="504"/>
      <c r="H38" s="533"/>
      <c r="I38" s="533"/>
      <c r="J38" s="533"/>
      <c r="K38" s="504"/>
      <c r="L38" s="504"/>
      <c r="M38" s="504"/>
      <c r="N38" s="504"/>
      <c r="O38" s="504"/>
      <c r="P38" s="574"/>
      <c r="Q38" s="504"/>
      <c r="R38" s="504"/>
      <c r="S38" s="572"/>
      <c r="T38" s="572"/>
      <c r="U38" s="572"/>
      <c r="V38" s="573"/>
      <c r="W38" s="503"/>
      <c r="X38" s="503"/>
      <c r="Y38" s="575"/>
      <c r="Z38" s="503"/>
      <c r="AA38" s="503"/>
      <c r="AB38" s="503"/>
      <c r="AC38" s="503"/>
      <c r="AD38" s="503"/>
      <c r="AE38" s="503"/>
      <c r="AF38" s="503"/>
      <c r="AG38" s="503"/>
      <c r="AH38" s="503"/>
      <c r="AI38" s="503"/>
      <c r="AJ38" s="552"/>
      <c r="AK38" s="503"/>
      <c r="AL38" s="552"/>
      <c r="AM38" s="503"/>
      <c r="AN38" s="500"/>
      <c r="AO38" t="str">
        <f t="shared" si="1"/>
        <v>East Region:</v>
      </c>
      <c r="AP38">
        <v>9</v>
      </c>
      <c r="AQ38" t="s">
        <v>193</v>
      </c>
    </row>
    <row r="39" spans="1:43" ht="15.95" customHeight="1">
      <c r="A39" s="500"/>
      <c r="B39" s="504"/>
      <c r="C39" s="533"/>
      <c r="D39" s="504"/>
      <c r="E39" s="533"/>
      <c r="F39" s="533"/>
      <c r="G39" s="504"/>
      <c r="H39" s="533"/>
      <c r="I39" s="533"/>
      <c r="J39" s="533"/>
      <c r="K39" s="504"/>
      <c r="L39" s="504"/>
      <c r="M39" s="504"/>
      <c r="N39" s="504"/>
      <c r="O39" s="611" t="s">
        <v>235</v>
      </c>
      <c r="P39" s="612"/>
      <c r="Q39" s="613"/>
      <c r="R39" s="614"/>
      <c r="S39" s="572"/>
      <c r="T39" s="572"/>
      <c r="U39" s="572"/>
      <c r="V39" s="573"/>
      <c r="W39" s="611" t="s">
        <v>167</v>
      </c>
      <c r="X39" s="613"/>
      <c r="Y39" s="612"/>
      <c r="Z39" s="614"/>
      <c r="AA39" s="503"/>
      <c r="AB39" s="503"/>
      <c r="AC39" s="503"/>
      <c r="AD39" s="503"/>
      <c r="AE39" s="503"/>
      <c r="AF39" s="503"/>
      <c r="AG39" s="503"/>
      <c r="AH39" s="503"/>
      <c r="AI39" s="503"/>
      <c r="AJ39" s="552"/>
      <c r="AK39" s="503"/>
      <c r="AL39" s="552"/>
      <c r="AM39" s="503"/>
      <c r="AN39" s="500"/>
      <c r="AO39" t="str">
        <f t="shared" si="1"/>
        <v>East Region:</v>
      </c>
      <c r="AP39">
        <v>10</v>
      </c>
      <c r="AQ39" t="s">
        <v>291</v>
      </c>
    </row>
    <row r="40" spans="1:43" ht="15.95" customHeight="1">
      <c r="A40" s="500"/>
      <c r="B40" s="504"/>
      <c r="C40" s="523">
        <v>5</v>
      </c>
      <c r="D40" s="524"/>
      <c r="E40" s="523">
        <v>2</v>
      </c>
      <c r="F40" s="523"/>
      <c r="G40" s="524"/>
      <c r="H40" s="523">
        <v>0</v>
      </c>
      <c r="I40" s="523"/>
      <c r="J40" s="523"/>
      <c r="K40" s="524">
        <v>1</v>
      </c>
      <c r="L40" s="504"/>
      <c r="M40" s="504"/>
      <c r="N40" s="504"/>
      <c r="O40" s="615"/>
      <c r="P40" s="612"/>
      <c r="Q40" s="616"/>
      <c r="R40" s="617"/>
      <c r="S40" s="572"/>
      <c r="T40" s="572"/>
      <c r="U40" s="572"/>
      <c r="V40" s="573"/>
      <c r="W40" s="615"/>
      <c r="X40" s="616"/>
      <c r="Y40" s="612"/>
      <c r="Z40" s="617"/>
      <c r="AA40" s="503"/>
      <c r="AB40" s="503"/>
      <c r="AC40" s="503"/>
      <c r="AD40" s="503"/>
      <c r="AE40" s="503"/>
      <c r="AF40" s="503"/>
      <c r="AG40" s="503"/>
      <c r="AH40" s="503"/>
      <c r="AI40" s="503"/>
      <c r="AJ40" s="552"/>
      <c r="AK40" s="503"/>
      <c r="AL40" s="552"/>
      <c r="AM40" s="503"/>
      <c r="AN40" s="500"/>
      <c r="AO40" t="str">
        <f t="shared" si="1"/>
        <v>East Region:</v>
      </c>
      <c r="AP40">
        <v>11</v>
      </c>
      <c r="AQ40" t="s">
        <v>370</v>
      </c>
    </row>
    <row r="41" spans="1:43" ht="15.95" customHeight="1">
      <c r="A41" s="500"/>
      <c r="B41" s="504"/>
      <c r="C41" s="533"/>
      <c r="D41" s="504"/>
      <c r="E41" s="533"/>
      <c r="F41" s="533"/>
      <c r="G41" s="504"/>
      <c r="H41" s="533"/>
      <c r="I41" s="533"/>
      <c r="J41" s="533"/>
      <c r="K41" s="504"/>
      <c r="L41" s="504"/>
      <c r="M41" s="504"/>
      <c r="N41" s="504"/>
      <c r="O41" s="504"/>
      <c r="P41" s="562"/>
      <c r="Q41" s="504"/>
      <c r="R41" s="504"/>
      <c r="S41" s="572"/>
      <c r="T41" s="572"/>
      <c r="U41" s="572"/>
      <c r="V41" s="573"/>
      <c r="W41" s="503"/>
      <c r="X41" s="503"/>
      <c r="Y41" s="543"/>
      <c r="Z41" s="503"/>
      <c r="AA41" s="503"/>
      <c r="AB41" s="503"/>
      <c r="AC41" s="503"/>
      <c r="AD41" s="525">
        <v>1</v>
      </c>
      <c r="AE41" s="525"/>
      <c r="AF41" s="525"/>
      <c r="AG41" s="525">
        <v>2</v>
      </c>
      <c r="AH41" s="525"/>
      <c r="AI41" s="525"/>
      <c r="AJ41" s="599">
        <v>2</v>
      </c>
      <c r="AK41" s="525"/>
      <c r="AL41" s="599">
        <v>5</v>
      </c>
      <c r="AM41" s="503"/>
      <c r="AN41" s="500"/>
      <c r="AO41" t="str">
        <f t="shared" si="1"/>
        <v>East Region:</v>
      </c>
      <c r="AP41">
        <v>12</v>
      </c>
      <c r="AQ41" t="s">
        <v>157</v>
      </c>
    </row>
    <row r="42" spans="1:43" ht="15.95" customHeight="1">
      <c r="A42" s="500"/>
      <c r="B42" s="508">
        <v>1</v>
      </c>
      <c r="C42" s="527" t="str">
        <f>VLOOKUP(B42,$AP$30:$AQ$45,2,FALSE)</f>
        <v>Baylor</v>
      </c>
      <c r="D42" s="504"/>
      <c r="E42" s="533"/>
      <c r="F42" s="533"/>
      <c r="G42" s="504"/>
      <c r="H42" s="533"/>
      <c r="I42" s="533"/>
      <c r="J42" s="533"/>
      <c r="K42" s="504"/>
      <c r="L42" s="504"/>
      <c r="M42" s="504"/>
      <c r="N42" s="504"/>
      <c r="O42" s="504"/>
      <c r="P42" s="565"/>
      <c r="Q42" s="504"/>
      <c r="R42" s="504"/>
      <c r="S42" s="572"/>
      <c r="T42" s="572"/>
      <c r="U42" s="572"/>
      <c r="V42" s="573"/>
      <c r="W42" s="503"/>
      <c r="X42" s="503"/>
      <c r="Y42" s="550"/>
      <c r="Z42" s="503"/>
      <c r="AA42" s="503"/>
      <c r="AB42" s="503"/>
      <c r="AC42" s="503"/>
      <c r="AD42" s="503"/>
      <c r="AE42" s="503"/>
      <c r="AF42" s="503"/>
      <c r="AG42" s="503"/>
      <c r="AH42" s="503"/>
      <c r="AI42" s="503"/>
      <c r="AJ42" s="552"/>
      <c r="AK42" s="503"/>
      <c r="AL42" s="530" t="str">
        <f>VLOOKUP(AM42,$AP$70:$AQ$85,2,FALSE)</f>
        <v>Kansas</v>
      </c>
      <c r="AM42" s="502">
        <v>1</v>
      </c>
      <c r="AN42" s="500"/>
      <c r="AO42" t="str">
        <f t="shared" si="1"/>
        <v>East Region:</v>
      </c>
      <c r="AP42">
        <v>13</v>
      </c>
      <c r="AQ42" t="s">
        <v>37</v>
      </c>
    </row>
    <row r="43" spans="1:43" ht="15.95" customHeight="1">
      <c r="A43" s="500"/>
      <c r="B43" s="507"/>
      <c r="C43" s="531"/>
      <c r="D43" s="504"/>
      <c r="E43" s="532" t="s">
        <v>54</v>
      </c>
      <c r="F43" s="532"/>
      <c r="G43" s="504"/>
      <c r="H43" s="533"/>
      <c r="I43" s="533"/>
      <c r="J43" s="533"/>
      <c r="K43" s="504"/>
      <c r="L43" s="504"/>
      <c r="M43" s="504"/>
      <c r="N43" s="504"/>
      <c r="O43" s="504"/>
      <c r="P43" s="565"/>
      <c r="Q43" s="504"/>
      <c r="R43" s="504"/>
      <c r="S43" s="572"/>
      <c r="T43" s="572"/>
      <c r="U43" s="572"/>
      <c r="V43" s="573"/>
      <c r="W43" s="503"/>
      <c r="X43" s="503"/>
      <c r="Y43" s="550"/>
      <c r="Z43" s="503"/>
      <c r="AA43" s="503"/>
      <c r="AB43" s="503"/>
      <c r="AC43" s="503"/>
      <c r="AD43" s="503"/>
      <c r="AE43" s="503"/>
      <c r="AF43" s="503"/>
      <c r="AG43" s="503"/>
      <c r="AH43" s="503"/>
      <c r="AI43" s="535"/>
      <c r="AJ43" s="536" t="s">
        <v>167</v>
      </c>
      <c r="AK43" s="503"/>
      <c r="AL43" s="537"/>
      <c r="AM43" s="506"/>
      <c r="AN43" s="500"/>
      <c r="AO43" t="str">
        <f t="shared" si="1"/>
        <v>East Region:</v>
      </c>
      <c r="AP43">
        <v>14</v>
      </c>
      <c r="AQ43" t="s">
        <v>390</v>
      </c>
    </row>
    <row r="44" spans="1:43" ht="15.95" customHeight="1">
      <c r="A44" s="500"/>
      <c r="B44" s="505">
        <v>16</v>
      </c>
      <c r="C44" s="538" t="str">
        <f>VLOOKUP(B44,$AP$30:$AQ$45,2,FALSE)</f>
        <v>Norfolk State</v>
      </c>
      <c r="D44" s="539"/>
      <c r="E44" s="540"/>
      <c r="F44" s="541"/>
      <c r="G44" s="504"/>
      <c r="H44" s="504"/>
      <c r="I44" s="533"/>
      <c r="J44" s="533"/>
      <c r="K44" s="504"/>
      <c r="L44" s="504"/>
      <c r="M44" s="504"/>
      <c r="N44" s="504"/>
      <c r="O44" s="504"/>
      <c r="P44" s="565"/>
      <c r="Q44" s="504"/>
      <c r="R44" s="618"/>
      <c r="S44" s="619"/>
      <c r="T44" s="619"/>
      <c r="U44" s="619"/>
      <c r="V44" s="619"/>
      <c r="W44" s="620"/>
      <c r="X44" s="503"/>
      <c r="Y44" s="550"/>
      <c r="Z44" s="503"/>
      <c r="AA44" s="503"/>
      <c r="AB44" s="503"/>
      <c r="AC44" s="503"/>
      <c r="AD44" s="503"/>
      <c r="AE44" s="503"/>
      <c r="AF44" s="503"/>
      <c r="AG44" s="503"/>
      <c r="AH44" s="503"/>
      <c r="AI44" s="543"/>
      <c r="AJ44" s="544"/>
      <c r="AK44" s="545"/>
      <c r="AL44" s="546" t="str">
        <f>VLOOKUP(AM44,$AP$70:$AQ$85,2,FALSE)</f>
        <v>Texas Southern</v>
      </c>
      <c r="AM44" s="502">
        <v>16</v>
      </c>
      <c r="AN44" s="500"/>
      <c r="AO44" t="str">
        <f t="shared" si="1"/>
        <v>East Region:</v>
      </c>
      <c r="AP44">
        <v>15</v>
      </c>
      <c r="AQ44" t="s">
        <v>286</v>
      </c>
    </row>
    <row r="45" spans="1:43" ht="15.95" customHeight="1">
      <c r="A45" s="500"/>
      <c r="B45" s="509"/>
      <c r="C45" s="533"/>
      <c r="D45" s="504"/>
      <c r="E45" s="547"/>
      <c r="F45" s="548"/>
      <c r="G45" s="504"/>
      <c r="H45" s="555" t="s">
        <v>235</v>
      </c>
      <c r="I45" s="532"/>
      <c r="J45" s="533"/>
      <c r="K45" s="504"/>
      <c r="L45" s="504"/>
      <c r="M45" s="504"/>
      <c r="N45" s="504"/>
      <c r="O45" s="504"/>
      <c r="P45" s="565"/>
      <c r="Q45" s="504"/>
      <c r="R45" s="621"/>
      <c r="S45" s="622"/>
      <c r="T45" s="622"/>
      <c r="U45" s="622"/>
      <c r="V45" s="622"/>
      <c r="W45" s="623"/>
      <c r="X45" s="503"/>
      <c r="Y45" s="550"/>
      <c r="Z45" s="503"/>
      <c r="AA45" s="503"/>
      <c r="AB45" s="503"/>
      <c r="AC45" s="503"/>
      <c r="AD45" s="503"/>
      <c r="AE45" s="503"/>
      <c r="AF45" s="535"/>
      <c r="AG45" s="549" t="s">
        <v>167</v>
      </c>
      <c r="AH45" s="503"/>
      <c r="AI45" s="550"/>
      <c r="AJ45" s="551"/>
      <c r="AK45" s="503"/>
      <c r="AL45" s="552"/>
      <c r="AM45" s="506"/>
      <c r="AN45" s="500"/>
      <c r="AO45" t="str">
        <f t="shared" si="1"/>
        <v>East Region:</v>
      </c>
      <c r="AP45">
        <v>16</v>
      </c>
      <c r="AQ45" t="s">
        <v>490</v>
      </c>
    </row>
    <row r="46" spans="1:43" ht="15.95" customHeight="1">
      <c r="A46" s="500"/>
      <c r="B46" s="508">
        <v>8</v>
      </c>
      <c r="C46" s="527" t="str">
        <f>VLOOKUP(B46,$AP$30:$AQ$45,2,FALSE)</f>
        <v>North Carolina</v>
      </c>
      <c r="D46" s="504"/>
      <c r="E46" s="547"/>
      <c r="F46" s="548"/>
      <c r="G46" s="539"/>
      <c r="H46" s="553"/>
      <c r="I46" s="541"/>
      <c r="J46" s="533"/>
      <c r="K46" s="504"/>
      <c r="L46" s="504"/>
      <c r="M46" s="504"/>
      <c r="N46" s="504"/>
      <c r="O46" s="504"/>
      <c r="P46" s="565"/>
      <c r="Q46" s="504"/>
      <c r="R46" s="624" t="s">
        <v>489</v>
      </c>
      <c r="S46" s="624"/>
      <c r="T46" s="624"/>
      <c r="U46" s="624"/>
      <c r="V46" s="624"/>
      <c r="W46" s="624"/>
      <c r="X46" s="503"/>
      <c r="Y46" s="550"/>
      <c r="Z46" s="503"/>
      <c r="AA46" s="503"/>
      <c r="AB46" s="503"/>
      <c r="AC46" s="503"/>
      <c r="AD46" s="503"/>
      <c r="AE46" s="503"/>
      <c r="AF46" s="543"/>
      <c r="AG46" s="545"/>
      <c r="AH46" s="545"/>
      <c r="AI46" s="550"/>
      <c r="AJ46" s="551"/>
      <c r="AK46" s="503"/>
      <c r="AL46" s="530" t="str">
        <f>VLOOKUP(AM46,$AP$70:$AQ$85,2,FALSE)</f>
        <v>San Diego State</v>
      </c>
      <c r="AM46" s="502">
        <v>8</v>
      </c>
      <c r="AN46" s="500"/>
      <c r="AO46"/>
      <c r="AP46"/>
      <c r="AQ46"/>
    </row>
    <row r="47" spans="1:43" ht="15.95" customHeight="1">
      <c r="A47" s="500"/>
      <c r="B47" s="507"/>
      <c r="C47" s="531"/>
      <c r="D47" s="554"/>
      <c r="E47" s="555" t="s">
        <v>235</v>
      </c>
      <c r="F47" s="556"/>
      <c r="I47" s="548"/>
      <c r="J47" s="533"/>
      <c r="K47" s="504"/>
      <c r="L47" s="504"/>
      <c r="M47" s="504"/>
      <c r="N47" s="504"/>
      <c r="O47" s="504"/>
      <c r="P47" s="565"/>
      <c r="Q47" s="504"/>
      <c r="R47" s="625"/>
      <c r="S47" s="625"/>
      <c r="T47" s="625"/>
      <c r="U47" s="625"/>
      <c r="V47" s="625"/>
      <c r="W47" s="625"/>
      <c r="X47" s="503"/>
      <c r="Y47" s="550"/>
      <c r="Z47" s="503"/>
      <c r="AA47" s="503"/>
      <c r="AB47" s="503"/>
      <c r="AC47" s="503"/>
      <c r="AD47" s="503"/>
      <c r="AE47" s="503"/>
      <c r="AF47" s="550"/>
      <c r="AI47" s="558"/>
      <c r="AJ47" s="559"/>
      <c r="AK47" s="560"/>
      <c r="AL47" s="537"/>
      <c r="AM47" s="506"/>
      <c r="AN47" s="500"/>
      <c r="AP47" t="s">
        <v>488</v>
      </c>
      <c r="AQ47"/>
    </row>
    <row r="48" spans="1:43" ht="15.95" customHeight="1">
      <c r="A48" s="500"/>
      <c r="B48" s="505">
        <v>9</v>
      </c>
      <c r="C48" s="538" t="str">
        <f>VLOOKUP(B48,$AP$30:$AQ$45,2,FALSE)</f>
        <v>Marquette</v>
      </c>
      <c r="D48" s="504"/>
      <c r="E48" s="533"/>
      <c r="F48" s="533"/>
      <c r="G48" s="504"/>
      <c r="H48" s="533"/>
      <c r="I48" s="548"/>
      <c r="J48" s="533"/>
      <c r="K48" s="504"/>
      <c r="L48" s="504"/>
      <c r="M48" s="504"/>
      <c r="N48" s="504"/>
      <c r="O48" s="504"/>
      <c r="P48" s="565"/>
      <c r="Q48" s="504"/>
      <c r="R48" s="504"/>
      <c r="S48" s="500"/>
      <c r="T48" s="500"/>
      <c r="U48" s="500"/>
      <c r="V48" s="503"/>
      <c r="W48" s="503"/>
      <c r="X48" s="503"/>
      <c r="Y48" s="550"/>
      <c r="Z48" s="503"/>
      <c r="AA48" s="503"/>
      <c r="AB48" s="503"/>
      <c r="AC48" s="503"/>
      <c r="AD48" s="503"/>
      <c r="AE48" s="503"/>
      <c r="AF48" s="550"/>
      <c r="AG48" s="533"/>
      <c r="AH48" s="503"/>
      <c r="AI48" s="503"/>
      <c r="AJ48" s="552"/>
      <c r="AK48" s="503"/>
      <c r="AL48" s="546" t="str">
        <f>VLOOKUP(AM48,$AP$70:$AQ$85,2,FALSE)</f>
        <v>Creighton</v>
      </c>
      <c r="AM48" s="502">
        <v>9</v>
      </c>
      <c r="AN48" s="500"/>
      <c r="AP48"/>
      <c r="AQ48"/>
    </row>
    <row r="49" spans="1:43" ht="15.95" customHeight="1">
      <c r="A49" s="500"/>
      <c r="B49" s="509"/>
      <c r="C49" s="533"/>
      <c r="D49" s="504"/>
      <c r="E49" s="533"/>
      <c r="F49" s="533"/>
      <c r="G49" s="504"/>
      <c r="H49" s="533"/>
      <c r="I49" s="548"/>
      <c r="J49" s="533"/>
      <c r="K49" s="566" t="s">
        <v>235</v>
      </c>
      <c r="L49" s="561"/>
      <c r="M49" s="504"/>
      <c r="N49" s="504"/>
      <c r="O49" s="504"/>
      <c r="P49" s="565"/>
      <c r="Q49" s="504"/>
      <c r="R49" s="504"/>
      <c r="S49" s="500"/>
      <c r="T49" s="500"/>
      <c r="U49" s="500"/>
      <c r="V49" s="503"/>
      <c r="W49" s="503"/>
      <c r="X49" s="503"/>
      <c r="Y49" s="550"/>
      <c r="Z49" s="503"/>
      <c r="AA49" s="503"/>
      <c r="AB49" s="503"/>
      <c r="AC49" s="535"/>
      <c r="AD49" s="549" t="s">
        <v>167</v>
      </c>
      <c r="AE49" s="503"/>
      <c r="AF49" s="550"/>
      <c r="AG49" s="533"/>
      <c r="AH49" s="503"/>
      <c r="AI49" s="503"/>
      <c r="AJ49" s="552"/>
      <c r="AK49" s="503"/>
      <c r="AL49" s="552"/>
      <c r="AM49" s="506"/>
      <c r="AN49" s="500"/>
      <c r="AP49" t="s">
        <v>462</v>
      </c>
      <c r="AQ49" t="s">
        <v>481</v>
      </c>
    </row>
    <row r="50" spans="1:43" ht="15.95" customHeight="1">
      <c r="A50" s="500"/>
      <c r="B50" s="508">
        <v>5</v>
      </c>
      <c r="C50" s="527" t="str">
        <f>VLOOKUP(B50,$AP$30:$AQ$45,2,FALSE)</f>
        <v>Saint Mary's</v>
      </c>
      <c r="D50" s="504"/>
      <c r="E50" s="533"/>
      <c r="F50" s="533"/>
      <c r="G50" s="504"/>
      <c r="H50" s="533"/>
      <c r="I50" s="548"/>
      <c r="J50" s="553"/>
      <c r="K50" s="539"/>
      <c r="L50" s="562"/>
      <c r="M50" s="504"/>
      <c r="N50" s="504"/>
      <c r="O50" s="504"/>
      <c r="P50" s="565"/>
      <c r="Q50" s="504"/>
      <c r="R50" s="504"/>
      <c r="S50" s="626"/>
      <c r="T50" s="626"/>
      <c r="U50" s="626"/>
      <c r="V50" s="626"/>
      <c r="W50" s="503"/>
      <c r="X50" s="503"/>
      <c r="Y50" s="550"/>
      <c r="Z50" s="503"/>
      <c r="AA50" s="503"/>
      <c r="AB50" s="503"/>
      <c r="AC50" s="543"/>
      <c r="AD50" s="545"/>
      <c r="AE50" s="545"/>
      <c r="AF50" s="550"/>
      <c r="AG50" s="533"/>
      <c r="AH50" s="503"/>
      <c r="AI50" s="503"/>
      <c r="AJ50" s="552"/>
      <c r="AK50" s="503"/>
      <c r="AL50" s="530" t="str">
        <f>VLOOKUP(AM50,$AP$70:$AQ$85,2,FALSE)</f>
        <v>Iowa</v>
      </c>
      <c r="AM50" s="502">
        <v>5</v>
      </c>
      <c r="AN50" s="500"/>
      <c r="AO50" t="str">
        <f>AP$47</f>
        <v>South Region:</v>
      </c>
      <c r="AP50">
        <v>1</v>
      </c>
      <c r="AQ50" t="s">
        <v>45</v>
      </c>
    </row>
    <row r="51" spans="1:43" ht="15.95" customHeight="1">
      <c r="A51" s="500"/>
      <c r="B51" s="507"/>
      <c r="C51" s="531"/>
      <c r="D51" s="504"/>
      <c r="E51" s="532" t="s">
        <v>285</v>
      </c>
      <c r="F51" s="532"/>
      <c r="G51" s="504"/>
      <c r="H51" s="547"/>
      <c r="I51" s="548"/>
      <c r="L51" s="563"/>
      <c r="M51" s="504"/>
      <c r="N51" s="504"/>
      <c r="O51" s="504"/>
      <c r="P51" s="565"/>
      <c r="Q51" s="504"/>
      <c r="R51" s="504"/>
      <c r="S51" s="627"/>
      <c r="T51" s="627"/>
      <c r="U51" s="627"/>
      <c r="V51" s="627"/>
      <c r="W51" s="503"/>
      <c r="X51" s="503"/>
      <c r="Y51" s="550"/>
      <c r="Z51" s="503"/>
      <c r="AA51" s="503"/>
      <c r="AB51" s="503"/>
      <c r="AC51" s="550"/>
      <c r="AF51" s="550"/>
      <c r="AG51" s="547"/>
      <c r="AH51" s="503"/>
      <c r="AI51" s="535"/>
      <c r="AJ51" s="536" t="s">
        <v>277</v>
      </c>
      <c r="AK51" s="503"/>
      <c r="AL51" s="537"/>
      <c r="AM51" s="506"/>
      <c r="AN51" s="500"/>
      <c r="AO51" t="str">
        <f t="shared" ref="AO51:AO65" si="2">AP$47</f>
        <v>South Region:</v>
      </c>
      <c r="AP51">
        <v>2</v>
      </c>
      <c r="AQ51" t="s">
        <v>368</v>
      </c>
    </row>
    <row r="52" spans="1:43" ht="15.95" customHeight="1">
      <c r="A52" s="500"/>
      <c r="B52" s="505">
        <v>12</v>
      </c>
      <c r="C52" s="538" t="str">
        <f>VLOOKUP(B52,$AP$30:$AQ$45,2,FALSE)</f>
        <v>Indiana</v>
      </c>
      <c r="D52" s="539"/>
      <c r="E52" s="540"/>
      <c r="F52" s="541"/>
      <c r="H52" s="564"/>
      <c r="I52" s="548"/>
      <c r="J52" s="533"/>
      <c r="K52" s="503"/>
      <c r="L52" s="565"/>
      <c r="M52" s="504"/>
      <c r="N52" s="504"/>
      <c r="O52" s="504"/>
      <c r="P52" s="565"/>
      <c r="Q52" s="504"/>
      <c r="R52" s="504"/>
      <c r="S52" s="627"/>
      <c r="T52" s="627"/>
      <c r="U52" s="627"/>
      <c r="V52" s="627"/>
      <c r="W52" s="503"/>
      <c r="X52" s="503"/>
      <c r="Y52" s="550"/>
      <c r="Z52" s="503"/>
      <c r="AA52" s="503"/>
      <c r="AB52" s="503"/>
      <c r="AC52" s="550"/>
      <c r="AD52" s="503"/>
      <c r="AE52" s="503"/>
      <c r="AF52" s="550"/>
      <c r="AG52" s="564"/>
      <c r="AI52" s="543"/>
      <c r="AJ52" s="544"/>
      <c r="AK52" s="545"/>
      <c r="AL52" s="546" t="str">
        <f>VLOOKUP(AM52,$AP$70:$AQ$85,2,FALSE)</f>
        <v>Richmond</v>
      </c>
      <c r="AM52" s="502">
        <v>12</v>
      </c>
      <c r="AN52" s="500"/>
      <c r="AO52" t="str">
        <f t="shared" si="2"/>
        <v>South Region:</v>
      </c>
      <c r="AP52">
        <v>3</v>
      </c>
      <c r="AQ52" t="s">
        <v>324</v>
      </c>
    </row>
    <row r="53" spans="1:43" ht="15.95" customHeight="1">
      <c r="A53" s="500"/>
      <c r="B53" s="509"/>
      <c r="C53" s="533"/>
      <c r="D53" s="504"/>
      <c r="E53" s="547"/>
      <c r="F53" s="548"/>
      <c r="G53" s="554"/>
      <c r="H53" s="555" t="s">
        <v>347</v>
      </c>
      <c r="I53" s="556"/>
      <c r="J53" s="533"/>
      <c r="K53" s="503"/>
      <c r="L53" s="565"/>
      <c r="M53" s="504"/>
      <c r="N53" s="504"/>
      <c r="O53" s="504"/>
      <c r="P53" s="565"/>
      <c r="Q53" s="504"/>
      <c r="R53" s="504"/>
      <c r="S53" s="627"/>
      <c r="T53" s="627"/>
      <c r="U53" s="627"/>
      <c r="V53" s="627"/>
      <c r="W53" s="503"/>
      <c r="X53" s="503"/>
      <c r="Y53" s="550"/>
      <c r="Z53" s="503"/>
      <c r="AA53" s="564"/>
      <c r="AB53" s="503"/>
      <c r="AC53" s="550"/>
      <c r="AD53" s="503"/>
      <c r="AE53" s="503"/>
      <c r="AF53" s="558"/>
      <c r="AG53" s="549" t="s">
        <v>270</v>
      </c>
      <c r="AH53" s="560"/>
      <c r="AI53" s="550"/>
      <c r="AJ53" s="551"/>
      <c r="AK53" s="503"/>
      <c r="AL53" s="552"/>
      <c r="AM53" s="506"/>
      <c r="AN53" s="500"/>
      <c r="AO53" t="str">
        <f t="shared" si="2"/>
        <v>South Region:</v>
      </c>
      <c r="AP53">
        <v>4</v>
      </c>
      <c r="AQ53" t="s">
        <v>153</v>
      </c>
    </row>
    <row r="54" spans="1:43" ht="15.95" customHeight="1">
      <c r="A54" s="500"/>
      <c r="B54" s="508">
        <v>4</v>
      </c>
      <c r="C54" s="527" t="str">
        <f>VLOOKUP(B54,$AP$30:$AQ$45,2,FALSE)</f>
        <v>UCLA</v>
      </c>
      <c r="D54" s="504"/>
      <c r="E54" s="547"/>
      <c r="F54" s="548"/>
      <c r="G54" s="504"/>
      <c r="H54" s="503"/>
      <c r="I54" s="503"/>
      <c r="J54" s="533"/>
      <c r="K54" s="503"/>
      <c r="L54" s="565"/>
      <c r="M54" s="504"/>
      <c r="N54" s="504"/>
      <c r="O54" s="504"/>
      <c r="P54" s="565"/>
      <c r="Q54" s="504"/>
      <c r="R54" s="626"/>
      <c r="S54" s="626"/>
      <c r="T54" s="626"/>
      <c r="U54" s="626"/>
      <c r="V54" s="626"/>
      <c r="W54" s="626"/>
      <c r="X54" s="503"/>
      <c r="Y54" s="550"/>
      <c r="Z54" s="503"/>
      <c r="AA54" s="564"/>
      <c r="AB54" s="503"/>
      <c r="AC54" s="550"/>
      <c r="AD54" s="503"/>
      <c r="AE54" s="503"/>
      <c r="AF54" s="503"/>
      <c r="AG54" s="503"/>
      <c r="AH54" s="503"/>
      <c r="AI54" s="550"/>
      <c r="AJ54" s="551"/>
      <c r="AK54" s="503"/>
      <c r="AL54" s="530" t="str">
        <f>VLOOKUP(AM54,$AP$70:$AQ$85,2,FALSE)</f>
        <v>Providence</v>
      </c>
      <c r="AM54" s="502">
        <v>4</v>
      </c>
      <c r="AN54" s="500"/>
      <c r="AO54" t="str">
        <f t="shared" si="2"/>
        <v>South Region:</v>
      </c>
      <c r="AP54">
        <v>5</v>
      </c>
      <c r="AQ54" t="s">
        <v>148</v>
      </c>
    </row>
    <row r="55" spans="1:43" ht="15.95" customHeight="1">
      <c r="A55" s="500"/>
      <c r="B55" s="507"/>
      <c r="C55" s="531"/>
      <c r="D55" s="554"/>
      <c r="E55" s="555" t="s">
        <v>347</v>
      </c>
      <c r="F55" s="556"/>
      <c r="G55" s="504"/>
      <c r="H55" s="533"/>
      <c r="I55" s="533"/>
      <c r="J55" s="533"/>
      <c r="K55" s="503"/>
      <c r="L55" s="565"/>
      <c r="M55" s="504"/>
      <c r="N55" s="547"/>
      <c r="O55" s="504"/>
      <c r="P55" s="565"/>
      <c r="Q55" s="504"/>
      <c r="R55" s="626"/>
      <c r="S55" s="626"/>
      <c r="T55" s="626"/>
      <c r="U55" s="626"/>
      <c r="V55" s="626"/>
      <c r="W55" s="626"/>
      <c r="X55" s="503"/>
      <c r="Y55" s="550"/>
      <c r="Z55" s="503"/>
      <c r="AA55" s="564"/>
      <c r="AB55" s="503"/>
      <c r="AC55" s="550"/>
      <c r="AD55" s="503"/>
      <c r="AE55" s="503"/>
      <c r="AF55" s="503"/>
      <c r="AG55" s="503"/>
      <c r="AH55" s="503"/>
      <c r="AI55" s="558"/>
      <c r="AJ55" s="559" t="s">
        <v>270</v>
      </c>
      <c r="AK55" s="560"/>
      <c r="AL55" s="537"/>
      <c r="AM55" s="506"/>
      <c r="AN55" s="500"/>
      <c r="AO55" t="str">
        <f t="shared" si="2"/>
        <v>South Region:</v>
      </c>
      <c r="AP55">
        <v>6</v>
      </c>
      <c r="AQ55" t="s">
        <v>487</v>
      </c>
    </row>
    <row r="56" spans="1:43" ht="15.95" customHeight="1">
      <c r="A56" s="500"/>
      <c r="B56" s="505">
        <v>13</v>
      </c>
      <c r="C56" s="538" t="str">
        <f>VLOOKUP(B56,$AP$30:$AQ$45,2,FALSE)</f>
        <v>Akron</v>
      </c>
      <c r="D56" s="504"/>
      <c r="E56" s="533"/>
      <c r="F56" s="533"/>
      <c r="G56" s="504"/>
      <c r="H56" s="533"/>
      <c r="I56" s="533"/>
      <c r="J56" s="533"/>
      <c r="K56" s="503"/>
      <c r="L56" s="565"/>
      <c r="N56" s="564"/>
      <c r="P56" s="563"/>
      <c r="R56" s="504"/>
      <c r="S56" s="500"/>
      <c r="T56" s="500"/>
      <c r="U56" s="500"/>
      <c r="V56" s="503"/>
      <c r="W56" s="503"/>
      <c r="X56" s="503"/>
      <c r="Y56" s="550"/>
      <c r="Z56" s="503"/>
      <c r="AA56" s="564"/>
      <c r="AC56" s="550"/>
      <c r="AD56" s="503"/>
      <c r="AE56" s="503"/>
      <c r="AF56" s="503"/>
      <c r="AG56" s="503"/>
      <c r="AH56" s="503"/>
      <c r="AI56" s="503"/>
      <c r="AJ56" s="552"/>
      <c r="AK56" s="503"/>
      <c r="AL56" s="546" t="str">
        <f>VLOOKUP(AM56,$AP$70:$AQ$85,2,FALSE)</f>
        <v>South Dakota State</v>
      </c>
      <c r="AM56" s="502">
        <v>13</v>
      </c>
      <c r="AN56" s="500"/>
      <c r="AO56" t="str">
        <f t="shared" si="2"/>
        <v>South Region:</v>
      </c>
      <c r="AP56">
        <v>7</v>
      </c>
      <c r="AQ56" t="s">
        <v>486</v>
      </c>
    </row>
    <row r="57" spans="1:43" ht="15.95" customHeight="1">
      <c r="A57" s="500"/>
      <c r="B57" s="509"/>
      <c r="C57" s="533"/>
      <c r="D57" s="504"/>
      <c r="E57" s="533"/>
      <c r="F57" s="533"/>
      <c r="G57" s="504"/>
      <c r="H57" s="533" t="s">
        <v>485</v>
      </c>
      <c r="I57" s="533"/>
      <c r="J57" s="533"/>
      <c r="K57" s="603"/>
      <c r="L57" s="565"/>
      <c r="M57" s="554"/>
      <c r="N57" s="566" t="s">
        <v>235</v>
      </c>
      <c r="O57" s="566"/>
      <c r="P57" s="570"/>
      <c r="Q57" s="561"/>
      <c r="R57" s="504"/>
      <c r="S57" s="500"/>
      <c r="T57" s="500"/>
      <c r="U57" s="500"/>
      <c r="V57" s="503"/>
      <c r="W57" s="503"/>
      <c r="X57" s="503"/>
      <c r="Y57" s="575"/>
      <c r="Z57" s="549"/>
      <c r="AA57" s="566" t="s">
        <v>167</v>
      </c>
      <c r="AB57" s="560"/>
      <c r="AC57" s="550"/>
      <c r="AD57" s="603"/>
      <c r="AE57" s="629"/>
      <c r="AF57" s="503"/>
      <c r="AG57" s="503" t="s">
        <v>484</v>
      </c>
      <c r="AH57" s="503"/>
      <c r="AI57" s="503"/>
      <c r="AJ57" s="552"/>
      <c r="AK57" s="503"/>
      <c r="AL57" s="552"/>
      <c r="AM57" s="506"/>
      <c r="AN57" s="500"/>
      <c r="AO57" t="str">
        <f t="shared" si="2"/>
        <v>South Region:</v>
      </c>
      <c r="AP57">
        <v>8</v>
      </c>
      <c r="AQ57" t="s">
        <v>295</v>
      </c>
    </row>
    <row r="58" spans="1:43" ht="15.95" customHeight="1">
      <c r="A58" s="500"/>
      <c r="B58" s="508">
        <v>6</v>
      </c>
      <c r="C58" s="527" t="str">
        <f>VLOOKUP(B58,$AP$30:$AQ$45,2,FALSE)</f>
        <v>Texas</v>
      </c>
      <c r="D58" s="504"/>
      <c r="E58" s="533"/>
      <c r="F58" s="533"/>
      <c r="G58" s="504"/>
      <c r="H58" s="533"/>
      <c r="I58" s="533"/>
      <c r="J58" s="533"/>
      <c r="K58" s="603"/>
      <c r="L58" s="565"/>
      <c r="M58" s="504"/>
      <c r="N58" s="503"/>
      <c r="O58" s="503"/>
      <c r="P58" s="503"/>
      <c r="Q58" s="503"/>
      <c r="R58" s="504"/>
      <c r="S58" s="500"/>
      <c r="T58" s="500"/>
      <c r="U58" s="500"/>
      <c r="V58" s="503"/>
      <c r="W58" s="503"/>
      <c r="X58" s="503"/>
      <c r="Y58" s="503"/>
      <c r="Z58" s="503"/>
      <c r="AA58" s="503"/>
      <c r="AB58" s="503"/>
      <c r="AC58" s="550"/>
      <c r="AD58" s="629"/>
      <c r="AE58" s="629"/>
      <c r="AF58" s="503"/>
      <c r="AG58" s="503"/>
      <c r="AH58" s="503"/>
      <c r="AI58" s="503"/>
      <c r="AJ58" s="552"/>
      <c r="AK58" s="503"/>
      <c r="AL58" s="530" t="str">
        <f>VLOOKUP(AM58,$AP$70:$AQ$85,2,FALSE)</f>
        <v>LSU</v>
      </c>
      <c r="AM58" s="502">
        <v>6</v>
      </c>
      <c r="AN58" s="500"/>
      <c r="AO58" t="str">
        <f t="shared" si="2"/>
        <v>South Region:</v>
      </c>
      <c r="AP58">
        <v>9</v>
      </c>
      <c r="AQ58" t="s">
        <v>322</v>
      </c>
    </row>
    <row r="59" spans="1:43" ht="15.95" customHeight="1">
      <c r="A59" s="510"/>
      <c r="B59" s="507"/>
      <c r="C59" s="531"/>
      <c r="D59" s="504"/>
      <c r="E59" s="532" t="s">
        <v>328</v>
      </c>
      <c r="F59" s="532"/>
      <c r="G59" s="504"/>
      <c r="H59" s="533"/>
      <c r="I59" s="533"/>
      <c r="J59" s="533"/>
      <c r="K59" s="503"/>
      <c r="L59" s="565"/>
      <c r="M59" s="504"/>
      <c r="N59" s="504"/>
      <c r="O59" s="504"/>
      <c r="P59" s="504"/>
      <c r="Q59" s="504"/>
      <c r="R59" s="630"/>
      <c r="S59" s="630"/>
      <c r="T59" s="630"/>
      <c r="U59" s="630"/>
      <c r="V59" s="630"/>
      <c r="W59" s="630"/>
      <c r="X59" s="503"/>
      <c r="Y59" s="503"/>
      <c r="Z59" s="503"/>
      <c r="AA59" s="503"/>
      <c r="AB59" s="503"/>
      <c r="AC59" s="550"/>
      <c r="AD59" s="503"/>
      <c r="AE59" s="503"/>
      <c r="AF59" s="503"/>
      <c r="AG59" s="503"/>
      <c r="AH59" s="503"/>
      <c r="AI59" s="535"/>
      <c r="AJ59" s="536" t="s">
        <v>161</v>
      </c>
      <c r="AK59" s="503"/>
      <c r="AL59" s="537"/>
      <c r="AM59" s="506"/>
      <c r="AN59" s="500"/>
      <c r="AO59" t="str">
        <f t="shared" si="2"/>
        <v>South Region:</v>
      </c>
      <c r="AP59">
        <v>10</v>
      </c>
      <c r="AQ59" t="s">
        <v>186</v>
      </c>
    </row>
    <row r="60" spans="1:43" ht="15.95" customHeight="1">
      <c r="A60" s="510"/>
      <c r="B60" s="505">
        <v>11</v>
      </c>
      <c r="C60" s="538" t="str">
        <f>VLOOKUP(B60,$AP$30:$AQ$45,2,FALSE)</f>
        <v>Virginia Tech</v>
      </c>
      <c r="D60" s="539"/>
      <c r="E60" s="540"/>
      <c r="F60" s="541"/>
      <c r="G60" s="504"/>
      <c r="H60" s="504"/>
      <c r="I60" s="533"/>
      <c r="J60" s="533"/>
      <c r="K60" s="503"/>
      <c r="L60" s="565"/>
      <c r="M60" s="504"/>
      <c r="N60" s="504"/>
      <c r="O60" s="504"/>
      <c r="P60" s="504"/>
      <c r="Q60" s="504"/>
      <c r="R60" s="504"/>
      <c r="S60" s="500"/>
      <c r="T60" s="500"/>
      <c r="U60" s="500"/>
      <c r="V60" s="503"/>
      <c r="W60" s="503"/>
      <c r="X60" s="503"/>
      <c r="Y60" s="503"/>
      <c r="Z60" s="503"/>
      <c r="AA60" s="503"/>
      <c r="AB60" s="503"/>
      <c r="AC60" s="550"/>
      <c r="AD60" s="503"/>
      <c r="AE60" s="503"/>
      <c r="AF60" s="503"/>
      <c r="AG60" s="503"/>
      <c r="AH60" s="503"/>
      <c r="AI60" s="543"/>
      <c r="AJ60" s="544"/>
      <c r="AK60" s="545"/>
      <c r="AL60" s="546" t="str">
        <f>VLOOKUP(AM60,$AP$70:$AQ$85,2,FALSE)</f>
        <v>Iowa State</v>
      </c>
      <c r="AM60" s="502">
        <v>11</v>
      </c>
      <c r="AN60" s="500"/>
      <c r="AO60" t="str">
        <f t="shared" si="2"/>
        <v>South Region:</v>
      </c>
      <c r="AP60">
        <v>11</v>
      </c>
      <c r="AQ60" t="s">
        <v>204</v>
      </c>
    </row>
    <row r="61" spans="1:43" ht="15.95" customHeight="1" thickBot="1">
      <c r="A61" s="510"/>
      <c r="B61" s="509"/>
      <c r="C61" s="533"/>
      <c r="D61" s="504"/>
      <c r="E61" s="547"/>
      <c r="F61" s="548"/>
      <c r="G61" s="504"/>
      <c r="H61" s="555" t="s">
        <v>271</v>
      </c>
      <c r="I61" s="532"/>
      <c r="J61" s="533"/>
      <c r="K61" s="503"/>
      <c r="L61" s="565"/>
      <c r="M61" s="504"/>
      <c r="N61" s="504"/>
      <c r="O61" s="504"/>
      <c r="P61" s="504"/>
      <c r="Q61" s="504"/>
      <c r="R61" s="504"/>
      <c r="S61" s="500"/>
      <c r="T61" s="500"/>
      <c r="U61" s="500"/>
      <c r="V61" s="503"/>
      <c r="W61" s="503"/>
      <c r="X61" s="503"/>
      <c r="Y61" s="503"/>
      <c r="Z61" s="503"/>
      <c r="AA61" s="503"/>
      <c r="AB61" s="503"/>
      <c r="AC61" s="550"/>
      <c r="AD61" s="503"/>
      <c r="AE61" s="503"/>
      <c r="AF61" s="535"/>
      <c r="AG61" s="549" t="s">
        <v>161</v>
      </c>
      <c r="AH61" s="503"/>
      <c r="AI61" s="550"/>
      <c r="AJ61" s="551"/>
      <c r="AK61" s="503"/>
      <c r="AL61" s="552"/>
      <c r="AM61" s="506"/>
      <c r="AN61" s="500"/>
      <c r="AO61" t="str">
        <f t="shared" si="2"/>
        <v>South Region:</v>
      </c>
      <c r="AP61">
        <v>12</v>
      </c>
      <c r="AQ61" t="s">
        <v>340</v>
      </c>
    </row>
    <row r="62" spans="1:43" ht="15.95" customHeight="1">
      <c r="A62" s="510"/>
      <c r="B62" s="508">
        <v>3</v>
      </c>
      <c r="C62" s="527" t="str">
        <f>VLOOKUP(B62,$AP$30:$AQ$45,2,FALSE)</f>
        <v>Purdue</v>
      </c>
      <c r="D62" s="504"/>
      <c r="E62" s="547"/>
      <c r="F62" s="548"/>
      <c r="G62" s="539"/>
      <c r="H62" s="553"/>
      <c r="I62" s="541"/>
      <c r="J62" s="533"/>
      <c r="K62" s="503"/>
      <c r="L62" s="565"/>
      <c r="M62" s="504"/>
      <c r="N62" s="504"/>
      <c r="O62" s="576"/>
      <c r="P62" s="577"/>
      <c r="Q62" s="577"/>
      <c r="R62" s="577"/>
      <c r="S62" s="578"/>
      <c r="T62" s="579"/>
      <c r="U62" s="580"/>
      <c r="V62" s="581"/>
      <c r="W62" s="631"/>
      <c r="X62" s="631"/>
      <c r="Y62" s="631"/>
      <c r="Z62" s="632"/>
      <c r="AA62" s="503"/>
      <c r="AB62" s="503"/>
      <c r="AC62" s="550"/>
      <c r="AD62" s="503"/>
      <c r="AE62" s="503"/>
      <c r="AF62" s="543"/>
      <c r="AG62" s="545"/>
      <c r="AH62" s="545"/>
      <c r="AI62" s="550"/>
      <c r="AJ62" s="551"/>
      <c r="AK62" s="503"/>
      <c r="AL62" s="530" t="str">
        <f>VLOOKUP(AM62,$AP$70:$AQ$85,2,FALSE)</f>
        <v>Wisconsin</v>
      </c>
      <c r="AM62" s="502">
        <v>3</v>
      </c>
      <c r="AN62" s="500"/>
      <c r="AO62" t="str">
        <f t="shared" si="2"/>
        <v>South Region:</v>
      </c>
      <c r="AP62">
        <v>13</v>
      </c>
      <c r="AQ62" t="s">
        <v>84</v>
      </c>
    </row>
    <row r="63" spans="1:43" ht="15.95" customHeight="1">
      <c r="A63" s="510"/>
      <c r="B63" s="507"/>
      <c r="C63" s="531"/>
      <c r="D63" s="554"/>
      <c r="E63" s="555" t="s">
        <v>271</v>
      </c>
      <c r="F63" s="556"/>
      <c r="I63" s="548"/>
      <c r="J63" s="533"/>
      <c r="K63" s="551"/>
      <c r="L63" s="565"/>
      <c r="M63" s="504"/>
      <c r="N63" s="504"/>
      <c r="O63" s="582"/>
      <c r="R63" s="583"/>
      <c r="S63" s="584"/>
      <c r="T63" s="585"/>
      <c r="U63" s="500"/>
      <c r="V63" s="568"/>
      <c r="W63" s="583"/>
      <c r="Z63" s="586"/>
      <c r="AA63" s="503"/>
      <c r="AB63" s="503"/>
      <c r="AC63" s="550"/>
      <c r="AD63" s="551"/>
      <c r="AE63" s="503"/>
      <c r="AF63" s="550"/>
      <c r="AI63" s="558"/>
      <c r="AJ63" s="559" t="s">
        <v>385</v>
      </c>
      <c r="AK63" s="560"/>
      <c r="AL63" s="537"/>
      <c r="AM63" s="506"/>
      <c r="AN63" s="500"/>
      <c r="AO63" t="str">
        <f t="shared" si="2"/>
        <v>South Region:</v>
      </c>
      <c r="AP63">
        <v>14</v>
      </c>
      <c r="AQ63" t="s">
        <v>181</v>
      </c>
    </row>
    <row r="64" spans="1:43" ht="15.95" customHeight="1">
      <c r="A64" s="510"/>
      <c r="B64" s="505">
        <v>14</v>
      </c>
      <c r="C64" s="538" t="str">
        <f>VLOOKUP(B64,$AP$30:$AQ$45,2,FALSE)</f>
        <v>Yale</v>
      </c>
      <c r="D64" s="504"/>
      <c r="E64" s="533"/>
      <c r="F64" s="533"/>
      <c r="G64" s="504"/>
      <c r="H64" s="533"/>
      <c r="I64" s="548"/>
      <c r="K64" s="564"/>
      <c r="L64" s="563"/>
      <c r="M64" s="504"/>
      <c r="N64" s="504"/>
      <c r="O64" s="587"/>
      <c r="P64" s="566"/>
      <c r="Q64" s="566"/>
      <c r="R64" s="566"/>
      <c r="S64" s="588"/>
      <c r="T64" s="585"/>
      <c r="U64" s="500"/>
      <c r="V64" s="589"/>
      <c r="W64" s="633"/>
      <c r="X64" s="633"/>
      <c r="Y64" s="633"/>
      <c r="Z64" s="634"/>
      <c r="AA64" s="503"/>
      <c r="AB64" s="503"/>
      <c r="AC64" s="550"/>
      <c r="AD64" s="564"/>
      <c r="AF64" s="550"/>
      <c r="AG64" s="533"/>
      <c r="AH64" s="503"/>
      <c r="AI64" s="503"/>
      <c r="AJ64" s="552"/>
      <c r="AK64" s="503"/>
      <c r="AL64" s="546" t="str">
        <f>VLOOKUP(AM64,$AP$70:$AQ$85,2,FALSE)</f>
        <v>Colgate</v>
      </c>
      <c r="AM64" s="502">
        <v>14</v>
      </c>
      <c r="AN64" s="500"/>
      <c r="AO64" t="str">
        <f t="shared" si="2"/>
        <v>South Region:</v>
      </c>
      <c r="AP64">
        <v>15</v>
      </c>
      <c r="AQ64" t="s">
        <v>101</v>
      </c>
    </row>
    <row r="65" spans="1:44" ht="15.95" customHeight="1">
      <c r="A65" s="510"/>
      <c r="B65" s="509"/>
      <c r="C65" s="533"/>
      <c r="D65" s="504"/>
      <c r="E65" s="533"/>
      <c r="F65" s="533"/>
      <c r="G65" s="504"/>
      <c r="H65" s="533"/>
      <c r="I65" s="548"/>
      <c r="J65" s="569"/>
      <c r="K65" s="566" t="s">
        <v>286</v>
      </c>
      <c r="L65" s="570"/>
      <c r="M65" s="504"/>
      <c r="N65" s="504"/>
      <c r="O65" s="635"/>
      <c r="P65" s="636"/>
      <c r="Q65" s="636"/>
      <c r="R65" s="636"/>
      <c r="S65" s="636"/>
      <c r="T65" s="500"/>
      <c r="U65" s="500"/>
      <c r="V65" s="636"/>
      <c r="W65" s="636"/>
      <c r="X65" s="636"/>
      <c r="Y65" s="636"/>
      <c r="Z65" s="637"/>
      <c r="AA65" s="503"/>
      <c r="AB65" s="503"/>
      <c r="AC65" s="558"/>
      <c r="AD65" s="549" t="s">
        <v>513</v>
      </c>
      <c r="AE65" s="560"/>
      <c r="AF65" s="550"/>
      <c r="AG65" s="533"/>
      <c r="AH65" s="503"/>
      <c r="AI65" s="503"/>
      <c r="AJ65" s="552"/>
      <c r="AK65" s="503"/>
      <c r="AL65" s="552"/>
      <c r="AM65" s="511"/>
      <c r="AN65" s="500"/>
      <c r="AO65" t="str">
        <f t="shared" si="2"/>
        <v>South Region:</v>
      </c>
      <c r="AP65">
        <v>16</v>
      </c>
      <c r="AQ65" t="s">
        <v>483</v>
      </c>
    </row>
    <row r="66" spans="1:44" ht="15.95" customHeight="1">
      <c r="A66" s="510"/>
      <c r="B66" s="508">
        <v>7</v>
      </c>
      <c r="C66" s="527" t="str">
        <f>VLOOKUP(B66,$AP$30:$AQ$45,2,FALSE)</f>
        <v>Murray State</v>
      </c>
      <c r="D66" s="504"/>
      <c r="E66" s="533"/>
      <c r="F66" s="533"/>
      <c r="G66" s="504"/>
      <c r="H66" s="533"/>
      <c r="I66" s="548"/>
      <c r="J66" s="533"/>
      <c r="K66" s="503"/>
      <c r="L66" s="503"/>
      <c r="M66" s="504"/>
      <c r="N66" s="504"/>
      <c r="O66" s="582"/>
      <c r="T66" s="500"/>
      <c r="U66" s="500"/>
      <c r="V66" s="503"/>
      <c r="W66" s="503"/>
      <c r="X66" s="503"/>
      <c r="Y66" s="503"/>
      <c r="Z66" s="590"/>
      <c r="AA66" s="503"/>
      <c r="AB66" s="503"/>
      <c r="AC66" s="503"/>
      <c r="AD66" s="503"/>
      <c r="AE66" s="503"/>
      <c r="AF66" s="550"/>
      <c r="AG66" s="533"/>
      <c r="AH66" s="503"/>
      <c r="AI66" s="503"/>
      <c r="AJ66" s="552"/>
      <c r="AK66" s="503"/>
      <c r="AL66" s="530" t="str">
        <f>VLOOKUP(AM66,$AP$70:$AQ$85,2,FALSE)</f>
        <v>USC</v>
      </c>
      <c r="AM66" s="502">
        <v>7</v>
      </c>
      <c r="AN66" s="500"/>
      <c r="AO66"/>
      <c r="AP66"/>
      <c r="AQ66"/>
    </row>
    <row r="67" spans="1:44" ht="15.95" customHeight="1">
      <c r="A67" s="500"/>
      <c r="B67" s="507"/>
      <c r="C67" s="531"/>
      <c r="D67" s="504"/>
      <c r="E67" s="532" t="s">
        <v>491</v>
      </c>
      <c r="F67" s="532"/>
      <c r="G67" s="504"/>
      <c r="H67" s="547"/>
      <c r="I67" s="548"/>
      <c r="J67" s="533"/>
      <c r="K67" s="504"/>
      <c r="L67" s="504"/>
      <c r="M67" s="504"/>
      <c r="N67" s="504"/>
      <c r="O67" s="587"/>
      <c r="P67" s="566"/>
      <c r="Q67" s="566"/>
      <c r="R67" s="566"/>
      <c r="S67" s="591"/>
      <c r="T67" s="500"/>
      <c r="U67" s="500"/>
      <c r="V67" s="561"/>
      <c r="W67" s="633"/>
      <c r="X67" s="633"/>
      <c r="Y67" s="633"/>
      <c r="Z67" s="634"/>
      <c r="AA67" s="503"/>
      <c r="AB67" s="503"/>
      <c r="AC67" s="503"/>
      <c r="AD67" s="503"/>
      <c r="AE67" s="503"/>
      <c r="AF67" s="550"/>
      <c r="AG67" s="547"/>
      <c r="AH67" s="503"/>
      <c r="AI67" s="535"/>
      <c r="AJ67" s="536" t="s">
        <v>513</v>
      </c>
      <c r="AK67" s="503"/>
      <c r="AL67" s="537"/>
      <c r="AM67" s="506"/>
      <c r="AN67" s="500"/>
      <c r="AP67" t="s">
        <v>482</v>
      </c>
      <c r="AQ67"/>
    </row>
    <row r="68" spans="1:44" ht="15.95" customHeight="1">
      <c r="A68" s="500"/>
      <c r="B68" s="505">
        <v>10</v>
      </c>
      <c r="C68" s="538" t="str">
        <f>VLOOKUP(B68,$AP$30:$AQ$45,2,FALSE)</f>
        <v>San Francisco</v>
      </c>
      <c r="D68" s="539"/>
      <c r="E68" s="540"/>
      <c r="F68" s="541"/>
      <c r="H68" s="564"/>
      <c r="I68" s="548"/>
      <c r="J68" s="533"/>
      <c r="K68" s="504"/>
      <c r="L68" s="504"/>
      <c r="M68" s="504"/>
      <c r="N68" s="504"/>
      <c r="O68" s="582"/>
      <c r="R68" s="583"/>
      <c r="S68" s="584"/>
      <c r="T68" s="585"/>
      <c r="U68" s="500"/>
      <c r="V68" s="568"/>
      <c r="W68" s="583"/>
      <c r="Z68" s="586"/>
      <c r="AA68" s="503"/>
      <c r="AB68" s="503"/>
      <c r="AC68" s="503"/>
      <c r="AD68" s="503"/>
      <c r="AE68" s="503"/>
      <c r="AF68" s="550"/>
      <c r="AG68" s="564"/>
      <c r="AI68" s="543"/>
      <c r="AJ68" s="544"/>
      <c r="AK68" s="545"/>
      <c r="AL68" s="546" t="str">
        <f>VLOOKUP(AM68,$AP$70:$AQ$85,2,FALSE)</f>
        <v>Miami (FL)</v>
      </c>
      <c r="AM68" s="502">
        <v>10</v>
      </c>
      <c r="AN68" s="500"/>
      <c r="AP68"/>
      <c r="AQ68"/>
    </row>
    <row r="69" spans="1:44" ht="15.95" customHeight="1">
      <c r="A69" s="500"/>
      <c r="B69" s="509"/>
      <c r="C69" s="533"/>
      <c r="D69" s="504"/>
      <c r="E69" s="547"/>
      <c r="F69" s="548"/>
      <c r="G69" s="554"/>
      <c r="H69" s="555" t="s">
        <v>286</v>
      </c>
      <c r="I69" s="556"/>
      <c r="J69" s="533"/>
      <c r="K69" s="504"/>
      <c r="L69" s="504"/>
      <c r="M69" s="504"/>
      <c r="N69" s="504"/>
      <c r="O69" s="638"/>
      <c r="P69" s="639"/>
      <c r="Q69" s="639"/>
      <c r="R69" s="639"/>
      <c r="S69" s="588"/>
      <c r="T69" s="585"/>
      <c r="U69" s="500"/>
      <c r="V69" s="589"/>
      <c r="W69" s="633"/>
      <c r="X69" s="633"/>
      <c r="Y69" s="633"/>
      <c r="Z69" s="634"/>
      <c r="AA69" s="503"/>
      <c r="AB69" s="503"/>
      <c r="AC69" s="503"/>
      <c r="AD69" s="503"/>
      <c r="AE69" s="503"/>
      <c r="AF69" s="558"/>
      <c r="AG69" s="549" t="s">
        <v>513</v>
      </c>
      <c r="AH69" s="560"/>
      <c r="AI69" s="550"/>
      <c r="AJ69" s="551"/>
      <c r="AK69" s="503"/>
      <c r="AL69" s="552"/>
      <c r="AM69" s="506"/>
      <c r="AN69" s="500"/>
      <c r="AP69" t="s">
        <v>462</v>
      </c>
      <c r="AQ69" t="s">
        <v>481</v>
      </c>
    </row>
    <row r="70" spans="1:44" ht="15.95" customHeight="1" thickBot="1">
      <c r="A70" s="500"/>
      <c r="B70" s="508">
        <v>2</v>
      </c>
      <c r="C70" s="527" t="str">
        <f>VLOOKUP(B70,$AP$30:$AQ$45,2,FALSE)</f>
        <v>Kentucky</v>
      </c>
      <c r="D70" s="504"/>
      <c r="E70" s="547"/>
      <c r="F70" s="548"/>
      <c r="G70" s="504"/>
      <c r="H70" s="503"/>
      <c r="I70" s="503"/>
      <c r="J70" s="533"/>
      <c r="K70" s="504"/>
      <c r="L70" s="504"/>
      <c r="M70" s="504"/>
      <c r="N70" s="504"/>
      <c r="O70" s="640"/>
      <c r="P70" s="641"/>
      <c r="Q70" s="641"/>
      <c r="R70" s="641"/>
      <c r="S70" s="641"/>
      <c r="T70" s="592"/>
      <c r="U70" s="592"/>
      <c r="V70" s="641"/>
      <c r="W70" s="641"/>
      <c r="X70" s="641"/>
      <c r="Y70" s="641"/>
      <c r="Z70" s="642"/>
      <c r="AA70" s="503"/>
      <c r="AB70" s="503"/>
      <c r="AC70" s="503"/>
      <c r="AD70" s="503"/>
      <c r="AE70" s="503"/>
      <c r="AF70" s="503"/>
      <c r="AG70" s="503"/>
      <c r="AH70" s="503"/>
      <c r="AI70" s="550"/>
      <c r="AJ70" s="551"/>
      <c r="AK70" s="503"/>
      <c r="AL70" s="530" t="str">
        <f>VLOOKUP(AM70,$AP$70:$AQ$85,2,FALSE)</f>
        <v>Auburn</v>
      </c>
      <c r="AM70" s="502">
        <v>2</v>
      </c>
      <c r="AN70" s="500"/>
      <c r="AO70" t="str">
        <f>AP$67</f>
        <v>Midwest Region:</v>
      </c>
      <c r="AP70">
        <v>1</v>
      </c>
      <c r="AQ70" t="s">
        <v>167</v>
      </c>
    </row>
    <row r="71" spans="1:44" ht="15.95" customHeight="1">
      <c r="A71" s="500"/>
      <c r="B71" s="507"/>
      <c r="C71" s="531"/>
      <c r="D71" s="554"/>
      <c r="E71" s="555" t="s">
        <v>286</v>
      </c>
      <c r="F71" s="556"/>
      <c r="G71" s="504"/>
      <c r="H71" s="533"/>
      <c r="I71" s="533"/>
      <c r="J71" s="533"/>
      <c r="K71" s="504"/>
      <c r="L71" s="504"/>
      <c r="M71" s="504"/>
      <c r="N71" s="504"/>
      <c r="AA71" s="503"/>
      <c r="AB71" s="503"/>
      <c r="AC71" s="503"/>
      <c r="AD71" s="503"/>
      <c r="AE71" s="503"/>
      <c r="AF71" s="503"/>
      <c r="AG71" s="503"/>
      <c r="AH71" s="503"/>
      <c r="AI71" s="558"/>
      <c r="AJ71" s="559" t="s">
        <v>514</v>
      </c>
      <c r="AK71" s="560"/>
      <c r="AL71" s="537"/>
      <c r="AM71" s="506"/>
      <c r="AN71" s="500"/>
      <c r="AO71" t="str">
        <f t="shared" ref="AO71:AO85" si="3">AP$67</f>
        <v>Midwest Region:</v>
      </c>
      <c r="AP71">
        <v>2</v>
      </c>
      <c r="AQ71" t="s">
        <v>51</v>
      </c>
    </row>
    <row r="72" spans="1:44" ht="15.95" customHeight="1">
      <c r="A72" s="500"/>
      <c r="B72" s="505">
        <v>15</v>
      </c>
      <c r="C72" s="538" t="str">
        <f>VLOOKUP(B72,$AP$30:$AQ$45,2,FALSE)</f>
        <v>Saint Peter's</v>
      </c>
      <c r="D72" s="504"/>
      <c r="E72" s="533"/>
      <c r="F72" s="533"/>
      <c r="G72" s="504"/>
      <c r="H72" s="533"/>
      <c r="I72" s="533"/>
      <c r="J72" s="533"/>
      <c r="K72" s="504"/>
      <c r="L72" s="504"/>
      <c r="M72" s="504"/>
      <c r="N72" s="533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503"/>
      <c r="AB72" s="503"/>
      <c r="AC72" s="503"/>
      <c r="AD72" s="503"/>
      <c r="AE72" s="503"/>
      <c r="AF72" s="503"/>
      <c r="AG72" s="503"/>
      <c r="AH72" s="503"/>
      <c r="AI72" s="503"/>
      <c r="AJ72" s="552"/>
      <c r="AK72" s="503"/>
      <c r="AL72" s="546" t="str">
        <f>VLOOKUP(AM72,$AP$70:$AQ$85,2,FALSE)</f>
        <v>Jacksonville State</v>
      </c>
      <c r="AM72" s="502">
        <v>15</v>
      </c>
      <c r="AN72" s="500"/>
      <c r="AO72" t="str">
        <f t="shared" si="3"/>
        <v>Midwest Region:</v>
      </c>
      <c r="AP72">
        <v>3</v>
      </c>
      <c r="AQ72" t="s">
        <v>385</v>
      </c>
    </row>
    <row r="73" spans="1:44" ht="15.95" customHeight="1">
      <c r="A73" s="500"/>
      <c r="B73" s="501"/>
      <c r="C73" s="496"/>
      <c r="D73" s="500"/>
      <c r="E73" s="528"/>
      <c r="F73" s="528"/>
      <c r="G73" s="500"/>
      <c r="H73" s="528"/>
      <c r="I73" s="528"/>
      <c r="J73" s="528"/>
      <c r="K73" s="500"/>
      <c r="L73" s="500"/>
      <c r="M73" s="500"/>
      <c r="N73" s="593"/>
      <c r="O73" s="628"/>
      <c r="P73" s="628"/>
      <c r="Q73" s="628"/>
      <c r="R73" s="628"/>
      <c r="S73" s="628"/>
      <c r="T73" s="628"/>
      <c r="U73" s="628"/>
      <c r="V73" s="628"/>
      <c r="W73" s="628"/>
      <c r="X73" s="628"/>
      <c r="Y73" s="628"/>
      <c r="Z73" s="628"/>
      <c r="AA73" s="493"/>
      <c r="AB73" s="500"/>
      <c r="AC73" s="500"/>
      <c r="AD73" s="500"/>
      <c r="AE73" s="500"/>
      <c r="AF73" s="500"/>
      <c r="AG73" s="500"/>
      <c r="AH73" s="500"/>
      <c r="AI73" s="500"/>
      <c r="AJ73" s="528"/>
      <c r="AK73" s="500"/>
      <c r="AL73" s="496"/>
      <c r="AM73" s="501"/>
      <c r="AN73" s="500"/>
      <c r="AO73" t="str">
        <f t="shared" si="3"/>
        <v>Midwest Region:</v>
      </c>
      <c r="AP73">
        <v>4</v>
      </c>
      <c r="AQ73" t="s">
        <v>270</v>
      </c>
    </row>
    <row r="74" spans="1:44" s="488" customFormat="1" ht="45" customHeight="1">
      <c r="A74" s="498"/>
      <c r="B74" s="499"/>
      <c r="C74" s="594"/>
      <c r="D74" s="498"/>
      <c r="E74" s="595"/>
      <c r="F74" s="595"/>
      <c r="G74" s="498"/>
      <c r="H74" s="595"/>
      <c r="I74" s="595"/>
      <c r="J74" s="595"/>
      <c r="K74" s="498"/>
      <c r="L74" s="498"/>
      <c r="M74" s="498"/>
      <c r="N74" s="493"/>
      <c r="O74" s="628"/>
      <c r="P74" s="628"/>
      <c r="Q74" s="628"/>
      <c r="R74" s="628"/>
      <c r="S74" s="628"/>
      <c r="T74" s="628"/>
      <c r="U74" s="628"/>
      <c r="V74" s="628"/>
      <c r="W74" s="628"/>
      <c r="X74" s="628"/>
      <c r="Y74" s="628"/>
      <c r="Z74" s="628"/>
      <c r="AA74" s="493"/>
      <c r="AB74" s="498"/>
      <c r="AC74" s="498"/>
      <c r="AD74" s="498"/>
      <c r="AE74" s="498"/>
      <c r="AF74" s="498"/>
      <c r="AG74" s="498"/>
      <c r="AH74" s="498"/>
      <c r="AI74" s="498"/>
      <c r="AJ74" s="595"/>
      <c r="AK74" s="498"/>
      <c r="AL74" s="594"/>
      <c r="AM74" s="499"/>
      <c r="AN74" s="498"/>
      <c r="AO74" t="str">
        <f t="shared" si="3"/>
        <v>Midwest Region:</v>
      </c>
      <c r="AP74">
        <v>5</v>
      </c>
      <c r="AQ74" t="s">
        <v>160</v>
      </c>
      <c r="AR74" s="487"/>
    </row>
    <row r="75" spans="1:44" ht="15" customHeight="1">
      <c r="A75" s="494"/>
      <c r="B75" s="495"/>
      <c r="C75" s="496"/>
      <c r="D75" s="494"/>
      <c r="E75" s="497"/>
      <c r="F75" s="497"/>
      <c r="G75" s="494"/>
      <c r="H75" s="497"/>
      <c r="I75" s="497"/>
      <c r="J75" s="497"/>
      <c r="K75" s="494"/>
      <c r="L75" s="494"/>
      <c r="M75" s="494"/>
      <c r="N75" s="493"/>
      <c r="O75" s="493"/>
      <c r="P75" s="493"/>
      <c r="Q75" s="493"/>
      <c r="R75" s="493"/>
      <c r="S75" s="493"/>
      <c r="T75" s="493"/>
      <c r="U75" s="493"/>
      <c r="V75" s="493"/>
      <c r="W75" s="493"/>
      <c r="X75" s="493"/>
      <c r="Y75" s="493"/>
      <c r="Z75" s="493"/>
      <c r="AA75" s="493"/>
      <c r="AB75" s="494"/>
      <c r="AC75" s="494"/>
      <c r="AD75" s="494"/>
      <c r="AE75" s="494"/>
      <c r="AF75" s="494"/>
      <c r="AG75" s="494"/>
      <c r="AH75" s="494"/>
      <c r="AI75" s="494"/>
      <c r="AJ75" s="497"/>
      <c r="AK75" s="494"/>
      <c r="AL75" s="496"/>
      <c r="AM75" s="495"/>
      <c r="AN75" s="494"/>
      <c r="AO75" t="str">
        <f t="shared" si="3"/>
        <v>Midwest Region:</v>
      </c>
      <c r="AP75">
        <v>6</v>
      </c>
      <c r="AQ75" t="s">
        <v>189</v>
      </c>
    </row>
    <row r="76" spans="1:44" ht="24.95" customHeight="1">
      <c r="A76" s="489"/>
      <c r="B76" s="490"/>
      <c r="C76" s="491"/>
      <c r="D76" s="489"/>
      <c r="E76" s="492"/>
      <c r="F76" s="492"/>
      <c r="G76" s="489"/>
      <c r="H76" s="492"/>
      <c r="I76" s="492"/>
      <c r="J76" s="492"/>
      <c r="K76" s="489"/>
      <c r="L76" s="489"/>
      <c r="M76" s="489"/>
      <c r="N76" s="493"/>
      <c r="O76" s="493"/>
      <c r="P76" s="493"/>
      <c r="Q76" s="493"/>
      <c r="R76" s="493"/>
      <c r="S76" s="493"/>
      <c r="T76" s="493"/>
      <c r="U76" s="493"/>
      <c r="V76" s="493"/>
      <c r="W76" s="493"/>
      <c r="X76" s="493"/>
      <c r="Y76" s="493"/>
      <c r="Z76" s="493"/>
      <c r="AA76" s="493"/>
      <c r="AB76" s="489"/>
      <c r="AC76" s="489"/>
      <c r="AD76" s="489"/>
      <c r="AE76" s="489"/>
      <c r="AF76" s="489"/>
      <c r="AG76" s="489"/>
      <c r="AH76" s="489"/>
      <c r="AI76" s="489"/>
      <c r="AJ76" s="492"/>
      <c r="AK76" s="489"/>
      <c r="AL76" s="491"/>
      <c r="AM76" s="490"/>
      <c r="AN76" s="489"/>
      <c r="AO76" t="str">
        <f t="shared" si="3"/>
        <v>Midwest Region:</v>
      </c>
      <c r="AP76">
        <v>7</v>
      </c>
      <c r="AQ76" t="s">
        <v>355</v>
      </c>
    </row>
    <row r="77" spans="1:44" ht="9" customHeight="1">
      <c r="AO77" t="str">
        <f t="shared" si="3"/>
        <v>Midwest Region:</v>
      </c>
      <c r="AP77">
        <v>8</v>
      </c>
      <c r="AQ77" t="s">
        <v>480</v>
      </c>
      <c r="AR77" s="488"/>
    </row>
    <row r="78" spans="1:44" ht="9" customHeight="1">
      <c r="AO78" t="str">
        <f t="shared" si="3"/>
        <v>Midwest Region:</v>
      </c>
      <c r="AP78">
        <v>9</v>
      </c>
      <c r="AQ78" t="s">
        <v>97</v>
      </c>
    </row>
    <row r="79" spans="1:44" ht="15.75" customHeight="1">
      <c r="AO79" t="str">
        <f t="shared" si="3"/>
        <v>Midwest Region:</v>
      </c>
      <c r="AP79">
        <v>10</v>
      </c>
      <c r="AQ79" t="s">
        <v>479</v>
      </c>
    </row>
    <row r="80" spans="1:44" ht="15.75" customHeight="1">
      <c r="AO80" t="str">
        <f t="shared" si="3"/>
        <v>Midwest Region:</v>
      </c>
      <c r="AP80">
        <v>11</v>
      </c>
      <c r="AQ80" t="s">
        <v>478</v>
      </c>
    </row>
    <row r="81" spans="41:43" ht="15.75" customHeight="1">
      <c r="AO81" t="str">
        <f t="shared" si="3"/>
        <v>Midwest Region:</v>
      </c>
      <c r="AP81">
        <v>12</v>
      </c>
      <c r="AQ81" t="s">
        <v>277</v>
      </c>
    </row>
    <row r="82" spans="41:43" ht="15.75" customHeight="1">
      <c r="AO82" t="str">
        <f t="shared" si="3"/>
        <v>Midwest Region:</v>
      </c>
      <c r="AP82">
        <v>13</v>
      </c>
      <c r="AQ82" t="s">
        <v>477</v>
      </c>
    </row>
    <row r="83" spans="41:43" ht="15.75" customHeight="1">
      <c r="AO83" t="str">
        <f t="shared" si="3"/>
        <v>Midwest Region:</v>
      </c>
      <c r="AP83">
        <v>14</v>
      </c>
      <c r="AQ83" t="s">
        <v>90</v>
      </c>
    </row>
    <row r="84" spans="41:43" ht="15.75" customHeight="1">
      <c r="AO84" t="str">
        <f t="shared" si="3"/>
        <v>Midwest Region:</v>
      </c>
      <c r="AP84">
        <v>15</v>
      </c>
      <c r="AQ84" t="s">
        <v>476</v>
      </c>
    </row>
    <row r="85" spans="41:43" ht="15.75" customHeight="1">
      <c r="AO85" t="str">
        <f t="shared" si="3"/>
        <v>Midwest Region:</v>
      </c>
      <c r="AP85">
        <v>16</v>
      </c>
      <c r="AQ85" t="s">
        <v>331</v>
      </c>
    </row>
    <row r="89" spans="41:43" ht="15.75" customHeight="1">
      <c r="AP89" s="488"/>
      <c r="AQ89" s="488"/>
    </row>
  </sheetData>
  <dataConsolidate link="1"/>
  <mergeCells count="31">
    <mergeCell ref="O72:Z74"/>
    <mergeCell ref="AD57:AE58"/>
    <mergeCell ref="R59:W59"/>
    <mergeCell ref="W62:Z62"/>
    <mergeCell ref="W64:Z64"/>
    <mergeCell ref="O65:S65"/>
    <mergeCell ref="V65:Z65"/>
    <mergeCell ref="W67:Z67"/>
    <mergeCell ref="O69:R69"/>
    <mergeCell ref="W69:Z69"/>
    <mergeCell ref="O70:S70"/>
    <mergeCell ref="V70:Z70"/>
    <mergeCell ref="K57:K58"/>
    <mergeCell ref="P8:R8"/>
    <mergeCell ref="P9:R9"/>
    <mergeCell ref="K22:K23"/>
    <mergeCell ref="AD22:AD23"/>
    <mergeCell ref="O39:R40"/>
    <mergeCell ref="W39:Z40"/>
    <mergeCell ref="R44:W45"/>
    <mergeCell ref="R46:W47"/>
    <mergeCell ref="S50:V50"/>
    <mergeCell ref="S51:V53"/>
    <mergeCell ref="R54:W55"/>
    <mergeCell ref="A1:AN2"/>
    <mergeCell ref="B3:C3"/>
    <mergeCell ref="R3:W3"/>
    <mergeCell ref="AL3:AM3"/>
    <mergeCell ref="B4:C4"/>
    <mergeCell ref="R4:W4"/>
    <mergeCell ref="AL4:AM4"/>
  </mergeCells>
  <pageMargins left="0.09" right="0" top="0" bottom="0" header="0" footer="0"/>
  <pageSetup scale="47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1ADE-F4BE-43E1-9E0F-95E1A4DE0B1C}">
  <dimension ref="B1:X40"/>
  <sheetViews>
    <sheetView workbookViewId="0"/>
  </sheetViews>
  <sheetFormatPr defaultRowHeight="15"/>
  <cols>
    <col min="3" max="3" width="16.140625" bestFit="1" customWidth="1"/>
    <col min="9" max="9" width="17.85546875" customWidth="1"/>
    <col min="15" max="15" width="15.42578125" bestFit="1" customWidth="1"/>
    <col min="21" max="21" width="17.140625" bestFit="1" customWidth="1"/>
  </cols>
  <sheetData>
    <row r="1" spans="2:24" ht="15.75" thickBot="1"/>
    <row r="2" spans="2:24" ht="15.75" thickBot="1">
      <c r="B2" s="643" t="s">
        <v>473</v>
      </c>
      <c r="C2" s="644"/>
      <c r="D2" s="644"/>
      <c r="E2" s="644"/>
      <c r="F2" s="645"/>
      <c r="H2" s="643" t="s">
        <v>461</v>
      </c>
      <c r="I2" s="644"/>
      <c r="J2" s="644"/>
      <c r="K2" s="644"/>
      <c r="L2" s="645"/>
      <c r="N2" s="646" t="s">
        <v>474</v>
      </c>
      <c r="O2" s="647"/>
      <c r="P2" s="647"/>
      <c r="Q2" s="647"/>
      <c r="R2" s="648"/>
      <c r="T2" s="646" t="s">
        <v>475</v>
      </c>
      <c r="U2" s="647"/>
      <c r="V2" s="647"/>
      <c r="W2" s="647"/>
      <c r="X2" s="648"/>
    </row>
    <row r="3" spans="2:24" ht="15.75" thickBot="1">
      <c r="B3" s="429"/>
      <c r="C3" s="429"/>
      <c r="D3" s="429"/>
      <c r="E3" s="429"/>
      <c r="F3" s="429"/>
      <c r="H3" s="429"/>
      <c r="I3" s="429"/>
      <c r="J3" s="429"/>
      <c r="K3" s="429"/>
      <c r="L3" s="429"/>
      <c r="N3" s="429"/>
      <c r="O3" s="429"/>
      <c r="P3" s="429"/>
      <c r="Q3" s="429"/>
      <c r="R3" s="429"/>
      <c r="T3" s="429"/>
      <c r="U3" s="429"/>
      <c r="V3" s="429"/>
      <c r="W3" s="429"/>
      <c r="X3" s="429"/>
    </row>
    <row r="4" spans="2:24" ht="15.75" thickBot="1">
      <c r="B4" s="430" t="s">
        <v>462</v>
      </c>
      <c r="C4" s="431" t="s">
        <v>34</v>
      </c>
      <c r="D4" s="431" t="s">
        <v>463</v>
      </c>
      <c r="E4" s="432" t="s">
        <v>464</v>
      </c>
      <c r="F4" s="433" t="s">
        <v>465</v>
      </c>
      <c r="H4" s="430" t="s">
        <v>462</v>
      </c>
      <c r="I4" s="431" t="s">
        <v>34</v>
      </c>
      <c r="J4" s="431" t="s">
        <v>463</v>
      </c>
      <c r="K4" s="432" t="s">
        <v>464</v>
      </c>
      <c r="L4" s="433" t="s">
        <v>465</v>
      </c>
      <c r="N4" s="430" t="s">
        <v>462</v>
      </c>
      <c r="O4" s="431" t="s">
        <v>34</v>
      </c>
      <c r="P4" s="431" t="s">
        <v>463</v>
      </c>
      <c r="Q4" s="432" t="s">
        <v>464</v>
      </c>
      <c r="R4" s="433" t="s">
        <v>465</v>
      </c>
      <c r="T4" s="430" t="s">
        <v>462</v>
      </c>
      <c r="U4" s="431" t="s">
        <v>34</v>
      </c>
      <c r="V4" s="431" t="s">
        <v>463</v>
      </c>
      <c r="W4" s="432" t="s">
        <v>464</v>
      </c>
      <c r="X4" s="433" t="s">
        <v>465</v>
      </c>
    </row>
    <row r="5" spans="2:24">
      <c r="B5" s="481">
        <v>1</v>
      </c>
      <c r="C5" s="482" t="s">
        <v>137</v>
      </c>
      <c r="D5" s="483">
        <f>VLOOKUP($C5,values!$AS$2:$AZ$359,2,FALSE)</f>
        <v>0.99010671335038536</v>
      </c>
      <c r="E5" s="483">
        <f>VLOOKUP($C5,values!$AS$2:$AZ$359,3,FALSE)</f>
        <v>1</v>
      </c>
      <c r="F5" s="484">
        <f>VLOOKUP($C5,values!$AS$2:$AZ$359,8,FALSE)</f>
        <v>1</v>
      </c>
      <c r="H5" s="452">
        <v>1</v>
      </c>
      <c r="I5" s="464" t="s">
        <v>54</v>
      </c>
      <c r="J5" s="429">
        <f>VLOOKUP(I5,values!$AS$2:$AZ$359,2,FALSE)</f>
        <v>0.88845839513654712</v>
      </c>
      <c r="K5" s="429">
        <f>VLOOKUP(I5,values!$AS$2:$AZ$359,3,FALSE)</f>
        <v>6</v>
      </c>
      <c r="L5" s="453">
        <f>VLOOKUP(I5,values!$AS$2:$AZ$359,8,FALSE)</f>
        <v>6</v>
      </c>
      <c r="N5" s="481">
        <v>1</v>
      </c>
      <c r="O5" s="482" t="s">
        <v>45</v>
      </c>
      <c r="P5" s="483">
        <f>VLOOKUP(O5,values!$AS$2:$AZ$359,2,FALSE)</f>
        <v>0.91170350042745629</v>
      </c>
      <c r="Q5" s="483">
        <f>VLOOKUP(O5,values!$AS$2:$AZ$359,3,FALSE)</f>
        <v>2</v>
      </c>
      <c r="R5" s="484">
        <f>VLOOKUP(O5,values!$AS$2:$AZ$359,8,FALSE)</f>
        <v>2</v>
      </c>
      <c r="T5" s="434">
        <v>1</v>
      </c>
      <c r="U5" s="476" t="s">
        <v>167</v>
      </c>
      <c r="V5" s="477">
        <f>VLOOKUP(U5,values!$AS$2:$AZ$359,2,FALSE)</f>
        <v>0.9000700579269254</v>
      </c>
      <c r="W5" s="477">
        <f>VLOOKUP(U5,values!$AS$2:$AZ$359,3,FALSE)</f>
        <v>4</v>
      </c>
      <c r="X5" s="435">
        <f>VLOOKUP(U5,values!$AS$2:$AZ$359,8,FALSE)</f>
        <v>4</v>
      </c>
    </row>
    <row r="6" spans="2:24">
      <c r="B6" s="454"/>
      <c r="C6" s="455"/>
      <c r="D6" s="429"/>
      <c r="E6" s="429"/>
      <c r="F6" s="453"/>
      <c r="H6" s="454"/>
      <c r="I6" s="455"/>
      <c r="J6" s="429"/>
      <c r="K6" s="429"/>
      <c r="L6" s="453"/>
      <c r="N6" s="454"/>
      <c r="O6" s="455"/>
      <c r="P6" s="429"/>
      <c r="Q6" s="429"/>
      <c r="R6" s="453"/>
      <c r="T6" s="454"/>
      <c r="U6" s="455"/>
      <c r="V6" s="429"/>
      <c r="W6" s="429"/>
      <c r="X6" s="453"/>
    </row>
    <row r="7" spans="2:24">
      <c r="B7" s="456">
        <v>16</v>
      </c>
      <c r="C7" s="457" t="s">
        <v>135</v>
      </c>
      <c r="D7" s="429">
        <f>VLOOKUP($C7,values!$AS$2:$AZ$359,2,FALSE)</f>
        <v>0.61514195768148583</v>
      </c>
      <c r="E7" s="429">
        <f>VLOOKUP($C7,values!$AS$2:$AZ$359,3,FALSE)</f>
        <v>147</v>
      </c>
      <c r="F7" s="453">
        <f>VLOOKUP($C7,values!$AS$2:$AZ$359,8,FALSE)</f>
        <v>147</v>
      </c>
      <c r="H7" s="456">
        <v>16</v>
      </c>
      <c r="I7" s="457" t="s">
        <v>233</v>
      </c>
      <c r="J7" s="429">
        <f>VLOOKUP(I7,values!$AS$2:$AZ$359,2,FALSE)</f>
        <v>0.54370157573195355</v>
      </c>
      <c r="K7" s="429">
        <f>VLOOKUP(I7,values!$AS$2:$AZ$359,3,FALSE)</f>
        <v>202</v>
      </c>
      <c r="L7" s="453">
        <f>VLOOKUP(I7,values!$AS$2:$AZ$359,8,FALSE)</f>
        <v>202</v>
      </c>
      <c r="N7" s="456">
        <v>16</v>
      </c>
      <c r="O7" s="457" t="s">
        <v>387</v>
      </c>
      <c r="P7" s="429">
        <f>VLOOKUP(O7,values!$AS$2:$AZ$359,2,FALSE)</f>
        <v>0.5464653801008732</v>
      </c>
      <c r="Q7" s="429">
        <f>VLOOKUP(O7,values!$AS$2:$AZ$359,3,FALSE)</f>
        <v>200</v>
      </c>
      <c r="R7" s="453">
        <f>VLOOKUP(O7,values!$AS$2:$AZ$359,8,FALSE)</f>
        <v>200</v>
      </c>
      <c r="T7" s="456">
        <v>16</v>
      </c>
      <c r="U7" s="457" t="s">
        <v>331</v>
      </c>
      <c r="V7" s="429">
        <f>VLOOKUP(U7,values!$AS$2:$AZ$359,2,FALSE)</f>
        <v>0.55791717319557299</v>
      </c>
      <c r="W7" s="429">
        <f>VLOOKUP(U7,values!$AS$2:$AZ$359,3,FALSE)</f>
        <v>190</v>
      </c>
      <c r="X7" s="453">
        <f>VLOOKUP(U7,values!$AS$2:$AZ$359,8,FALSE)</f>
        <v>190</v>
      </c>
    </row>
    <row r="8" spans="2:24">
      <c r="B8" s="458"/>
      <c r="C8" s="465"/>
      <c r="D8" s="429"/>
      <c r="E8" s="429"/>
      <c r="F8" s="453"/>
      <c r="H8" s="458"/>
      <c r="I8" s="465"/>
      <c r="J8" s="429"/>
      <c r="K8" s="429"/>
      <c r="L8" s="453"/>
      <c r="N8" s="458"/>
      <c r="O8" s="465"/>
      <c r="P8" s="429"/>
      <c r="Q8" s="429"/>
      <c r="R8" s="453"/>
      <c r="T8" s="458"/>
      <c r="U8" s="465"/>
      <c r="V8" s="429"/>
      <c r="W8" s="429"/>
      <c r="X8" s="453"/>
    </row>
    <row r="9" spans="2:24">
      <c r="B9" s="456">
        <v>8</v>
      </c>
      <c r="C9" s="459" t="s">
        <v>59</v>
      </c>
      <c r="D9" s="429">
        <f>VLOOKUP($C9,values!$AS$2:$AZ$359,2,FALSE)</f>
        <v>0.79194907936260139</v>
      </c>
      <c r="E9" s="429">
        <f>VLOOKUP($C9,values!$AS$2:$AZ$359,3,FALSE)</f>
        <v>31</v>
      </c>
      <c r="F9" s="453">
        <f>VLOOKUP($C9,values!$AS$2:$AZ$359,8,FALSE)</f>
        <v>31</v>
      </c>
      <c r="H9" s="478">
        <v>8</v>
      </c>
      <c r="I9" s="479" t="s">
        <v>235</v>
      </c>
      <c r="J9" s="480">
        <f>VLOOKUP(I9,values!$AS$2:$AZ$359,2,FALSE)</f>
        <v>0.80888531944279218</v>
      </c>
      <c r="K9" s="480">
        <f>VLOOKUP(I9,values!$AS$2:$AZ$359,3,FALSE)</f>
        <v>25</v>
      </c>
      <c r="L9" s="450">
        <f>VLOOKUP(I9,values!$AS$2:$AZ$359,8,FALSE)</f>
        <v>26</v>
      </c>
      <c r="N9" s="456">
        <v>8</v>
      </c>
      <c r="O9" s="459" t="s">
        <v>295</v>
      </c>
      <c r="P9" s="429">
        <f>VLOOKUP(O9,values!$AS$2:$AZ$359,2,FALSE)</f>
        <v>0.7776251714290292</v>
      </c>
      <c r="Q9" s="429">
        <f>VLOOKUP(O9,values!$AS$2:$AZ$359,3,FALSE)</f>
        <v>39</v>
      </c>
      <c r="R9" s="453">
        <f>VLOOKUP(O9,values!$AS$2:$AZ$359,8,FALSE)</f>
        <v>39</v>
      </c>
      <c r="T9" s="456">
        <v>8</v>
      </c>
      <c r="U9" s="459" t="s">
        <v>290</v>
      </c>
      <c r="V9" s="429">
        <f>VLOOKUP(U9,values!$AS$2:$AZ$359,2,FALSE)</f>
        <v>0.78071285731917828</v>
      </c>
      <c r="W9" s="429">
        <f>VLOOKUP(U9,values!$AS$2:$AZ$359,3,FALSE)</f>
        <v>37</v>
      </c>
      <c r="X9" s="453">
        <f>VLOOKUP(U9,values!$AS$2:$AZ$359,8,FALSE)</f>
        <v>37</v>
      </c>
    </row>
    <row r="10" spans="2:24">
      <c r="B10" s="458"/>
      <c r="C10" s="455"/>
      <c r="D10" s="429"/>
      <c r="E10" s="429"/>
      <c r="F10" s="453"/>
      <c r="H10" s="458"/>
      <c r="I10" s="455"/>
      <c r="J10" s="429"/>
      <c r="K10" s="429"/>
      <c r="L10" s="453"/>
      <c r="N10" s="458"/>
      <c r="O10" s="455"/>
      <c r="P10" s="429"/>
      <c r="Q10" s="429"/>
      <c r="R10" s="453"/>
      <c r="T10" s="458"/>
      <c r="U10" s="455"/>
      <c r="V10" s="429"/>
      <c r="W10" s="429"/>
      <c r="X10" s="453"/>
    </row>
    <row r="11" spans="2:24">
      <c r="B11" s="456">
        <v>9</v>
      </c>
      <c r="C11" s="457" t="s">
        <v>199</v>
      </c>
      <c r="D11" s="429">
        <f>VLOOKUP($C11,values!$AS$2:$AZ$359,2,FALSE)</f>
        <v>0.80219463868998586</v>
      </c>
      <c r="E11" s="429">
        <f>VLOOKUP($C11,values!$AS$2:$AZ$359,3,FALSE)</f>
        <v>28</v>
      </c>
      <c r="F11" s="453">
        <f>VLOOKUP($C11,values!$AS$2:$AZ$359,8,FALSE)</f>
        <v>21</v>
      </c>
      <c r="H11" s="456">
        <v>9</v>
      </c>
      <c r="I11" s="457" t="s">
        <v>193</v>
      </c>
      <c r="J11" s="429">
        <f>VLOOKUP(I11,values!$AS$2:$AZ$359,2,FALSE)</f>
        <v>0.74789452778296706</v>
      </c>
      <c r="K11" s="429">
        <f>VLOOKUP(I11,values!$AS$2:$AZ$359,3,FALSE)</f>
        <v>65</v>
      </c>
      <c r="L11" s="453">
        <f>VLOOKUP(I11,values!$AS$2:$AZ$359,8,FALSE)</f>
        <v>65</v>
      </c>
      <c r="N11" s="456">
        <v>9</v>
      </c>
      <c r="O11" s="457" t="s">
        <v>322</v>
      </c>
      <c r="P11" s="429">
        <f>VLOOKUP(O11,values!$AS$2:$AZ$359,2,FALSE)</f>
        <v>0.78608630689472481</v>
      </c>
      <c r="Q11" s="429">
        <f>VLOOKUP(O11,values!$AS$2:$AZ$359,3,FALSE)</f>
        <v>33</v>
      </c>
      <c r="R11" s="453">
        <f>VLOOKUP(O11,values!$AS$2:$AZ$359,8,FALSE)</f>
        <v>33</v>
      </c>
      <c r="T11" s="456">
        <v>9</v>
      </c>
      <c r="U11" s="457" t="s">
        <v>97</v>
      </c>
      <c r="V11" s="429">
        <f>VLOOKUP(U11,values!$AS$2:$AZ$359,2,FALSE)</f>
        <v>0.7576844134377787</v>
      </c>
      <c r="W11" s="429">
        <f>VLOOKUP(U11,values!$AS$2:$AZ$359,3,FALSE)</f>
        <v>57</v>
      </c>
      <c r="X11" s="453">
        <f>VLOOKUP(U11,values!$AS$2:$AZ$359,8,FALSE)</f>
        <v>57</v>
      </c>
    </row>
    <row r="12" spans="2:24">
      <c r="B12" s="458"/>
      <c r="C12" s="465"/>
      <c r="D12" s="429"/>
      <c r="E12" s="429"/>
      <c r="F12" s="453"/>
      <c r="H12" s="458"/>
      <c r="I12" s="465"/>
      <c r="J12" s="429"/>
      <c r="K12" s="429"/>
      <c r="L12" s="453"/>
      <c r="N12" s="458"/>
      <c r="O12" s="465"/>
      <c r="P12" s="429"/>
      <c r="Q12" s="429"/>
      <c r="R12" s="453"/>
      <c r="T12" s="458"/>
      <c r="U12" s="465"/>
      <c r="V12" s="429"/>
      <c r="W12" s="429"/>
      <c r="X12" s="453"/>
    </row>
    <row r="13" spans="2:24">
      <c r="B13" s="452">
        <v>5</v>
      </c>
      <c r="C13" s="464" t="s">
        <v>94</v>
      </c>
      <c r="D13" s="429">
        <f>VLOOKUP($C13,values!$AS$2:$AZ$359,2,FALSE)</f>
        <v>0.82023440393275082</v>
      </c>
      <c r="E13" s="429">
        <f>VLOOKUP($C13,values!$AS$2:$AZ$359,3,FALSE)</f>
        <v>18</v>
      </c>
      <c r="F13" s="453">
        <f>VLOOKUP($C13,values!$AS$2:$AZ$359,8,FALSE)</f>
        <v>22</v>
      </c>
      <c r="H13" s="452">
        <v>5</v>
      </c>
      <c r="I13" s="464" t="s">
        <v>285</v>
      </c>
      <c r="J13" s="429">
        <f>VLOOKUP(I13,values!$AS$2:$AZ$359,2,FALSE)</f>
        <v>0.81146448196949605</v>
      </c>
      <c r="K13" s="429">
        <f>VLOOKUP(I13,values!$AS$2:$AZ$359,3,FALSE)</f>
        <v>23</v>
      </c>
      <c r="L13" s="453">
        <f>VLOOKUP(I13,values!$AS$2:$AZ$359,8,FALSE)</f>
        <v>25</v>
      </c>
      <c r="N13" s="436">
        <v>5</v>
      </c>
      <c r="O13" s="470" t="s">
        <v>148</v>
      </c>
      <c r="P13" s="471">
        <f>VLOOKUP(O13,values!$AS$2:$AZ$359,2,FALSE)</f>
        <v>0.90076024580278169</v>
      </c>
      <c r="Q13" s="471">
        <f>VLOOKUP(O13,values!$AS$2:$AZ$359,3,FALSE)</f>
        <v>3</v>
      </c>
      <c r="R13" s="451">
        <f>VLOOKUP(O13,values!$AS$2:$AZ$359,8,FALSE)</f>
        <v>3</v>
      </c>
      <c r="T13" s="452">
        <v>5</v>
      </c>
      <c r="U13" s="464" t="s">
        <v>160</v>
      </c>
      <c r="V13" s="429">
        <f>VLOOKUP(U13,values!$AS$2:$AZ$359,2,FALSE)</f>
        <v>0.86149059960800478</v>
      </c>
      <c r="W13" s="429">
        <f>VLOOKUP(U13,values!$AS$2:$AZ$359,3,FALSE)</f>
        <v>10</v>
      </c>
      <c r="X13" s="453">
        <f>VLOOKUP(U13,values!$AS$2:$AZ$359,8,FALSE)</f>
        <v>10</v>
      </c>
    </row>
    <row r="14" spans="2:24">
      <c r="B14" s="454"/>
      <c r="C14" s="455"/>
      <c r="D14" s="429"/>
      <c r="E14" s="429"/>
      <c r="F14" s="453"/>
      <c r="H14" s="454"/>
      <c r="I14" s="455"/>
      <c r="J14" s="429"/>
      <c r="K14" s="429"/>
      <c r="L14" s="453"/>
      <c r="N14" s="454"/>
      <c r="O14" s="455"/>
      <c r="P14" s="429"/>
      <c r="Q14" s="429"/>
      <c r="R14" s="453"/>
      <c r="T14" s="454"/>
      <c r="U14" s="455"/>
      <c r="V14" s="429"/>
      <c r="W14" s="429"/>
      <c r="X14" s="453"/>
    </row>
    <row r="15" spans="2:24">
      <c r="B15" s="456">
        <v>12</v>
      </c>
      <c r="C15" s="457" t="s">
        <v>228</v>
      </c>
      <c r="D15" s="429">
        <f>VLOOKUP($C15,values!$AS$2:$AZ$359,2,FALSE)</f>
        <v>0.7102565261194832</v>
      </c>
      <c r="E15" s="429">
        <f>VLOOKUP($C15,values!$AS$2:$AZ$359,3,FALSE)</f>
        <v>84</v>
      </c>
      <c r="F15" s="453">
        <f>VLOOKUP($C15,values!$AS$2:$AZ$359,8,FALSE)</f>
        <v>84</v>
      </c>
      <c r="H15" s="456">
        <v>12</v>
      </c>
      <c r="I15" s="457" t="s">
        <v>157</v>
      </c>
      <c r="J15" s="429">
        <f>VLOOKUP(I15,values!$AS$2:$AZ$359,2,FALSE)</f>
        <v>0.80419671092667788</v>
      </c>
      <c r="K15" s="429">
        <f>VLOOKUP(I15,values!$AS$2:$AZ$359,3,FALSE)</f>
        <v>27</v>
      </c>
      <c r="L15" s="453">
        <f>VLOOKUP(I15,values!$AS$2:$AZ$359,8,FALSE)</f>
        <v>28</v>
      </c>
      <c r="N15" s="456">
        <v>12</v>
      </c>
      <c r="O15" s="457" t="s">
        <v>340</v>
      </c>
      <c r="P15" s="429">
        <f>VLOOKUP(O15,values!$AS$2:$AZ$359,2,FALSE)</f>
        <v>0.75523822383938921</v>
      </c>
      <c r="Q15" s="429">
        <f>VLOOKUP(O15,values!$AS$2:$AZ$359,3,FALSE)</f>
        <v>59</v>
      </c>
      <c r="R15" s="453">
        <f>VLOOKUP(O15,values!$AS$2:$AZ$359,8,FALSE)</f>
        <v>59</v>
      </c>
      <c r="T15" s="456">
        <v>12</v>
      </c>
      <c r="U15" s="457" t="s">
        <v>277</v>
      </c>
      <c r="V15" s="429">
        <f>VLOOKUP(U15,values!$AS$2:$AZ$359,2,FALSE)</f>
        <v>0.71864404626917033</v>
      </c>
      <c r="W15" s="429">
        <f>VLOOKUP(U15,values!$AS$2:$AZ$359,3,FALSE)</f>
        <v>81</v>
      </c>
      <c r="X15" s="453">
        <f>VLOOKUP(U15,values!$AS$2:$AZ$359,8,FALSE)</f>
        <v>81</v>
      </c>
    </row>
    <row r="16" spans="2:24">
      <c r="B16" s="458"/>
      <c r="C16" s="465"/>
      <c r="D16" s="429"/>
      <c r="E16" s="429"/>
      <c r="F16" s="453"/>
      <c r="H16" s="458"/>
      <c r="I16" s="465"/>
      <c r="J16" s="429"/>
      <c r="K16" s="429"/>
      <c r="L16" s="453"/>
      <c r="N16" s="458"/>
      <c r="O16" s="465"/>
      <c r="P16" s="429"/>
      <c r="Q16" s="429"/>
      <c r="R16" s="453"/>
      <c r="T16" s="458"/>
      <c r="U16" s="465"/>
      <c r="V16" s="429"/>
      <c r="W16" s="429"/>
      <c r="X16" s="453"/>
    </row>
    <row r="17" spans="2:24">
      <c r="B17" s="436">
        <v>4</v>
      </c>
      <c r="C17" s="470" t="s">
        <v>47</v>
      </c>
      <c r="D17" s="471">
        <f>VLOOKUP($C17,values!$AS$2:$AZ$359,2,FALSE)</f>
        <v>0.81537441200033767</v>
      </c>
      <c r="E17" s="471">
        <f>VLOOKUP($C17,values!$AS$2:$AZ$359,3,FALSE)</f>
        <v>22</v>
      </c>
      <c r="F17" s="451">
        <f>VLOOKUP($C17,values!$AS$2:$AZ$359,8,FALSE)</f>
        <v>24</v>
      </c>
      <c r="H17" s="481">
        <v>4</v>
      </c>
      <c r="I17" s="482" t="s">
        <v>347</v>
      </c>
      <c r="J17" s="483">
        <f>VLOOKUP(I17,values!$AS$2:$AZ$359,2,FALSE)</f>
        <v>0.86705202771826506</v>
      </c>
      <c r="K17" s="483">
        <f>VLOOKUP(I17,values!$AS$2:$AZ$359,3,FALSE)</f>
        <v>9</v>
      </c>
      <c r="L17" s="484">
        <f>VLOOKUP(I17,values!$AS$2:$AZ$359,8,FALSE)</f>
        <v>9</v>
      </c>
      <c r="N17" s="452">
        <v>4</v>
      </c>
      <c r="O17" s="464" t="s">
        <v>153</v>
      </c>
      <c r="P17" s="429">
        <f>VLOOKUP(O17,values!$AS$2:$AZ$359,2,FALSE)</f>
        <v>0.83793023856515858</v>
      </c>
      <c r="Q17" s="429">
        <f>VLOOKUP(O17,values!$AS$2:$AZ$359,3,FALSE)</f>
        <v>15</v>
      </c>
      <c r="R17" s="453">
        <f>VLOOKUP(O17,values!$AS$2:$AZ$359,8,FALSE)</f>
        <v>15</v>
      </c>
      <c r="T17" s="481">
        <v>4</v>
      </c>
      <c r="U17" s="482" t="s">
        <v>270</v>
      </c>
      <c r="V17" s="483">
        <f>VLOOKUP(U17,values!$AS$2:$AZ$359,2,FALSE)</f>
        <v>0.76935247209165758</v>
      </c>
      <c r="W17" s="483">
        <f>VLOOKUP(U17,values!$AS$2:$AZ$359,3,FALSE)</f>
        <v>47</v>
      </c>
      <c r="X17" s="484">
        <f>VLOOKUP(U17,values!$AS$2:$AZ$359,8,FALSE)</f>
        <v>47</v>
      </c>
    </row>
    <row r="18" spans="2:24">
      <c r="B18" s="454"/>
      <c r="C18" s="455"/>
      <c r="D18" s="429"/>
      <c r="E18" s="429"/>
      <c r="F18" s="453"/>
      <c r="H18" s="454"/>
      <c r="I18" s="455"/>
      <c r="J18" s="429"/>
      <c r="K18" s="429"/>
      <c r="L18" s="453"/>
      <c r="N18" s="454"/>
      <c r="O18" s="455"/>
      <c r="P18" s="429"/>
      <c r="Q18" s="429"/>
      <c r="R18" s="453"/>
      <c r="T18" s="454"/>
      <c r="U18" s="455"/>
      <c r="V18" s="429"/>
      <c r="W18" s="429"/>
      <c r="X18" s="453"/>
    </row>
    <row r="19" spans="2:24" ht="15.75" thickBot="1">
      <c r="B19" s="460">
        <v>13</v>
      </c>
      <c r="C19" s="461" t="s">
        <v>367</v>
      </c>
      <c r="D19" s="462">
        <f>VLOOKUP($C19,values!$AS$2:$AZ$359,2,FALSE)</f>
        <v>0.73907497989223581</v>
      </c>
      <c r="E19" s="462">
        <f>VLOOKUP($C19,values!$AS$2:$AZ$359,3,FALSE)</f>
        <v>70</v>
      </c>
      <c r="F19" s="463">
        <f>VLOOKUP($C19,values!$AS$2:$AZ$359,8,FALSE)</f>
        <v>70</v>
      </c>
      <c r="H19" s="460">
        <v>13</v>
      </c>
      <c r="I19" s="461" t="s">
        <v>37</v>
      </c>
      <c r="J19" s="462">
        <f>VLOOKUP(I19,values!$AS$2:$AZ$359,2,FALSE)</f>
        <v>0.65148386902395516</v>
      </c>
      <c r="K19" s="462">
        <f>VLOOKUP(I19,values!$AS$2:$AZ$359,3,FALSE)</f>
        <v>125</v>
      </c>
      <c r="L19" s="463">
        <f>VLOOKUP(I19,values!$AS$2:$AZ$359,8,FALSE)</f>
        <v>125</v>
      </c>
      <c r="N19" s="460">
        <v>13</v>
      </c>
      <c r="O19" s="461" t="s">
        <v>84</v>
      </c>
      <c r="P19" s="462">
        <f>VLOOKUP(O19,values!$AS$2:$AZ$359,2,FALSE)</f>
        <v>0.72956487738955456</v>
      </c>
      <c r="Q19" s="462">
        <f>VLOOKUP(O19,values!$AS$2:$AZ$359,3,FALSE)</f>
        <v>76</v>
      </c>
      <c r="R19" s="463">
        <f>VLOOKUP(O19,values!$AS$2:$AZ$359,8,FALSE)</f>
        <v>76</v>
      </c>
      <c r="T19" s="460">
        <v>13</v>
      </c>
      <c r="U19" s="461" t="s">
        <v>303</v>
      </c>
      <c r="V19" s="462">
        <f>VLOOKUP(U19,values!$AS$2:$AZ$359,2,FALSE)</f>
        <v>0.72428170033212091</v>
      </c>
      <c r="W19" s="462">
        <f>VLOOKUP(U19,values!$AS$2:$AZ$359,3,FALSE)</f>
        <v>77</v>
      </c>
      <c r="X19" s="463">
        <f>VLOOKUP(U19,values!$AS$2:$AZ$359,8,FALSE)</f>
        <v>77</v>
      </c>
    </row>
    <row r="20" spans="2:24">
      <c r="B20" s="458"/>
      <c r="C20" s="465"/>
      <c r="D20" s="429"/>
      <c r="E20" s="429"/>
      <c r="F20" s="453"/>
      <c r="H20" s="458"/>
      <c r="I20" s="465"/>
      <c r="J20" s="429"/>
      <c r="K20" s="429"/>
      <c r="L20" s="453"/>
      <c r="N20" s="458"/>
      <c r="O20" s="465"/>
      <c r="P20" s="429"/>
      <c r="Q20" s="429"/>
      <c r="R20" s="453"/>
      <c r="T20" s="458"/>
      <c r="U20" s="465"/>
      <c r="V20" s="429"/>
      <c r="W20" s="429"/>
      <c r="X20" s="453"/>
    </row>
    <row r="21" spans="2:24">
      <c r="B21" s="452">
        <v>6</v>
      </c>
      <c r="C21" s="464" t="s">
        <v>38</v>
      </c>
      <c r="D21" s="429">
        <f>VLOOKUP($C21,values!$AS$2:$AZ$359,2,FALSE)</f>
        <v>0.81836048564965691</v>
      </c>
      <c r="E21" s="429">
        <f>VLOOKUP($C21,values!$AS$2:$AZ$359,3,FALSE)</f>
        <v>20</v>
      </c>
      <c r="F21" s="453">
        <f>VLOOKUP($C21,values!$AS$2:$AZ$359,8,FALSE)</f>
        <v>23</v>
      </c>
      <c r="H21" s="452">
        <v>6</v>
      </c>
      <c r="I21" s="464" t="s">
        <v>328</v>
      </c>
      <c r="J21" s="429">
        <f>VLOOKUP(I21,values!$AS$2:$AZ$359,2,FALSE)</f>
        <v>0.81888093046376531</v>
      </c>
      <c r="K21" s="429">
        <f>VLOOKUP(I21,values!$AS$2:$AZ$359,3,FALSE)</f>
        <v>19</v>
      </c>
      <c r="L21" s="453">
        <f>VLOOKUP(I21,values!$AS$2:$AZ$359,8,FALSE)</f>
        <v>18</v>
      </c>
      <c r="N21" s="452">
        <v>6</v>
      </c>
      <c r="O21" s="464" t="s">
        <v>92</v>
      </c>
      <c r="P21" s="429">
        <f>VLOOKUP(O21,values!$AS$2:$AZ$359,2,FALSE)</f>
        <v>0.77621486476509316</v>
      </c>
      <c r="Q21" s="429">
        <f>VLOOKUP(O21,values!$AS$2:$AZ$359,3,FALSE)</f>
        <v>40</v>
      </c>
      <c r="R21" s="453">
        <f>VLOOKUP(O21,values!$AS$2:$AZ$359,8,FALSE)</f>
        <v>40</v>
      </c>
      <c r="T21" s="452">
        <v>6</v>
      </c>
      <c r="U21" s="464" t="s">
        <v>189</v>
      </c>
      <c r="V21" s="429">
        <f>VLOOKUP(U21,values!$AS$2:$AZ$359,2,FALSE)</f>
        <v>0.81609734373955689</v>
      </c>
      <c r="W21" s="429">
        <f>VLOOKUP(U21,values!$AS$2:$AZ$359,3,FALSE)</f>
        <v>21</v>
      </c>
      <c r="X21" s="453">
        <f>VLOOKUP(U21,values!$AS$2:$AZ$359,8,FALSE)</f>
        <v>19</v>
      </c>
    </row>
    <row r="22" spans="2:24">
      <c r="B22" s="454"/>
      <c r="C22" s="455"/>
      <c r="D22" s="429"/>
      <c r="E22" s="429"/>
      <c r="F22" s="453"/>
      <c r="H22" s="454"/>
      <c r="I22" s="455"/>
      <c r="J22" s="429"/>
      <c r="K22" s="429"/>
      <c r="L22" s="453"/>
      <c r="N22" s="454"/>
      <c r="O22" s="455"/>
      <c r="P22" s="429"/>
      <c r="Q22" s="429"/>
      <c r="R22" s="453"/>
      <c r="T22" s="454"/>
      <c r="U22" s="455"/>
      <c r="V22" s="429"/>
      <c r="W22" s="429"/>
      <c r="X22" s="453"/>
    </row>
    <row r="23" spans="2:24">
      <c r="B23" s="456">
        <v>11</v>
      </c>
      <c r="C23" s="457" t="s">
        <v>250</v>
      </c>
      <c r="D23" s="429">
        <f>VLOOKUP($C23,values!$AS$2:$AZ$359,2,FALSE)</f>
        <v>0.76909736038338294</v>
      </c>
      <c r="E23" s="429">
        <f>VLOOKUP($C23,values!$AS$2:$AZ$359,3,FALSE)</f>
        <v>48</v>
      </c>
      <c r="F23" s="453">
        <f>VLOOKUP($C23,values!$AS$2:$AZ$359,8,FALSE)</f>
        <v>48</v>
      </c>
      <c r="H23" s="456">
        <v>11</v>
      </c>
      <c r="I23" s="457" t="s">
        <v>370</v>
      </c>
      <c r="J23" s="429">
        <f>VLOOKUP(I23,values!$AS$2:$AZ$359,2,FALSE)</f>
        <v>0.82529526832555</v>
      </c>
      <c r="K23" s="429">
        <f>VLOOKUP(I23,values!$AS$2:$AZ$359,3,FALSE)</f>
        <v>17</v>
      </c>
      <c r="L23" s="453">
        <f>VLOOKUP(I23,values!$AS$2:$AZ$359,8,FALSE)</f>
        <v>17</v>
      </c>
      <c r="N23" s="485">
        <v>11</v>
      </c>
      <c r="O23" s="486" t="s">
        <v>204</v>
      </c>
      <c r="P23" s="483">
        <f>VLOOKUP(O23,values!$AS$2:$AZ$359,2,FALSE)</f>
        <v>0.80527565184706795</v>
      </c>
      <c r="Q23" s="483">
        <f>VLOOKUP(O23,values!$AS$2:$AZ$359,3,FALSE)</f>
        <v>26</v>
      </c>
      <c r="R23" s="484">
        <f>VLOOKUP(O23,values!$AS$2:$AZ$359,8,FALSE)</f>
        <v>27</v>
      </c>
      <c r="T23" s="485">
        <v>11</v>
      </c>
      <c r="U23" s="486" t="s">
        <v>161</v>
      </c>
      <c r="V23" s="483">
        <f>VLOOKUP(U23,values!$AS$2:$AZ$359,2,FALSE)</f>
        <v>0.77074078231407872</v>
      </c>
      <c r="W23" s="483">
        <f>VLOOKUP(U23,values!$AS$2:$AZ$359,3,FALSE)</f>
        <v>45</v>
      </c>
      <c r="X23" s="484">
        <f>VLOOKUP(U23,values!$AS$2:$AZ$359,8,FALSE)</f>
        <v>45</v>
      </c>
    </row>
    <row r="24" spans="2:24">
      <c r="B24" s="458"/>
      <c r="C24" s="465"/>
      <c r="D24" s="429"/>
      <c r="E24" s="429"/>
      <c r="F24" s="453"/>
      <c r="H24" s="458"/>
      <c r="I24" s="465"/>
      <c r="J24" s="429"/>
      <c r="K24" s="429"/>
      <c r="L24" s="453"/>
      <c r="N24" s="458"/>
      <c r="O24" s="465"/>
      <c r="P24" s="429"/>
      <c r="Q24" s="429"/>
      <c r="R24" s="453"/>
      <c r="T24" s="458"/>
      <c r="U24" s="465"/>
      <c r="V24" s="429"/>
      <c r="W24" s="429"/>
      <c r="X24" s="453"/>
    </row>
    <row r="25" spans="2:24">
      <c r="B25" s="481">
        <v>3</v>
      </c>
      <c r="C25" s="482" t="s">
        <v>333</v>
      </c>
      <c r="D25" s="483">
        <f>VLOOKUP($C25,values!$AS$2:$AZ$359,2,FALSE)</f>
        <v>0.85299426018103564</v>
      </c>
      <c r="E25" s="483">
        <f>VLOOKUP($C25,values!$AS$2:$AZ$359,3,FALSE)</f>
        <v>13</v>
      </c>
      <c r="F25" s="484">
        <f>VLOOKUP($C25,values!$AS$2:$AZ$359,8,FALSE)</f>
        <v>13</v>
      </c>
      <c r="H25" s="481">
        <v>3</v>
      </c>
      <c r="I25" s="482" t="s">
        <v>271</v>
      </c>
      <c r="J25" s="483">
        <f>VLOOKUP(I25,values!$AS$2:$AZ$359,2,FALSE)</f>
        <v>0.84398403829761137</v>
      </c>
      <c r="K25" s="483">
        <f>VLOOKUP(I25,values!$AS$2:$AZ$359,3,FALSE)</f>
        <v>14</v>
      </c>
      <c r="L25" s="484">
        <f>VLOOKUP(I25,values!$AS$2:$AZ$359,8,FALSE)</f>
        <v>14</v>
      </c>
      <c r="N25" s="452">
        <v>3</v>
      </c>
      <c r="O25" s="464" t="s">
        <v>324</v>
      </c>
      <c r="P25" s="429">
        <f>VLOOKUP(O25,values!$AS$2:$AZ$359,2,FALSE)</f>
        <v>0.86842162002261436</v>
      </c>
      <c r="Q25" s="429">
        <f>VLOOKUP(O25,values!$AS$2:$AZ$359,3,FALSE)</f>
        <v>8</v>
      </c>
      <c r="R25" s="453">
        <f>VLOOKUP(O25,values!$AS$2:$AZ$359,8,FALSE)</f>
        <v>8</v>
      </c>
      <c r="T25" s="452">
        <v>3</v>
      </c>
      <c r="U25" s="464" t="s">
        <v>385</v>
      </c>
      <c r="V25" s="429">
        <f>VLOOKUP(U25,values!$AS$2:$AZ$359,2,FALSE)</f>
        <v>0.80936863123571057</v>
      </c>
      <c r="W25" s="429">
        <f>VLOOKUP(U25,values!$AS$2:$AZ$359,3,FALSE)</f>
        <v>24</v>
      </c>
      <c r="X25" s="453">
        <f>VLOOKUP(U25,values!$AS$2:$AZ$359,8,FALSE)</f>
        <v>20</v>
      </c>
    </row>
    <row r="26" spans="2:24">
      <c r="B26" s="454"/>
      <c r="C26" s="455"/>
      <c r="D26" s="429"/>
      <c r="E26" s="429"/>
      <c r="F26" s="453"/>
      <c r="H26" s="454"/>
      <c r="I26" s="455"/>
      <c r="J26" s="429"/>
      <c r="K26" s="429"/>
      <c r="L26" s="453"/>
      <c r="N26" s="454"/>
      <c r="O26" s="455"/>
      <c r="P26" s="429"/>
      <c r="Q26" s="429"/>
      <c r="R26" s="453"/>
      <c r="T26" s="454"/>
      <c r="U26" s="455"/>
      <c r="V26" s="429"/>
      <c r="W26" s="429"/>
      <c r="X26" s="453"/>
    </row>
    <row r="27" spans="2:24">
      <c r="B27" s="456">
        <v>14</v>
      </c>
      <c r="C27" s="457" t="s">
        <v>216</v>
      </c>
      <c r="D27" s="429">
        <f>VLOOKUP($C27,values!$AS$2:$AZ$359,2,FALSE)</f>
        <v>0.63621117952814399</v>
      </c>
      <c r="E27" s="429">
        <f>VLOOKUP($C27,values!$AS$2:$AZ$359,3,FALSE)</f>
        <v>134</v>
      </c>
      <c r="F27" s="453">
        <f>VLOOKUP($C27,values!$AS$2:$AZ$359,8,FALSE)</f>
        <v>134</v>
      </c>
      <c r="H27" s="456">
        <v>14</v>
      </c>
      <c r="I27" s="457" t="s">
        <v>390</v>
      </c>
      <c r="J27" s="429">
        <f>VLOOKUP(I27,values!$AS$2:$AZ$359,2,FALSE)</f>
        <v>0.61372719033303713</v>
      </c>
      <c r="K27" s="429">
        <f>VLOOKUP(I27,values!$AS$2:$AZ$359,3,FALSE)</f>
        <v>149</v>
      </c>
      <c r="L27" s="453">
        <f>VLOOKUP(I27,values!$AS$2:$AZ$359,8,FALSE)</f>
        <v>149</v>
      </c>
      <c r="N27" s="456">
        <v>14</v>
      </c>
      <c r="O27" s="457" t="s">
        <v>181</v>
      </c>
      <c r="P27" s="429">
        <f>VLOOKUP(O27,values!$AS$2:$AZ$359,2,FALSE)</f>
        <v>0.59950679626378134</v>
      </c>
      <c r="Q27" s="429">
        <f>VLOOKUP(O27,values!$AS$2:$AZ$359,3,FALSE)</f>
        <v>159</v>
      </c>
      <c r="R27" s="453">
        <f>VLOOKUP(O27,values!$AS$2:$AZ$359,8,FALSE)</f>
        <v>159</v>
      </c>
      <c r="T27" s="456">
        <v>14</v>
      </c>
      <c r="U27" s="457" t="s">
        <v>90</v>
      </c>
      <c r="V27" s="429">
        <f>VLOOKUP(U27,values!$AS$2:$AZ$359,2,FALSE)</f>
        <v>0.62968510616822437</v>
      </c>
      <c r="W27" s="429">
        <f>VLOOKUP(U27,values!$AS$2:$AZ$359,3,FALSE)</f>
        <v>138</v>
      </c>
      <c r="X27" s="453">
        <f>VLOOKUP(U27,values!$AS$2:$AZ$359,8,FALSE)</f>
        <v>138</v>
      </c>
    </row>
    <row r="28" spans="2:24">
      <c r="B28" s="458"/>
      <c r="C28" s="465"/>
      <c r="D28" s="429"/>
      <c r="E28" s="429"/>
      <c r="F28" s="453"/>
      <c r="H28" s="458"/>
      <c r="I28" s="465"/>
      <c r="J28" s="429"/>
      <c r="K28" s="429"/>
      <c r="L28" s="453"/>
      <c r="N28" s="458"/>
      <c r="O28" s="465"/>
      <c r="P28" s="429"/>
      <c r="Q28" s="429"/>
      <c r="R28" s="453"/>
      <c r="T28" s="458"/>
      <c r="U28" s="465"/>
      <c r="V28" s="429"/>
      <c r="W28" s="429"/>
      <c r="X28" s="453"/>
    </row>
    <row r="29" spans="2:24">
      <c r="B29" s="452">
        <v>7</v>
      </c>
      <c r="C29" s="464" t="s">
        <v>205</v>
      </c>
      <c r="D29" s="429">
        <f>VLOOKUP($C29,values!$AS$2:$AZ$359,2,FALSE)</f>
        <v>0.78382649116169401</v>
      </c>
      <c r="E29" s="429">
        <f>VLOOKUP($C29,values!$AS$2:$AZ$359,3,FALSE)</f>
        <v>35</v>
      </c>
      <c r="F29" s="453">
        <f>VLOOKUP($C29,values!$AS$2:$AZ$359,8,FALSE)</f>
        <v>35</v>
      </c>
      <c r="H29" s="452">
        <v>7</v>
      </c>
      <c r="I29" s="464" t="s">
        <v>220</v>
      </c>
      <c r="J29" s="429">
        <f>VLOOKUP(I29,values!$AS$2:$AZ$359,2,FALSE)</f>
        <v>0.77044302175746415</v>
      </c>
      <c r="K29" s="429">
        <f>VLOOKUP(I29,values!$AS$2:$AZ$359,3,FALSE)</f>
        <v>46</v>
      </c>
      <c r="L29" s="453">
        <f>VLOOKUP(I29,values!$AS$2:$AZ$359,8,FALSE)</f>
        <v>46</v>
      </c>
      <c r="N29" s="452">
        <v>7</v>
      </c>
      <c r="O29" s="464" t="s">
        <v>253</v>
      </c>
      <c r="P29" s="429">
        <f>VLOOKUP(O29,values!$AS$2:$AZ$359,2,FALSE)</f>
        <v>0.78698392022024211</v>
      </c>
      <c r="Q29" s="429">
        <f>VLOOKUP(O29,values!$AS$2:$AZ$359,3,FALSE)</f>
        <v>32</v>
      </c>
      <c r="R29" s="453">
        <f>VLOOKUP(O29,values!$AS$2:$AZ$359,8,FALSE)</f>
        <v>32</v>
      </c>
      <c r="T29" s="452">
        <v>7</v>
      </c>
      <c r="U29" s="464" t="s">
        <v>355</v>
      </c>
      <c r="V29" s="429">
        <f>VLOOKUP(U29,values!$AS$2:$AZ$359,2,FALSE)</f>
        <v>0.78370099566397011</v>
      </c>
      <c r="W29" s="429">
        <f>VLOOKUP(U29,values!$AS$2:$AZ$359,3,FALSE)</f>
        <v>36</v>
      </c>
      <c r="X29" s="453">
        <f>VLOOKUP(U29,values!$AS$2:$AZ$359,8,FALSE)</f>
        <v>36</v>
      </c>
    </row>
    <row r="30" spans="2:24">
      <c r="B30" s="454"/>
      <c r="C30" s="455"/>
      <c r="D30" s="429"/>
      <c r="E30" s="429"/>
      <c r="F30" s="453"/>
      <c r="H30" s="454"/>
      <c r="I30" s="455"/>
      <c r="J30" s="429"/>
      <c r="K30" s="429"/>
      <c r="L30" s="453"/>
      <c r="N30" s="454"/>
      <c r="O30" s="455"/>
      <c r="P30" s="429"/>
      <c r="Q30" s="429"/>
      <c r="R30" s="453"/>
      <c r="T30" s="454"/>
      <c r="U30" s="455"/>
      <c r="V30" s="429"/>
      <c r="W30" s="429"/>
      <c r="X30" s="453"/>
    </row>
    <row r="31" spans="2:24">
      <c r="B31" s="456">
        <v>10</v>
      </c>
      <c r="C31" s="457" t="s">
        <v>99</v>
      </c>
      <c r="D31" s="429">
        <f>VLOOKUP($C31,values!$AS$2:$AZ$359,2,FALSE)</f>
        <v>0.77272482657028763</v>
      </c>
      <c r="E31" s="429">
        <f>VLOOKUP($C31,values!$AS$2:$AZ$359,3,FALSE)</f>
        <v>42</v>
      </c>
      <c r="F31" s="453">
        <f>VLOOKUP($C31,values!$AS$2:$AZ$359,8,FALSE)</f>
        <v>42</v>
      </c>
      <c r="H31" s="456">
        <v>10</v>
      </c>
      <c r="I31" s="457" t="s">
        <v>291</v>
      </c>
      <c r="J31" s="429">
        <f>VLOOKUP(I31,values!$AS$2:$AZ$359,2,FALSE)</f>
        <v>0.829938810081159</v>
      </c>
      <c r="K31" s="429">
        <f>VLOOKUP(I31,values!$AS$2:$AZ$359,3,FALSE)</f>
        <v>16</v>
      </c>
      <c r="L31" s="453">
        <f>VLOOKUP(I31,values!$AS$2:$AZ$359,8,FALSE)</f>
        <v>16</v>
      </c>
      <c r="N31" s="456">
        <v>10</v>
      </c>
      <c r="O31" s="457" t="s">
        <v>186</v>
      </c>
      <c r="P31" s="429">
        <f>VLOOKUP(O31,values!$AS$2:$AZ$359,2,FALSE)</f>
        <v>0.80092802991767353</v>
      </c>
      <c r="Q31" s="429">
        <f>VLOOKUP(O31,values!$AS$2:$AZ$359,3,FALSE)</f>
        <v>29</v>
      </c>
      <c r="R31" s="453">
        <f>VLOOKUP(O31,values!$AS$2:$AZ$359,8,FALSE)</f>
        <v>29</v>
      </c>
      <c r="T31" s="474">
        <v>10</v>
      </c>
      <c r="U31" s="475" t="s">
        <v>202</v>
      </c>
      <c r="V31" s="471">
        <f>VLOOKUP(U31,values!$AS$2:$AZ$359,2,FALSE)</f>
        <v>0.76859327677871925</v>
      </c>
      <c r="W31" s="471">
        <f>VLOOKUP(U31,values!$AS$2:$AZ$359,3,FALSE)</f>
        <v>49</v>
      </c>
      <c r="X31" s="451">
        <f>VLOOKUP(U31,values!$AS$2:$AZ$359,8,FALSE)</f>
        <v>49</v>
      </c>
    </row>
    <row r="32" spans="2:24">
      <c r="B32" s="458"/>
      <c r="C32" s="465"/>
      <c r="D32" s="429"/>
      <c r="E32" s="429"/>
      <c r="F32" s="453"/>
      <c r="H32" s="458"/>
      <c r="I32" s="465"/>
      <c r="J32" s="429"/>
      <c r="K32" s="429"/>
      <c r="L32" s="453"/>
      <c r="N32" s="458"/>
      <c r="O32" s="465"/>
      <c r="P32" s="429"/>
      <c r="Q32" s="429"/>
      <c r="R32" s="453"/>
      <c r="T32" s="458"/>
      <c r="U32" s="465"/>
      <c r="V32" s="429"/>
      <c r="W32" s="429"/>
      <c r="X32" s="453"/>
    </row>
    <row r="33" spans="2:24">
      <c r="B33" s="466">
        <v>2</v>
      </c>
      <c r="C33" s="467" t="s">
        <v>108</v>
      </c>
      <c r="D33" s="468">
        <f>VLOOKUP($C33,values!$AS$2:$AZ$359,2,FALSE)</f>
        <v>0.88524186379736314</v>
      </c>
      <c r="E33" s="468">
        <f>VLOOKUP($C33,values!$AS$2:$AZ$359,3,FALSE)</f>
        <v>7</v>
      </c>
      <c r="F33" s="469">
        <f>VLOOKUP($C33,values!$AS$2:$AZ$359,8,FALSE)</f>
        <v>7</v>
      </c>
      <c r="H33" s="452">
        <v>2</v>
      </c>
      <c r="I33" s="464" t="s">
        <v>171</v>
      </c>
      <c r="J33" s="429">
        <f>VLOOKUP(I33,values!$AS$2:$AZ$359,2,FALSE)</f>
        <v>0.89194340164331709</v>
      </c>
      <c r="K33" s="429">
        <f>VLOOKUP(I33,values!$AS$2:$AZ$359,3,FALSE)</f>
        <v>5</v>
      </c>
      <c r="L33" s="453">
        <f>VLOOKUP(I33,values!$AS$2:$AZ$359,8,FALSE)</f>
        <v>5</v>
      </c>
      <c r="N33" s="466">
        <v>2</v>
      </c>
      <c r="O33" s="467" t="s">
        <v>368</v>
      </c>
      <c r="P33" s="468">
        <f>VLOOKUP(O33,values!$AS$2:$AZ$359,2,FALSE)</f>
        <v>0.86134728200024224</v>
      </c>
      <c r="Q33" s="468">
        <f>VLOOKUP(O33,values!$AS$2:$AZ$359,3,FALSE)</f>
        <v>11</v>
      </c>
      <c r="R33" s="469">
        <f>VLOOKUP(O33,values!$AS$2:$AZ$359,8,FALSE)</f>
        <v>11</v>
      </c>
      <c r="T33" s="452">
        <v>2</v>
      </c>
      <c r="U33" s="464" t="s">
        <v>51</v>
      </c>
      <c r="V33" s="429">
        <f>VLOOKUP(U33,values!$AS$2:$AZ$359,2,FALSE)</f>
        <v>0.85384276508896984</v>
      </c>
      <c r="W33" s="429">
        <f>VLOOKUP(U33,values!$AS$2:$AZ$359,3,FALSE)</f>
        <v>12</v>
      </c>
      <c r="X33" s="453">
        <f>VLOOKUP(U33,values!$AS$2:$AZ$359,8,FALSE)</f>
        <v>12</v>
      </c>
    </row>
    <row r="34" spans="2:24">
      <c r="B34" s="454"/>
      <c r="C34" s="455"/>
      <c r="D34" s="429"/>
      <c r="E34" s="429"/>
      <c r="F34" s="453"/>
      <c r="H34" s="454"/>
      <c r="I34" s="455"/>
      <c r="J34" s="429"/>
      <c r="K34" s="429"/>
      <c r="L34" s="453"/>
      <c r="N34" s="454"/>
      <c r="O34" s="455"/>
      <c r="P34" s="429"/>
      <c r="Q34" s="429"/>
      <c r="R34" s="453"/>
      <c r="T34" s="454"/>
      <c r="U34" s="455"/>
      <c r="V34" s="429"/>
      <c r="W34" s="429"/>
      <c r="X34" s="453"/>
    </row>
    <row r="35" spans="2:24" ht="15.75" thickBot="1">
      <c r="B35" s="460">
        <v>15</v>
      </c>
      <c r="C35" s="461" t="s">
        <v>73</v>
      </c>
      <c r="D35" s="462">
        <f>VLOOKUP(C35,[1]values!$AP$2:$AR$363,2,FALSE)</f>
        <v>0.53754275308900801</v>
      </c>
      <c r="E35" s="462">
        <f>VLOOKUP($C35,values!$AS$2:$AZ$359,3,FALSE)</f>
        <v>178</v>
      </c>
      <c r="F35" s="463">
        <f>VLOOKUP($C35,values!$AS$2:$AZ$359,8,FALSE)</f>
        <v>178</v>
      </c>
      <c r="H35" s="472">
        <v>15</v>
      </c>
      <c r="I35" s="473" t="s">
        <v>286</v>
      </c>
      <c r="J35" s="471">
        <f>VLOOKUP(I35,values!$AS$2:$AZ$359,2,FALSE)</f>
        <v>0.64689402275679875</v>
      </c>
      <c r="K35" s="471">
        <f>VLOOKUP(I35,values!$AS$2:$AZ$359,3,FALSE)</f>
        <v>128</v>
      </c>
      <c r="L35" s="451">
        <f>VLOOKUP(I35,values!$AS$2:$AZ$359,8,FALSE)</f>
        <v>128</v>
      </c>
      <c r="N35" s="460">
        <v>15</v>
      </c>
      <c r="O35" s="461" t="s">
        <v>101</v>
      </c>
      <c r="P35" s="429">
        <f>VLOOKUP(O35,values!$AS$2:$AZ$359,2,FALSE)</f>
        <v>0.65858323896537341</v>
      </c>
      <c r="Q35" s="429">
        <f>VLOOKUP(O35,values!$AS$2:$AZ$359,3,FALSE)</f>
        <v>118</v>
      </c>
      <c r="R35" s="453">
        <f>VLOOKUP(O35,values!$AS$2:$AZ$359,8,FALSE)</f>
        <v>118</v>
      </c>
      <c r="T35" s="460">
        <v>15</v>
      </c>
      <c r="U35" s="461" t="s">
        <v>165</v>
      </c>
      <c r="V35" s="429">
        <f>VLOOKUP(U35,values!$AS$2:$AZ$359,2,FALSE)</f>
        <v>0.64878993307707999</v>
      </c>
      <c r="W35" s="429">
        <f>VLOOKUP(U35,values!$AS$2:$AZ$359,3,FALSE)</f>
        <v>126</v>
      </c>
      <c r="X35" s="453">
        <f>VLOOKUP(U35,values!$AS$2:$AZ$359,8,FALSE)</f>
        <v>126</v>
      </c>
    </row>
    <row r="36" spans="2:24" ht="15.75" thickBot="1">
      <c r="B36" s="429"/>
      <c r="C36" s="437" t="s">
        <v>466</v>
      </c>
      <c r="D36" s="438" t="s">
        <v>467</v>
      </c>
      <c r="E36" s="439" t="s">
        <v>468</v>
      </c>
      <c r="F36" s="440" t="s">
        <v>469</v>
      </c>
      <c r="H36" s="429"/>
      <c r="I36" s="437" t="s">
        <v>466</v>
      </c>
      <c r="J36" s="438" t="s">
        <v>467</v>
      </c>
      <c r="K36" s="439" t="s">
        <v>468</v>
      </c>
      <c r="L36" s="440" t="s">
        <v>469</v>
      </c>
      <c r="N36" s="429"/>
      <c r="O36" s="437" t="s">
        <v>466</v>
      </c>
      <c r="P36" s="438" t="s">
        <v>467</v>
      </c>
      <c r="Q36" s="439" t="s">
        <v>468</v>
      </c>
      <c r="R36" s="440" t="s">
        <v>469</v>
      </c>
      <c r="T36" s="429"/>
      <c r="U36" s="437" t="s">
        <v>466</v>
      </c>
      <c r="V36" s="438" t="s">
        <v>467</v>
      </c>
      <c r="W36" s="439" t="s">
        <v>468</v>
      </c>
      <c r="X36" s="440" t="s">
        <v>469</v>
      </c>
    </row>
    <row r="37" spans="2:24">
      <c r="B37" s="429"/>
      <c r="C37" s="441" t="s">
        <v>470</v>
      </c>
      <c r="D37" s="444">
        <f>SUM(D5:D35)/16</f>
        <v>0.77127074571186482</v>
      </c>
      <c r="E37" s="445">
        <f>SUM(E5:E35)/16</f>
        <v>54.875</v>
      </c>
      <c r="F37" s="445">
        <f>SUM(F5:F35)/16</f>
        <v>55</v>
      </c>
      <c r="H37" s="429"/>
      <c r="I37" s="441" t="s">
        <v>470</v>
      </c>
      <c r="J37" s="444">
        <f>SUM(J5:J35)/16</f>
        <v>0.77276522446195983</v>
      </c>
      <c r="K37" s="445">
        <f>SUM(K5:K35)/16</f>
        <v>54.75</v>
      </c>
      <c r="L37" s="445">
        <f>SUM(L5:L35)/16</f>
        <v>54.9375</v>
      </c>
      <c r="N37" s="429"/>
      <c r="O37" s="441" t="s">
        <v>470</v>
      </c>
      <c r="P37" s="444">
        <f>SUM(P5:P35)/16</f>
        <v>0.77516470927819103</v>
      </c>
      <c r="Q37" s="445">
        <f>SUM(Q5:Q35)/16</f>
        <v>53.125</v>
      </c>
      <c r="R37" s="445">
        <f>SUM(R5:R35)/16</f>
        <v>53.1875</v>
      </c>
      <c r="T37" s="429"/>
      <c r="U37" s="441" t="s">
        <v>470</v>
      </c>
      <c r="V37" s="444">
        <f>SUM(V5:V35)/16</f>
        <v>0.75943575964041998</v>
      </c>
      <c r="W37" s="445">
        <f>SUM(W5:W35)/16</f>
        <v>59.625</v>
      </c>
      <c r="X37" s="445">
        <f>SUM(X5:X35)/16</f>
        <v>59.25</v>
      </c>
    </row>
    <row r="38" spans="2:24">
      <c r="B38" s="429"/>
      <c r="C38" s="442" t="s">
        <v>471</v>
      </c>
      <c r="D38" s="446">
        <f>SUM(D5:D19)/8</f>
        <v>0.7855415888786581</v>
      </c>
      <c r="E38" s="447">
        <f>SUM(E5:E19)/8</f>
        <v>50.125</v>
      </c>
      <c r="F38" s="447">
        <f>SUM(F5:F19)/8</f>
        <v>50</v>
      </c>
      <c r="H38" s="429"/>
      <c r="I38" s="442" t="s">
        <v>471</v>
      </c>
      <c r="J38" s="446">
        <f>SUM(J5:J19)/8</f>
        <v>0.76539211346658176</v>
      </c>
      <c r="K38" s="447">
        <f>SUM(K5:K19)/8</f>
        <v>60.25</v>
      </c>
      <c r="L38" s="447">
        <f>SUM(L5:L19)/8</f>
        <v>60.75</v>
      </c>
      <c r="N38" s="429"/>
      <c r="O38" s="442" t="s">
        <v>471</v>
      </c>
      <c r="P38" s="446">
        <f>SUM(P5:P19)/8</f>
        <v>0.78067174305612097</v>
      </c>
      <c r="Q38" s="447">
        <f>SUM(Q5:Q19)/8</f>
        <v>53.375</v>
      </c>
      <c r="R38" s="447">
        <f>SUM(R5:R19)/8</f>
        <v>53.375</v>
      </c>
      <c r="T38" s="429"/>
      <c r="U38" s="442" t="s">
        <v>471</v>
      </c>
      <c r="V38" s="446">
        <f>SUM(V5:V19)/8</f>
        <v>0.7587691650225511</v>
      </c>
      <c r="W38" s="447">
        <f>SUM(W5:W19)/8</f>
        <v>62.875</v>
      </c>
      <c r="X38" s="447">
        <f>SUM(X5:X19)/8</f>
        <v>62.875</v>
      </c>
    </row>
    <row r="39" spans="2:24" ht="15.75" thickBot="1">
      <c r="B39" s="429"/>
      <c r="C39" s="443" t="s">
        <v>472</v>
      </c>
      <c r="D39" s="448">
        <f>SUM(D21:D35)/8</f>
        <v>0.75699990254507155</v>
      </c>
      <c r="E39" s="449">
        <f>SUM(E21:E35)/8</f>
        <v>59.625</v>
      </c>
      <c r="F39" s="449">
        <f>SUM(F21:F35)/8</f>
        <v>60</v>
      </c>
      <c r="H39" s="429"/>
      <c r="I39" s="443" t="s">
        <v>472</v>
      </c>
      <c r="J39" s="448">
        <f>SUM(J21:J35)/8</f>
        <v>0.78013833545733791</v>
      </c>
      <c r="K39" s="449">
        <f>SUM(K21:K35)/8</f>
        <v>49.25</v>
      </c>
      <c r="L39" s="449">
        <f>SUM(L21:L35)/8</f>
        <v>49.125</v>
      </c>
      <c r="N39" s="429"/>
      <c r="O39" s="443" t="s">
        <v>472</v>
      </c>
      <c r="P39" s="448">
        <f>SUM(P21:P35)/8</f>
        <v>0.7696576755002611</v>
      </c>
      <c r="Q39" s="449">
        <f>SUM(Q21:Q35)/8</f>
        <v>52.875</v>
      </c>
      <c r="R39" s="449">
        <f>SUM(R21:R35)/8</f>
        <v>53</v>
      </c>
      <c r="T39" s="429"/>
      <c r="U39" s="443" t="s">
        <v>472</v>
      </c>
      <c r="V39" s="448">
        <f>SUM(V21:V35)/8</f>
        <v>0.76010235425828876</v>
      </c>
      <c r="W39" s="449">
        <f>SUM(W21:W35)/8</f>
        <v>56.375</v>
      </c>
      <c r="X39" s="449">
        <f>SUM(X21:X35)/8</f>
        <v>55.625</v>
      </c>
    </row>
    <row r="40" spans="2:24" ht="15.75" thickBot="1">
      <c r="B40" s="429"/>
      <c r="C40" s="433"/>
      <c r="D40" s="429"/>
      <c r="E40" s="429"/>
      <c r="F40" s="429"/>
      <c r="H40" s="429"/>
      <c r="I40" s="433"/>
      <c r="J40" s="429"/>
      <c r="K40" s="429"/>
      <c r="L40" s="429"/>
      <c r="N40" s="429"/>
      <c r="O40" s="433"/>
      <c r="P40" s="429"/>
      <c r="Q40" s="429"/>
      <c r="R40" s="429"/>
      <c r="T40" s="429"/>
      <c r="U40" s="433"/>
      <c r="V40" s="429"/>
      <c r="W40" s="429"/>
      <c r="X40" s="429"/>
    </row>
  </sheetData>
  <mergeCells count="4">
    <mergeCell ref="B2:F2"/>
    <mergeCell ref="H2:L2"/>
    <mergeCell ref="N2:R2"/>
    <mergeCell ref="T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1483-912D-4FD4-8D9F-E45F4CF2BA5B}">
  <dimension ref="A1:M730"/>
  <sheetViews>
    <sheetView workbookViewId="0"/>
  </sheetViews>
  <sheetFormatPr defaultRowHeight="15"/>
  <sheetData>
    <row r="1" spans="1:13">
      <c r="A1" t="s">
        <v>396</v>
      </c>
      <c r="B1" t="s">
        <v>392</v>
      </c>
      <c r="D1" t="s">
        <v>395</v>
      </c>
      <c r="E1" t="s">
        <v>450</v>
      </c>
      <c r="F1" t="s">
        <v>449</v>
      </c>
      <c r="I1" t="s">
        <v>35</v>
      </c>
      <c r="J1">
        <v>0.7429</v>
      </c>
      <c r="L1" s="13" t="s">
        <v>148</v>
      </c>
      <c r="M1" s="15">
        <v>0.97589999999999999</v>
      </c>
    </row>
    <row r="2" spans="1:13" ht="15.75" thickBot="1">
      <c r="A2" t="str">
        <f>IF(B2=D2,"","BAD")</f>
        <v/>
      </c>
      <c r="B2" t="s">
        <v>35</v>
      </c>
      <c r="D2" t="s">
        <v>35</v>
      </c>
      <c r="E2">
        <v>0.7429</v>
      </c>
      <c r="F2">
        <v>84</v>
      </c>
      <c r="I2" t="s">
        <v>36</v>
      </c>
      <c r="J2">
        <v>0.27460000000000001</v>
      </c>
      <c r="L2" s="14" t="s">
        <v>397</v>
      </c>
      <c r="M2" s="16">
        <v>1</v>
      </c>
    </row>
    <row r="3" spans="1:13">
      <c r="A3" t="str">
        <f t="shared" ref="A3:A66" si="0">IF(B3=D3,"","BAD")</f>
        <v/>
      </c>
      <c r="B3" t="s">
        <v>36</v>
      </c>
      <c r="D3" t="s">
        <v>36</v>
      </c>
      <c r="E3">
        <v>0.27460000000000001</v>
      </c>
      <c r="F3">
        <v>272</v>
      </c>
      <c r="I3" t="s">
        <v>37</v>
      </c>
      <c r="J3">
        <v>0.52439999999999998</v>
      </c>
      <c r="L3" s="13" t="s">
        <v>137</v>
      </c>
      <c r="M3" s="15">
        <v>0.96970000000000001</v>
      </c>
    </row>
    <row r="4" spans="1:13" ht="15.75" thickBot="1">
      <c r="A4" t="str">
        <f t="shared" si="0"/>
        <v/>
      </c>
      <c r="B4" t="s">
        <v>37</v>
      </c>
      <c r="D4" t="s">
        <v>37</v>
      </c>
      <c r="E4">
        <v>0.52439999999999998</v>
      </c>
      <c r="F4">
        <v>164</v>
      </c>
      <c r="I4" t="s">
        <v>38</v>
      </c>
      <c r="J4">
        <v>0.92359999999999998</v>
      </c>
      <c r="L4" s="14" t="s">
        <v>399</v>
      </c>
      <c r="M4" s="16">
        <v>2</v>
      </c>
    </row>
    <row r="5" spans="1:13">
      <c r="A5" t="str">
        <f t="shared" si="0"/>
        <v/>
      </c>
      <c r="B5" s="424" t="s">
        <v>38</v>
      </c>
      <c r="D5" t="s">
        <v>38</v>
      </c>
      <c r="E5">
        <v>0.92359999999999998</v>
      </c>
      <c r="F5">
        <v>17</v>
      </c>
      <c r="I5" t="s">
        <v>39</v>
      </c>
      <c r="J5">
        <v>0.10100000000000001</v>
      </c>
      <c r="L5" s="13" t="s">
        <v>45</v>
      </c>
      <c r="M5" s="17">
        <v>0.96719999999999995</v>
      </c>
    </row>
    <row r="6" spans="1:13" ht="15.75" thickBot="1">
      <c r="A6" t="str">
        <f t="shared" si="0"/>
        <v/>
      </c>
      <c r="B6" t="s">
        <v>39</v>
      </c>
      <c r="D6" t="s">
        <v>39</v>
      </c>
      <c r="E6">
        <v>0.10100000000000001</v>
      </c>
      <c r="F6">
        <v>336</v>
      </c>
      <c r="I6" t="s">
        <v>40</v>
      </c>
      <c r="J6">
        <v>0.21299999999999999</v>
      </c>
      <c r="L6" s="14" t="s">
        <v>399</v>
      </c>
      <c r="M6" s="18">
        <v>3</v>
      </c>
    </row>
    <row r="7" spans="1:13">
      <c r="A7" t="str">
        <f t="shared" si="0"/>
        <v/>
      </c>
      <c r="B7" t="s">
        <v>40</v>
      </c>
      <c r="D7" t="s">
        <v>40</v>
      </c>
      <c r="E7">
        <v>0.21299999999999999</v>
      </c>
      <c r="F7">
        <v>302</v>
      </c>
      <c r="I7" t="s">
        <v>41</v>
      </c>
      <c r="J7">
        <v>0.21129999999999999</v>
      </c>
      <c r="L7" s="13" t="s">
        <v>54</v>
      </c>
      <c r="M7" s="19">
        <v>0.96589999999999998</v>
      </c>
    </row>
    <row r="8" spans="1:13" ht="15.75" thickBot="1">
      <c r="A8" t="str">
        <f t="shared" si="0"/>
        <v/>
      </c>
      <c r="B8" t="s">
        <v>41</v>
      </c>
      <c r="D8" t="s">
        <v>41</v>
      </c>
      <c r="E8">
        <v>0.21129999999999999</v>
      </c>
      <c r="F8">
        <v>303</v>
      </c>
      <c r="I8" t="s">
        <v>42</v>
      </c>
      <c r="J8">
        <v>0.24959999999999999</v>
      </c>
      <c r="L8" s="14" t="s">
        <v>398</v>
      </c>
      <c r="M8" s="20">
        <v>4</v>
      </c>
    </row>
    <row r="9" spans="1:13">
      <c r="A9" t="str">
        <f t="shared" si="0"/>
        <v/>
      </c>
      <c r="B9" t="s">
        <v>42</v>
      </c>
      <c r="D9" t="s">
        <v>42</v>
      </c>
      <c r="E9">
        <v>0.24959999999999999</v>
      </c>
      <c r="F9">
        <v>284</v>
      </c>
      <c r="I9" t="s">
        <v>43</v>
      </c>
      <c r="J9">
        <v>8.1799999999999998E-2</v>
      </c>
      <c r="L9" s="13" t="s">
        <v>271</v>
      </c>
      <c r="M9" s="21">
        <v>0.96319999999999995</v>
      </c>
    </row>
    <row r="10" spans="1:13" ht="15.75" thickBot="1">
      <c r="A10" t="str">
        <f t="shared" si="0"/>
        <v/>
      </c>
      <c r="B10" t="s">
        <v>43</v>
      </c>
      <c r="D10" t="s">
        <v>43</v>
      </c>
      <c r="E10">
        <v>8.1799999999999998E-2</v>
      </c>
      <c r="F10">
        <v>346</v>
      </c>
      <c r="I10" t="s">
        <v>44</v>
      </c>
      <c r="J10">
        <v>0.57420000000000004</v>
      </c>
      <c r="L10" s="14" t="s">
        <v>400</v>
      </c>
      <c r="M10" s="22">
        <v>5</v>
      </c>
    </row>
    <row r="11" spans="1:13">
      <c r="A11" t="str">
        <f t="shared" si="0"/>
        <v/>
      </c>
      <c r="B11" t="s">
        <v>44</v>
      </c>
      <c r="D11" t="s">
        <v>44</v>
      </c>
      <c r="E11">
        <v>0.57420000000000004</v>
      </c>
      <c r="F11">
        <v>140</v>
      </c>
      <c r="I11" t="s">
        <v>45</v>
      </c>
      <c r="J11">
        <v>0.96719999999999995</v>
      </c>
      <c r="L11" s="13" t="s">
        <v>171</v>
      </c>
      <c r="M11" s="23">
        <v>0.95630000000000004</v>
      </c>
    </row>
    <row r="12" spans="1:13" ht="15.75" thickBot="1">
      <c r="A12" t="str">
        <f t="shared" si="0"/>
        <v/>
      </c>
      <c r="B12" t="s">
        <v>45</v>
      </c>
      <c r="D12" t="s">
        <v>45</v>
      </c>
      <c r="E12">
        <v>0.96719999999999995</v>
      </c>
      <c r="F12">
        <v>3</v>
      </c>
      <c r="I12" t="s">
        <v>46</v>
      </c>
      <c r="J12">
        <v>0.67869999999999997</v>
      </c>
      <c r="L12" s="14" t="s">
        <v>407</v>
      </c>
      <c r="M12" s="24">
        <v>6</v>
      </c>
    </row>
    <row r="13" spans="1:13">
      <c r="A13" t="str">
        <f t="shared" si="0"/>
        <v/>
      </c>
      <c r="B13" t="s">
        <v>46</v>
      </c>
      <c r="D13" t="s">
        <v>46</v>
      </c>
      <c r="E13">
        <v>0.67869999999999997</v>
      </c>
      <c r="F13">
        <v>100</v>
      </c>
      <c r="I13" t="s">
        <v>47</v>
      </c>
      <c r="J13">
        <v>0.80789999999999995</v>
      </c>
      <c r="L13" s="13" t="s">
        <v>368</v>
      </c>
      <c r="M13" s="25">
        <v>0.9536</v>
      </c>
    </row>
    <row r="14" spans="1:13" ht="15.75" thickBot="1">
      <c r="A14" t="str">
        <f t="shared" si="0"/>
        <v/>
      </c>
      <c r="B14" t="s">
        <v>47</v>
      </c>
      <c r="D14" t="s">
        <v>47</v>
      </c>
      <c r="E14">
        <v>0.80789999999999995</v>
      </c>
      <c r="F14">
        <v>55</v>
      </c>
      <c r="I14" t="s">
        <v>48</v>
      </c>
      <c r="J14">
        <v>0.1515</v>
      </c>
      <c r="L14" s="14" t="s">
        <v>403</v>
      </c>
      <c r="M14" s="26">
        <v>7</v>
      </c>
    </row>
    <row r="15" spans="1:13">
      <c r="A15" t="str">
        <f t="shared" si="0"/>
        <v/>
      </c>
      <c r="B15" t="s">
        <v>48</v>
      </c>
      <c r="D15" t="s">
        <v>48</v>
      </c>
      <c r="E15">
        <v>0.1515</v>
      </c>
      <c r="F15">
        <v>326</v>
      </c>
      <c r="I15" t="s">
        <v>49</v>
      </c>
      <c r="J15">
        <v>0.46229999999999999</v>
      </c>
      <c r="L15" s="13" t="s">
        <v>51</v>
      </c>
      <c r="M15" s="27">
        <v>0.94499999999999995</v>
      </c>
    </row>
    <row r="16" spans="1:13" ht="15.75" thickBot="1">
      <c r="A16" t="str">
        <f t="shared" si="0"/>
        <v/>
      </c>
      <c r="B16" t="s">
        <v>49</v>
      </c>
      <c r="D16" t="s">
        <v>49</v>
      </c>
      <c r="E16">
        <v>0.46229999999999999</v>
      </c>
      <c r="F16">
        <v>190</v>
      </c>
      <c r="I16" t="s">
        <v>50</v>
      </c>
      <c r="J16">
        <v>0.23419999999999999</v>
      </c>
      <c r="L16" s="14" t="s">
        <v>401</v>
      </c>
      <c r="M16" s="28">
        <v>8</v>
      </c>
    </row>
    <row r="17" spans="1:13">
      <c r="A17" t="str">
        <f t="shared" si="0"/>
        <v/>
      </c>
      <c r="B17" t="s">
        <v>50</v>
      </c>
      <c r="D17" t="s">
        <v>50</v>
      </c>
      <c r="E17">
        <v>0.23419999999999999</v>
      </c>
      <c r="F17">
        <v>292</v>
      </c>
      <c r="I17" t="s">
        <v>51</v>
      </c>
      <c r="J17">
        <v>0.94499999999999995</v>
      </c>
      <c r="L17" s="13" t="s">
        <v>108</v>
      </c>
      <c r="M17" s="29">
        <v>0.94410000000000005</v>
      </c>
    </row>
    <row r="18" spans="1:13" ht="15.75" thickBot="1">
      <c r="A18" t="str">
        <f t="shared" si="0"/>
        <v/>
      </c>
      <c r="B18" t="s">
        <v>51</v>
      </c>
      <c r="D18" t="s">
        <v>51</v>
      </c>
      <c r="E18">
        <v>0.94499999999999995</v>
      </c>
      <c r="F18">
        <v>8</v>
      </c>
      <c r="I18" t="s">
        <v>52</v>
      </c>
      <c r="J18">
        <v>0.30199999999999999</v>
      </c>
      <c r="L18" s="14" t="s">
        <v>403</v>
      </c>
      <c r="M18" s="30">
        <v>9</v>
      </c>
    </row>
    <row r="19" spans="1:13">
      <c r="A19" t="str">
        <f t="shared" si="0"/>
        <v/>
      </c>
      <c r="B19" t="s">
        <v>52</v>
      </c>
      <c r="D19" t="s">
        <v>52</v>
      </c>
      <c r="E19">
        <v>0.30199999999999999</v>
      </c>
      <c r="F19">
        <v>253</v>
      </c>
      <c r="I19" t="s">
        <v>53</v>
      </c>
      <c r="J19">
        <v>0.27929999999999999</v>
      </c>
      <c r="L19" s="649" t="s">
        <v>389</v>
      </c>
      <c r="M19" s="31">
        <v>0.94299999999999995</v>
      </c>
    </row>
    <row r="20" spans="1:13" ht="15.75" thickBot="1">
      <c r="A20" t="str">
        <f t="shared" si="0"/>
        <v/>
      </c>
      <c r="B20" t="s">
        <v>53</v>
      </c>
      <c r="D20" t="s">
        <v>53</v>
      </c>
      <c r="E20">
        <v>0.27929999999999999</v>
      </c>
      <c r="F20">
        <v>267</v>
      </c>
      <c r="I20" t="s">
        <v>54</v>
      </c>
      <c r="J20">
        <v>0.96589999999999998</v>
      </c>
      <c r="L20" s="650"/>
      <c r="M20" s="32">
        <v>10</v>
      </c>
    </row>
    <row r="21" spans="1:13">
      <c r="A21" t="str">
        <f t="shared" si="0"/>
        <v/>
      </c>
      <c r="B21" t="s">
        <v>54</v>
      </c>
      <c r="D21" t="s">
        <v>54</v>
      </c>
      <c r="E21">
        <v>0.96589999999999998</v>
      </c>
      <c r="F21">
        <v>4</v>
      </c>
      <c r="I21" t="s">
        <v>55</v>
      </c>
      <c r="J21">
        <v>0.36570000000000003</v>
      </c>
      <c r="L21" s="13" t="s">
        <v>324</v>
      </c>
      <c r="M21" s="33">
        <v>0.94210000000000005</v>
      </c>
    </row>
    <row r="22" spans="1:13" ht="15.75" thickBot="1">
      <c r="A22" t="str">
        <f t="shared" si="0"/>
        <v/>
      </c>
      <c r="B22" t="s">
        <v>55</v>
      </c>
      <c r="D22" t="s">
        <v>55</v>
      </c>
      <c r="E22">
        <v>0.36570000000000003</v>
      </c>
      <c r="F22">
        <v>229</v>
      </c>
      <c r="I22" t="s">
        <v>56</v>
      </c>
      <c r="J22">
        <v>0.82709999999999995</v>
      </c>
      <c r="L22" s="14" t="s">
        <v>402</v>
      </c>
      <c r="M22" s="34">
        <v>11</v>
      </c>
    </row>
    <row r="23" spans="1:13">
      <c r="A23" t="str">
        <f t="shared" si="0"/>
        <v/>
      </c>
      <c r="B23" t="s">
        <v>56</v>
      </c>
      <c r="D23" t="s">
        <v>56</v>
      </c>
      <c r="E23">
        <v>0.82709999999999995</v>
      </c>
      <c r="F23">
        <v>47</v>
      </c>
      <c r="I23" t="s">
        <v>57</v>
      </c>
      <c r="J23">
        <v>0.12130000000000001</v>
      </c>
      <c r="L23" s="13" t="s">
        <v>167</v>
      </c>
      <c r="M23" s="35">
        <v>0.93910000000000005</v>
      </c>
    </row>
    <row r="24" spans="1:13" ht="15.75" thickBot="1">
      <c r="A24" t="str">
        <f t="shared" si="0"/>
        <v/>
      </c>
      <c r="B24" t="s">
        <v>57</v>
      </c>
      <c r="D24" t="s">
        <v>57</v>
      </c>
      <c r="E24">
        <v>0.12130000000000001</v>
      </c>
      <c r="F24">
        <v>334</v>
      </c>
      <c r="I24" t="s">
        <v>58</v>
      </c>
      <c r="J24">
        <v>0.15909999999999999</v>
      </c>
      <c r="L24" s="14" t="s">
        <v>406</v>
      </c>
      <c r="M24" s="36">
        <v>12</v>
      </c>
    </row>
    <row r="25" spans="1:13">
      <c r="A25" t="str">
        <f t="shared" si="0"/>
        <v/>
      </c>
      <c r="B25" t="s">
        <v>58</v>
      </c>
      <c r="D25" t="s">
        <v>58</v>
      </c>
      <c r="E25">
        <v>0.15909999999999999</v>
      </c>
      <c r="F25">
        <v>319</v>
      </c>
      <c r="I25" t="s">
        <v>59</v>
      </c>
      <c r="J25">
        <v>0.80169999999999997</v>
      </c>
      <c r="L25" s="13" t="s">
        <v>189</v>
      </c>
      <c r="M25" s="37">
        <v>0.93469999999999998</v>
      </c>
    </row>
    <row r="26" spans="1:13" ht="15.75" thickBot="1">
      <c r="A26" t="str">
        <f t="shared" si="0"/>
        <v/>
      </c>
      <c r="B26" t="s">
        <v>59</v>
      </c>
      <c r="D26" t="s">
        <v>59</v>
      </c>
      <c r="E26">
        <v>0.80169999999999997</v>
      </c>
      <c r="F26">
        <v>60</v>
      </c>
      <c r="I26" t="s">
        <v>60</v>
      </c>
      <c r="J26">
        <v>0.50880000000000003</v>
      </c>
      <c r="L26" s="14" t="s">
        <v>408</v>
      </c>
      <c r="M26" s="38">
        <v>13</v>
      </c>
    </row>
    <row r="27" spans="1:13">
      <c r="A27" t="str">
        <f t="shared" si="0"/>
        <v/>
      </c>
      <c r="B27" t="s">
        <v>60</v>
      </c>
      <c r="D27" t="s">
        <v>60</v>
      </c>
      <c r="E27">
        <v>0.50880000000000003</v>
      </c>
      <c r="F27">
        <v>174</v>
      </c>
      <c r="I27" t="s">
        <v>61</v>
      </c>
      <c r="J27">
        <v>0.50080000000000002</v>
      </c>
      <c r="L27" s="13" t="s">
        <v>347</v>
      </c>
      <c r="M27" s="39">
        <v>0.93359999999999999</v>
      </c>
    </row>
    <row r="28" spans="1:13" ht="15.75" thickBot="1">
      <c r="A28" t="str">
        <f t="shared" si="0"/>
        <v/>
      </c>
      <c r="B28" t="s">
        <v>61</v>
      </c>
      <c r="D28" t="s">
        <v>61</v>
      </c>
      <c r="E28">
        <v>0.50080000000000002</v>
      </c>
      <c r="F28">
        <v>176</v>
      </c>
      <c r="I28" t="s">
        <v>62</v>
      </c>
      <c r="J28">
        <v>0.34089999999999998</v>
      </c>
      <c r="L28" s="14" t="s">
        <v>404</v>
      </c>
      <c r="M28" s="40">
        <v>14</v>
      </c>
    </row>
    <row r="29" spans="1:13">
      <c r="A29" t="str">
        <f t="shared" si="0"/>
        <v/>
      </c>
      <c r="B29" t="s">
        <v>62</v>
      </c>
      <c r="D29" t="s">
        <v>62</v>
      </c>
      <c r="E29">
        <v>0.34089999999999998</v>
      </c>
      <c r="F29">
        <v>239</v>
      </c>
      <c r="I29" t="s">
        <v>63</v>
      </c>
      <c r="J29">
        <v>0.51949999999999996</v>
      </c>
      <c r="L29" s="13" t="s">
        <v>370</v>
      </c>
      <c r="M29" s="41">
        <v>0.93149999999999999</v>
      </c>
    </row>
    <row r="30" spans="1:13" ht="15.75" thickBot="1">
      <c r="A30" t="str">
        <f t="shared" si="0"/>
        <v/>
      </c>
      <c r="B30" t="s">
        <v>63</v>
      </c>
      <c r="D30" t="s">
        <v>63</v>
      </c>
      <c r="E30">
        <v>0.51949999999999996</v>
      </c>
      <c r="F30">
        <v>169</v>
      </c>
      <c r="I30" t="s">
        <v>64</v>
      </c>
      <c r="J30">
        <v>0.59330000000000005</v>
      </c>
      <c r="L30" s="14" t="s">
        <v>420</v>
      </c>
      <c r="M30" s="42">
        <v>15</v>
      </c>
    </row>
    <row r="31" spans="1:13">
      <c r="A31" t="str">
        <f t="shared" si="0"/>
        <v/>
      </c>
      <c r="B31" t="s">
        <v>64</v>
      </c>
      <c r="D31" t="s">
        <v>64</v>
      </c>
      <c r="E31">
        <v>0.59330000000000005</v>
      </c>
      <c r="F31">
        <v>129</v>
      </c>
      <c r="I31" t="s">
        <v>65</v>
      </c>
      <c r="J31">
        <v>0.27579999999999999</v>
      </c>
      <c r="L31" s="13" t="s">
        <v>328</v>
      </c>
      <c r="M31" s="43">
        <v>0.92420000000000002</v>
      </c>
    </row>
    <row r="32" spans="1:13" ht="15.75" thickBot="1">
      <c r="A32" t="str">
        <f t="shared" si="0"/>
        <v/>
      </c>
      <c r="B32" t="s">
        <v>65</v>
      </c>
      <c r="D32" t="s">
        <v>65</v>
      </c>
      <c r="E32">
        <v>0.27579999999999999</v>
      </c>
      <c r="F32">
        <v>270</v>
      </c>
      <c r="I32" t="s">
        <v>66</v>
      </c>
      <c r="J32">
        <v>0.25779999999999997</v>
      </c>
      <c r="L32" s="14" t="s">
        <v>405</v>
      </c>
      <c r="M32" s="44">
        <v>16</v>
      </c>
    </row>
    <row r="33" spans="1:13">
      <c r="A33" t="str">
        <f t="shared" si="0"/>
        <v/>
      </c>
      <c r="B33" t="s">
        <v>66</v>
      </c>
      <c r="D33" t="s">
        <v>66</v>
      </c>
      <c r="E33">
        <v>0.25779999999999997</v>
      </c>
      <c r="F33">
        <v>278</v>
      </c>
      <c r="I33" t="s">
        <v>67</v>
      </c>
      <c r="J33">
        <v>0.67649999999999999</v>
      </c>
      <c r="L33" s="13" t="s">
        <v>38</v>
      </c>
      <c r="M33" s="45">
        <v>0.92359999999999998</v>
      </c>
    </row>
    <row r="34" spans="1:13" ht="15.75" thickBot="1">
      <c r="A34" t="str">
        <f t="shared" si="0"/>
        <v/>
      </c>
      <c r="B34" t="s">
        <v>67</v>
      </c>
      <c r="D34" t="s">
        <v>67</v>
      </c>
      <c r="E34">
        <v>0.67649999999999999</v>
      </c>
      <c r="F34">
        <v>102</v>
      </c>
      <c r="I34" t="s">
        <v>68</v>
      </c>
      <c r="J34">
        <v>0.435</v>
      </c>
      <c r="L34" s="14" t="s">
        <v>408</v>
      </c>
      <c r="M34" s="46">
        <v>17</v>
      </c>
    </row>
    <row r="35" spans="1:13">
      <c r="A35" t="str">
        <f t="shared" si="0"/>
        <v/>
      </c>
      <c r="B35" t="s">
        <v>68</v>
      </c>
      <c r="D35" t="s">
        <v>68</v>
      </c>
      <c r="E35">
        <v>0.435</v>
      </c>
      <c r="F35">
        <v>198</v>
      </c>
      <c r="I35" t="s">
        <v>69</v>
      </c>
      <c r="J35">
        <v>0.86729999999999996</v>
      </c>
      <c r="L35" s="13" t="s">
        <v>333</v>
      </c>
      <c r="M35" s="47">
        <v>0.9234</v>
      </c>
    </row>
    <row r="36" spans="1:13" ht="15.75" thickBot="1">
      <c r="A36" t="str">
        <f t="shared" si="0"/>
        <v/>
      </c>
      <c r="B36" t="s">
        <v>69</v>
      </c>
      <c r="D36" t="s">
        <v>69</v>
      </c>
      <c r="E36">
        <v>0.86729999999999996</v>
      </c>
      <c r="F36">
        <v>34</v>
      </c>
      <c r="I36" t="s">
        <v>70</v>
      </c>
      <c r="J36">
        <v>0.43259999999999998</v>
      </c>
      <c r="L36" s="14" t="s">
        <v>400</v>
      </c>
      <c r="M36" s="48">
        <v>18</v>
      </c>
    </row>
    <row r="37" spans="1:13">
      <c r="A37" t="str">
        <f t="shared" si="0"/>
        <v/>
      </c>
      <c r="B37" t="s">
        <v>70</v>
      </c>
      <c r="D37" t="s">
        <v>70</v>
      </c>
      <c r="E37">
        <v>0.43259999999999998</v>
      </c>
      <c r="F37">
        <v>199</v>
      </c>
      <c r="I37" t="s">
        <v>71</v>
      </c>
      <c r="J37">
        <v>0.26190000000000002</v>
      </c>
      <c r="L37" s="13" t="s">
        <v>157</v>
      </c>
      <c r="M37" s="49">
        <v>0.92220000000000002</v>
      </c>
    </row>
    <row r="38" spans="1:13" ht="15.75" thickBot="1">
      <c r="A38" t="str">
        <f t="shared" si="0"/>
        <v/>
      </c>
      <c r="B38" t="s">
        <v>71</v>
      </c>
      <c r="D38" t="s">
        <v>71</v>
      </c>
      <c r="E38">
        <v>0.26190000000000002</v>
      </c>
      <c r="F38">
        <v>277</v>
      </c>
      <c r="I38" t="s">
        <v>72</v>
      </c>
      <c r="J38">
        <v>0.2571</v>
      </c>
      <c r="L38" s="14" t="s">
        <v>414</v>
      </c>
      <c r="M38" s="50">
        <v>19</v>
      </c>
    </row>
    <row r="39" spans="1:13">
      <c r="A39" t="str">
        <f t="shared" si="0"/>
        <v/>
      </c>
      <c r="B39" t="s">
        <v>72</v>
      </c>
      <c r="D39" t="s">
        <v>72</v>
      </c>
      <c r="E39">
        <v>0.2571</v>
      </c>
      <c r="F39">
        <v>279</v>
      </c>
      <c r="I39" t="s">
        <v>73</v>
      </c>
      <c r="J39">
        <v>0.43009999999999998</v>
      </c>
      <c r="L39" s="13" t="s">
        <v>161</v>
      </c>
      <c r="M39" s="51">
        <v>0.91659999999999997</v>
      </c>
    </row>
    <row r="40" spans="1:13" ht="15.75" thickBot="1">
      <c r="A40" t="str">
        <f t="shared" si="0"/>
        <v/>
      </c>
      <c r="B40" t="s">
        <v>73</v>
      </c>
      <c r="D40" t="s">
        <v>73</v>
      </c>
      <c r="E40">
        <v>0.43009999999999998</v>
      </c>
      <c r="F40">
        <v>200</v>
      </c>
      <c r="I40" t="s">
        <v>74</v>
      </c>
      <c r="J40">
        <v>0.22</v>
      </c>
      <c r="L40" s="14" t="s">
        <v>419</v>
      </c>
      <c r="M40" s="52">
        <v>20</v>
      </c>
    </row>
    <row r="41" spans="1:13">
      <c r="A41" t="str">
        <f t="shared" si="0"/>
        <v/>
      </c>
      <c r="B41" t="s">
        <v>74</v>
      </c>
      <c r="D41" t="s">
        <v>74</v>
      </c>
      <c r="E41">
        <v>0.22</v>
      </c>
      <c r="F41">
        <v>296</v>
      </c>
      <c r="I41" t="s">
        <v>75</v>
      </c>
      <c r="J41">
        <v>0.58699999999999997</v>
      </c>
      <c r="L41" s="13" t="s">
        <v>160</v>
      </c>
      <c r="M41" s="53">
        <v>0.91200000000000003</v>
      </c>
    </row>
    <row r="42" spans="1:13" ht="15.75" thickBot="1">
      <c r="A42" t="str">
        <f t="shared" si="0"/>
        <v/>
      </c>
      <c r="B42" t="s">
        <v>75</v>
      </c>
      <c r="D42" t="s">
        <v>75</v>
      </c>
      <c r="E42">
        <v>0.58699999999999997</v>
      </c>
      <c r="F42">
        <v>134</v>
      </c>
      <c r="I42" t="s">
        <v>76</v>
      </c>
      <c r="J42">
        <v>0.56930000000000003</v>
      </c>
      <c r="L42" s="14" t="s">
        <v>411</v>
      </c>
      <c r="M42" s="54">
        <v>21</v>
      </c>
    </row>
    <row r="43" spans="1:13">
      <c r="A43" t="str">
        <f t="shared" si="0"/>
        <v/>
      </c>
      <c r="B43" t="s">
        <v>76</v>
      </c>
      <c r="D43" t="s">
        <v>76</v>
      </c>
      <c r="E43">
        <v>0.56930000000000003</v>
      </c>
      <c r="F43">
        <v>144</v>
      </c>
      <c r="I43" t="s">
        <v>77</v>
      </c>
      <c r="J43">
        <v>0.20619999999999999</v>
      </c>
      <c r="L43" s="13" t="s">
        <v>186</v>
      </c>
      <c r="M43" s="55">
        <v>0.90700000000000003</v>
      </c>
    </row>
    <row r="44" spans="1:13" ht="15.75" thickBot="1">
      <c r="A44" t="str">
        <f t="shared" si="0"/>
        <v/>
      </c>
      <c r="B44" t="s">
        <v>77</v>
      </c>
      <c r="D44" t="s">
        <v>77</v>
      </c>
      <c r="E44">
        <v>0.20619999999999999</v>
      </c>
      <c r="F44">
        <v>306</v>
      </c>
      <c r="I44" t="s">
        <v>78</v>
      </c>
      <c r="J44">
        <v>0.14069999999999999</v>
      </c>
      <c r="L44" s="14" t="s">
        <v>423</v>
      </c>
      <c r="M44" s="56">
        <v>22</v>
      </c>
    </row>
    <row r="45" spans="1:13">
      <c r="A45" t="str">
        <f t="shared" si="0"/>
        <v/>
      </c>
      <c r="B45" t="s">
        <v>78</v>
      </c>
      <c r="D45" t="s">
        <v>78</v>
      </c>
      <c r="E45">
        <v>0.14069999999999999</v>
      </c>
      <c r="F45">
        <v>329</v>
      </c>
      <c r="I45" t="s">
        <v>79</v>
      </c>
      <c r="J45">
        <v>9.7699999999999995E-2</v>
      </c>
      <c r="L45" s="13" t="s">
        <v>295</v>
      </c>
      <c r="M45" s="57">
        <v>0.88959999999999995</v>
      </c>
    </row>
    <row r="46" spans="1:13" ht="15.75" thickBot="1">
      <c r="A46" t="str">
        <f t="shared" si="0"/>
        <v/>
      </c>
      <c r="B46" t="s">
        <v>79</v>
      </c>
      <c r="D46" t="s">
        <v>79</v>
      </c>
      <c r="E46">
        <v>9.7699999999999995E-2</v>
      </c>
      <c r="F46">
        <v>338</v>
      </c>
      <c r="I46" t="s">
        <v>80</v>
      </c>
      <c r="J46">
        <v>7.6200000000000004E-2</v>
      </c>
      <c r="L46" s="14" t="s">
        <v>416</v>
      </c>
      <c r="M46" s="58">
        <v>23</v>
      </c>
    </row>
    <row r="47" spans="1:13">
      <c r="A47" t="str">
        <f t="shared" si="0"/>
        <v/>
      </c>
      <c r="B47" t="s">
        <v>80</v>
      </c>
      <c r="D47" t="s">
        <v>80</v>
      </c>
      <c r="E47">
        <v>7.6200000000000004E-2</v>
      </c>
      <c r="F47">
        <v>349</v>
      </c>
      <c r="I47" t="s">
        <v>82</v>
      </c>
      <c r="J47">
        <v>9.0200000000000002E-2</v>
      </c>
      <c r="L47" s="13" t="s">
        <v>205</v>
      </c>
      <c r="M47" s="59">
        <v>0.88900000000000001</v>
      </c>
    </row>
    <row r="48" spans="1:13" ht="15.75" thickBot="1">
      <c r="A48" t="str">
        <f t="shared" si="0"/>
        <v/>
      </c>
      <c r="B48" t="s">
        <v>81</v>
      </c>
      <c r="D48" t="s">
        <v>81</v>
      </c>
      <c r="E48">
        <v>0.66080000000000005</v>
      </c>
      <c r="F48">
        <v>111</v>
      </c>
      <c r="I48" t="s">
        <v>83</v>
      </c>
      <c r="J48">
        <v>0.55320000000000003</v>
      </c>
      <c r="L48" s="14" t="s">
        <v>413</v>
      </c>
      <c r="M48" s="60">
        <v>24</v>
      </c>
    </row>
    <row r="49" spans="1:13">
      <c r="A49" t="str">
        <f t="shared" si="0"/>
        <v/>
      </c>
      <c r="B49" t="s">
        <v>82</v>
      </c>
      <c r="D49" t="s">
        <v>82</v>
      </c>
      <c r="E49">
        <v>9.0200000000000002E-2</v>
      </c>
      <c r="F49">
        <v>342</v>
      </c>
      <c r="I49" t="s">
        <v>84</v>
      </c>
      <c r="J49">
        <v>0.77549999999999997</v>
      </c>
      <c r="L49" s="13" t="s">
        <v>204</v>
      </c>
      <c r="M49" s="61">
        <v>0.8821</v>
      </c>
    </row>
    <row r="50" spans="1:13" ht="15.75" thickBot="1">
      <c r="A50" t="str">
        <f t="shared" si="0"/>
        <v/>
      </c>
      <c r="B50" t="s">
        <v>83</v>
      </c>
      <c r="D50" t="s">
        <v>83</v>
      </c>
      <c r="E50">
        <v>0.55320000000000003</v>
      </c>
      <c r="F50">
        <v>152</v>
      </c>
      <c r="I50" t="s">
        <v>85</v>
      </c>
      <c r="J50">
        <v>8.8900000000000007E-2</v>
      </c>
      <c r="L50" s="14" t="s">
        <v>419</v>
      </c>
      <c r="M50" s="62">
        <v>25</v>
      </c>
    </row>
    <row r="51" spans="1:13" ht="15.75" thickBot="1">
      <c r="A51" t="str">
        <f t="shared" si="0"/>
        <v/>
      </c>
      <c r="B51" t="s">
        <v>84</v>
      </c>
      <c r="D51" t="s">
        <v>84</v>
      </c>
      <c r="E51">
        <v>0.77549999999999997</v>
      </c>
      <c r="F51">
        <v>72</v>
      </c>
      <c r="I51" t="s">
        <v>86</v>
      </c>
      <c r="J51">
        <v>0.76249999999999996</v>
      </c>
      <c r="L51" s="63" t="s">
        <v>23</v>
      </c>
      <c r="M51" s="64" t="s">
        <v>417</v>
      </c>
    </row>
    <row r="52" spans="1:13">
      <c r="A52" t="str">
        <f t="shared" si="0"/>
        <v/>
      </c>
      <c r="B52" t="s">
        <v>85</v>
      </c>
      <c r="D52" t="s">
        <v>85</v>
      </c>
      <c r="E52">
        <v>8.8900000000000007E-2</v>
      </c>
      <c r="F52">
        <v>343</v>
      </c>
      <c r="I52" t="s">
        <v>87</v>
      </c>
      <c r="J52">
        <v>0.81689999999999996</v>
      </c>
      <c r="L52" s="13" t="s">
        <v>153</v>
      </c>
      <c r="M52" s="65">
        <v>0.87990000000000002</v>
      </c>
    </row>
    <row r="53" spans="1:13" ht="15.75" thickBot="1">
      <c r="A53" t="str">
        <f t="shared" si="0"/>
        <v/>
      </c>
      <c r="B53" t="s">
        <v>86</v>
      </c>
      <c r="D53" t="s">
        <v>86</v>
      </c>
      <c r="E53">
        <v>0.76249999999999996</v>
      </c>
      <c r="F53">
        <v>74</v>
      </c>
      <c r="I53" t="s">
        <v>88</v>
      </c>
      <c r="J53">
        <v>0.51519999999999999</v>
      </c>
      <c r="L53" s="14" t="s">
        <v>410</v>
      </c>
      <c r="M53" s="66">
        <v>26</v>
      </c>
    </row>
    <row r="54" spans="1:13">
      <c r="A54" t="str">
        <f t="shared" si="0"/>
        <v/>
      </c>
      <c r="B54" t="s">
        <v>87</v>
      </c>
      <c r="D54" t="s">
        <v>87</v>
      </c>
      <c r="E54">
        <v>0.81689999999999996</v>
      </c>
      <c r="F54">
        <v>51</v>
      </c>
      <c r="I54" t="s">
        <v>89</v>
      </c>
      <c r="J54">
        <v>0.60619999999999996</v>
      </c>
      <c r="L54" s="649" t="s">
        <v>241</v>
      </c>
      <c r="M54" s="67">
        <v>0.87660000000000005</v>
      </c>
    </row>
    <row r="55" spans="1:13" ht="15.75" thickBot="1">
      <c r="A55" t="str">
        <f t="shared" si="0"/>
        <v/>
      </c>
      <c r="B55" t="s">
        <v>88</v>
      </c>
      <c r="D55" t="s">
        <v>88</v>
      </c>
      <c r="E55">
        <v>0.51519999999999999</v>
      </c>
      <c r="F55">
        <v>171</v>
      </c>
      <c r="I55" t="s">
        <v>90</v>
      </c>
      <c r="J55">
        <v>0.46739999999999998</v>
      </c>
      <c r="L55" s="650"/>
      <c r="M55" s="68">
        <v>27</v>
      </c>
    </row>
    <row r="56" spans="1:13">
      <c r="A56" t="str">
        <f t="shared" si="0"/>
        <v/>
      </c>
      <c r="B56" t="s">
        <v>89</v>
      </c>
      <c r="D56" t="s">
        <v>89</v>
      </c>
      <c r="E56">
        <v>0.60619999999999996</v>
      </c>
      <c r="F56">
        <v>123</v>
      </c>
      <c r="I56" t="s">
        <v>436</v>
      </c>
      <c r="J56">
        <v>0.66080000000000005</v>
      </c>
      <c r="L56" s="649" t="s">
        <v>121</v>
      </c>
      <c r="M56" s="69">
        <v>0.87439999999999996</v>
      </c>
    </row>
    <row r="57" spans="1:13" ht="15.75" thickBot="1">
      <c r="A57" t="str">
        <f t="shared" si="0"/>
        <v/>
      </c>
      <c r="B57" t="s">
        <v>90</v>
      </c>
      <c r="D57" t="s">
        <v>90</v>
      </c>
      <c r="E57">
        <v>0.46739999999999998</v>
      </c>
      <c r="F57">
        <v>187</v>
      </c>
      <c r="I57" t="s">
        <v>91</v>
      </c>
      <c r="J57">
        <v>0.54800000000000004</v>
      </c>
      <c r="L57" s="650"/>
      <c r="M57" s="70">
        <v>28</v>
      </c>
    </row>
    <row r="58" spans="1:13">
      <c r="A58" t="str">
        <f t="shared" si="0"/>
        <v/>
      </c>
      <c r="B58" t="s">
        <v>91</v>
      </c>
      <c r="D58" t="s">
        <v>91</v>
      </c>
      <c r="E58">
        <v>0.54800000000000004</v>
      </c>
      <c r="F58">
        <v>154</v>
      </c>
      <c r="I58" t="s">
        <v>92</v>
      </c>
      <c r="J58">
        <v>0.84519999999999995</v>
      </c>
      <c r="L58" s="13" t="s">
        <v>355</v>
      </c>
      <c r="M58" s="71">
        <v>0.87290000000000001</v>
      </c>
    </row>
    <row r="59" spans="1:13" ht="15.75" thickBot="1">
      <c r="A59" t="str">
        <f t="shared" si="0"/>
        <v/>
      </c>
      <c r="B59" t="s">
        <v>92</v>
      </c>
      <c r="D59" t="s">
        <v>92</v>
      </c>
      <c r="E59">
        <v>0.84519999999999995</v>
      </c>
      <c r="F59">
        <v>41</v>
      </c>
      <c r="I59" t="s">
        <v>93</v>
      </c>
      <c r="J59">
        <v>5.5199999999999999E-2</v>
      </c>
      <c r="L59" s="14" t="s">
        <v>429</v>
      </c>
      <c r="M59" s="72">
        <v>29</v>
      </c>
    </row>
    <row r="60" spans="1:13">
      <c r="A60" t="str">
        <f t="shared" si="0"/>
        <v/>
      </c>
      <c r="B60" t="s">
        <v>93</v>
      </c>
      <c r="D60" t="s">
        <v>93</v>
      </c>
      <c r="E60">
        <v>5.5199999999999999E-2</v>
      </c>
      <c r="F60">
        <v>352</v>
      </c>
      <c r="I60" t="s">
        <v>94</v>
      </c>
      <c r="J60">
        <v>0.872</v>
      </c>
      <c r="L60" s="13" t="s">
        <v>94</v>
      </c>
      <c r="M60" s="73">
        <v>0.872</v>
      </c>
    </row>
    <row r="61" spans="1:13" ht="15.75" thickBot="1">
      <c r="A61" t="str">
        <f t="shared" si="0"/>
        <v/>
      </c>
      <c r="B61" s="417" t="s">
        <v>94</v>
      </c>
      <c r="D61" t="s">
        <v>94</v>
      </c>
      <c r="E61">
        <v>0.872</v>
      </c>
      <c r="F61">
        <v>30</v>
      </c>
      <c r="I61" t="s">
        <v>95</v>
      </c>
      <c r="J61">
        <v>0.2278</v>
      </c>
      <c r="L61" s="14" t="s">
        <v>411</v>
      </c>
      <c r="M61" s="74">
        <v>30</v>
      </c>
    </row>
    <row r="62" spans="1:13">
      <c r="A62" t="str">
        <f t="shared" si="0"/>
        <v/>
      </c>
      <c r="B62" t="s">
        <v>95</v>
      </c>
      <c r="D62" t="s">
        <v>95</v>
      </c>
      <c r="E62">
        <v>0.2278</v>
      </c>
      <c r="F62">
        <v>293</v>
      </c>
      <c r="I62" t="s">
        <v>96</v>
      </c>
      <c r="J62">
        <v>0.56589999999999996</v>
      </c>
      <c r="L62" s="13" t="s">
        <v>291</v>
      </c>
      <c r="M62" s="75">
        <v>0.86960000000000004</v>
      </c>
    </row>
    <row r="63" spans="1:13" ht="15.75" thickBot="1">
      <c r="A63" t="str">
        <f t="shared" si="0"/>
        <v/>
      </c>
      <c r="B63" t="s">
        <v>96</v>
      </c>
      <c r="D63" t="s">
        <v>96</v>
      </c>
      <c r="E63">
        <v>0.56589999999999996</v>
      </c>
      <c r="F63">
        <v>147</v>
      </c>
      <c r="I63" t="s">
        <v>97</v>
      </c>
      <c r="J63">
        <v>0.74509999999999998</v>
      </c>
      <c r="L63" s="14" t="s">
        <v>423</v>
      </c>
      <c r="M63" s="76">
        <v>31</v>
      </c>
    </row>
    <row r="64" spans="1:13">
      <c r="A64" t="str">
        <f t="shared" si="0"/>
        <v/>
      </c>
      <c r="B64" t="s">
        <v>97</v>
      </c>
      <c r="D64" t="s">
        <v>97</v>
      </c>
      <c r="E64">
        <v>0.74509999999999998</v>
      </c>
      <c r="F64">
        <v>83</v>
      </c>
      <c r="I64" t="s">
        <v>98</v>
      </c>
      <c r="J64">
        <v>0.33279999999999998</v>
      </c>
      <c r="L64" s="649" t="s">
        <v>254</v>
      </c>
      <c r="M64" s="77">
        <v>0.86929999999999996</v>
      </c>
    </row>
    <row r="65" spans="1:13" ht="15.75" thickBot="1">
      <c r="A65" t="str">
        <f t="shared" si="0"/>
        <v/>
      </c>
      <c r="B65" t="s">
        <v>98</v>
      </c>
      <c r="D65" t="s">
        <v>98</v>
      </c>
      <c r="E65">
        <v>0.33279999999999998</v>
      </c>
      <c r="F65">
        <v>243</v>
      </c>
      <c r="I65" t="s">
        <v>99</v>
      </c>
      <c r="J65">
        <v>0.83109999999999995</v>
      </c>
      <c r="L65" s="650"/>
      <c r="M65" s="78">
        <v>32</v>
      </c>
    </row>
    <row r="66" spans="1:13">
      <c r="A66" t="str">
        <f t="shared" si="0"/>
        <v/>
      </c>
      <c r="B66" t="s">
        <v>99</v>
      </c>
      <c r="D66" t="s">
        <v>99</v>
      </c>
      <c r="E66">
        <v>0.83109999999999995</v>
      </c>
      <c r="F66">
        <v>45</v>
      </c>
      <c r="I66" t="s">
        <v>100</v>
      </c>
      <c r="J66">
        <v>0.67390000000000005</v>
      </c>
      <c r="L66" s="13" t="s">
        <v>385</v>
      </c>
      <c r="M66" s="79">
        <v>0.86760000000000004</v>
      </c>
    </row>
    <row r="67" spans="1:13" ht="15.75" thickBot="1">
      <c r="A67" t="str">
        <f t="shared" ref="A67:A130" si="1">IF(B67=D67,"","BAD")</f>
        <v/>
      </c>
      <c r="B67" t="s">
        <v>100</v>
      </c>
      <c r="D67" t="s">
        <v>100</v>
      </c>
      <c r="E67">
        <v>0.67390000000000005</v>
      </c>
      <c r="F67">
        <v>104</v>
      </c>
      <c r="I67" t="s">
        <v>101</v>
      </c>
      <c r="J67">
        <v>0.58079999999999998</v>
      </c>
      <c r="L67" s="14" t="s">
        <v>402</v>
      </c>
      <c r="M67" s="80">
        <v>33</v>
      </c>
    </row>
    <row r="68" spans="1:13">
      <c r="A68" t="str">
        <f t="shared" si="1"/>
        <v/>
      </c>
      <c r="B68" t="s">
        <v>101</v>
      </c>
      <c r="D68" t="s">
        <v>101</v>
      </c>
      <c r="E68">
        <v>0.58079999999999998</v>
      </c>
      <c r="F68">
        <v>137</v>
      </c>
      <c r="I68" t="s">
        <v>102</v>
      </c>
      <c r="J68">
        <v>2.6599999999999999E-2</v>
      </c>
      <c r="L68" s="649" t="s">
        <v>69</v>
      </c>
      <c r="M68" s="81">
        <v>0.86729999999999996</v>
      </c>
    </row>
    <row r="69" spans="1:13" ht="15.75" thickBot="1">
      <c r="A69" t="str">
        <f t="shared" si="1"/>
        <v/>
      </c>
      <c r="B69" t="s">
        <v>102</v>
      </c>
      <c r="D69" t="s">
        <v>102</v>
      </c>
      <c r="E69">
        <v>2.6599999999999999E-2</v>
      </c>
      <c r="F69">
        <v>358</v>
      </c>
      <c r="I69" t="s">
        <v>103</v>
      </c>
      <c r="J69">
        <v>0.17510000000000001</v>
      </c>
      <c r="L69" s="650"/>
      <c r="M69" s="82">
        <v>34</v>
      </c>
    </row>
    <row r="70" spans="1:13">
      <c r="A70" t="str">
        <f t="shared" si="1"/>
        <v/>
      </c>
      <c r="B70" t="s">
        <v>103</v>
      </c>
      <c r="D70" t="s">
        <v>103</v>
      </c>
      <c r="E70">
        <v>0.17510000000000001</v>
      </c>
      <c r="F70">
        <v>317</v>
      </c>
      <c r="I70" t="s">
        <v>104</v>
      </c>
      <c r="J70">
        <v>0.6694</v>
      </c>
      <c r="L70" s="649" t="s">
        <v>127</v>
      </c>
      <c r="M70" s="83">
        <v>0.85299999999999998</v>
      </c>
    </row>
    <row r="71" spans="1:13" ht="15.75" thickBot="1">
      <c r="A71" t="str">
        <f t="shared" si="1"/>
        <v/>
      </c>
      <c r="B71" t="s">
        <v>104</v>
      </c>
      <c r="D71" t="s">
        <v>104</v>
      </c>
      <c r="E71">
        <v>0.6694</v>
      </c>
      <c r="F71">
        <v>107</v>
      </c>
      <c r="I71" t="s">
        <v>431</v>
      </c>
      <c r="J71">
        <v>0.25340000000000001</v>
      </c>
      <c r="L71" s="650"/>
      <c r="M71" s="84">
        <v>35</v>
      </c>
    </row>
    <row r="72" spans="1:13">
      <c r="A72" t="str">
        <f t="shared" si="1"/>
        <v>BAD</v>
      </c>
      <c r="B72" t="s">
        <v>105</v>
      </c>
      <c r="D72" t="s">
        <v>431</v>
      </c>
      <c r="E72">
        <v>0.25340000000000001</v>
      </c>
      <c r="F72">
        <v>281</v>
      </c>
      <c r="I72" t="s">
        <v>106</v>
      </c>
      <c r="J72">
        <v>0.67349999999999999</v>
      </c>
      <c r="L72" s="13" t="s">
        <v>270</v>
      </c>
      <c r="M72" s="85">
        <v>0.85229999999999995</v>
      </c>
    </row>
    <row r="73" spans="1:13" ht="15.75" thickBot="1">
      <c r="A73" t="str">
        <f t="shared" si="1"/>
        <v/>
      </c>
      <c r="B73" t="s">
        <v>106</v>
      </c>
      <c r="D73" t="s">
        <v>106</v>
      </c>
      <c r="E73">
        <v>0.67349999999999999</v>
      </c>
      <c r="F73">
        <v>105</v>
      </c>
      <c r="I73" t="s">
        <v>107</v>
      </c>
      <c r="J73">
        <v>0.50949999999999995</v>
      </c>
      <c r="L73" s="14" t="s">
        <v>404</v>
      </c>
      <c r="M73" s="86">
        <v>36</v>
      </c>
    </row>
    <row r="74" spans="1:13">
      <c r="A74" t="str">
        <f t="shared" si="1"/>
        <v/>
      </c>
      <c r="B74" t="s">
        <v>107</v>
      </c>
      <c r="D74" t="s">
        <v>107</v>
      </c>
      <c r="E74">
        <v>0.50949999999999995</v>
      </c>
      <c r="F74">
        <v>173</v>
      </c>
      <c r="I74" t="s">
        <v>108</v>
      </c>
      <c r="J74">
        <v>0.94410000000000005</v>
      </c>
      <c r="L74" s="13" t="s">
        <v>285</v>
      </c>
      <c r="M74" s="87">
        <v>0.85219999999999996</v>
      </c>
    </row>
    <row r="75" spans="1:13" ht="15.75" thickBot="1">
      <c r="A75" t="str">
        <f t="shared" si="1"/>
        <v/>
      </c>
      <c r="B75" s="420" t="s">
        <v>108</v>
      </c>
      <c r="D75" t="s">
        <v>108</v>
      </c>
      <c r="E75">
        <v>0.94410000000000005</v>
      </c>
      <c r="F75">
        <v>9</v>
      </c>
      <c r="I75" t="s">
        <v>109</v>
      </c>
      <c r="J75">
        <v>0.42799999999999999</v>
      </c>
      <c r="L75" s="14" t="s">
        <v>412</v>
      </c>
      <c r="M75" s="88">
        <v>37</v>
      </c>
    </row>
    <row r="76" spans="1:13">
      <c r="A76" t="str">
        <f t="shared" si="1"/>
        <v/>
      </c>
      <c r="B76" t="s">
        <v>109</v>
      </c>
      <c r="D76" t="s">
        <v>109</v>
      </c>
      <c r="E76">
        <v>0.42799999999999999</v>
      </c>
      <c r="F76">
        <v>201</v>
      </c>
      <c r="I76" t="s">
        <v>110</v>
      </c>
      <c r="J76">
        <v>0.57730000000000004</v>
      </c>
      <c r="L76" s="649" t="s">
        <v>375</v>
      </c>
      <c r="M76" s="89">
        <v>0.85029999999999994</v>
      </c>
    </row>
    <row r="77" spans="1:13" ht="15.75" thickBot="1">
      <c r="A77" t="str">
        <f t="shared" si="1"/>
        <v/>
      </c>
      <c r="B77" t="s">
        <v>110</v>
      </c>
      <c r="D77" t="s">
        <v>110</v>
      </c>
      <c r="E77">
        <v>0.57730000000000004</v>
      </c>
      <c r="F77">
        <v>138</v>
      </c>
      <c r="I77" t="s">
        <v>111</v>
      </c>
      <c r="J77">
        <v>0.59760000000000002</v>
      </c>
      <c r="L77" s="650"/>
      <c r="M77" s="90">
        <v>38</v>
      </c>
    </row>
    <row r="78" spans="1:13">
      <c r="A78" t="str">
        <f t="shared" si="1"/>
        <v/>
      </c>
      <c r="B78" t="s">
        <v>111</v>
      </c>
      <c r="D78" t="s">
        <v>111</v>
      </c>
      <c r="E78">
        <v>0.59760000000000002</v>
      </c>
      <c r="F78">
        <v>125</v>
      </c>
      <c r="I78" t="s">
        <v>112</v>
      </c>
      <c r="J78">
        <v>3.5700000000000003E-2</v>
      </c>
      <c r="L78" s="649" t="s">
        <v>360</v>
      </c>
      <c r="M78" s="91">
        <v>0.84670000000000001</v>
      </c>
    </row>
    <row r="79" spans="1:13" ht="15.75" thickBot="1">
      <c r="A79" t="str">
        <f t="shared" si="1"/>
        <v/>
      </c>
      <c r="B79" t="s">
        <v>112</v>
      </c>
      <c r="D79" t="s">
        <v>112</v>
      </c>
      <c r="E79">
        <v>3.5700000000000003E-2</v>
      </c>
      <c r="F79">
        <v>355</v>
      </c>
      <c r="I79" t="s">
        <v>113</v>
      </c>
      <c r="J79">
        <v>0.48230000000000001</v>
      </c>
      <c r="L79" s="650"/>
      <c r="M79" s="92">
        <v>39</v>
      </c>
    </row>
    <row r="80" spans="1:13">
      <c r="A80" t="str">
        <f t="shared" si="1"/>
        <v/>
      </c>
      <c r="B80" t="s">
        <v>113</v>
      </c>
      <c r="D80" t="s">
        <v>113</v>
      </c>
      <c r="E80">
        <v>0.48230000000000001</v>
      </c>
      <c r="F80">
        <v>180</v>
      </c>
      <c r="I80" t="s">
        <v>114</v>
      </c>
      <c r="J80">
        <v>0.28949999999999998</v>
      </c>
      <c r="L80" s="13" t="s">
        <v>220</v>
      </c>
      <c r="M80" s="93">
        <v>0.8458</v>
      </c>
    </row>
    <row r="81" spans="1:13" ht="15.75" thickBot="1">
      <c r="A81" t="str">
        <f t="shared" si="1"/>
        <v/>
      </c>
      <c r="B81" t="s">
        <v>114</v>
      </c>
      <c r="D81" t="s">
        <v>114</v>
      </c>
      <c r="E81">
        <v>0.28949999999999998</v>
      </c>
      <c r="F81">
        <v>261</v>
      </c>
      <c r="I81" t="s">
        <v>115</v>
      </c>
      <c r="J81">
        <v>0.38030000000000003</v>
      </c>
      <c r="L81" s="14" t="s">
        <v>413</v>
      </c>
      <c r="M81" s="94">
        <v>40</v>
      </c>
    </row>
    <row r="82" spans="1:13">
      <c r="A82" t="str">
        <f t="shared" si="1"/>
        <v/>
      </c>
      <c r="B82" t="s">
        <v>115</v>
      </c>
      <c r="D82" t="s">
        <v>115</v>
      </c>
      <c r="E82">
        <v>0.38030000000000003</v>
      </c>
      <c r="F82">
        <v>221</v>
      </c>
      <c r="I82" t="s">
        <v>116</v>
      </c>
      <c r="J82">
        <v>0.20150000000000001</v>
      </c>
      <c r="L82" s="13" t="s">
        <v>92</v>
      </c>
      <c r="M82" s="95">
        <v>0.84519999999999995</v>
      </c>
    </row>
    <row r="83" spans="1:13" ht="15.75" thickBot="1">
      <c r="A83" t="str">
        <f t="shared" si="1"/>
        <v/>
      </c>
      <c r="B83" t="s">
        <v>116</v>
      </c>
      <c r="D83" t="s">
        <v>116</v>
      </c>
      <c r="E83">
        <v>0.20150000000000001</v>
      </c>
      <c r="F83">
        <v>307</v>
      </c>
      <c r="I83" t="s">
        <v>117</v>
      </c>
      <c r="J83">
        <v>0.30020000000000002</v>
      </c>
      <c r="L83" s="14" t="s">
        <v>408</v>
      </c>
      <c r="M83" s="96">
        <v>41</v>
      </c>
    </row>
    <row r="84" spans="1:13">
      <c r="A84" t="str">
        <f t="shared" si="1"/>
        <v/>
      </c>
      <c r="B84" t="s">
        <v>117</v>
      </c>
      <c r="D84" t="s">
        <v>117</v>
      </c>
      <c r="E84">
        <v>0.30020000000000002</v>
      </c>
      <c r="F84">
        <v>255</v>
      </c>
      <c r="I84" t="s">
        <v>118</v>
      </c>
      <c r="J84">
        <v>0.46100000000000002</v>
      </c>
      <c r="L84" s="13" t="s">
        <v>199</v>
      </c>
      <c r="M84" s="97">
        <v>0.83760000000000001</v>
      </c>
    </row>
    <row r="85" spans="1:13" ht="15.75" thickBot="1">
      <c r="A85" t="str">
        <f t="shared" si="1"/>
        <v/>
      </c>
      <c r="B85" t="s">
        <v>118</v>
      </c>
      <c r="D85" t="s">
        <v>118</v>
      </c>
      <c r="E85">
        <v>0.46100000000000002</v>
      </c>
      <c r="F85">
        <v>191</v>
      </c>
      <c r="I85" t="s">
        <v>119</v>
      </c>
      <c r="J85">
        <v>8.3199999999999996E-2</v>
      </c>
      <c r="L85" s="14" t="s">
        <v>409</v>
      </c>
      <c r="M85" s="98">
        <v>42</v>
      </c>
    </row>
    <row r="86" spans="1:13">
      <c r="A86" t="str">
        <f t="shared" si="1"/>
        <v/>
      </c>
      <c r="B86" t="s">
        <v>119</v>
      </c>
      <c r="D86" t="s">
        <v>119</v>
      </c>
      <c r="E86">
        <v>8.3199999999999996E-2</v>
      </c>
      <c r="F86">
        <v>345</v>
      </c>
      <c r="I86" t="s">
        <v>120</v>
      </c>
      <c r="J86">
        <v>0.34810000000000002</v>
      </c>
      <c r="L86" s="649" t="s">
        <v>125</v>
      </c>
      <c r="M86" s="99">
        <v>0.83389999999999997</v>
      </c>
    </row>
    <row r="87" spans="1:13" ht="15.75" thickBot="1">
      <c r="A87" t="str">
        <f t="shared" si="1"/>
        <v/>
      </c>
      <c r="B87" t="s">
        <v>120</v>
      </c>
      <c r="D87" t="s">
        <v>120</v>
      </c>
      <c r="E87">
        <v>0.34810000000000002</v>
      </c>
      <c r="F87">
        <v>236</v>
      </c>
      <c r="I87" t="s">
        <v>121</v>
      </c>
      <c r="J87">
        <v>0.87439999999999996</v>
      </c>
      <c r="L87" s="650"/>
      <c r="M87" s="100">
        <v>43</v>
      </c>
    </row>
    <row r="88" spans="1:13">
      <c r="A88" t="str">
        <f t="shared" si="1"/>
        <v/>
      </c>
      <c r="B88" t="s">
        <v>121</v>
      </c>
      <c r="D88" t="s">
        <v>121</v>
      </c>
      <c r="E88">
        <v>0.87439999999999996</v>
      </c>
      <c r="F88">
        <v>28</v>
      </c>
      <c r="I88" t="s">
        <v>122</v>
      </c>
      <c r="J88">
        <v>0.20749999999999999</v>
      </c>
      <c r="L88" s="649" t="s">
        <v>208</v>
      </c>
      <c r="M88" s="101">
        <v>0.83160000000000001</v>
      </c>
    </row>
    <row r="89" spans="1:13" ht="15.75" thickBot="1">
      <c r="A89" t="str">
        <f t="shared" si="1"/>
        <v/>
      </c>
      <c r="B89" t="s">
        <v>122</v>
      </c>
      <c r="D89" t="s">
        <v>122</v>
      </c>
      <c r="E89">
        <v>0.20749999999999999</v>
      </c>
      <c r="F89">
        <v>304</v>
      </c>
      <c r="I89" t="s">
        <v>123</v>
      </c>
      <c r="J89">
        <v>0.44109999999999999</v>
      </c>
      <c r="L89" s="650"/>
      <c r="M89" s="102">
        <v>44</v>
      </c>
    </row>
    <row r="90" spans="1:13">
      <c r="A90" t="str">
        <f t="shared" si="1"/>
        <v/>
      </c>
      <c r="B90" t="s">
        <v>123</v>
      </c>
      <c r="D90" t="s">
        <v>123</v>
      </c>
      <c r="E90">
        <v>0.44109999999999999</v>
      </c>
      <c r="F90">
        <v>197</v>
      </c>
      <c r="I90" t="s">
        <v>124</v>
      </c>
      <c r="J90">
        <v>0.46610000000000001</v>
      </c>
      <c r="L90" s="13" t="s">
        <v>99</v>
      </c>
      <c r="M90" s="103">
        <v>0.83109999999999995</v>
      </c>
    </row>
    <row r="91" spans="1:13" ht="15.75" thickBot="1">
      <c r="A91" t="str">
        <f t="shared" si="1"/>
        <v/>
      </c>
      <c r="B91" t="s">
        <v>124</v>
      </c>
      <c r="D91" t="s">
        <v>124</v>
      </c>
      <c r="E91">
        <v>0.46610000000000001</v>
      </c>
      <c r="F91">
        <v>188</v>
      </c>
      <c r="I91" t="s">
        <v>125</v>
      </c>
      <c r="J91">
        <v>0.83389999999999997</v>
      </c>
      <c r="L91" s="14" t="s">
        <v>423</v>
      </c>
      <c r="M91" s="104">
        <v>45</v>
      </c>
    </row>
    <row r="92" spans="1:13">
      <c r="A92" t="str">
        <f t="shared" si="1"/>
        <v/>
      </c>
      <c r="B92" t="s">
        <v>125</v>
      </c>
      <c r="D92" t="s">
        <v>125</v>
      </c>
      <c r="E92">
        <v>0.83389999999999997</v>
      </c>
      <c r="F92">
        <v>43</v>
      </c>
      <c r="I92" t="s">
        <v>126</v>
      </c>
      <c r="J92">
        <v>0.48120000000000002</v>
      </c>
      <c r="L92" s="649" t="s">
        <v>210</v>
      </c>
      <c r="M92" s="105">
        <v>0.82869999999999999</v>
      </c>
    </row>
    <row r="93" spans="1:13" ht="15.75" thickBot="1">
      <c r="A93" t="str">
        <f t="shared" si="1"/>
        <v/>
      </c>
      <c r="B93" t="s">
        <v>126</v>
      </c>
      <c r="D93" t="s">
        <v>126</v>
      </c>
      <c r="E93">
        <v>0.48120000000000002</v>
      </c>
      <c r="F93">
        <v>182</v>
      </c>
      <c r="I93" t="s">
        <v>438</v>
      </c>
      <c r="J93">
        <v>0.22750000000000001</v>
      </c>
      <c r="L93" s="650"/>
      <c r="M93" s="106">
        <v>46</v>
      </c>
    </row>
    <row r="94" spans="1:13">
      <c r="A94" t="str">
        <f t="shared" si="1"/>
        <v/>
      </c>
      <c r="B94" t="s">
        <v>127</v>
      </c>
      <c r="D94" t="s">
        <v>127</v>
      </c>
      <c r="E94">
        <v>0.85299999999999998</v>
      </c>
      <c r="F94">
        <v>35</v>
      </c>
      <c r="I94" t="s">
        <v>127</v>
      </c>
      <c r="J94">
        <v>0.85299999999999998</v>
      </c>
      <c r="L94" s="649" t="s">
        <v>56</v>
      </c>
      <c r="M94" s="107">
        <v>0.82709999999999995</v>
      </c>
    </row>
    <row r="95" spans="1:13" ht="15.75" thickBot="1">
      <c r="A95" t="str">
        <f t="shared" si="1"/>
        <v/>
      </c>
      <c r="B95" t="s">
        <v>128</v>
      </c>
      <c r="D95" t="s">
        <v>128</v>
      </c>
      <c r="E95">
        <v>0.63949999999999996</v>
      </c>
      <c r="F95">
        <v>114</v>
      </c>
      <c r="I95" t="s">
        <v>128</v>
      </c>
      <c r="J95">
        <v>0.63949999999999996</v>
      </c>
      <c r="L95" s="650"/>
      <c r="M95" s="108">
        <v>47</v>
      </c>
    </row>
    <row r="96" spans="1:13">
      <c r="A96" t="str">
        <f t="shared" si="1"/>
        <v/>
      </c>
      <c r="B96" t="s">
        <v>129</v>
      </c>
      <c r="D96" t="s">
        <v>129</v>
      </c>
      <c r="E96">
        <v>0.59360000000000002</v>
      </c>
      <c r="F96">
        <v>128</v>
      </c>
      <c r="I96" t="s">
        <v>129</v>
      </c>
      <c r="J96">
        <v>0.59360000000000002</v>
      </c>
      <c r="L96" s="13" t="s">
        <v>253</v>
      </c>
      <c r="M96" s="109">
        <v>0.82650000000000001</v>
      </c>
    </row>
    <row r="97" spans="1:13" ht="15.75" thickBot="1">
      <c r="A97" t="str">
        <f t="shared" si="1"/>
        <v/>
      </c>
      <c r="B97" t="s">
        <v>130</v>
      </c>
      <c r="D97" t="s">
        <v>130</v>
      </c>
      <c r="E97">
        <v>0.72219999999999995</v>
      </c>
      <c r="F97">
        <v>90</v>
      </c>
      <c r="I97" t="s">
        <v>130</v>
      </c>
      <c r="J97">
        <v>0.72219999999999995</v>
      </c>
      <c r="L97" s="14" t="s">
        <v>413</v>
      </c>
      <c r="M97" s="110">
        <v>48</v>
      </c>
    </row>
    <row r="98" spans="1:13">
      <c r="A98" t="str">
        <f t="shared" si="1"/>
        <v/>
      </c>
      <c r="B98" t="s">
        <v>131</v>
      </c>
      <c r="D98" t="s">
        <v>131</v>
      </c>
      <c r="E98">
        <v>0.28510000000000002</v>
      </c>
      <c r="F98">
        <v>265</v>
      </c>
      <c r="I98" t="s">
        <v>131</v>
      </c>
      <c r="J98">
        <v>0.28510000000000002</v>
      </c>
      <c r="L98" s="13" t="s">
        <v>340</v>
      </c>
      <c r="M98" s="111">
        <v>0.82320000000000004</v>
      </c>
    </row>
    <row r="99" spans="1:13" ht="15.75" thickBot="1">
      <c r="A99" t="str">
        <f t="shared" si="1"/>
        <v/>
      </c>
      <c r="B99" t="s">
        <v>132</v>
      </c>
      <c r="D99" t="s">
        <v>132</v>
      </c>
      <c r="E99">
        <v>0.55420000000000003</v>
      </c>
      <c r="F99">
        <v>151</v>
      </c>
      <c r="I99" t="s">
        <v>132</v>
      </c>
      <c r="J99">
        <v>0.55420000000000003</v>
      </c>
      <c r="L99" s="14" t="s">
        <v>414</v>
      </c>
      <c r="M99" s="112">
        <v>49</v>
      </c>
    </row>
    <row r="100" spans="1:13">
      <c r="A100" t="str">
        <f t="shared" si="1"/>
        <v/>
      </c>
      <c r="B100" t="s">
        <v>133</v>
      </c>
      <c r="D100" t="s">
        <v>133</v>
      </c>
      <c r="E100">
        <v>0.4017</v>
      </c>
      <c r="F100">
        <v>213</v>
      </c>
      <c r="I100" t="s">
        <v>133</v>
      </c>
      <c r="J100">
        <v>0.4017</v>
      </c>
      <c r="L100" s="649" t="s">
        <v>359</v>
      </c>
      <c r="M100" s="113">
        <v>0.81720000000000004</v>
      </c>
    </row>
    <row r="101" spans="1:13" ht="15.75" thickBot="1">
      <c r="A101" t="str">
        <f t="shared" si="1"/>
        <v/>
      </c>
      <c r="B101" t="s">
        <v>134</v>
      </c>
      <c r="D101" t="s">
        <v>134</v>
      </c>
      <c r="E101">
        <v>0.54020000000000001</v>
      </c>
      <c r="F101">
        <v>157</v>
      </c>
      <c r="I101" t="s">
        <v>134</v>
      </c>
      <c r="J101">
        <v>0.54020000000000001</v>
      </c>
      <c r="L101" s="650"/>
      <c r="M101" s="114">
        <v>50</v>
      </c>
    </row>
    <row r="102" spans="1:13" ht="15.75" thickBot="1">
      <c r="A102" t="str">
        <f t="shared" si="1"/>
        <v/>
      </c>
      <c r="B102" t="s">
        <v>135</v>
      </c>
      <c r="D102" t="s">
        <v>135</v>
      </c>
      <c r="E102">
        <v>0.37040000000000001</v>
      </c>
      <c r="F102">
        <v>225</v>
      </c>
      <c r="I102" t="s">
        <v>135</v>
      </c>
      <c r="J102">
        <v>0.37040000000000001</v>
      </c>
      <c r="L102" s="63" t="s">
        <v>23</v>
      </c>
      <c r="M102" s="64" t="s">
        <v>417</v>
      </c>
    </row>
    <row r="103" spans="1:13">
      <c r="A103" t="str">
        <f t="shared" si="1"/>
        <v/>
      </c>
      <c r="B103" t="s">
        <v>136</v>
      </c>
      <c r="D103" t="s">
        <v>136</v>
      </c>
      <c r="E103">
        <v>0.57479999999999998</v>
      </c>
      <c r="F103">
        <v>139</v>
      </c>
      <c r="I103" t="s">
        <v>136</v>
      </c>
      <c r="J103">
        <v>0.57479999999999998</v>
      </c>
      <c r="L103" s="649" t="s">
        <v>87</v>
      </c>
      <c r="M103" s="115">
        <v>0.81689999999999996</v>
      </c>
    </row>
    <row r="104" spans="1:13" ht="15.75" thickBot="1">
      <c r="A104" t="str">
        <f t="shared" si="1"/>
        <v/>
      </c>
      <c r="B104" t="s">
        <v>137</v>
      </c>
      <c r="D104" t="s">
        <v>137</v>
      </c>
      <c r="E104">
        <v>0.96970000000000001</v>
      </c>
      <c r="F104">
        <v>2</v>
      </c>
      <c r="I104" t="s">
        <v>137</v>
      </c>
      <c r="J104">
        <v>0.96970000000000001</v>
      </c>
      <c r="L104" s="650"/>
      <c r="M104" s="116">
        <v>51</v>
      </c>
    </row>
    <row r="105" spans="1:13">
      <c r="A105" t="str">
        <f t="shared" si="1"/>
        <v/>
      </c>
      <c r="B105" t="s">
        <v>138</v>
      </c>
      <c r="D105" t="s">
        <v>138</v>
      </c>
      <c r="E105">
        <v>0.13220000000000001</v>
      </c>
      <c r="F105">
        <v>331</v>
      </c>
      <c r="I105" t="s">
        <v>138</v>
      </c>
      <c r="J105">
        <v>0.13220000000000001</v>
      </c>
      <c r="L105" s="13" t="s">
        <v>235</v>
      </c>
      <c r="M105" s="117">
        <v>0.81410000000000005</v>
      </c>
    </row>
    <row r="106" spans="1:13" ht="15.75" thickBot="1">
      <c r="A106" t="str">
        <f t="shared" si="1"/>
        <v/>
      </c>
      <c r="B106" t="s">
        <v>139</v>
      </c>
      <c r="D106" t="s">
        <v>139</v>
      </c>
      <c r="E106">
        <v>0.68220000000000003</v>
      </c>
      <c r="F106">
        <v>98</v>
      </c>
      <c r="I106" t="s">
        <v>139</v>
      </c>
      <c r="J106">
        <v>0.68220000000000003</v>
      </c>
      <c r="L106" s="14" t="s">
        <v>418</v>
      </c>
      <c r="M106" s="118">
        <v>52</v>
      </c>
    </row>
    <row r="107" spans="1:13">
      <c r="A107" t="str">
        <f t="shared" si="1"/>
        <v/>
      </c>
      <c r="B107" t="s">
        <v>140</v>
      </c>
      <c r="D107" t="s">
        <v>140</v>
      </c>
      <c r="E107">
        <v>0.21779999999999999</v>
      </c>
      <c r="F107">
        <v>298</v>
      </c>
      <c r="I107" t="s">
        <v>140</v>
      </c>
      <c r="J107">
        <v>0.21779999999999999</v>
      </c>
      <c r="L107" s="649" t="s">
        <v>284</v>
      </c>
      <c r="M107" s="119">
        <v>0.80830000000000002</v>
      </c>
    </row>
    <row r="108" spans="1:13" ht="15.75" thickBot="1">
      <c r="A108" t="str">
        <f t="shared" si="1"/>
        <v/>
      </c>
      <c r="B108" t="s">
        <v>141</v>
      </c>
      <c r="D108" t="s">
        <v>141</v>
      </c>
      <c r="E108">
        <v>0.13300000000000001</v>
      </c>
      <c r="F108">
        <v>330</v>
      </c>
      <c r="I108" t="s">
        <v>141</v>
      </c>
      <c r="J108">
        <v>0.13300000000000001</v>
      </c>
      <c r="L108" s="650"/>
      <c r="M108" s="120">
        <v>53</v>
      </c>
    </row>
    <row r="109" spans="1:13">
      <c r="A109" t="str">
        <f t="shared" si="1"/>
        <v/>
      </c>
      <c r="B109" t="s">
        <v>142</v>
      </c>
      <c r="D109" t="s">
        <v>142</v>
      </c>
      <c r="E109">
        <v>0.12720000000000001</v>
      </c>
      <c r="F109">
        <v>333</v>
      </c>
      <c r="I109" t="s">
        <v>142</v>
      </c>
      <c r="J109">
        <v>0.12720000000000001</v>
      </c>
      <c r="L109" s="649" t="s">
        <v>372</v>
      </c>
      <c r="M109" s="121">
        <v>0.80810000000000004</v>
      </c>
    </row>
    <row r="110" spans="1:13" ht="15.75" thickBot="1">
      <c r="A110" t="str">
        <f t="shared" si="1"/>
        <v/>
      </c>
      <c r="B110" t="s">
        <v>143</v>
      </c>
      <c r="D110" t="s">
        <v>143</v>
      </c>
      <c r="E110">
        <v>0.48039999999999999</v>
      </c>
      <c r="F110">
        <v>183</v>
      </c>
      <c r="I110" t="s">
        <v>143</v>
      </c>
      <c r="J110">
        <v>0.48039999999999999</v>
      </c>
      <c r="L110" s="650"/>
      <c r="M110" s="122">
        <v>54</v>
      </c>
    </row>
    <row r="111" spans="1:13">
      <c r="A111" t="str">
        <f t="shared" si="1"/>
        <v/>
      </c>
      <c r="B111" t="s">
        <v>144</v>
      </c>
      <c r="D111" t="s">
        <v>144</v>
      </c>
      <c r="E111">
        <v>0.31219999999999998</v>
      </c>
      <c r="F111">
        <v>251</v>
      </c>
      <c r="I111" t="s">
        <v>144</v>
      </c>
      <c r="J111">
        <v>0.31219999999999998</v>
      </c>
      <c r="L111" s="13" t="s">
        <v>47</v>
      </c>
      <c r="M111" s="123">
        <v>0.80789999999999995</v>
      </c>
    </row>
    <row r="112" spans="1:13" ht="15.75" thickBot="1">
      <c r="A112" t="str">
        <f t="shared" si="1"/>
        <v/>
      </c>
      <c r="B112" t="s">
        <v>145</v>
      </c>
      <c r="D112" t="s">
        <v>145</v>
      </c>
      <c r="E112">
        <v>0.40629999999999999</v>
      </c>
      <c r="F112">
        <v>212</v>
      </c>
      <c r="I112" t="s">
        <v>145</v>
      </c>
      <c r="J112">
        <v>0.40629999999999999</v>
      </c>
      <c r="L112" s="14" t="s">
        <v>415</v>
      </c>
      <c r="M112" s="124">
        <v>55</v>
      </c>
    </row>
    <row r="113" spans="1:13">
      <c r="A113" t="str">
        <f t="shared" si="1"/>
        <v/>
      </c>
      <c r="B113" t="s">
        <v>146</v>
      </c>
      <c r="D113" t="s">
        <v>146</v>
      </c>
      <c r="E113">
        <v>0.77969999999999995</v>
      </c>
      <c r="F113">
        <v>70</v>
      </c>
      <c r="I113" t="s">
        <v>146</v>
      </c>
      <c r="J113">
        <v>0.77969999999999995</v>
      </c>
      <c r="L113" s="649" t="s">
        <v>298</v>
      </c>
      <c r="M113" s="125">
        <v>0.80769999999999997</v>
      </c>
    </row>
    <row r="114" spans="1:13" ht="15.75" thickBot="1">
      <c r="A114" t="str">
        <f t="shared" si="1"/>
        <v/>
      </c>
      <c r="B114" t="s">
        <v>147</v>
      </c>
      <c r="D114" t="s">
        <v>147</v>
      </c>
      <c r="E114">
        <v>5.8500000000000003E-2</v>
      </c>
      <c r="F114">
        <v>350</v>
      </c>
      <c r="I114" t="s">
        <v>147</v>
      </c>
      <c r="J114">
        <v>5.8500000000000003E-2</v>
      </c>
      <c r="L114" s="650"/>
      <c r="M114" s="126">
        <v>56</v>
      </c>
    </row>
    <row r="115" spans="1:13">
      <c r="A115" t="str">
        <f t="shared" si="1"/>
        <v/>
      </c>
      <c r="B115" t="s">
        <v>148</v>
      </c>
      <c r="D115" t="s">
        <v>148</v>
      </c>
      <c r="E115">
        <v>0.97589999999999999</v>
      </c>
      <c r="F115">
        <v>1</v>
      </c>
      <c r="I115" t="s">
        <v>148</v>
      </c>
      <c r="J115">
        <v>0.97589999999999999</v>
      </c>
      <c r="L115" s="649" t="s">
        <v>213</v>
      </c>
      <c r="M115" s="127">
        <v>0.80640000000000001</v>
      </c>
    </row>
    <row r="116" spans="1:13" ht="15.75" thickBot="1">
      <c r="A116" t="str">
        <f t="shared" si="1"/>
        <v>BAD</v>
      </c>
      <c r="B116" t="s">
        <v>149</v>
      </c>
      <c r="D116" t="s">
        <v>442</v>
      </c>
      <c r="E116">
        <v>5.6000000000000001E-2</v>
      </c>
      <c r="F116">
        <v>351</v>
      </c>
      <c r="I116" t="s">
        <v>442</v>
      </c>
      <c r="J116">
        <v>5.6000000000000001E-2</v>
      </c>
      <c r="L116" s="650"/>
      <c r="M116" s="128">
        <v>57</v>
      </c>
    </row>
    <row r="117" spans="1:13">
      <c r="A117" t="str">
        <f t="shared" si="1"/>
        <v/>
      </c>
      <c r="B117" t="s">
        <v>150</v>
      </c>
      <c r="D117" t="s">
        <v>150</v>
      </c>
      <c r="E117">
        <v>0.52410000000000001</v>
      </c>
      <c r="F117">
        <v>165</v>
      </c>
      <c r="I117" t="s">
        <v>150</v>
      </c>
      <c r="J117">
        <v>0.52410000000000001</v>
      </c>
      <c r="L117" s="13" t="s">
        <v>388</v>
      </c>
      <c r="M117" s="129">
        <v>0.80610000000000004</v>
      </c>
    </row>
    <row r="118" spans="1:13" ht="15.75" thickBot="1">
      <c r="A118" t="str">
        <f t="shared" si="1"/>
        <v/>
      </c>
      <c r="B118" t="s">
        <v>151</v>
      </c>
      <c r="D118" t="s">
        <v>151</v>
      </c>
      <c r="E118">
        <v>0.15890000000000001</v>
      </c>
      <c r="F118">
        <v>320</v>
      </c>
      <c r="I118" t="s">
        <v>151</v>
      </c>
      <c r="J118">
        <v>0.15890000000000001</v>
      </c>
      <c r="L118" s="14" t="s">
        <v>425</v>
      </c>
      <c r="M118" s="130">
        <v>58</v>
      </c>
    </row>
    <row r="119" spans="1:13">
      <c r="A119" t="str">
        <f t="shared" si="1"/>
        <v/>
      </c>
      <c r="B119" t="s">
        <v>152</v>
      </c>
      <c r="D119" t="s">
        <v>152</v>
      </c>
      <c r="E119">
        <v>9.7600000000000006E-2</v>
      </c>
      <c r="F119">
        <v>339</v>
      </c>
      <c r="I119" t="s">
        <v>152</v>
      </c>
      <c r="J119">
        <v>9.7600000000000006E-2</v>
      </c>
      <c r="L119" s="649" t="s">
        <v>382</v>
      </c>
      <c r="M119" s="131">
        <v>0.80349999999999999</v>
      </c>
    </row>
    <row r="120" spans="1:13" ht="15.75" thickBot="1">
      <c r="A120" t="str">
        <f t="shared" si="1"/>
        <v/>
      </c>
      <c r="B120" t="s">
        <v>153</v>
      </c>
      <c r="D120" t="s">
        <v>153</v>
      </c>
      <c r="E120">
        <v>0.87990000000000002</v>
      </c>
      <c r="F120">
        <v>26</v>
      </c>
      <c r="I120" t="s">
        <v>153</v>
      </c>
      <c r="J120">
        <v>0.87990000000000002</v>
      </c>
      <c r="L120" s="650"/>
      <c r="M120" s="132">
        <v>59</v>
      </c>
    </row>
    <row r="121" spans="1:13">
      <c r="A121" t="str">
        <f t="shared" si="1"/>
        <v/>
      </c>
      <c r="B121" t="s">
        <v>154</v>
      </c>
      <c r="D121" t="s">
        <v>154</v>
      </c>
      <c r="E121">
        <v>0.39410000000000001</v>
      </c>
      <c r="F121">
        <v>216</v>
      </c>
      <c r="I121" t="s">
        <v>154</v>
      </c>
      <c r="J121">
        <v>0.39410000000000001</v>
      </c>
      <c r="L121" s="13" t="s">
        <v>59</v>
      </c>
      <c r="M121" s="133">
        <v>0.80169999999999997</v>
      </c>
    </row>
    <row r="122" spans="1:13" ht="15.75" thickBot="1">
      <c r="A122" t="str">
        <f t="shared" si="1"/>
        <v/>
      </c>
      <c r="B122" t="s">
        <v>155</v>
      </c>
      <c r="D122" t="s">
        <v>155</v>
      </c>
      <c r="E122">
        <v>0.40160000000000001</v>
      </c>
      <c r="F122">
        <v>214</v>
      </c>
      <c r="I122" t="s">
        <v>155</v>
      </c>
      <c r="J122">
        <v>0.40160000000000001</v>
      </c>
      <c r="L122" s="14" t="s">
        <v>416</v>
      </c>
      <c r="M122" s="134">
        <v>60</v>
      </c>
    </row>
    <row r="123" spans="1:13">
      <c r="A123" t="str">
        <f t="shared" si="1"/>
        <v/>
      </c>
      <c r="B123" t="s">
        <v>156</v>
      </c>
      <c r="D123" t="s">
        <v>156</v>
      </c>
      <c r="E123">
        <v>7.8600000000000003E-2</v>
      </c>
      <c r="F123">
        <v>348</v>
      </c>
      <c r="I123" t="s">
        <v>156</v>
      </c>
      <c r="J123">
        <v>7.8600000000000003E-2</v>
      </c>
      <c r="L123" s="13" t="s">
        <v>290</v>
      </c>
      <c r="M123" s="135">
        <v>0.80079999999999996</v>
      </c>
    </row>
    <row r="124" spans="1:13" ht="15.75" thickBot="1">
      <c r="A124" t="str">
        <f t="shared" si="1"/>
        <v/>
      </c>
      <c r="B124" t="s">
        <v>157</v>
      </c>
      <c r="D124" t="s">
        <v>157</v>
      </c>
      <c r="E124">
        <v>0.92220000000000002</v>
      </c>
      <c r="F124">
        <v>19</v>
      </c>
      <c r="I124" t="s">
        <v>157</v>
      </c>
      <c r="J124">
        <v>0.92220000000000002</v>
      </c>
      <c r="L124" s="14" t="s">
        <v>416</v>
      </c>
      <c r="M124" s="136">
        <v>61</v>
      </c>
    </row>
    <row r="125" spans="1:13">
      <c r="A125" t="str">
        <f t="shared" si="1"/>
        <v/>
      </c>
      <c r="B125" t="s">
        <v>158</v>
      </c>
      <c r="D125" t="s">
        <v>158</v>
      </c>
      <c r="E125">
        <v>0.45710000000000001</v>
      </c>
      <c r="F125">
        <v>193</v>
      </c>
      <c r="I125" t="s">
        <v>158</v>
      </c>
      <c r="J125">
        <v>0.45710000000000001</v>
      </c>
      <c r="L125" s="649" t="s">
        <v>377</v>
      </c>
      <c r="M125" s="137">
        <v>0.80030000000000001</v>
      </c>
    </row>
    <row r="126" spans="1:13" ht="15.75" thickBot="1">
      <c r="A126" t="str">
        <f t="shared" si="1"/>
        <v/>
      </c>
      <c r="B126" t="s">
        <v>159</v>
      </c>
      <c r="D126" t="s">
        <v>159</v>
      </c>
      <c r="E126">
        <v>0.7248</v>
      </c>
      <c r="F126">
        <v>89</v>
      </c>
      <c r="I126" t="s">
        <v>159</v>
      </c>
      <c r="J126">
        <v>0.7248</v>
      </c>
      <c r="L126" s="650"/>
      <c r="M126" s="138">
        <v>62</v>
      </c>
    </row>
    <row r="127" spans="1:13">
      <c r="A127" t="str">
        <f t="shared" si="1"/>
        <v/>
      </c>
      <c r="B127" s="417" t="s">
        <v>160</v>
      </c>
      <c r="D127" t="s">
        <v>160</v>
      </c>
      <c r="E127">
        <v>0.91200000000000003</v>
      </c>
      <c r="F127">
        <v>21</v>
      </c>
      <c r="I127" t="s">
        <v>160</v>
      </c>
      <c r="J127">
        <v>0.91200000000000003</v>
      </c>
      <c r="L127" s="649" t="s">
        <v>346</v>
      </c>
      <c r="M127" s="139">
        <v>0.79769999999999996</v>
      </c>
    </row>
    <row r="128" spans="1:13" ht="15.75" thickBot="1">
      <c r="A128" t="str">
        <f t="shared" si="1"/>
        <v/>
      </c>
      <c r="B128" t="s">
        <v>161</v>
      </c>
      <c r="D128" t="s">
        <v>161</v>
      </c>
      <c r="E128">
        <v>0.91659999999999997</v>
      </c>
      <c r="F128">
        <v>20</v>
      </c>
      <c r="I128" t="s">
        <v>161</v>
      </c>
      <c r="J128">
        <v>0.91659999999999997</v>
      </c>
      <c r="L128" s="650"/>
      <c r="M128" s="140">
        <v>63</v>
      </c>
    </row>
    <row r="129" spans="1:13">
      <c r="A129" t="str">
        <f t="shared" si="1"/>
        <v/>
      </c>
      <c r="B129" t="s">
        <v>162</v>
      </c>
      <c r="D129" t="s">
        <v>162</v>
      </c>
      <c r="E129">
        <v>2.98E-2</v>
      </c>
      <c r="F129">
        <v>357</v>
      </c>
      <c r="I129" t="s">
        <v>162</v>
      </c>
      <c r="J129">
        <v>2.98E-2</v>
      </c>
      <c r="L129" s="649" t="s">
        <v>255</v>
      </c>
      <c r="M129" s="141">
        <v>0.79649999999999999</v>
      </c>
    </row>
    <row r="130" spans="1:13" ht="15.75" thickBot="1">
      <c r="A130" t="str">
        <f t="shared" si="1"/>
        <v/>
      </c>
      <c r="B130" t="s">
        <v>163</v>
      </c>
      <c r="D130" t="s">
        <v>163</v>
      </c>
      <c r="E130">
        <v>0.33710000000000001</v>
      </c>
      <c r="F130">
        <v>240</v>
      </c>
      <c r="I130" t="s">
        <v>163</v>
      </c>
      <c r="J130">
        <v>0.33710000000000001</v>
      </c>
      <c r="L130" s="650"/>
      <c r="M130" s="142">
        <v>64</v>
      </c>
    </row>
    <row r="131" spans="1:13">
      <c r="A131" t="str">
        <f t="shared" ref="A131:A194" si="2">IF(B131=D131,"","BAD")</f>
        <v/>
      </c>
      <c r="B131" t="s">
        <v>164</v>
      </c>
      <c r="D131" t="s">
        <v>164</v>
      </c>
      <c r="E131">
        <v>0.52110000000000001</v>
      </c>
      <c r="F131">
        <v>168</v>
      </c>
      <c r="I131" t="s">
        <v>164</v>
      </c>
      <c r="J131">
        <v>0.52110000000000001</v>
      </c>
      <c r="L131" s="649" t="s">
        <v>366</v>
      </c>
      <c r="M131" s="143">
        <v>0.79359999999999997</v>
      </c>
    </row>
    <row r="132" spans="1:13" ht="15.75" thickBot="1">
      <c r="A132" t="str">
        <f t="shared" si="2"/>
        <v/>
      </c>
      <c r="B132" t="s">
        <v>165</v>
      </c>
      <c r="D132" t="s">
        <v>165</v>
      </c>
      <c r="E132">
        <v>0.59640000000000004</v>
      </c>
      <c r="F132">
        <v>127</v>
      </c>
      <c r="I132" t="s">
        <v>165</v>
      </c>
      <c r="J132">
        <v>0.59640000000000004</v>
      </c>
      <c r="L132" s="650"/>
      <c r="M132" s="144">
        <v>65</v>
      </c>
    </row>
    <row r="133" spans="1:13">
      <c r="A133" t="str">
        <f t="shared" si="2"/>
        <v/>
      </c>
      <c r="B133" t="s">
        <v>166</v>
      </c>
      <c r="D133" t="s">
        <v>166</v>
      </c>
      <c r="E133">
        <v>0.58340000000000003</v>
      </c>
      <c r="F133">
        <v>136</v>
      </c>
      <c r="I133" t="s">
        <v>166</v>
      </c>
      <c r="J133">
        <v>0.58340000000000003</v>
      </c>
      <c r="L133" s="13" t="s">
        <v>322</v>
      </c>
      <c r="M133" s="145">
        <v>0.78810000000000002</v>
      </c>
    </row>
    <row r="134" spans="1:13" ht="15.75" thickBot="1">
      <c r="A134" t="str">
        <f t="shared" si="2"/>
        <v/>
      </c>
      <c r="B134" s="421" t="s">
        <v>167</v>
      </c>
      <c r="D134" t="s">
        <v>167</v>
      </c>
      <c r="E134">
        <v>0.93910000000000005</v>
      </c>
      <c r="F134">
        <v>12</v>
      </c>
      <c r="I134" t="s">
        <v>167</v>
      </c>
      <c r="J134">
        <v>0.93910000000000005</v>
      </c>
      <c r="L134" s="14" t="s">
        <v>409</v>
      </c>
      <c r="M134" s="146">
        <v>66</v>
      </c>
    </row>
    <row r="135" spans="1:13">
      <c r="A135" t="str">
        <f t="shared" si="2"/>
        <v/>
      </c>
      <c r="B135" t="s">
        <v>168</v>
      </c>
      <c r="D135" t="s">
        <v>168</v>
      </c>
      <c r="E135">
        <v>0.66559999999999997</v>
      </c>
      <c r="F135">
        <v>108</v>
      </c>
      <c r="I135" t="s">
        <v>168</v>
      </c>
      <c r="J135">
        <v>0.66559999999999997</v>
      </c>
      <c r="L135" s="649" t="s">
        <v>320</v>
      </c>
      <c r="M135" s="147">
        <v>0.78469999999999995</v>
      </c>
    </row>
    <row r="136" spans="1:13" ht="15.75" thickBot="1">
      <c r="A136" t="str">
        <f t="shared" si="2"/>
        <v/>
      </c>
      <c r="B136" t="s">
        <v>169</v>
      </c>
      <c r="D136" t="s">
        <v>169</v>
      </c>
      <c r="E136">
        <v>0.36870000000000003</v>
      </c>
      <c r="F136">
        <v>227</v>
      </c>
      <c r="I136" t="s">
        <v>169</v>
      </c>
      <c r="J136">
        <v>0.36870000000000003</v>
      </c>
      <c r="L136" s="650"/>
      <c r="M136" s="148">
        <v>67</v>
      </c>
    </row>
    <row r="137" spans="1:13">
      <c r="A137" t="str">
        <f t="shared" si="2"/>
        <v/>
      </c>
      <c r="B137" t="s">
        <v>170</v>
      </c>
      <c r="D137" t="s">
        <v>170</v>
      </c>
      <c r="E137">
        <v>0.4748</v>
      </c>
      <c r="F137">
        <v>185</v>
      </c>
      <c r="I137" t="s">
        <v>170</v>
      </c>
      <c r="J137">
        <v>0.4748</v>
      </c>
      <c r="L137" s="649" t="s">
        <v>329</v>
      </c>
      <c r="M137" s="149">
        <v>0.78310000000000002</v>
      </c>
    </row>
    <row r="138" spans="1:13" ht="15.75" thickBot="1">
      <c r="A138" t="str">
        <f t="shared" si="2"/>
        <v/>
      </c>
      <c r="B138" s="417" t="s">
        <v>171</v>
      </c>
      <c r="D138" t="s">
        <v>171</v>
      </c>
      <c r="E138">
        <v>0.95630000000000004</v>
      </c>
      <c r="F138">
        <v>6</v>
      </c>
      <c r="I138" t="s">
        <v>171</v>
      </c>
      <c r="J138">
        <v>0.95630000000000004</v>
      </c>
      <c r="L138" s="650"/>
      <c r="M138" s="150">
        <v>68</v>
      </c>
    </row>
    <row r="139" spans="1:13">
      <c r="A139" t="str">
        <f t="shared" si="2"/>
        <v/>
      </c>
      <c r="B139" t="s">
        <v>172</v>
      </c>
      <c r="D139" t="s">
        <v>172</v>
      </c>
      <c r="E139">
        <v>0.24440000000000001</v>
      </c>
      <c r="F139">
        <v>286</v>
      </c>
      <c r="I139" t="s">
        <v>172</v>
      </c>
      <c r="J139">
        <v>0.24440000000000001</v>
      </c>
      <c r="L139" s="649" t="s">
        <v>336</v>
      </c>
      <c r="M139" s="151">
        <v>0.78290000000000004</v>
      </c>
    </row>
    <row r="140" spans="1:13" ht="15.75" thickBot="1">
      <c r="A140" t="str">
        <f t="shared" si="2"/>
        <v/>
      </c>
      <c r="B140" t="s">
        <v>173</v>
      </c>
      <c r="D140" t="s">
        <v>173</v>
      </c>
      <c r="E140">
        <v>0.19040000000000001</v>
      </c>
      <c r="F140">
        <v>312</v>
      </c>
      <c r="I140" t="s">
        <v>173</v>
      </c>
      <c r="J140">
        <v>0.19040000000000001</v>
      </c>
      <c r="L140" s="650"/>
      <c r="M140" s="152">
        <v>69</v>
      </c>
    </row>
    <row r="141" spans="1:13">
      <c r="A141" t="str">
        <f t="shared" si="2"/>
        <v/>
      </c>
      <c r="B141" t="s">
        <v>174</v>
      </c>
      <c r="D141" t="s">
        <v>174</v>
      </c>
      <c r="E141">
        <v>9.3899999999999997E-2</v>
      </c>
      <c r="F141">
        <v>341</v>
      </c>
      <c r="I141" t="s">
        <v>174</v>
      </c>
      <c r="J141">
        <v>9.3899999999999997E-2</v>
      </c>
      <c r="L141" s="649" t="s">
        <v>146</v>
      </c>
      <c r="M141" s="153">
        <v>0.77969999999999995</v>
      </c>
    </row>
    <row r="142" spans="1:13" ht="15.75" thickBot="1">
      <c r="A142" t="str">
        <f t="shared" si="2"/>
        <v/>
      </c>
      <c r="B142" t="s">
        <v>175</v>
      </c>
      <c r="D142" t="s">
        <v>175</v>
      </c>
      <c r="E142">
        <v>0.1085</v>
      </c>
      <c r="F142">
        <v>335</v>
      </c>
      <c r="I142" t="s">
        <v>175</v>
      </c>
      <c r="J142">
        <v>0.1085</v>
      </c>
      <c r="L142" s="650"/>
      <c r="M142" s="154">
        <v>70</v>
      </c>
    </row>
    <row r="143" spans="1:13">
      <c r="A143" t="str">
        <f t="shared" si="2"/>
        <v/>
      </c>
      <c r="B143" t="s">
        <v>176</v>
      </c>
      <c r="D143" t="s">
        <v>176</v>
      </c>
      <c r="E143">
        <v>0.63759999999999994</v>
      </c>
      <c r="F143">
        <v>115</v>
      </c>
      <c r="I143" t="s">
        <v>176</v>
      </c>
      <c r="J143">
        <v>0.63759999999999994</v>
      </c>
      <c r="L143" s="649" t="s">
        <v>258</v>
      </c>
      <c r="M143" s="155">
        <v>0.7792</v>
      </c>
    </row>
    <row r="144" spans="1:13" ht="15.75" thickBot="1">
      <c r="A144" t="str">
        <f t="shared" si="2"/>
        <v/>
      </c>
      <c r="B144" t="s">
        <v>177</v>
      </c>
      <c r="D144" t="s">
        <v>177</v>
      </c>
      <c r="E144">
        <v>0.2964</v>
      </c>
      <c r="F144">
        <v>256</v>
      </c>
      <c r="I144" t="s">
        <v>177</v>
      </c>
      <c r="J144">
        <v>0.2964</v>
      </c>
      <c r="L144" s="650"/>
      <c r="M144" s="156">
        <v>71</v>
      </c>
    </row>
    <row r="145" spans="1:13">
      <c r="A145" t="str">
        <f t="shared" si="2"/>
        <v/>
      </c>
      <c r="B145" t="s">
        <v>178</v>
      </c>
      <c r="D145" t="s">
        <v>178</v>
      </c>
      <c r="E145">
        <v>0.19270000000000001</v>
      </c>
      <c r="F145">
        <v>310</v>
      </c>
      <c r="I145" t="s">
        <v>178</v>
      </c>
      <c r="J145">
        <v>0.19270000000000001</v>
      </c>
      <c r="L145" s="13" t="s">
        <v>84</v>
      </c>
      <c r="M145" s="157">
        <v>0.77549999999999997</v>
      </c>
    </row>
    <row r="146" spans="1:13" ht="15.75" thickBot="1">
      <c r="A146" t="str">
        <f t="shared" si="2"/>
        <v>BAD</v>
      </c>
      <c r="B146" t="s">
        <v>179</v>
      </c>
      <c r="D146" t="s">
        <v>437</v>
      </c>
      <c r="E146">
        <v>0.35909999999999997</v>
      </c>
      <c r="F146">
        <v>232</v>
      </c>
      <c r="I146" t="s">
        <v>437</v>
      </c>
      <c r="J146">
        <v>0.35909999999999997</v>
      </c>
      <c r="L146" s="14" t="s">
        <v>422</v>
      </c>
      <c r="M146" s="158">
        <v>72</v>
      </c>
    </row>
    <row r="147" spans="1:13">
      <c r="A147" t="str">
        <f t="shared" si="2"/>
        <v/>
      </c>
      <c r="B147" t="s">
        <v>180</v>
      </c>
      <c r="D147" t="s">
        <v>180</v>
      </c>
      <c r="E147">
        <v>0.28699999999999998</v>
      </c>
      <c r="F147">
        <v>264</v>
      </c>
      <c r="I147" t="s">
        <v>180</v>
      </c>
      <c r="J147">
        <v>0.28699999999999998</v>
      </c>
      <c r="L147" s="649" t="s">
        <v>248</v>
      </c>
      <c r="M147" s="159">
        <v>0.77510000000000001</v>
      </c>
    </row>
    <row r="148" spans="1:13" ht="15.75" thickBot="1">
      <c r="A148" t="str">
        <f t="shared" si="2"/>
        <v/>
      </c>
      <c r="B148" t="s">
        <v>181</v>
      </c>
      <c r="D148" t="s">
        <v>181</v>
      </c>
      <c r="E148">
        <v>0.61240000000000006</v>
      </c>
      <c r="F148">
        <v>121</v>
      </c>
      <c r="I148" t="s">
        <v>181</v>
      </c>
      <c r="J148">
        <v>0.61240000000000006</v>
      </c>
      <c r="L148" s="650"/>
      <c r="M148" s="160">
        <v>73</v>
      </c>
    </row>
    <row r="149" spans="1:13">
      <c r="A149" t="str">
        <f t="shared" si="2"/>
        <v>BAD</v>
      </c>
      <c r="B149" t="s">
        <v>182</v>
      </c>
      <c r="D149" t="s">
        <v>441</v>
      </c>
      <c r="E149">
        <v>0.33689999999999998</v>
      </c>
      <c r="F149">
        <v>241</v>
      </c>
      <c r="I149" t="s">
        <v>441</v>
      </c>
      <c r="J149">
        <v>0.33689999999999998</v>
      </c>
      <c r="L149" s="649" t="s">
        <v>86</v>
      </c>
      <c r="M149" s="161">
        <v>0.76249999999999996</v>
      </c>
    </row>
    <row r="150" spans="1:13" ht="15.75" thickBot="1">
      <c r="A150" t="str">
        <f t="shared" si="2"/>
        <v/>
      </c>
      <c r="B150" t="s">
        <v>183</v>
      </c>
      <c r="D150" t="s">
        <v>183</v>
      </c>
      <c r="E150">
        <v>0.41959999999999997</v>
      </c>
      <c r="F150">
        <v>206</v>
      </c>
      <c r="I150" t="s">
        <v>183</v>
      </c>
      <c r="J150">
        <v>0.41959999999999997</v>
      </c>
      <c r="L150" s="650"/>
      <c r="M150" s="162">
        <v>74</v>
      </c>
    </row>
    <row r="151" spans="1:13">
      <c r="A151" t="str">
        <f t="shared" si="2"/>
        <v/>
      </c>
      <c r="B151" t="s">
        <v>184</v>
      </c>
      <c r="D151" t="s">
        <v>184</v>
      </c>
      <c r="E151">
        <v>0.71550000000000002</v>
      </c>
      <c r="F151">
        <v>91</v>
      </c>
      <c r="I151" t="s">
        <v>184</v>
      </c>
      <c r="J151">
        <v>0.71550000000000002</v>
      </c>
      <c r="L151" s="649" t="s">
        <v>185</v>
      </c>
      <c r="M151" s="163">
        <v>0.7611</v>
      </c>
    </row>
    <row r="152" spans="1:13" ht="15.75" thickBot="1">
      <c r="A152" t="str">
        <f t="shared" si="2"/>
        <v/>
      </c>
      <c r="B152" t="s">
        <v>185</v>
      </c>
      <c r="D152" t="s">
        <v>185</v>
      </c>
      <c r="E152">
        <v>0.7611</v>
      </c>
      <c r="F152">
        <v>75</v>
      </c>
      <c r="I152" t="s">
        <v>185</v>
      </c>
      <c r="J152">
        <v>0.7611</v>
      </c>
      <c r="L152" s="650"/>
      <c r="M152" s="164">
        <v>75</v>
      </c>
    </row>
    <row r="153" spans="1:13" ht="15.75" thickBot="1">
      <c r="A153" t="str">
        <f t="shared" si="2"/>
        <v/>
      </c>
      <c r="B153" t="s">
        <v>186</v>
      </c>
      <c r="D153" t="s">
        <v>186</v>
      </c>
      <c r="E153">
        <v>0.90700000000000003</v>
      </c>
      <c r="F153">
        <v>22</v>
      </c>
      <c r="I153" t="s">
        <v>186</v>
      </c>
      <c r="J153">
        <v>0.90700000000000003</v>
      </c>
      <c r="L153" s="63" t="s">
        <v>23</v>
      </c>
      <c r="M153" s="64" t="s">
        <v>417</v>
      </c>
    </row>
    <row r="154" spans="1:13">
      <c r="A154" t="str">
        <f t="shared" si="2"/>
        <v/>
      </c>
      <c r="B154" t="s">
        <v>187</v>
      </c>
      <c r="D154" t="s">
        <v>187</v>
      </c>
      <c r="E154">
        <v>0.54100000000000004</v>
      </c>
      <c r="F154">
        <v>156</v>
      </c>
      <c r="I154" t="s">
        <v>187</v>
      </c>
      <c r="J154">
        <v>0.54100000000000004</v>
      </c>
      <c r="L154" s="649" t="s">
        <v>214</v>
      </c>
      <c r="M154" s="165">
        <v>0.75700000000000001</v>
      </c>
    </row>
    <row r="155" spans="1:13" ht="15.75" thickBot="1">
      <c r="A155" t="str">
        <f t="shared" si="2"/>
        <v/>
      </c>
      <c r="B155" t="s">
        <v>188</v>
      </c>
      <c r="D155" t="s">
        <v>188</v>
      </c>
      <c r="E155">
        <v>0.31979999999999997</v>
      </c>
      <c r="F155">
        <v>249</v>
      </c>
      <c r="I155" t="s">
        <v>188</v>
      </c>
      <c r="J155">
        <v>0.31979999999999997</v>
      </c>
      <c r="L155" s="650"/>
      <c r="M155" s="166">
        <v>76</v>
      </c>
    </row>
    <row r="156" spans="1:13">
      <c r="A156" t="str">
        <f t="shared" si="2"/>
        <v/>
      </c>
      <c r="B156" t="s">
        <v>189</v>
      </c>
      <c r="D156" t="s">
        <v>189</v>
      </c>
      <c r="E156">
        <v>0.93469999999999998</v>
      </c>
      <c r="F156">
        <v>13</v>
      </c>
      <c r="I156" t="s">
        <v>189</v>
      </c>
      <c r="J156">
        <v>0.93469999999999998</v>
      </c>
      <c r="L156" s="649" t="s">
        <v>365</v>
      </c>
      <c r="M156" s="167">
        <v>0.75570000000000004</v>
      </c>
    </row>
    <row r="157" spans="1:13" ht="15.75" thickBot="1">
      <c r="A157" t="str">
        <f t="shared" si="2"/>
        <v/>
      </c>
      <c r="B157" t="s">
        <v>190</v>
      </c>
      <c r="D157" t="s">
        <v>190</v>
      </c>
      <c r="E157">
        <v>3.5200000000000002E-2</v>
      </c>
      <c r="F157">
        <v>356</v>
      </c>
      <c r="I157" t="s">
        <v>190</v>
      </c>
      <c r="J157">
        <v>3.5200000000000002E-2</v>
      </c>
      <c r="L157" s="650"/>
      <c r="M157" s="168">
        <v>77</v>
      </c>
    </row>
    <row r="158" spans="1:13">
      <c r="A158" t="str">
        <f t="shared" si="2"/>
        <v/>
      </c>
      <c r="B158" t="s">
        <v>191</v>
      </c>
      <c r="D158" t="s">
        <v>191</v>
      </c>
      <c r="E158">
        <v>0.35520000000000002</v>
      </c>
      <c r="F158">
        <v>234</v>
      </c>
      <c r="I158" t="s">
        <v>191</v>
      </c>
      <c r="J158">
        <v>0.35520000000000002</v>
      </c>
      <c r="L158" s="13" t="s">
        <v>303</v>
      </c>
      <c r="M158" s="169">
        <v>0.75490000000000002</v>
      </c>
    </row>
    <row r="159" spans="1:13" ht="15.75" thickBot="1">
      <c r="A159" t="str">
        <f t="shared" si="2"/>
        <v/>
      </c>
      <c r="B159" t="s">
        <v>192</v>
      </c>
      <c r="D159" t="s">
        <v>192</v>
      </c>
      <c r="E159">
        <v>0.32829999999999998</v>
      </c>
      <c r="F159">
        <v>245</v>
      </c>
      <c r="I159" t="s">
        <v>192</v>
      </c>
      <c r="J159">
        <v>0.32829999999999998</v>
      </c>
      <c r="L159" s="14" t="s">
        <v>422</v>
      </c>
      <c r="M159" s="170">
        <v>78</v>
      </c>
    </row>
    <row r="160" spans="1:13">
      <c r="A160" t="str">
        <f t="shared" si="2"/>
        <v/>
      </c>
      <c r="B160" t="s">
        <v>193</v>
      </c>
      <c r="D160" t="s">
        <v>193</v>
      </c>
      <c r="E160">
        <v>0.63149999999999995</v>
      </c>
      <c r="F160">
        <v>116</v>
      </c>
      <c r="I160" t="s">
        <v>193</v>
      </c>
      <c r="J160">
        <v>0.63149999999999995</v>
      </c>
      <c r="L160" s="649" t="s">
        <v>209</v>
      </c>
      <c r="M160" s="171">
        <v>0.75349999999999995</v>
      </c>
    </row>
    <row r="161" spans="1:13" ht="15.75" thickBot="1">
      <c r="A161" t="str">
        <f t="shared" si="2"/>
        <v/>
      </c>
      <c r="B161" t="s">
        <v>194</v>
      </c>
      <c r="D161" t="s">
        <v>194</v>
      </c>
      <c r="E161">
        <v>0.39779999999999999</v>
      </c>
      <c r="F161">
        <v>215</v>
      </c>
      <c r="I161" t="s">
        <v>194</v>
      </c>
      <c r="J161">
        <v>0.39779999999999999</v>
      </c>
      <c r="L161" s="650"/>
      <c r="M161" s="172">
        <v>79</v>
      </c>
    </row>
    <row r="162" spans="1:13">
      <c r="A162" t="str">
        <f t="shared" si="2"/>
        <v/>
      </c>
      <c r="B162" t="s">
        <v>195</v>
      </c>
      <c r="D162" t="s">
        <v>195</v>
      </c>
      <c r="E162">
        <v>0.70799999999999996</v>
      </c>
      <c r="F162">
        <v>93</v>
      </c>
      <c r="I162" t="s">
        <v>195</v>
      </c>
      <c r="J162">
        <v>0.70799999999999996</v>
      </c>
      <c r="L162" s="649" t="s">
        <v>373</v>
      </c>
      <c r="M162" s="173">
        <v>0.75080000000000002</v>
      </c>
    </row>
    <row r="163" spans="1:13" ht="15.75" thickBot="1">
      <c r="A163" t="str">
        <f t="shared" si="2"/>
        <v/>
      </c>
      <c r="B163" t="s">
        <v>196</v>
      </c>
      <c r="D163" t="s">
        <v>196</v>
      </c>
      <c r="E163">
        <v>0.29620000000000002</v>
      </c>
      <c r="F163">
        <v>257</v>
      </c>
      <c r="I163" t="s">
        <v>196</v>
      </c>
      <c r="J163">
        <v>0.29620000000000002</v>
      </c>
      <c r="L163" s="650"/>
      <c r="M163" s="174">
        <v>80</v>
      </c>
    </row>
    <row r="164" spans="1:13">
      <c r="A164" t="str">
        <f t="shared" si="2"/>
        <v/>
      </c>
      <c r="B164" t="s">
        <v>197</v>
      </c>
      <c r="D164" t="s">
        <v>197</v>
      </c>
      <c r="E164">
        <v>0.45440000000000003</v>
      </c>
      <c r="F164">
        <v>194</v>
      </c>
      <c r="I164" t="s">
        <v>197</v>
      </c>
      <c r="J164">
        <v>0.45440000000000003</v>
      </c>
      <c r="L164" s="649" t="s">
        <v>293</v>
      </c>
      <c r="M164" s="175">
        <v>0.74770000000000003</v>
      </c>
    </row>
    <row r="165" spans="1:13" ht="15.75" thickBot="1">
      <c r="A165" t="str">
        <f t="shared" si="2"/>
        <v/>
      </c>
      <c r="B165" t="s">
        <v>198</v>
      </c>
      <c r="D165" t="s">
        <v>198</v>
      </c>
      <c r="E165">
        <v>0.2505</v>
      </c>
      <c r="F165">
        <v>282</v>
      </c>
      <c r="I165" t="s">
        <v>198</v>
      </c>
      <c r="J165">
        <v>0.2505</v>
      </c>
      <c r="L165" s="650"/>
      <c r="M165" s="176">
        <v>81</v>
      </c>
    </row>
    <row r="166" spans="1:13">
      <c r="A166" t="str">
        <f t="shared" si="2"/>
        <v/>
      </c>
      <c r="B166" t="s">
        <v>199</v>
      </c>
      <c r="D166" t="s">
        <v>199</v>
      </c>
      <c r="E166">
        <v>0.83760000000000001</v>
      </c>
      <c r="F166">
        <v>42</v>
      </c>
      <c r="I166" t="s">
        <v>199</v>
      </c>
      <c r="J166">
        <v>0.83760000000000001</v>
      </c>
      <c r="L166" s="13" t="s">
        <v>250</v>
      </c>
      <c r="M166" s="177">
        <v>0.74760000000000004</v>
      </c>
    </row>
    <row r="167" spans="1:13" ht="15.75" thickBot="1">
      <c r="A167" t="str">
        <f t="shared" si="2"/>
        <v/>
      </c>
      <c r="B167" t="s">
        <v>200</v>
      </c>
      <c r="D167" t="s">
        <v>200</v>
      </c>
      <c r="E167">
        <v>0.52869999999999995</v>
      </c>
      <c r="F167">
        <v>162</v>
      </c>
      <c r="I167" t="s">
        <v>200</v>
      </c>
      <c r="J167">
        <v>0.52869999999999995</v>
      </c>
      <c r="L167" s="14" t="s">
        <v>421</v>
      </c>
      <c r="M167" s="178">
        <v>82</v>
      </c>
    </row>
    <row r="168" spans="1:13">
      <c r="A168" t="str">
        <f t="shared" si="2"/>
        <v/>
      </c>
      <c r="B168" t="s">
        <v>201</v>
      </c>
      <c r="D168" t="s">
        <v>201</v>
      </c>
      <c r="E168">
        <v>0.19689999999999999</v>
      </c>
      <c r="F168">
        <v>308</v>
      </c>
      <c r="I168" t="s">
        <v>201</v>
      </c>
      <c r="J168">
        <v>0.19689999999999999</v>
      </c>
      <c r="L168" s="13" t="s">
        <v>97</v>
      </c>
      <c r="M168" s="179">
        <v>0.74509999999999998</v>
      </c>
    </row>
    <row r="169" spans="1:13" ht="15.75" thickBot="1">
      <c r="A169" t="str">
        <f t="shared" si="2"/>
        <v/>
      </c>
      <c r="B169" t="s">
        <v>202</v>
      </c>
      <c r="D169" t="s">
        <v>202</v>
      </c>
      <c r="E169">
        <v>0.66479999999999995</v>
      </c>
      <c r="F169">
        <v>109</v>
      </c>
      <c r="I169" t="s">
        <v>202</v>
      </c>
      <c r="J169">
        <v>0.66479999999999995</v>
      </c>
      <c r="L169" s="14" t="s">
        <v>409</v>
      </c>
      <c r="M169" s="180">
        <v>83</v>
      </c>
    </row>
    <row r="170" spans="1:13">
      <c r="A170" t="str">
        <f t="shared" si="2"/>
        <v/>
      </c>
      <c r="B170" t="s">
        <v>203</v>
      </c>
      <c r="D170" t="s">
        <v>203</v>
      </c>
      <c r="E170">
        <v>0.53620000000000001</v>
      </c>
      <c r="F170">
        <v>158</v>
      </c>
      <c r="I170" t="s">
        <v>203</v>
      </c>
      <c r="J170">
        <v>0.53620000000000001</v>
      </c>
      <c r="L170" s="649" t="s">
        <v>35</v>
      </c>
      <c r="M170" s="181">
        <v>0.7429</v>
      </c>
    </row>
    <row r="171" spans="1:13" ht="15.75" thickBot="1">
      <c r="A171" t="str">
        <f t="shared" si="2"/>
        <v/>
      </c>
      <c r="B171" s="3" t="s">
        <v>204</v>
      </c>
      <c r="D171" t="s">
        <v>204</v>
      </c>
      <c r="E171">
        <v>0.8821</v>
      </c>
      <c r="F171">
        <v>25</v>
      </c>
      <c r="I171" t="s">
        <v>204</v>
      </c>
      <c r="J171">
        <v>0.8821</v>
      </c>
      <c r="L171" s="650"/>
      <c r="M171" s="182">
        <v>84</v>
      </c>
    </row>
    <row r="172" spans="1:13">
      <c r="A172" t="str">
        <f t="shared" si="2"/>
        <v/>
      </c>
      <c r="B172" t="s">
        <v>205</v>
      </c>
      <c r="D172" t="s">
        <v>205</v>
      </c>
      <c r="E172">
        <v>0.88900000000000001</v>
      </c>
      <c r="F172">
        <v>24</v>
      </c>
      <c r="I172" t="s">
        <v>205</v>
      </c>
      <c r="J172">
        <v>0.88900000000000001</v>
      </c>
      <c r="L172" s="649" t="s">
        <v>275</v>
      </c>
      <c r="M172" s="183">
        <v>0.73980000000000001</v>
      </c>
    </row>
    <row r="173" spans="1:13" ht="15.75" thickBot="1">
      <c r="A173" t="str">
        <f t="shared" si="2"/>
        <v/>
      </c>
      <c r="B173" t="s">
        <v>206</v>
      </c>
      <c r="D173" t="s">
        <v>206</v>
      </c>
      <c r="E173">
        <v>0.62490000000000001</v>
      </c>
      <c r="F173">
        <v>118</v>
      </c>
      <c r="I173" t="s">
        <v>206</v>
      </c>
      <c r="J173">
        <v>0.62490000000000001</v>
      </c>
      <c r="L173" s="650"/>
      <c r="M173" s="184">
        <v>85</v>
      </c>
    </row>
    <row r="174" spans="1:13">
      <c r="A174" t="str">
        <f t="shared" si="2"/>
        <v/>
      </c>
      <c r="B174" t="s">
        <v>207</v>
      </c>
      <c r="D174" t="s">
        <v>207</v>
      </c>
      <c r="E174">
        <v>0.14199999999999999</v>
      </c>
      <c r="F174">
        <v>327</v>
      </c>
      <c r="I174" t="s">
        <v>207</v>
      </c>
      <c r="J174">
        <v>0.14199999999999999</v>
      </c>
      <c r="L174" s="13" t="s">
        <v>277</v>
      </c>
      <c r="M174" s="185">
        <v>0.73770000000000002</v>
      </c>
    </row>
    <row r="175" spans="1:13" ht="15.75" thickBot="1">
      <c r="A175" t="str">
        <f t="shared" si="2"/>
        <v/>
      </c>
      <c r="B175" t="s">
        <v>208</v>
      </c>
      <c r="D175" t="s">
        <v>208</v>
      </c>
      <c r="E175">
        <v>0.83160000000000001</v>
      </c>
      <c r="F175">
        <v>44</v>
      </c>
      <c r="I175" t="s">
        <v>208</v>
      </c>
      <c r="J175">
        <v>0.83160000000000001</v>
      </c>
      <c r="L175" s="14" t="s">
        <v>427</v>
      </c>
      <c r="M175" s="186">
        <v>86</v>
      </c>
    </row>
    <row r="176" spans="1:13">
      <c r="A176" t="str">
        <f t="shared" si="2"/>
        <v/>
      </c>
      <c r="B176" t="s">
        <v>209</v>
      </c>
      <c r="D176" t="s">
        <v>209</v>
      </c>
      <c r="E176">
        <v>0.75349999999999995</v>
      </c>
      <c r="F176">
        <v>79</v>
      </c>
      <c r="I176" t="s">
        <v>209</v>
      </c>
      <c r="J176">
        <v>0.75349999999999995</v>
      </c>
      <c r="L176" s="649" t="s">
        <v>314</v>
      </c>
      <c r="M176" s="187">
        <v>0.73209999999999997</v>
      </c>
    </row>
    <row r="177" spans="1:13" ht="15.75" thickBot="1">
      <c r="A177" t="str">
        <f t="shared" si="2"/>
        <v/>
      </c>
      <c r="B177" t="s">
        <v>210</v>
      </c>
      <c r="D177" t="s">
        <v>210</v>
      </c>
      <c r="E177">
        <v>0.82869999999999999</v>
      </c>
      <c r="F177">
        <v>46</v>
      </c>
      <c r="I177" t="s">
        <v>210</v>
      </c>
      <c r="J177">
        <v>0.82869999999999999</v>
      </c>
      <c r="L177" s="650"/>
      <c r="M177" s="188">
        <v>87</v>
      </c>
    </row>
    <row r="178" spans="1:13">
      <c r="A178" t="str">
        <f t="shared" si="2"/>
        <v/>
      </c>
      <c r="B178" t="s">
        <v>211</v>
      </c>
      <c r="D178" t="s">
        <v>211</v>
      </c>
      <c r="E178">
        <v>4.8599999999999997E-2</v>
      </c>
      <c r="F178">
        <v>354</v>
      </c>
      <c r="I178" t="s">
        <v>211</v>
      </c>
      <c r="J178">
        <v>4.8599999999999997E-2</v>
      </c>
      <c r="L178" s="649" t="s">
        <v>369</v>
      </c>
      <c r="M178" s="189">
        <v>0.73160000000000003</v>
      </c>
    </row>
    <row r="179" spans="1:13" ht="15.75" thickBot="1">
      <c r="A179" t="str">
        <f t="shared" si="2"/>
        <v/>
      </c>
      <c r="B179" t="s">
        <v>212</v>
      </c>
      <c r="D179" t="s">
        <v>212</v>
      </c>
      <c r="E179">
        <v>0.2747</v>
      </c>
      <c r="F179">
        <v>271</v>
      </c>
      <c r="I179" t="s">
        <v>212</v>
      </c>
      <c r="J179">
        <v>0.2747</v>
      </c>
      <c r="L179" s="650"/>
      <c r="M179" s="190">
        <v>88</v>
      </c>
    </row>
    <row r="180" spans="1:13">
      <c r="A180" t="str">
        <f t="shared" si="2"/>
        <v/>
      </c>
      <c r="B180" t="s">
        <v>213</v>
      </c>
      <c r="D180" t="s">
        <v>213</v>
      </c>
      <c r="E180">
        <v>0.80640000000000001</v>
      </c>
      <c r="F180">
        <v>57</v>
      </c>
      <c r="I180" t="s">
        <v>213</v>
      </c>
      <c r="J180">
        <v>0.80640000000000001</v>
      </c>
      <c r="L180" s="649" t="s">
        <v>159</v>
      </c>
      <c r="M180" s="191">
        <v>0.7248</v>
      </c>
    </row>
    <row r="181" spans="1:13" ht="15.75" thickBot="1">
      <c r="A181" t="str">
        <f t="shared" si="2"/>
        <v/>
      </c>
      <c r="B181" t="s">
        <v>214</v>
      </c>
      <c r="D181" t="s">
        <v>214</v>
      </c>
      <c r="E181">
        <v>0.75700000000000001</v>
      </c>
      <c r="F181">
        <v>76</v>
      </c>
      <c r="I181" t="s">
        <v>214</v>
      </c>
      <c r="J181">
        <v>0.75700000000000001</v>
      </c>
      <c r="L181" s="650"/>
      <c r="M181" s="192">
        <v>89</v>
      </c>
    </row>
    <row r="182" spans="1:13">
      <c r="A182" t="str">
        <f t="shared" si="2"/>
        <v/>
      </c>
      <c r="B182" t="s">
        <v>215</v>
      </c>
      <c r="D182" t="s">
        <v>215</v>
      </c>
      <c r="E182">
        <v>0.28189999999999998</v>
      </c>
      <c r="F182">
        <v>266</v>
      </c>
      <c r="I182" t="s">
        <v>215</v>
      </c>
      <c r="J182">
        <v>0.28189999999999998</v>
      </c>
      <c r="L182" s="649" t="s">
        <v>130</v>
      </c>
      <c r="M182" s="193">
        <v>0.72219999999999995</v>
      </c>
    </row>
    <row r="183" spans="1:13" ht="15.75" thickBot="1">
      <c r="A183" t="str">
        <f t="shared" si="2"/>
        <v/>
      </c>
      <c r="B183" t="s">
        <v>216</v>
      </c>
      <c r="D183" t="s">
        <v>216</v>
      </c>
      <c r="E183">
        <v>0.58830000000000005</v>
      </c>
      <c r="F183">
        <v>132</v>
      </c>
      <c r="I183" t="s">
        <v>216</v>
      </c>
      <c r="J183">
        <v>0.58830000000000005</v>
      </c>
      <c r="L183" s="650"/>
      <c r="M183" s="194">
        <v>90</v>
      </c>
    </row>
    <row r="184" spans="1:13">
      <c r="A184" t="str">
        <f t="shared" si="2"/>
        <v/>
      </c>
      <c r="B184" t="s">
        <v>217</v>
      </c>
      <c r="D184" t="s">
        <v>217</v>
      </c>
      <c r="E184">
        <v>0.52180000000000004</v>
      </c>
      <c r="F184">
        <v>167</v>
      </c>
      <c r="I184" t="s">
        <v>217</v>
      </c>
      <c r="J184">
        <v>0.52180000000000004</v>
      </c>
      <c r="L184" s="649" t="s">
        <v>184</v>
      </c>
      <c r="M184" s="195">
        <v>0.71550000000000002</v>
      </c>
    </row>
    <row r="185" spans="1:13" ht="15.75" thickBot="1">
      <c r="A185" t="str">
        <f t="shared" si="2"/>
        <v/>
      </c>
      <c r="B185" t="s">
        <v>218</v>
      </c>
      <c r="D185" t="s">
        <v>218</v>
      </c>
      <c r="E185">
        <v>7.9100000000000004E-2</v>
      </c>
      <c r="F185">
        <v>347</v>
      </c>
      <c r="I185" t="s">
        <v>218</v>
      </c>
      <c r="J185">
        <v>7.9100000000000004E-2</v>
      </c>
      <c r="L185" s="650"/>
      <c r="M185" s="196">
        <v>91</v>
      </c>
    </row>
    <row r="186" spans="1:13">
      <c r="A186" t="str">
        <f t="shared" si="2"/>
        <v/>
      </c>
      <c r="B186" t="s">
        <v>219</v>
      </c>
      <c r="D186" t="s">
        <v>219</v>
      </c>
      <c r="E186">
        <v>0.15759999999999999</v>
      </c>
      <c r="F186">
        <v>322</v>
      </c>
      <c r="I186" t="s">
        <v>219</v>
      </c>
      <c r="J186">
        <v>0.15759999999999999</v>
      </c>
      <c r="L186" s="649" t="s">
        <v>361</v>
      </c>
      <c r="M186" s="197">
        <v>0.7127</v>
      </c>
    </row>
    <row r="187" spans="1:13" ht="15.75" thickBot="1">
      <c r="A187" t="str">
        <f t="shared" si="2"/>
        <v/>
      </c>
      <c r="B187" t="s">
        <v>220</v>
      </c>
      <c r="D187" t="s">
        <v>220</v>
      </c>
      <c r="E187">
        <v>0.8458</v>
      </c>
      <c r="F187">
        <v>40</v>
      </c>
      <c r="I187" t="s">
        <v>220</v>
      </c>
      <c r="J187">
        <v>0.8458</v>
      </c>
      <c r="L187" s="650"/>
      <c r="M187" s="198">
        <v>92</v>
      </c>
    </row>
    <row r="188" spans="1:13">
      <c r="A188" t="str">
        <f t="shared" si="2"/>
        <v/>
      </c>
      <c r="B188" t="s">
        <v>221</v>
      </c>
      <c r="D188" t="s">
        <v>221</v>
      </c>
      <c r="E188">
        <v>0.5927</v>
      </c>
      <c r="F188">
        <v>130</v>
      </c>
      <c r="I188" t="s">
        <v>222</v>
      </c>
      <c r="J188">
        <v>0.69359999999999999</v>
      </c>
      <c r="L188" s="649" t="s">
        <v>195</v>
      </c>
      <c r="M188" s="199">
        <v>0.70799999999999996</v>
      </c>
    </row>
    <row r="189" spans="1:13" ht="15.75" thickBot="1">
      <c r="A189" t="str">
        <f t="shared" si="2"/>
        <v/>
      </c>
      <c r="B189" t="s">
        <v>222</v>
      </c>
      <c r="D189" t="s">
        <v>222</v>
      </c>
      <c r="E189">
        <v>0.69359999999999999</v>
      </c>
      <c r="F189">
        <v>96</v>
      </c>
      <c r="I189" t="s">
        <v>223</v>
      </c>
      <c r="J189">
        <v>0.56889999999999996</v>
      </c>
      <c r="L189" s="650"/>
      <c r="M189" s="200">
        <v>93</v>
      </c>
    </row>
    <row r="190" spans="1:13">
      <c r="A190" t="str">
        <f t="shared" si="2"/>
        <v/>
      </c>
      <c r="B190" t="s">
        <v>223</v>
      </c>
      <c r="D190" t="s">
        <v>223</v>
      </c>
      <c r="E190">
        <v>0.56889999999999996</v>
      </c>
      <c r="F190">
        <v>145</v>
      </c>
      <c r="I190" t="s">
        <v>224</v>
      </c>
      <c r="J190">
        <v>8.7300000000000003E-2</v>
      </c>
      <c r="L190" s="649" t="s">
        <v>252</v>
      </c>
      <c r="M190" s="201">
        <v>0.70009999999999994</v>
      </c>
    </row>
    <row r="191" spans="1:13" ht="15.75" thickBot="1">
      <c r="A191" t="str">
        <f t="shared" si="2"/>
        <v/>
      </c>
      <c r="B191" t="s">
        <v>224</v>
      </c>
      <c r="D191" t="s">
        <v>224</v>
      </c>
      <c r="E191">
        <v>8.7300000000000003E-2</v>
      </c>
      <c r="F191">
        <v>344</v>
      </c>
      <c r="I191" t="s">
        <v>225</v>
      </c>
      <c r="J191">
        <v>0.6099</v>
      </c>
      <c r="L191" s="650"/>
      <c r="M191" s="202">
        <v>94</v>
      </c>
    </row>
    <row r="192" spans="1:13">
      <c r="A192" t="str">
        <f t="shared" si="2"/>
        <v/>
      </c>
      <c r="B192" t="s">
        <v>225</v>
      </c>
      <c r="D192" t="s">
        <v>225</v>
      </c>
      <c r="E192">
        <v>0.6099</v>
      </c>
      <c r="F192">
        <v>122</v>
      </c>
      <c r="I192" t="s">
        <v>226</v>
      </c>
      <c r="J192">
        <v>0.55720000000000003</v>
      </c>
      <c r="L192" s="649" t="s">
        <v>335</v>
      </c>
      <c r="M192" s="203">
        <v>0.69979999999999998</v>
      </c>
    </row>
    <row r="193" spans="1:13" ht="15.75" thickBot="1">
      <c r="A193" t="str">
        <f t="shared" si="2"/>
        <v/>
      </c>
      <c r="B193" t="s">
        <v>226</v>
      </c>
      <c r="D193" t="s">
        <v>226</v>
      </c>
      <c r="E193">
        <v>0.55720000000000003</v>
      </c>
      <c r="F193">
        <v>148</v>
      </c>
      <c r="I193" t="s">
        <v>227</v>
      </c>
      <c r="J193">
        <v>0.57240000000000002</v>
      </c>
      <c r="L193" s="650"/>
      <c r="M193" s="204">
        <v>95</v>
      </c>
    </row>
    <row r="194" spans="1:13">
      <c r="A194" t="str">
        <f t="shared" si="2"/>
        <v/>
      </c>
      <c r="B194" t="s">
        <v>227</v>
      </c>
      <c r="D194" t="s">
        <v>227</v>
      </c>
      <c r="E194">
        <v>0.57240000000000002</v>
      </c>
      <c r="F194">
        <v>142</v>
      </c>
      <c r="I194" t="s">
        <v>228</v>
      </c>
      <c r="J194">
        <v>0.67220000000000002</v>
      </c>
      <c r="L194" s="649" t="s">
        <v>222</v>
      </c>
      <c r="M194" s="205">
        <v>0.69359999999999999</v>
      </c>
    </row>
    <row r="195" spans="1:13" ht="15.75" thickBot="1">
      <c r="A195" t="str">
        <f t="shared" ref="A195:A258" si="3">IF(B195=D195,"","BAD")</f>
        <v/>
      </c>
      <c r="B195" t="s">
        <v>228</v>
      </c>
      <c r="D195" t="s">
        <v>228</v>
      </c>
      <c r="E195">
        <v>0.67220000000000002</v>
      </c>
      <c r="F195">
        <v>106</v>
      </c>
      <c r="I195" t="s">
        <v>229</v>
      </c>
      <c r="J195">
        <v>0.2777</v>
      </c>
      <c r="L195" s="650"/>
      <c r="M195" s="206">
        <v>96</v>
      </c>
    </row>
    <row r="196" spans="1:13">
      <c r="A196" t="str">
        <f t="shared" si="3"/>
        <v/>
      </c>
      <c r="B196" t="s">
        <v>229</v>
      </c>
      <c r="D196" t="s">
        <v>229</v>
      </c>
      <c r="E196">
        <v>0.2777</v>
      </c>
      <c r="F196">
        <v>269</v>
      </c>
      <c r="I196" t="s">
        <v>230</v>
      </c>
      <c r="J196">
        <v>0.52449999999999997</v>
      </c>
      <c r="L196" s="649" t="s">
        <v>262</v>
      </c>
      <c r="M196" s="207">
        <v>0.69140000000000001</v>
      </c>
    </row>
    <row r="197" spans="1:13" ht="15.75" thickBot="1">
      <c r="A197" t="str">
        <f t="shared" si="3"/>
        <v/>
      </c>
      <c r="B197" t="s">
        <v>230</v>
      </c>
      <c r="D197" t="s">
        <v>230</v>
      </c>
      <c r="E197">
        <v>0.52449999999999997</v>
      </c>
      <c r="F197">
        <v>163</v>
      </c>
      <c r="I197" t="s">
        <v>231</v>
      </c>
      <c r="J197">
        <v>0.49180000000000001</v>
      </c>
      <c r="L197" s="650"/>
      <c r="M197" s="208">
        <v>97</v>
      </c>
    </row>
    <row r="198" spans="1:13">
      <c r="A198" t="str">
        <f t="shared" si="3"/>
        <v/>
      </c>
      <c r="B198" t="s">
        <v>231</v>
      </c>
      <c r="D198" t="s">
        <v>231</v>
      </c>
      <c r="E198">
        <v>0.49180000000000001</v>
      </c>
      <c r="F198">
        <v>177</v>
      </c>
      <c r="I198" t="s">
        <v>232</v>
      </c>
      <c r="J198">
        <v>0.2571</v>
      </c>
      <c r="L198" s="649" t="s">
        <v>139</v>
      </c>
      <c r="M198" s="209">
        <v>0.68220000000000003</v>
      </c>
    </row>
    <row r="199" spans="1:13" ht="15.75" thickBot="1">
      <c r="A199" t="str">
        <f t="shared" si="3"/>
        <v/>
      </c>
      <c r="B199" t="s">
        <v>232</v>
      </c>
      <c r="D199" t="s">
        <v>232</v>
      </c>
      <c r="E199">
        <v>0.2571</v>
      </c>
      <c r="F199">
        <v>280</v>
      </c>
      <c r="I199" t="s">
        <v>233</v>
      </c>
      <c r="J199">
        <v>0.30049999999999999</v>
      </c>
      <c r="L199" s="650"/>
      <c r="M199" s="210">
        <v>98</v>
      </c>
    </row>
    <row r="200" spans="1:13">
      <c r="A200" t="str">
        <f t="shared" si="3"/>
        <v/>
      </c>
      <c r="B200" t="s">
        <v>233</v>
      </c>
      <c r="D200" t="s">
        <v>233</v>
      </c>
      <c r="E200">
        <v>0.30049999999999999</v>
      </c>
      <c r="F200">
        <v>254</v>
      </c>
      <c r="I200" t="s">
        <v>234</v>
      </c>
      <c r="J200">
        <v>0.37540000000000001</v>
      </c>
      <c r="L200" s="649" t="s">
        <v>386</v>
      </c>
      <c r="M200" s="211">
        <v>0.67910000000000004</v>
      </c>
    </row>
    <row r="201" spans="1:13" ht="15.75" thickBot="1">
      <c r="A201" t="str">
        <f t="shared" si="3"/>
        <v/>
      </c>
      <c r="B201" t="s">
        <v>234</v>
      </c>
      <c r="D201" t="s">
        <v>234</v>
      </c>
      <c r="E201">
        <v>0.37540000000000001</v>
      </c>
      <c r="F201">
        <v>224</v>
      </c>
      <c r="I201" t="s">
        <v>235</v>
      </c>
      <c r="J201">
        <v>0.81410000000000005</v>
      </c>
      <c r="L201" s="650"/>
      <c r="M201" s="212">
        <v>99</v>
      </c>
    </row>
    <row r="202" spans="1:13">
      <c r="A202" t="str">
        <f t="shared" si="3"/>
        <v/>
      </c>
      <c r="B202" s="421" t="s">
        <v>235</v>
      </c>
      <c r="D202" t="s">
        <v>235</v>
      </c>
      <c r="E202">
        <v>0.81410000000000005</v>
      </c>
      <c r="F202">
        <v>52</v>
      </c>
      <c r="I202" t="s">
        <v>236</v>
      </c>
      <c r="J202">
        <v>0.27210000000000001</v>
      </c>
      <c r="L202" s="649" t="s">
        <v>46</v>
      </c>
      <c r="M202" s="213">
        <v>0.67869999999999997</v>
      </c>
    </row>
    <row r="203" spans="1:13" ht="15.75" thickBot="1">
      <c r="A203" t="str">
        <f t="shared" si="3"/>
        <v/>
      </c>
      <c r="B203" t="s">
        <v>236</v>
      </c>
      <c r="D203" t="s">
        <v>236</v>
      </c>
      <c r="E203">
        <v>0.27210000000000001</v>
      </c>
      <c r="F203">
        <v>274</v>
      </c>
      <c r="I203" t="s">
        <v>237</v>
      </c>
      <c r="J203">
        <v>0.23649999999999999</v>
      </c>
      <c r="L203" s="650"/>
      <c r="M203" s="214">
        <v>100</v>
      </c>
    </row>
    <row r="204" spans="1:13" ht="15.75" thickBot="1">
      <c r="A204" t="str">
        <f t="shared" si="3"/>
        <v/>
      </c>
      <c r="B204" t="s">
        <v>237</v>
      </c>
      <c r="D204" t="s">
        <v>237</v>
      </c>
      <c r="E204">
        <v>0.23649999999999999</v>
      </c>
      <c r="F204">
        <v>289</v>
      </c>
      <c r="I204" t="s">
        <v>435</v>
      </c>
      <c r="J204">
        <v>0.5927</v>
      </c>
      <c r="L204" s="63" t="s">
        <v>23</v>
      </c>
      <c r="M204" s="64" t="s">
        <v>417</v>
      </c>
    </row>
    <row r="205" spans="1:13">
      <c r="A205" t="str">
        <f t="shared" si="3"/>
        <v/>
      </c>
      <c r="B205" t="s">
        <v>238</v>
      </c>
      <c r="D205" t="s">
        <v>238</v>
      </c>
      <c r="E205">
        <v>9.9199999999999997E-2</v>
      </c>
      <c r="F205">
        <v>337</v>
      </c>
      <c r="I205" t="s">
        <v>238</v>
      </c>
      <c r="J205">
        <v>9.9199999999999997E-2</v>
      </c>
      <c r="L205" s="649" t="s">
        <v>299</v>
      </c>
      <c r="M205" s="215">
        <v>0.6784</v>
      </c>
    </row>
    <row r="206" spans="1:13" ht="15.75" thickBot="1">
      <c r="A206" t="str">
        <f t="shared" si="3"/>
        <v/>
      </c>
      <c r="B206" t="s">
        <v>239</v>
      </c>
      <c r="D206" t="s">
        <v>239</v>
      </c>
      <c r="E206">
        <v>0.35560000000000003</v>
      </c>
      <c r="F206">
        <v>233</v>
      </c>
      <c r="I206" t="s">
        <v>239</v>
      </c>
      <c r="J206">
        <v>0.35560000000000003</v>
      </c>
      <c r="L206" s="650"/>
      <c r="M206" s="216">
        <v>101</v>
      </c>
    </row>
    <row r="207" spans="1:13">
      <c r="A207" t="str">
        <f t="shared" si="3"/>
        <v/>
      </c>
      <c r="B207" t="s">
        <v>240</v>
      </c>
      <c r="D207" t="s">
        <v>240</v>
      </c>
      <c r="E207">
        <v>0.23480000000000001</v>
      </c>
      <c r="F207">
        <v>290</v>
      </c>
      <c r="I207" t="s">
        <v>240</v>
      </c>
      <c r="J207">
        <v>0.23480000000000001</v>
      </c>
      <c r="L207" s="649" t="s">
        <v>67</v>
      </c>
      <c r="M207" s="217">
        <v>0.67649999999999999</v>
      </c>
    </row>
    <row r="208" spans="1:13" ht="15.75" thickBot="1">
      <c r="A208" t="str">
        <f t="shared" si="3"/>
        <v/>
      </c>
      <c r="B208" t="s">
        <v>241</v>
      </c>
      <c r="D208" t="s">
        <v>241</v>
      </c>
      <c r="E208">
        <v>0.87660000000000005</v>
      </c>
      <c r="F208">
        <v>27</v>
      </c>
      <c r="I208" t="s">
        <v>241</v>
      </c>
      <c r="J208">
        <v>0.87660000000000005</v>
      </c>
      <c r="L208" s="650"/>
      <c r="M208" s="218">
        <v>102</v>
      </c>
    </row>
    <row r="209" spans="1:13">
      <c r="A209" t="str">
        <f t="shared" si="3"/>
        <v/>
      </c>
      <c r="B209" t="s">
        <v>242</v>
      </c>
      <c r="D209" t="s">
        <v>242</v>
      </c>
      <c r="E209">
        <v>0.53359999999999996</v>
      </c>
      <c r="F209">
        <v>159</v>
      </c>
      <c r="I209" t="s">
        <v>242</v>
      </c>
      <c r="J209">
        <v>0.53359999999999996</v>
      </c>
      <c r="L209" s="649" t="s">
        <v>251</v>
      </c>
      <c r="M209" s="217">
        <v>0.67479999999999996</v>
      </c>
    </row>
    <row r="210" spans="1:13" ht="15.75" thickBot="1">
      <c r="A210" t="str">
        <f t="shared" si="3"/>
        <v/>
      </c>
      <c r="B210" t="s">
        <v>243</v>
      </c>
      <c r="D210" t="s">
        <v>243</v>
      </c>
      <c r="E210">
        <v>0.21560000000000001</v>
      </c>
      <c r="F210">
        <v>300</v>
      </c>
      <c r="I210" t="s">
        <v>243</v>
      </c>
      <c r="J210">
        <v>0.21560000000000001</v>
      </c>
      <c r="L210" s="650"/>
      <c r="M210" s="218">
        <v>103</v>
      </c>
    </row>
    <row r="211" spans="1:13">
      <c r="A211" t="str">
        <f t="shared" si="3"/>
        <v/>
      </c>
      <c r="B211" t="s">
        <v>244</v>
      </c>
      <c r="D211" t="s">
        <v>244</v>
      </c>
      <c r="E211">
        <v>0.53300000000000003</v>
      </c>
      <c r="F211">
        <v>160</v>
      </c>
      <c r="I211" t="s">
        <v>244</v>
      </c>
      <c r="J211">
        <v>0.53300000000000003</v>
      </c>
      <c r="L211" s="649" t="s">
        <v>100</v>
      </c>
      <c r="M211" s="217">
        <v>0.67390000000000005</v>
      </c>
    </row>
    <row r="212" spans="1:13" ht="15.75" thickBot="1">
      <c r="A212" t="str">
        <f t="shared" si="3"/>
        <v/>
      </c>
      <c r="B212" t="s">
        <v>245</v>
      </c>
      <c r="D212" t="s">
        <v>245</v>
      </c>
      <c r="E212">
        <v>0.14130000000000001</v>
      </c>
      <c r="F212">
        <v>328</v>
      </c>
      <c r="I212" t="s">
        <v>245</v>
      </c>
      <c r="J212">
        <v>0.14130000000000001</v>
      </c>
      <c r="L212" s="650"/>
      <c r="M212" s="218">
        <v>104</v>
      </c>
    </row>
    <row r="213" spans="1:13">
      <c r="A213" t="str">
        <f t="shared" si="3"/>
        <v/>
      </c>
      <c r="B213" t="s">
        <v>246</v>
      </c>
      <c r="D213" t="s">
        <v>246</v>
      </c>
      <c r="E213">
        <v>0.57379999999999998</v>
      </c>
      <c r="F213">
        <v>141</v>
      </c>
      <c r="I213" t="s">
        <v>246</v>
      </c>
      <c r="J213">
        <v>0.57379999999999998</v>
      </c>
      <c r="L213" s="649" t="s">
        <v>106</v>
      </c>
      <c r="M213" s="217">
        <v>0.67349999999999999</v>
      </c>
    </row>
    <row r="214" spans="1:13" ht="15.75" thickBot="1">
      <c r="A214" t="str">
        <f t="shared" si="3"/>
        <v/>
      </c>
      <c r="B214" t="s">
        <v>247</v>
      </c>
      <c r="D214" t="s">
        <v>247</v>
      </c>
      <c r="E214">
        <v>0.2898</v>
      </c>
      <c r="F214">
        <v>260</v>
      </c>
      <c r="I214" t="s">
        <v>247</v>
      </c>
      <c r="J214">
        <v>0.2898</v>
      </c>
      <c r="L214" s="650"/>
      <c r="M214" s="218">
        <v>105</v>
      </c>
    </row>
    <row r="215" spans="1:13">
      <c r="A215" t="str">
        <f t="shared" si="3"/>
        <v/>
      </c>
      <c r="B215" t="s">
        <v>248</v>
      </c>
      <c r="D215" t="s">
        <v>248</v>
      </c>
      <c r="E215">
        <v>0.77510000000000001</v>
      </c>
      <c r="F215">
        <v>73</v>
      </c>
      <c r="I215" t="s">
        <v>248</v>
      </c>
      <c r="J215">
        <v>0.77510000000000001</v>
      </c>
      <c r="L215" s="13" t="s">
        <v>228</v>
      </c>
      <c r="M215" s="217">
        <v>0.67220000000000002</v>
      </c>
    </row>
    <row r="216" spans="1:13" ht="15.75" thickBot="1">
      <c r="A216" t="str">
        <f t="shared" si="3"/>
        <v/>
      </c>
      <c r="B216" t="s">
        <v>249</v>
      </c>
      <c r="D216" t="s">
        <v>249</v>
      </c>
      <c r="E216">
        <v>9.7600000000000006E-2</v>
      </c>
      <c r="F216">
        <v>340</v>
      </c>
      <c r="I216" t="s">
        <v>249</v>
      </c>
      <c r="J216">
        <v>9.7600000000000006E-2</v>
      </c>
      <c r="L216" s="14" t="s">
        <v>427</v>
      </c>
      <c r="M216" s="218">
        <v>106</v>
      </c>
    </row>
    <row r="217" spans="1:13">
      <c r="A217" t="str">
        <f t="shared" si="3"/>
        <v/>
      </c>
      <c r="B217" t="s">
        <v>250</v>
      </c>
      <c r="D217" t="s">
        <v>250</v>
      </c>
      <c r="E217">
        <v>0.74760000000000004</v>
      </c>
      <c r="F217">
        <v>82</v>
      </c>
      <c r="I217" t="s">
        <v>250</v>
      </c>
      <c r="J217">
        <v>0.74760000000000004</v>
      </c>
      <c r="L217" s="649" t="s">
        <v>104</v>
      </c>
      <c r="M217" s="217">
        <v>0.6694</v>
      </c>
    </row>
    <row r="218" spans="1:13" ht="15.75" thickBot="1">
      <c r="A218" t="str">
        <f t="shared" si="3"/>
        <v/>
      </c>
      <c r="B218" t="s">
        <v>251</v>
      </c>
      <c r="D218" t="s">
        <v>251</v>
      </c>
      <c r="E218">
        <v>0.67479999999999996</v>
      </c>
      <c r="F218">
        <v>103</v>
      </c>
      <c r="I218" t="s">
        <v>251</v>
      </c>
      <c r="J218">
        <v>0.67479999999999996</v>
      </c>
      <c r="L218" s="650"/>
      <c r="M218" s="218">
        <v>107</v>
      </c>
    </row>
    <row r="219" spans="1:13">
      <c r="A219" t="str">
        <f t="shared" si="3"/>
        <v/>
      </c>
      <c r="B219" t="s">
        <v>252</v>
      </c>
      <c r="D219" t="s">
        <v>252</v>
      </c>
      <c r="E219">
        <v>0.70009999999999994</v>
      </c>
      <c r="F219">
        <v>94</v>
      </c>
      <c r="I219" t="s">
        <v>252</v>
      </c>
      <c r="J219">
        <v>0.70009999999999994</v>
      </c>
      <c r="L219" s="649" t="s">
        <v>168</v>
      </c>
      <c r="M219" s="217">
        <v>0.66559999999999997</v>
      </c>
    </row>
    <row r="220" spans="1:13" ht="15.75" thickBot="1">
      <c r="A220" t="str">
        <f t="shared" si="3"/>
        <v/>
      </c>
      <c r="B220" t="s">
        <v>253</v>
      </c>
      <c r="D220" t="s">
        <v>253</v>
      </c>
      <c r="E220">
        <v>0.82650000000000001</v>
      </c>
      <c r="F220">
        <v>48</v>
      </c>
      <c r="I220" t="s">
        <v>253</v>
      </c>
      <c r="J220">
        <v>0.82650000000000001</v>
      </c>
      <c r="L220" s="650"/>
      <c r="M220" s="218">
        <v>108</v>
      </c>
    </row>
    <row r="221" spans="1:13">
      <c r="A221" t="str">
        <f t="shared" si="3"/>
        <v/>
      </c>
      <c r="B221" t="s">
        <v>254</v>
      </c>
      <c r="D221" t="s">
        <v>254</v>
      </c>
      <c r="E221">
        <v>0.86929999999999996</v>
      </c>
      <c r="F221">
        <v>32</v>
      </c>
      <c r="I221" t="s">
        <v>254</v>
      </c>
      <c r="J221">
        <v>0.86929999999999996</v>
      </c>
      <c r="L221" s="13" t="s">
        <v>202</v>
      </c>
      <c r="M221" s="217">
        <v>0.66479999999999995</v>
      </c>
    </row>
    <row r="222" spans="1:13" ht="15.75" thickBot="1">
      <c r="A222" t="str">
        <f t="shared" si="3"/>
        <v/>
      </c>
      <c r="B222" t="s">
        <v>255</v>
      </c>
      <c r="D222" t="s">
        <v>255</v>
      </c>
      <c r="E222">
        <v>0.79649999999999999</v>
      </c>
      <c r="F222">
        <v>64</v>
      </c>
      <c r="I222" t="s">
        <v>255</v>
      </c>
      <c r="J222">
        <v>0.79649999999999999</v>
      </c>
      <c r="L222" s="14" t="s">
        <v>428</v>
      </c>
      <c r="M222" s="218">
        <v>109</v>
      </c>
    </row>
    <row r="223" spans="1:13">
      <c r="A223" t="str">
        <f t="shared" si="3"/>
        <v/>
      </c>
      <c r="B223" t="s">
        <v>256</v>
      </c>
      <c r="D223" t="s">
        <v>256</v>
      </c>
      <c r="E223">
        <v>0.31990000000000002</v>
      </c>
      <c r="F223">
        <v>248</v>
      </c>
      <c r="I223" t="s">
        <v>256</v>
      </c>
      <c r="J223">
        <v>0.31990000000000002</v>
      </c>
      <c r="L223" s="649" t="s">
        <v>343</v>
      </c>
      <c r="M223" s="217">
        <v>0.66249999999999998</v>
      </c>
    </row>
    <row r="224" spans="1:13" ht="15.75" thickBot="1">
      <c r="A224" t="str">
        <f t="shared" si="3"/>
        <v/>
      </c>
      <c r="B224" t="s">
        <v>257</v>
      </c>
      <c r="D224" t="s">
        <v>257</v>
      </c>
      <c r="E224">
        <v>0.55720000000000003</v>
      </c>
      <c r="F224">
        <v>149</v>
      </c>
      <c r="I224" t="s">
        <v>257</v>
      </c>
      <c r="J224">
        <v>0.55720000000000003</v>
      </c>
      <c r="L224" s="650"/>
      <c r="M224" s="218">
        <v>110</v>
      </c>
    </row>
    <row r="225" spans="1:13">
      <c r="A225" t="str">
        <f t="shared" si="3"/>
        <v/>
      </c>
      <c r="B225" t="s">
        <v>258</v>
      </c>
      <c r="D225" t="s">
        <v>258</v>
      </c>
      <c r="E225">
        <v>0.7792</v>
      </c>
      <c r="F225">
        <v>71</v>
      </c>
      <c r="I225" t="s">
        <v>258</v>
      </c>
      <c r="J225">
        <v>0.7792</v>
      </c>
      <c r="L225" s="649" t="s">
        <v>436</v>
      </c>
      <c r="M225" s="217">
        <v>0.66080000000000005</v>
      </c>
    </row>
    <row r="226" spans="1:13" ht="15.75" thickBot="1">
      <c r="A226" t="str">
        <f t="shared" si="3"/>
        <v/>
      </c>
      <c r="B226" t="s">
        <v>259</v>
      </c>
      <c r="D226" t="s">
        <v>259</v>
      </c>
      <c r="E226">
        <v>0.42670000000000002</v>
      </c>
      <c r="F226">
        <v>202</v>
      </c>
      <c r="I226" t="s">
        <v>259</v>
      </c>
      <c r="J226">
        <v>0.42670000000000002</v>
      </c>
      <c r="L226" s="650"/>
      <c r="M226" s="218">
        <v>111</v>
      </c>
    </row>
    <row r="227" spans="1:13">
      <c r="A227" t="str">
        <f t="shared" si="3"/>
        <v/>
      </c>
      <c r="B227" t="s">
        <v>260</v>
      </c>
      <c r="D227" t="s">
        <v>260</v>
      </c>
      <c r="E227">
        <v>0.2787</v>
      </c>
      <c r="F227">
        <v>268</v>
      </c>
      <c r="I227" t="s">
        <v>260</v>
      </c>
      <c r="J227">
        <v>0.2787</v>
      </c>
      <c r="L227" s="649" t="s">
        <v>300</v>
      </c>
      <c r="M227" s="217">
        <v>0.64690000000000003</v>
      </c>
    </row>
    <row r="228" spans="1:13" ht="15.75" thickBot="1">
      <c r="A228" t="str">
        <f t="shared" si="3"/>
        <v/>
      </c>
      <c r="B228" t="s">
        <v>261</v>
      </c>
      <c r="D228" t="s">
        <v>261</v>
      </c>
      <c r="E228">
        <v>0.35970000000000002</v>
      </c>
      <c r="F228">
        <v>231</v>
      </c>
      <c r="I228" t="s">
        <v>261</v>
      </c>
      <c r="J228">
        <v>0.35970000000000002</v>
      </c>
      <c r="L228" s="650"/>
      <c r="M228" s="218">
        <v>112</v>
      </c>
    </row>
    <row r="229" spans="1:13">
      <c r="A229" t="str">
        <f t="shared" si="3"/>
        <v/>
      </c>
      <c r="B229" t="s">
        <v>262</v>
      </c>
      <c r="D229" t="s">
        <v>262</v>
      </c>
      <c r="E229">
        <v>0.69140000000000001</v>
      </c>
      <c r="F229">
        <v>97</v>
      </c>
      <c r="I229" t="s">
        <v>262</v>
      </c>
      <c r="J229">
        <v>0.69140000000000001</v>
      </c>
      <c r="L229" s="13" t="s">
        <v>367</v>
      </c>
      <c r="M229" s="217">
        <v>0.64610000000000001</v>
      </c>
    </row>
    <row r="230" spans="1:13" ht="15.75" thickBot="1">
      <c r="A230" t="str">
        <f t="shared" si="3"/>
        <v/>
      </c>
      <c r="B230" t="s">
        <v>263</v>
      </c>
      <c r="D230" t="s">
        <v>263</v>
      </c>
      <c r="E230">
        <v>0.39340000000000003</v>
      </c>
      <c r="F230">
        <v>217</v>
      </c>
      <c r="I230" t="s">
        <v>263</v>
      </c>
      <c r="J230">
        <v>0.39340000000000003</v>
      </c>
      <c r="L230" s="14" t="s">
        <v>422</v>
      </c>
      <c r="M230" s="218">
        <v>113</v>
      </c>
    </row>
    <row r="231" spans="1:13">
      <c r="A231" t="str">
        <f t="shared" si="3"/>
        <v/>
      </c>
      <c r="B231" t="s">
        <v>264</v>
      </c>
      <c r="D231" t="s">
        <v>264</v>
      </c>
      <c r="E231">
        <v>0.4128</v>
      </c>
      <c r="F231">
        <v>208</v>
      </c>
      <c r="I231" t="s">
        <v>264</v>
      </c>
      <c r="J231">
        <v>0.4128</v>
      </c>
      <c r="L231" s="649" t="s">
        <v>128</v>
      </c>
      <c r="M231" s="217">
        <v>0.63949999999999996</v>
      </c>
    </row>
    <row r="232" spans="1:13" ht="15.75" thickBot="1">
      <c r="A232" t="str">
        <f t="shared" si="3"/>
        <v/>
      </c>
      <c r="B232" t="s">
        <v>265</v>
      </c>
      <c r="D232" t="s">
        <v>265</v>
      </c>
      <c r="E232">
        <v>0.34350000000000003</v>
      </c>
      <c r="F232">
        <v>238</v>
      </c>
      <c r="I232" t="s">
        <v>265</v>
      </c>
      <c r="J232">
        <v>0.34350000000000003</v>
      </c>
      <c r="L232" s="650"/>
      <c r="M232" s="218">
        <v>114</v>
      </c>
    </row>
    <row r="233" spans="1:13">
      <c r="A233" t="str">
        <f t="shared" si="3"/>
        <v/>
      </c>
      <c r="B233" t="s">
        <v>266</v>
      </c>
      <c r="D233" t="s">
        <v>266</v>
      </c>
      <c r="E233">
        <v>0.12820000000000001</v>
      </c>
      <c r="F233">
        <v>332</v>
      </c>
      <c r="I233" t="s">
        <v>266</v>
      </c>
      <c r="J233">
        <v>0.12820000000000001</v>
      </c>
      <c r="L233" s="649" t="s">
        <v>176</v>
      </c>
      <c r="M233" s="217">
        <v>0.63759999999999994</v>
      </c>
    </row>
    <row r="234" spans="1:13" ht="15.75" thickBot="1">
      <c r="A234" t="str">
        <f t="shared" si="3"/>
        <v/>
      </c>
      <c r="B234" t="s">
        <v>267</v>
      </c>
      <c r="D234" t="s">
        <v>267</v>
      </c>
      <c r="E234">
        <v>0.19089999999999999</v>
      </c>
      <c r="F234">
        <v>311</v>
      </c>
      <c r="I234" t="s">
        <v>267</v>
      </c>
      <c r="J234">
        <v>0.19089999999999999</v>
      </c>
      <c r="L234" s="650"/>
      <c r="M234" s="218">
        <v>115</v>
      </c>
    </row>
    <row r="235" spans="1:13">
      <c r="A235" t="str">
        <f t="shared" si="3"/>
        <v/>
      </c>
      <c r="B235" t="s">
        <v>268</v>
      </c>
      <c r="D235" t="s">
        <v>268</v>
      </c>
      <c r="E235">
        <v>0.28910000000000002</v>
      </c>
      <c r="F235">
        <v>262</v>
      </c>
      <c r="I235" t="s">
        <v>268</v>
      </c>
      <c r="J235">
        <v>0.28910000000000002</v>
      </c>
      <c r="L235" s="13" t="s">
        <v>193</v>
      </c>
      <c r="M235" s="217">
        <v>0.63149999999999995</v>
      </c>
    </row>
    <row r="236" spans="1:13" ht="15.75" thickBot="1">
      <c r="A236" t="str">
        <f t="shared" si="3"/>
        <v/>
      </c>
      <c r="B236" t="s">
        <v>269</v>
      </c>
      <c r="D236" t="s">
        <v>269</v>
      </c>
      <c r="E236">
        <v>0.57240000000000002</v>
      </c>
      <c r="F236">
        <v>143</v>
      </c>
      <c r="I236" t="s">
        <v>269</v>
      </c>
      <c r="J236">
        <v>0.57240000000000002</v>
      </c>
      <c r="L236" s="14" t="s">
        <v>424</v>
      </c>
      <c r="M236" s="218">
        <v>116</v>
      </c>
    </row>
    <row r="237" spans="1:13">
      <c r="A237" t="str">
        <f t="shared" si="3"/>
        <v/>
      </c>
      <c r="B237" t="s">
        <v>270</v>
      </c>
      <c r="D237" t="s">
        <v>270</v>
      </c>
      <c r="E237">
        <v>0.85229999999999995</v>
      </c>
      <c r="F237">
        <v>36</v>
      </c>
      <c r="I237" t="s">
        <v>270</v>
      </c>
      <c r="J237">
        <v>0.85229999999999995</v>
      </c>
      <c r="L237" s="649" t="s">
        <v>379</v>
      </c>
      <c r="M237" s="217">
        <v>0.63119999999999998</v>
      </c>
    </row>
    <row r="238" spans="1:13" ht="15.75" thickBot="1">
      <c r="A238" t="str">
        <f t="shared" si="3"/>
        <v/>
      </c>
      <c r="B238" t="s">
        <v>271</v>
      </c>
      <c r="D238" t="s">
        <v>271</v>
      </c>
      <c r="E238">
        <v>0.96319999999999995</v>
      </c>
      <c r="F238">
        <v>5</v>
      </c>
      <c r="I238" t="s">
        <v>271</v>
      </c>
      <c r="J238">
        <v>0.96319999999999995</v>
      </c>
      <c r="L238" s="650"/>
      <c r="M238" s="218">
        <v>117</v>
      </c>
    </row>
    <row r="239" spans="1:13">
      <c r="A239" t="str">
        <f t="shared" si="3"/>
        <v/>
      </c>
      <c r="B239" t="s">
        <v>272</v>
      </c>
      <c r="D239" t="s">
        <v>272</v>
      </c>
      <c r="E239">
        <v>0.22750000000000001</v>
      </c>
      <c r="F239">
        <v>294</v>
      </c>
      <c r="I239" t="s">
        <v>273</v>
      </c>
      <c r="J239">
        <v>0.21510000000000001</v>
      </c>
      <c r="L239" s="649" t="s">
        <v>206</v>
      </c>
      <c r="M239" s="217">
        <v>0.62490000000000001</v>
      </c>
    </row>
    <row r="240" spans="1:13" ht="15.75" thickBot="1">
      <c r="A240" t="str">
        <f t="shared" si="3"/>
        <v/>
      </c>
      <c r="B240" t="s">
        <v>273</v>
      </c>
      <c r="D240" t="s">
        <v>273</v>
      </c>
      <c r="E240">
        <v>0.21510000000000001</v>
      </c>
      <c r="F240">
        <v>301</v>
      </c>
      <c r="I240" t="s">
        <v>274</v>
      </c>
      <c r="J240">
        <v>0.2195</v>
      </c>
      <c r="L240" s="650"/>
      <c r="M240" s="218">
        <v>118</v>
      </c>
    </row>
    <row r="241" spans="1:13">
      <c r="A241" t="str">
        <f t="shared" si="3"/>
        <v/>
      </c>
      <c r="B241" t="s">
        <v>274</v>
      </c>
      <c r="D241" t="s">
        <v>274</v>
      </c>
      <c r="E241">
        <v>0.2195</v>
      </c>
      <c r="F241">
        <v>297</v>
      </c>
      <c r="I241" t="s">
        <v>275</v>
      </c>
      <c r="J241">
        <v>0.73980000000000001</v>
      </c>
      <c r="L241" s="649" t="s">
        <v>342</v>
      </c>
      <c r="M241" s="217">
        <v>0.62260000000000004</v>
      </c>
    </row>
    <row r="242" spans="1:13" ht="15.75" thickBot="1">
      <c r="A242" t="str">
        <f t="shared" si="3"/>
        <v/>
      </c>
      <c r="B242" t="s">
        <v>275</v>
      </c>
      <c r="D242" t="s">
        <v>275</v>
      </c>
      <c r="E242">
        <v>0.73980000000000001</v>
      </c>
      <c r="F242">
        <v>85</v>
      </c>
      <c r="I242" t="s">
        <v>276</v>
      </c>
      <c r="J242">
        <v>0.48130000000000001</v>
      </c>
      <c r="L242" s="650"/>
      <c r="M242" s="218">
        <v>119</v>
      </c>
    </row>
    <row r="243" spans="1:13">
      <c r="A243" t="str">
        <f t="shared" si="3"/>
        <v/>
      </c>
      <c r="B243" t="s">
        <v>276</v>
      </c>
      <c r="D243" t="s">
        <v>276</v>
      </c>
      <c r="E243">
        <v>0.48130000000000001</v>
      </c>
      <c r="F243">
        <v>181</v>
      </c>
      <c r="I243" t="s">
        <v>277</v>
      </c>
      <c r="J243">
        <v>0.73770000000000002</v>
      </c>
      <c r="L243" s="649" t="s">
        <v>317</v>
      </c>
      <c r="M243" s="217">
        <v>0.61380000000000001</v>
      </c>
    </row>
    <row r="244" spans="1:13" ht="15.75" thickBot="1">
      <c r="A244" t="str">
        <f t="shared" si="3"/>
        <v/>
      </c>
      <c r="B244" t="s">
        <v>277</v>
      </c>
      <c r="D244" t="s">
        <v>277</v>
      </c>
      <c r="E244">
        <v>0.73770000000000002</v>
      </c>
      <c r="F244">
        <v>86</v>
      </c>
      <c r="I244" t="s">
        <v>278</v>
      </c>
      <c r="J244">
        <v>0.23699999999999999</v>
      </c>
      <c r="L244" s="650"/>
      <c r="M244" s="218">
        <v>120</v>
      </c>
    </row>
    <row r="245" spans="1:13">
      <c r="A245" t="str">
        <f t="shared" si="3"/>
        <v/>
      </c>
      <c r="B245" t="s">
        <v>278</v>
      </c>
      <c r="D245" t="s">
        <v>278</v>
      </c>
      <c r="E245">
        <v>0.23699999999999999</v>
      </c>
      <c r="F245">
        <v>288</v>
      </c>
      <c r="I245" t="s">
        <v>279</v>
      </c>
      <c r="J245">
        <v>0.18920000000000001</v>
      </c>
      <c r="L245" s="13" t="s">
        <v>181</v>
      </c>
      <c r="M245" s="217">
        <v>0.61240000000000006</v>
      </c>
    </row>
    <row r="246" spans="1:13" ht="15.75" thickBot="1">
      <c r="A246" t="str">
        <f t="shared" si="3"/>
        <v/>
      </c>
      <c r="B246" t="s">
        <v>279</v>
      </c>
      <c r="D246" t="s">
        <v>279</v>
      </c>
      <c r="E246">
        <v>0.18920000000000001</v>
      </c>
      <c r="F246">
        <v>313</v>
      </c>
      <c r="I246" t="s">
        <v>280</v>
      </c>
      <c r="J246">
        <v>0.53</v>
      </c>
      <c r="L246" s="14" t="s">
        <v>432</v>
      </c>
      <c r="M246" s="218">
        <v>121</v>
      </c>
    </row>
    <row r="247" spans="1:13">
      <c r="A247" t="str">
        <f t="shared" si="3"/>
        <v/>
      </c>
      <c r="B247" t="s">
        <v>280</v>
      </c>
      <c r="D247" t="s">
        <v>280</v>
      </c>
      <c r="E247">
        <v>0.53</v>
      </c>
      <c r="F247">
        <v>161</v>
      </c>
      <c r="I247" t="s">
        <v>281</v>
      </c>
      <c r="J247">
        <v>0.22189999999999999</v>
      </c>
      <c r="L247" s="649" t="s">
        <v>225</v>
      </c>
      <c r="M247" s="217">
        <v>0.6099</v>
      </c>
    </row>
    <row r="248" spans="1:13" ht="15.75" thickBot="1">
      <c r="A248" t="str">
        <f t="shared" si="3"/>
        <v/>
      </c>
      <c r="B248" t="s">
        <v>281</v>
      </c>
      <c r="D248" t="s">
        <v>281</v>
      </c>
      <c r="E248">
        <v>0.22189999999999999</v>
      </c>
      <c r="F248">
        <v>295</v>
      </c>
      <c r="I248" t="s">
        <v>282</v>
      </c>
      <c r="J248">
        <v>0.1799</v>
      </c>
      <c r="L248" s="650"/>
      <c r="M248" s="218">
        <v>122</v>
      </c>
    </row>
    <row r="249" spans="1:13">
      <c r="A249" t="str">
        <f t="shared" si="3"/>
        <v/>
      </c>
      <c r="B249" t="s">
        <v>282</v>
      </c>
      <c r="D249" t="s">
        <v>282</v>
      </c>
      <c r="E249">
        <v>0.1799</v>
      </c>
      <c r="F249">
        <v>315</v>
      </c>
      <c r="I249" t="s">
        <v>283</v>
      </c>
      <c r="J249">
        <v>0.58660000000000001</v>
      </c>
      <c r="L249" s="649" t="s">
        <v>89</v>
      </c>
      <c r="M249" s="217">
        <v>0.60619999999999996</v>
      </c>
    </row>
    <row r="250" spans="1:13" ht="15.75" thickBot="1">
      <c r="A250" t="str">
        <f t="shared" si="3"/>
        <v/>
      </c>
      <c r="B250" t="s">
        <v>283</v>
      </c>
      <c r="D250" t="s">
        <v>283</v>
      </c>
      <c r="E250">
        <v>0.58660000000000001</v>
      </c>
      <c r="F250">
        <v>135</v>
      </c>
      <c r="I250" t="s">
        <v>284</v>
      </c>
      <c r="J250">
        <v>0.80830000000000002</v>
      </c>
      <c r="L250" s="650"/>
      <c r="M250" s="218">
        <v>123</v>
      </c>
    </row>
    <row r="251" spans="1:13">
      <c r="A251" t="str">
        <f t="shared" si="3"/>
        <v/>
      </c>
      <c r="B251" t="s">
        <v>284</v>
      </c>
      <c r="D251" t="s">
        <v>284</v>
      </c>
      <c r="E251">
        <v>0.80830000000000002</v>
      </c>
      <c r="F251">
        <v>53</v>
      </c>
      <c r="I251" t="s">
        <v>285</v>
      </c>
      <c r="J251">
        <v>0.85219999999999996</v>
      </c>
      <c r="L251" s="649" t="s">
        <v>316</v>
      </c>
      <c r="M251" s="217">
        <v>0.60599999999999998</v>
      </c>
    </row>
    <row r="252" spans="1:13" ht="15.75" thickBot="1">
      <c r="A252" t="str">
        <f t="shared" si="3"/>
        <v/>
      </c>
      <c r="B252" t="s">
        <v>285</v>
      </c>
      <c r="D252" t="s">
        <v>285</v>
      </c>
      <c r="E252">
        <v>0.85219999999999996</v>
      </c>
      <c r="F252">
        <v>37</v>
      </c>
      <c r="I252" t="s">
        <v>286</v>
      </c>
      <c r="J252">
        <v>0.33079999999999998</v>
      </c>
      <c r="L252" s="650"/>
      <c r="M252" s="218">
        <v>124</v>
      </c>
    </row>
    <row r="253" spans="1:13">
      <c r="A253" t="str">
        <f t="shared" si="3"/>
        <v/>
      </c>
      <c r="B253" s="3" t="s">
        <v>286</v>
      </c>
      <c r="D253" t="s">
        <v>286</v>
      </c>
      <c r="E253">
        <v>0.33079999999999998</v>
      </c>
      <c r="F253">
        <v>244</v>
      </c>
      <c r="I253" t="s">
        <v>287</v>
      </c>
      <c r="J253">
        <v>0.30580000000000002</v>
      </c>
      <c r="L253" s="649" t="s">
        <v>111</v>
      </c>
      <c r="M253" s="217">
        <v>0.59760000000000002</v>
      </c>
    </row>
    <row r="254" spans="1:13" ht="15.75" thickBot="1">
      <c r="A254" t="str">
        <f t="shared" si="3"/>
        <v/>
      </c>
      <c r="B254" t="s">
        <v>287</v>
      </c>
      <c r="D254" t="s">
        <v>287</v>
      </c>
      <c r="E254">
        <v>0.30580000000000002</v>
      </c>
      <c r="F254">
        <v>252</v>
      </c>
      <c r="I254" t="s">
        <v>288</v>
      </c>
      <c r="J254">
        <v>0.42130000000000001</v>
      </c>
      <c r="L254" s="650"/>
      <c r="M254" s="218">
        <v>125</v>
      </c>
    </row>
    <row r="255" spans="1:13" ht="15.75" thickBot="1">
      <c r="A255" t="str">
        <f t="shared" si="3"/>
        <v/>
      </c>
      <c r="B255" t="s">
        <v>288</v>
      </c>
      <c r="D255" t="s">
        <v>288</v>
      </c>
      <c r="E255">
        <v>0.42130000000000001</v>
      </c>
      <c r="F255">
        <v>205</v>
      </c>
      <c r="I255" t="s">
        <v>289</v>
      </c>
      <c r="J255">
        <v>0.41439999999999999</v>
      </c>
      <c r="L255" s="63" t="s">
        <v>23</v>
      </c>
      <c r="M255" s="64" t="s">
        <v>417</v>
      </c>
    </row>
    <row r="256" spans="1:13">
      <c r="A256" t="str">
        <f t="shared" si="3"/>
        <v/>
      </c>
      <c r="B256" t="s">
        <v>289</v>
      </c>
      <c r="D256" t="s">
        <v>289</v>
      </c>
      <c r="E256">
        <v>0.41439999999999999</v>
      </c>
      <c r="F256">
        <v>207</v>
      </c>
      <c r="I256" t="s">
        <v>290</v>
      </c>
      <c r="J256">
        <v>0.80079999999999996</v>
      </c>
      <c r="L256" s="649" t="s">
        <v>354</v>
      </c>
      <c r="M256" s="217">
        <v>0.59660000000000002</v>
      </c>
    </row>
    <row r="257" spans="1:13" ht="15.75" thickBot="1">
      <c r="A257" t="str">
        <f t="shared" si="3"/>
        <v/>
      </c>
      <c r="B257" t="s">
        <v>290</v>
      </c>
      <c r="D257" t="s">
        <v>290</v>
      </c>
      <c r="E257">
        <v>0.80079999999999996</v>
      </c>
      <c r="F257">
        <v>61</v>
      </c>
      <c r="I257" t="s">
        <v>291</v>
      </c>
      <c r="J257">
        <v>0.86960000000000004</v>
      </c>
      <c r="L257" s="650"/>
      <c r="M257" s="218">
        <v>126</v>
      </c>
    </row>
    <row r="258" spans="1:13">
      <c r="A258" t="str">
        <f t="shared" si="3"/>
        <v/>
      </c>
      <c r="B258" t="s">
        <v>291</v>
      </c>
      <c r="D258" t="s">
        <v>291</v>
      </c>
      <c r="E258">
        <v>0.86960000000000004</v>
      </c>
      <c r="F258">
        <v>31</v>
      </c>
      <c r="I258" t="s">
        <v>292</v>
      </c>
      <c r="J258">
        <v>0.45750000000000002</v>
      </c>
      <c r="L258" s="13" t="s">
        <v>165</v>
      </c>
      <c r="M258" s="217">
        <v>0.59640000000000004</v>
      </c>
    </row>
    <row r="259" spans="1:13" ht="15.75" thickBot="1">
      <c r="A259" t="str">
        <f t="shared" ref="A259:A322" si="4">IF(B259=D259,"","BAD")</f>
        <v/>
      </c>
      <c r="B259" t="s">
        <v>292</v>
      </c>
      <c r="D259" t="s">
        <v>292</v>
      </c>
      <c r="E259">
        <v>0.45750000000000002</v>
      </c>
      <c r="F259">
        <v>192</v>
      </c>
      <c r="I259" t="s">
        <v>293</v>
      </c>
      <c r="J259">
        <v>0.74770000000000003</v>
      </c>
      <c r="L259" s="14" t="s">
        <v>439</v>
      </c>
      <c r="M259" s="218">
        <v>127</v>
      </c>
    </row>
    <row r="260" spans="1:13">
      <c r="A260" t="str">
        <f t="shared" si="4"/>
        <v/>
      </c>
      <c r="B260" t="s">
        <v>293</v>
      </c>
      <c r="D260" t="s">
        <v>293</v>
      </c>
      <c r="E260">
        <v>0.74770000000000003</v>
      </c>
      <c r="F260">
        <v>81</v>
      </c>
      <c r="I260" t="s">
        <v>294</v>
      </c>
      <c r="J260">
        <v>0.54200000000000004</v>
      </c>
      <c r="L260" s="649" t="s">
        <v>129</v>
      </c>
      <c r="M260" s="217">
        <v>0.59360000000000002</v>
      </c>
    </row>
    <row r="261" spans="1:13" ht="15.75" thickBot="1">
      <c r="A261" t="str">
        <f t="shared" si="4"/>
        <v/>
      </c>
      <c r="B261" t="s">
        <v>294</v>
      </c>
      <c r="D261" t="s">
        <v>294</v>
      </c>
      <c r="E261">
        <v>0.54200000000000004</v>
      </c>
      <c r="F261">
        <v>155</v>
      </c>
      <c r="I261" t="s">
        <v>295</v>
      </c>
      <c r="J261">
        <v>0.88959999999999995</v>
      </c>
      <c r="L261" s="650"/>
      <c r="M261" s="218">
        <v>128</v>
      </c>
    </row>
    <row r="262" spans="1:13">
      <c r="A262" t="str">
        <f t="shared" si="4"/>
        <v/>
      </c>
      <c r="B262" t="s">
        <v>295</v>
      </c>
      <c r="D262" t="s">
        <v>295</v>
      </c>
      <c r="E262">
        <v>0.88959999999999995</v>
      </c>
      <c r="F262">
        <v>23</v>
      </c>
      <c r="I262" t="s">
        <v>296</v>
      </c>
      <c r="J262">
        <v>0.17949999999999999</v>
      </c>
      <c r="L262" s="649" t="s">
        <v>64</v>
      </c>
      <c r="M262" s="217">
        <v>0.59330000000000005</v>
      </c>
    </row>
    <row r="263" spans="1:13" ht="15.75" thickBot="1">
      <c r="A263" t="str">
        <f t="shared" si="4"/>
        <v/>
      </c>
      <c r="B263" t="s">
        <v>296</v>
      </c>
      <c r="D263" t="s">
        <v>296</v>
      </c>
      <c r="E263">
        <v>0.17949999999999999</v>
      </c>
      <c r="F263">
        <v>316</v>
      </c>
      <c r="I263" t="s">
        <v>297</v>
      </c>
      <c r="J263">
        <v>0.3649</v>
      </c>
      <c r="L263" s="650"/>
      <c r="M263" s="218">
        <v>129</v>
      </c>
    </row>
    <row r="264" spans="1:13">
      <c r="A264" t="str">
        <f t="shared" si="4"/>
        <v/>
      </c>
      <c r="B264" t="s">
        <v>297</v>
      </c>
      <c r="D264" t="s">
        <v>297</v>
      </c>
      <c r="E264">
        <v>0.3649</v>
      </c>
      <c r="F264">
        <v>230</v>
      </c>
      <c r="I264" t="s">
        <v>298</v>
      </c>
      <c r="J264">
        <v>0.80769999999999997</v>
      </c>
      <c r="L264" s="649" t="s">
        <v>435</v>
      </c>
      <c r="M264" s="217">
        <v>0.5927</v>
      </c>
    </row>
    <row r="265" spans="1:13" ht="15.75" thickBot="1">
      <c r="A265" t="str">
        <f t="shared" si="4"/>
        <v/>
      </c>
      <c r="B265" t="s">
        <v>298</v>
      </c>
      <c r="D265" t="s">
        <v>298</v>
      </c>
      <c r="E265">
        <v>0.80769999999999997</v>
      </c>
      <c r="F265">
        <v>56</v>
      </c>
      <c r="I265" t="s">
        <v>299</v>
      </c>
      <c r="J265">
        <v>0.6784</v>
      </c>
      <c r="L265" s="650"/>
      <c r="M265" s="218">
        <v>130</v>
      </c>
    </row>
    <row r="266" spans="1:13">
      <c r="A266" t="str">
        <f t="shared" si="4"/>
        <v/>
      </c>
      <c r="B266" t="s">
        <v>299</v>
      </c>
      <c r="D266" t="s">
        <v>299</v>
      </c>
      <c r="E266">
        <v>0.6784</v>
      </c>
      <c r="F266">
        <v>101</v>
      </c>
      <c r="I266" t="s">
        <v>300</v>
      </c>
      <c r="J266">
        <v>0.64690000000000003</v>
      </c>
      <c r="L266" s="649" t="s">
        <v>311</v>
      </c>
      <c r="M266" s="217">
        <v>0.5897</v>
      </c>
    </row>
    <row r="267" spans="1:13" ht="15.75" thickBot="1">
      <c r="A267" t="str">
        <f t="shared" si="4"/>
        <v/>
      </c>
      <c r="B267" t="s">
        <v>300</v>
      </c>
      <c r="D267" t="s">
        <v>300</v>
      </c>
      <c r="E267">
        <v>0.64690000000000003</v>
      </c>
      <c r="F267">
        <v>112</v>
      </c>
      <c r="I267" t="s">
        <v>301</v>
      </c>
      <c r="J267">
        <v>0.21729999999999999</v>
      </c>
      <c r="L267" s="650"/>
      <c r="M267" s="218">
        <v>131</v>
      </c>
    </row>
    <row r="268" spans="1:13">
      <c r="A268" t="str">
        <f t="shared" si="4"/>
        <v/>
      </c>
      <c r="B268" t="s">
        <v>301</v>
      </c>
      <c r="D268" t="s">
        <v>301</v>
      </c>
      <c r="E268">
        <v>0.21729999999999999</v>
      </c>
      <c r="F268">
        <v>299</v>
      </c>
      <c r="I268" t="s">
        <v>302</v>
      </c>
      <c r="J268">
        <v>0.27229999999999999</v>
      </c>
      <c r="L268" s="649" t="s">
        <v>332</v>
      </c>
      <c r="M268" s="217">
        <v>0.58830000000000005</v>
      </c>
    </row>
    <row r="269" spans="1:13" ht="15.75" thickBot="1">
      <c r="A269" t="str">
        <f t="shared" si="4"/>
        <v/>
      </c>
      <c r="B269" t="s">
        <v>302</v>
      </c>
      <c r="D269" t="s">
        <v>302</v>
      </c>
      <c r="E269">
        <v>0.27229999999999999</v>
      </c>
      <c r="F269">
        <v>273</v>
      </c>
      <c r="I269" t="s">
        <v>303</v>
      </c>
      <c r="J269">
        <v>0.75490000000000002</v>
      </c>
      <c r="L269" s="650"/>
      <c r="M269" s="218">
        <v>132</v>
      </c>
    </row>
    <row r="270" spans="1:13">
      <c r="A270" t="str">
        <f t="shared" si="4"/>
        <v/>
      </c>
      <c r="B270" t="s">
        <v>303</v>
      </c>
      <c r="D270" t="s">
        <v>303</v>
      </c>
      <c r="E270">
        <v>0.75490000000000002</v>
      </c>
      <c r="F270">
        <v>78</v>
      </c>
      <c r="I270" t="s">
        <v>304</v>
      </c>
      <c r="J270">
        <v>0.32550000000000001</v>
      </c>
      <c r="L270" s="13" t="s">
        <v>216</v>
      </c>
      <c r="M270" s="217">
        <v>0.58830000000000005</v>
      </c>
    </row>
    <row r="271" spans="1:13" ht="15.75" thickBot="1">
      <c r="A271" t="str">
        <f t="shared" si="4"/>
        <v/>
      </c>
      <c r="B271" t="s">
        <v>304</v>
      </c>
      <c r="D271" t="s">
        <v>304</v>
      </c>
      <c r="E271">
        <v>0.32550000000000001</v>
      </c>
      <c r="F271">
        <v>247</v>
      </c>
      <c r="I271" t="s">
        <v>305</v>
      </c>
      <c r="J271">
        <v>0.18590000000000001</v>
      </c>
      <c r="L271" s="14" t="s">
        <v>432</v>
      </c>
      <c r="M271" s="218">
        <v>133</v>
      </c>
    </row>
    <row r="272" spans="1:13">
      <c r="A272" t="str">
        <f t="shared" si="4"/>
        <v/>
      </c>
      <c r="B272" t="s">
        <v>305</v>
      </c>
      <c r="D272" t="s">
        <v>305</v>
      </c>
      <c r="E272">
        <v>0.18590000000000001</v>
      </c>
      <c r="F272">
        <v>314</v>
      </c>
      <c r="I272" t="s">
        <v>306</v>
      </c>
      <c r="J272">
        <v>0.29509999999999997</v>
      </c>
      <c r="L272" s="649" t="s">
        <v>75</v>
      </c>
      <c r="M272" s="217">
        <v>0.58699999999999997</v>
      </c>
    </row>
    <row r="273" spans="1:13" ht="15.75" thickBot="1">
      <c r="A273" t="str">
        <f t="shared" si="4"/>
        <v/>
      </c>
      <c r="B273" t="s">
        <v>306</v>
      </c>
      <c r="D273" t="s">
        <v>306</v>
      </c>
      <c r="E273">
        <v>0.29509999999999997</v>
      </c>
      <c r="F273">
        <v>258</v>
      </c>
      <c r="I273" t="s">
        <v>307</v>
      </c>
      <c r="J273">
        <v>0.35349999999999998</v>
      </c>
      <c r="L273" s="650"/>
      <c r="M273" s="218">
        <v>134</v>
      </c>
    </row>
    <row r="274" spans="1:13">
      <c r="A274" t="str">
        <f t="shared" si="4"/>
        <v/>
      </c>
      <c r="B274" t="s">
        <v>307</v>
      </c>
      <c r="D274" t="s">
        <v>307</v>
      </c>
      <c r="E274">
        <v>0.35349999999999998</v>
      </c>
      <c r="F274">
        <v>235</v>
      </c>
      <c r="I274" t="s">
        <v>308</v>
      </c>
      <c r="J274">
        <v>0.55559999999999998</v>
      </c>
      <c r="L274" s="649" t="s">
        <v>283</v>
      </c>
      <c r="M274" s="217">
        <v>0.58660000000000001</v>
      </c>
    </row>
    <row r="275" spans="1:13" ht="15.75" thickBot="1">
      <c r="A275" t="str">
        <f t="shared" si="4"/>
        <v/>
      </c>
      <c r="B275" t="s">
        <v>308</v>
      </c>
      <c r="D275" t="s">
        <v>308</v>
      </c>
      <c r="E275">
        <v>0.55559999999999998</v>
      </c>
      <c r="F275">
        <v>150</v>
      </c>
      <c r="I275" t="s">
        <v>309</v>
      </c>
      <c r="J275">
        <v>0.16039999999999999</v>
      </c>
      <c r="L275" s="650"/>
      <c r="M275" s="218">
        <v>135</v>
      </c>
    </row>
    <row r="276" spans="1:13">
      <c r="A276" t="str">
        <f t="shared" si="4"/>
        <v/>
      </c>
      <c r="B276" t="s">
        <v>309</v>
      </c>
      <c r="D276" t="s">
        <v>309</v>
      </c>
      <c r="E276">
        <v>0.16039999999999999</v>
      </c>
      <c r="F276">
        <v>318</v>
      </c>
      <c r="I276" t="s">
        <v>310</v>
      </c>
      <c r="J276">
        <v>0.47260000000000002</v>
      </c>
      <c r="L276" s="649" t="s">
        <v>166</v>
      </c>
      <c r="M276" s="217">
        <v>0.58340000000000003</v>
      </c>
    </row>
    <row r="277" spans="1:13" ht="15.75" thickBot="1">
      <c r="A277" t="str">
        <f t="shared" si="4"/>
        <v/>
      </c>
      <c r="B277" t="s">
        <v>310</v>
      </c>
      <c r="D277" t="s">
        <v>310</v>
      </c>
      <c r="E277">
        <v>0.47260000000000002</v>
      </c>
      <c r="F277">
        <v>186</v>
      </c>
      <c r="I277" t="s">
        <v>311</v>
      </c>
      <c r="J277">
        <v>0.5897</v>
      </c>
      <c r="L277" s="650"/>
      <c r="M277" s="218">
        <v>136</v>
      </c>
    </row>
    <row r="278" spans="1:13">
      <c r="A278" t="str">
        <f t="shared" si="4"/>
        <v/>
      </c>
      <c r="B278" t="s">
        <v>311</v>
      </c>
      <c r="D278" t="s">
        <v>311</v>
      </c>
      <c r="E278">
        <v>0.5897</v>
      </c>
      <c r="F278">
        <v>131</v>
      </c>
      <c r="I278" t="s">
        <v>312</v>
      </c>
      <c r="J278">
        <v>0.1958</v>
      </c>
      <c r="L278" s="13" t="s">
        <v>101</v>
      </c>
      <c r="M278" s="217">
        <v>0.58079999999999998</v>
      </c>
    </row>
    <row r="279" spans="1:13" ht="15.75" thickBot="1">
      <c r="A279" t="str">
        <f t="shared" si="4"/>
        <v/>
      </c>
      <c r="B279" t="s">
        <v>312</v>
      </c>
      <c r="D279" t="s">
        <v>312</v>
      </c>
      <c r="E279">
        <v>0.1958</v>
      </c>
      <c r="F279">
        <v>309</v>
      </c>
      <c r="I279" t="s">
        <v>313</v>
      </c>
      <c r="J279">
        <v>0.2631</v>
      </c>
      <c r="L279" s="14" t="s">
        <v>439</v>
      </c>
      <c r="M279" s="218">
        <v>137</v>
      </c>
    </row>
    <row r="280" spans="1:13">
      <c r="A280" t="str">
        <f t="shared" si="4"/>
        <v/>
      </c>
      <c r="B280" t="s">
        <v>313</v>
      </c>
      <c r="D280" t="s">
        <v>313</v>
      </c>
      <c r="E280">
        <v>0.2631</v>
      </c>
      <c r="F280">
        <v>276</v>
      </c>
      <c r="I280" t="s">
        <v>314</v>
      </c>
      <c r="J280">
        <v>0.73209999999999997</v>
      </c>
      <c r="L280" s="649" t="s">
        <v>110</v>
      </c>
      <c r="M280" s="217">
        <v>0.57730000000000004</v>
      </c>
    </row>
    <row r="281" spans="1:13" ht="15.75" thickBot="1">
      <c r="A281" t="str">
        <f t="shared" si="4"/>
        <v/>
      </c>
      <c r="B281" t="s">
        <v>314</v>
      </c>
      <c r="D281" t="s">
        <v>314</v>
      </c>
      <c r="E281">
        <v>0.73209999999999997</v>
      </c>
      <c r="F281">
        <v>87</v>
      </c>
      <c r="I281" t="s">
        <v>315</v>
      </c>
      <c r="J281">
        <v>0.42659999999999998</v>
      </c>
      <c r="L281" s="650"/>
      <c r="M281" s="218">
        <v>138</v>
      </c>
    </row>
    <row r="282" spans="1:13">
      <c r="A282" t="str">
        <f t="shared" si="4"/>
        <v/>
      </c>
      <c r="B282" t="s">
        <v>315</v>
      </c>
      <c r="D282" t="s">
        <v>315</v>
      </c>
      <c r="E282">
        <v>0.42659999999999998</v>
      </c>
      <c r="F282">
        <v>203</v>
      </c>
      <c r="I282" t="s">
        <v>316</v>
      </c>
      <c r="J282">
        <v>0.60599999999999998</v>
      </c>
      <c r="L282" s="649" t="s">
        <v>136</v>
      </c>
      <c r="M282" s="217">
        <v>0.57479999999999998</v>
      </c>
    </row>
    <row r="283" spans="1:13" ht="15.75" thickBot="1">
      <c r="A283" t="str">
        <f t="shared" si="4"/>
        <v/>
      </c>
      <c r="B283" t="s">
        <v>316</v>
      </c>
      <c r="D283" t="s">
        <v>316</v>
      </c>
      <c r="E283">
        <v>0.60599999999999998</v>
      </c>
      <c r="F283">
        <v>124</v>
      </c>
      <c r="I283" t="s">
        <v>317</v>
      </c>
      <c r="J283">
        <v>0.61380000000000001</v>
      </c>
      <c r="L283" s="650"/>
      <c r="M283" s="218">
        <v>139</v>
      </c>
    </row>
    <row r="284" spans="1:13">
      <c r="A284" t="str">
        <f t="shared" si="4"/>
        <v/>
      </c>
      <c r="B284" t="s">
        <v>317</v>
      </c>
      <c r="D284" t="s">
        <v>317</v>
      </c>
      <c r="E284">
        <v>0.61380000000000001</v>
      </c>
      <c r="F284">
        <v>120</v>
      </c>
      <c r="I284" t="s">
        <v>318</v>
      </c>
      <c r="J284">
        <v>0.15340000000000001</v>
      </c>
      <c r="L284" s="649" t="s">
        <v>44</v>
      </c>
      <c r="M284" s="217">
        <v>0.57420000000000004</v>
      </c>
    </row>
    <row r="285" spans="1:13" ht="15.75" thickBot="1">
      <c r="A285" t="str">
        <f t="shared" si="4"/>
        <v/>
      </c>
      <c r="B285" t="s">
        <v>318</v>
      </c>
      <c r="D285" t="s">
        <v>318</v>
      </c>
      <c r="E285">
        <v>0.15340000000000001</v>
      </c>
      <c r="F285">
        <v>324</v>
      </c>
      <c r="I285" t="s">
        <v>319</v>
      </c>
      <c r="J285">
        <v>0.44350000000000001</v>
      </c>
      <c r="L285" s="650"/>
      <c r="M285" s="218">
        <v>140</v>
      </c>
    </row>
    <row r="286" spans="1:13">
      <c r="A286" t="str">
        <f t="shared" si="4"/>
        <v/>
      </c>
      <c r="B286" t="s">
        <v>319</v>
      </c>
      <c r="D286" t="s">
        <v>319</v>
      </c>
      <c r="E286">
        <v>0.44350000000000001</v>
      </c>
      <c r="F286">
        <v>195</v>
      </c>
      <c r="I286" t="s">
        <v>320</v>
      </c>
      <c r="J286">
        <v>0.78469999999999995</v>
      </c>
      <c r="L286" s="649" t="s">
        <v>246</v>
      </c>
      <c r="M286" s="217">
        <v>0.57379999999999998</v>
      </c>
    </row>
    <row r="287" spans="1:13" ht="15.75" thickBot="1">
      <c r="A287" t="str">
        <f t="shared" si="4"/>
        <v/>
      </c>
      <c r="B287" t="s">
        <v>320</v>
      </c>
      <c r="D287" t="s">
        <v>320</v>
      </c>
      <c r="E287">
        <v>0.78469999999999995</v>
      </c>
      <c r="F287">
        <v>67</v>
      </c>
      <c r="I287" t="s">
        <v>321</v>
      </c>
      <c r="J287">
        <v>0.56850000000000001</v>
      </c>
      <c r="L287" s="650"/>
      <c r="M287" s="218">
        <v>141</v>
      </c>
    </row>
    <row r="288" spans="1:13">
      <c r="A288" t="str">
        <f t="shared" si="4"/>
        <v/>
      </c>
      <c r="B288" t="s">
        <v>321</v>
      </c>
      <c r="D288" t="s">
        <v>321</v>
      </c>
      <c r="E288">
        <v>0.56850000000000001</v>
      </c>
      <c r="F288">
        <v>146</v>
      </c>
      <c r="I288" t="s">
        <v>322</v>
      </c>
      <c r="J288">
        <v>0.78810000000000002</v>
      </c>
      <c r="L288" s="649" t="s">
        <v>227</v>
      </c>
      <c r="M288" s="217">
        <v>0.57240000000000002</v>
      </c>
    </row>
    <row r="289" spans="1:13" ht="15.75" thickBot="1">
      <c r="A289" t="str">
        <f t="shared" si="4"/>
        <v/>
      </c>
      <c r="B289" t="s">
        <v>322</v>
      </c>
      <c r="D289" t="s">
        <v>322</v>
      </c>
      <c r="E289">
        <v>0.78810000000000002</v>
      </c>
      <c r="F289">
        <v>66</v>
      </c>
      <c r="I289" t="s">
        <v>323</v>
      </c>
      <c r="J289">
        <v>0.51759999999999995</v>
      </c>
      <c r="L289" s="650"/>
      <c r="M289" s="218">
        <v>142</v>
      </c>
    </row>
    <row r="290" spans="1:13">
      <c r="A290" t="str">
        <f t="shared" si="4"/>
        <v/>
      </c>
      <c r="B290" t="s">
        <v>323</v>
      </c>
      <c r="D290" t="s">
        <v>323</v>
      </c>
      <c r="E290">
        <v>0.51759999999999995</v>
      </c>
      <c r="F290">
        <v>170</v>
      </c>
      <c r="I290" t="s">
        <v>324</v>
      </c>
      <c r="J290">
        <v>0.94210000000000005</v>
      </c>
      <c r="L290" s="649" t="s">
        <v>269</v>
      </c>
      <c r="M290" s="217">
        <v>0.57240000000000002</v>
      </c>
    </row>
    <row r="291" spans="1:13" ht="15.75" thickBot="1">
      <c r="A291" t="str">
        <f t="shared" si="4"/>
        <v/>
      </c>
      <c r="B291" t="s">
        <v>324</v>
      </c>
      <c r="D291" t="s">
        <v>324</v>
      </c>
      <c r="E291">
        <v>0.94210000000000005</v>
      </c>
      <c r="F291">
        <v>11</v>
      </c>
      <c r="I291" t="s">
        <v>325</v>
      </c>
      <c r="J291">
        <v>0.2878</v>
      </c>
      <c r="L291" s="650"/>
      <c r="M291" s="218">
        <v>143</v>
      </c>
    </row>
    <row r="292" spans="1:13">
      <c r="A292" t="str">
        <f t="shared" si="4"/>
        <v/>
      </c>
      <c r="B292" t="s">
        <v>325</v>
      </c>
      <c r="D292" t="s">
        <v>325</v>
      </c>
      <c r="E292">
        <v>0.2878</v>
      </c>
      <c r="F292">
        <v>263</v>
      </c>
      <c r="I292" t="s">
        <v>326</v>
      </c>
      <c r="J292">
        <v>0.23469999999999999</v>
      </c>
      <c r="L292" s="649" t="s">
        <v>76</v>
      </c>
      <c r="M292" s="217">
        <v>0.56930000000000003</v>
      </c>
    </row>
    <row r="293" spans="1:13" ht="15.75" thickBot="1">
      <c r="A293" t="str">
        <f t="shared" si="4"/>
        <v/>
      </c>
      <c r="B293" t="s">
        <v>326</v>
      </c>
      <c r="D293" t="s">
        <v>326</v>
      </c>
      <c r="E293">
        <v>0.23469999999999999</v>
      </c>
      <c r="F293">
        <v>291</v>
      </c>
      <c r="I293" t="s">
        <v>327</v>
      </c>
      <c r="J293">
        <v>0.36849999999999999</v>
      </c>
      <c r="L293" s="650"/>
      <c r="M293" s="218">
        <v>144</v>
      </c>
    </row>
    <row r="294" spans="1:13">
      <c r="A294" t="str">
        <f t="shared" si="4"/>
        <v/>
      </c>
      <c r="B294" t="s">
        <v>327</v>
      </c>
      <c r="D294" t="s">
        <v>327</v>
      </c>
      <c r="E294">
        <v>0.36849999999999999</v>
      </c>
      <c r="F294">
        <v>228</v>
      </c>
      <c r="I294" t="s">
        <v>328</v>
      </c>
      <c r="J294">
        <v>0.92420000000000002</v>
      </c>
      <c r="L294" s="649" t="s">
        <v>223</v>
      </c>
      <c r="M294" s="217">
        <v>0.56889999999999996</v>
      </c>
    </row>
    <row r="295" spans="1:13" ht="15.75" thickBot="1">
      <c r="A295" t="str">
        <f t="shared" si="4"/>
        <v/>
      </c>
      <c r="B295" t="s">
        <v>328</v>
      </c>
      <c r="D295" t="s">
        <v>328</v>
      </c>
      <c r="E295">
        <v>0.92420000000000002</v>
      </c>
      <c r="F295">
        <v>16</v>
      </c>
      <c r="I295" t="s">
        <v>329</v>
      </c>
      <c r="J295">
        <v>0.78310000000000002</v>
      </c>
      <c r="L295" s="650"/>
      <c r="M295" s="218">
        <v>145</v>
      </c>
    </row>
    <row r="296" spans="1:13">
      <c r="A296" t="str">
        <f t="shared" si="4"/>
        <v/>
      </c>
      <c r="B296" t="s">
        <v>329</v>
      </c>
      <c r="D296" t="s">
        <v>329</v>
      </c>
      <c r="E296">
        <v>0.78310000000000002</v>
      </c>
      <c r="F296">
        <v>68</v>
      </c>
      <c r="I296" t="s">
        <v>330</v>
      </c>
      <c r="J296">
        <v>0.38190000000000002</v>
      </c>
      <c r="L296" s="649" t="s">
        <v>321</v>
      </c>
      <c r="M296" s="217">
        <v>0.56850000000000001</v>
      </c>
    </row>
    <row r="297" spans="1:13" ht="15.75" thickBot="1">
      <c r="A297" t="str">
        <f t="shared" si="4"/>
        <v/>
      </c>
      <c r="B297" t="s">
        <v>330</v>
      </c>
      <c r="D297" t="s">
        <v>330</v>
      </c>
      <c r="E297">
        <v>0.38190000000000002</v>
      </c>
      <c r="F297">
        <v>219</v>
      </c>
      <c r="I297" t="s">
        <v>331</v>
      </c>
      <c r="J297">
        <v>0.51090000000000002</v>
      </c>
      <c r="L297" s="650"/>
      <c r="M297" s="218">
        <v>146</v>
      </c>
    </row>
    <row r="298" spans="1:13">
      <c r="A298" t="str">
        <f t="shared" si="4"/>
        <v/>
      </c>
      <c r="B298" t="s">
        <v>331</v>
      </c>
      <c r="D298" t="s">
        <v>331</v>
      </c>
      <c r="E298">
        <v>0.51090000000000002</v>
      </c>
      <c r="F298">
        <v>172</v>
      </c>
      <c r="I298" t="s">
        <v>332</v>
      </c>
      <c r="J298">
        <v>0.58830000000000005</v>
      </c>
      <c r="L298" s="649" t="s">
        <v>96</v>
      </c>
      <c r="M298" s="217">
        <v>0.56589999999999996</v>
      </c>
    </row>
    <row r="299" spans="1:13" ht="15.75" thickBot="1">
      <c r="A299" t="str">
        <f t="shared" si="4"/>
        <v/>
      </c>
      <c r="B299" t="s">
        <v>332</v>
      </c>
      <c r="D299" t="s">
        <v>332</v>
      </c>
      <c r="E299">
        <v>0.58830000000000005</v>
      </c>
      <c r="F299">
        <v>133</v>
      </c>
      <c r="I299" t="s">
        <v>333</v>
      </c>
      <c r="J299">
        <v>0.9234</v>
      </c>
      <c r="L299" s="650"/>
      <c r="M299" s="218">
        <v>147</v>
      </c>
    </row>
    <row r="300" spans="1:13">
      <c r="A300" t="str">
        <f t="shared" si="4"/>
        <v/>
      </c>
      <c r="B300" t="s">
        <v>333</v>
      </c>
      <c r="D300" t="s">
        <v>333</v>
      </c>
      <c r="E300">
        <v>0.9234</v>
      </c>
      <c r="F300">
        <v>18</v>
      </c>
      <c r="I300" t="s">
        <v>334</v>
      </c>
      <c r="J300">
        <v>0.38080000000000003</v>
      </c>
      <c r="L300" s="649" t="s">
        <v>226</v>
      </c>
      <c r="M300" s="217">
        <v>0.55720000000000003</v>
      </c>
    </row>
    <row r="301" spans="1:13" ht="15.75" thickBot="1">
      <c r="A301" t="str">
        <f t="shared" si="4"/>
        <v/>
      </c>
      <c r="B301" t="s">
        <v>334</v>
      </c>
      <c r="D301" t="s">
        <v>334</v>
      </c>
      <c r="E301">
        <v>0.38080000000000003</v>
      </c>
      <c r="F301">
        <v>220</v>
      </c>
      <c r="I301" t="s">
        <v>335</v>
      </c>
      <c r="J301">
        <v>0.69979999999999998</v>
      </c>
      <c r="L301" s="650"/>
      <c r="M301" s="218">
        <v>148</v>
      </c>
    </row>
    <row r="302" spans="1:13">
      <c r="A302" t="str">
        <f t="shared" si="4"/>
        <v/>
      </c>
      <c r="B302" t="s">
        <v>335</v>
      </c>
      <c r="D302" t="s">
        <v>335</v>
      </c>
      <c r="E302">
        <v>0.69979999999999998</v>
      </c>
      <c r="F302">
        <v>95</v>
      </c>
      <c r="I302" t="s">
        <v>336</v>
      </c>
      <c r="J302">
        <v>0.78290000000000004</v>
      </c>
      <c r="L302" s="649" t="s">
        <v>257</v>
      </c>
      <c r="M302" s="217">
        <v>0.55720000000000003</v>
      </c>
    </row>
    <row r="303" spans="1:13" ht="15.75" thickBot="1">
      <c r="A303" t="str">
        <f t="shared" si="4"/>
        <v/>
      </c>
      <c r="B303" t="s">
        <v>336</v>
      </c>
      <c r="D303" t="s">
        <v>336</v>
      </c>
      <c r="E303">
        <v>0.78290000000000004</v>
      </c>
      <c r="F303">
        <v>69</v>
      </c>
      <c r="I303" t="s">
        <v>337</v>
      </c>
      <c r="J303">
        <v>0.29270000000000002</v>
      </c>
      <c r="L303" s="650"/>
      <c r="M303" s="218">
        <v>149</v>
      </c>
    </row>
    <row r="304" spans="1:13">
      <c r="A304" t="str">
        <f t="shared" si="4"/>
        <v/>
      </c>
      <c r="B304" t="s">
        <v>337</v>
      </c>
      <c r="D304" t="s">
        <v>337</v>
      </c>
      <c r="E304">
        <v>0.29270000000000002</v>
      </c>
      <c r="F304">
        <v>259</v>
      </c>
      <c r="I304" t="s">
        <v>338</v>
      </c>
      <c r="J304">
        <v>0.48980000000000001</v>
      </c>
      <c r="L304" s="649" t="s">
        <v>308</v>
      </c>
      <c r="M304" s="217">
        <v>0.55559999999999998</v>
      </c>
    </row>
    <row r="305" spans="1:13" ht="15.75" thickBot="1">
      <c r="A305" t="str">
        <f t="shared" si="4"/>
        <v/>
      </c>
      <c r="B305" t="s">
        <v>338</v>
      </c>
      <c r="D305" t="s">
        <v>338</v>
      </c>
      <c r="E305">
        <v>0.48980000000000001</v>
      </c>
      <c r="F305">
        <v>178</v>
      </c>
      <c r="I305" t="s">
        <v>339</v>
      </c>
      <c r="J305">
        <v>0.48349999999999999</v>
      </c>
      <c r="L305" s="650"/>
      <c r="M305" s="218">
        <v>150</v>
      </c>
    </row>
    <row r="306" spans="1:13" ht="15.75" thickBot="1">
      <c r="A306" t="str">
        <f t="shared" si="4"/>
        <v/>
      </c>
      <c r="B306" t="s">
        <v>339</v>
      </c>
      <c r="D306" t="s">
        <v>339</v>
      </c>
      <c r="E306">
        <v>0.48349999999999999</v>
      </c>
      <c r="F306">
        <v>179</v>
      </c>
      <c r="I306" t="s">
        <v>340</v>
      </c>
      <c r="J306">
        <v>0.82320000000000004</v>
      </c>
      <c r="L306" s="63" t="s">
        <v>23</v>
      </c>
      <c r="M306" s="64" t="s">
        <v>417</v>
      </c>
    </row>
    <row r="307" spans="1:13">
      <c r="A307" t="str">
        <f t="shared" si="4"/>
        <v/>
      </c>
      <c r="B307" t="s">
        <v>340</v>
      </c>
      <c r="D307" t="s">
        <v>340</v>
      </c>
      <c r="E307">
        <v>0.82320000000000004</v>
      </c>
      <c r="F307">
        <v>49</v>
      </c>
      <c r="I307" t="s">
        <v>341</v>
      </c>
      <c r="J307">
        <v>0.50460000000000005</v>
      </c>
      <c r="L307" s="649" t="s">
        <v>132</v>
      </c>
      <c r="M307" s="217">
        <v>0.55420000000000003</v>
      </c>
    </row>
    <row r="308" spans="1:13" ht="15.75" thickBot="1">
      <c r="A308" t="str">
        <f t="shared" si="4"/>
        <v/>
      </c>
      <c r="B308" t="s">
        <v>341</v>
      </c>
      <c r="D308" t="s">
        <v>341</v>
      </c>
      <c r="E308">
        <v>0.50460000000000005</v>
      </c>
      <c r="F308">
        <v>175</v>
      </c>
      <c r="I308" t="s">
        <v>342</v>
      </c>
      <c r="J308">
        <v>0.62260000000000004</v>
      </c>
      <c r="L308" s="650"/>
      <c r="M308" s="218">
        <v>151</v>
      </c>
    </row>
    <row r="309" spans="1:13">
      <c r="A309" t="str">
        <f t="shared" si="4"/>
        <v/>
      </c>
      <c r="B309" t="s">
        <v>342</v>
      </c>
      <c r="D309" t="s">
        <v>342</v>
      </c>
      <c r="E309">
        <v>0.62260000000000004</v>
      </c>
      <c r="F309">
        <v>119</v>
      </c>
      <c r="I309" t="s">
        <v>343</v>
      </c>
      <c r="J309">
        <v>0.66249999999999998</v>
      </c>
      <c r="L309" s="649" t="s">
        <v>83</v>
      </c>
      <c r="M309" s="217">
        <v>0.55320000000000003</v>
      </c>
    </row>
    <row r="310" spans="1:13" ht="15.75" thickBot="1">
      <c r="A310" t="str">
        <f t="shared" si="4"/>
        <v/>
      </c>
      <c r="B310" t="s">
        <v>343</v>
      </c>
      <c r="D310" t="s">
        <v>343</v>
      </c>
      <c r="E310">
        <v>0.66249999999999998</v>
      </c>
      <c r="F310">
        <v>110</v>
      </c>
      <c r="I310" t="s">
        <v>344</v>
      </c>
      <c r="J310">
        <v>0.3256</v>
      </c>
      <c r="L310" s="650"/>
      <c r="M310" s="218">
        <v>152</v>
      </c>
    </row>
    <row r="311" spans="1:13">
      <c r="A311" t="str">
        <f t="shared" si="4"/>
        <v/>
      </c>
      <c r="B311" t="s">
        <v>344</v>
      </c>
      <c r="D311" t="s">
        <v>344</v>
      </c>
      <c r="E311">
        <v>0.3256</v>
      </c>
      <c r="F311">
        <v>246</v>
      </c>
      <c r="I311" t="s">
        <v>345</v>
      </c>
      <c r="J311">
        <v>0.42259999999999998</v>
      </c>
      <c r="L311" s="649" t="s">
        <v>380</v>
      </c>
      <c r="M311" s="217">
        <v>0.54879999999999995</v>
      </c>
    </row>
    <row r="312" spans="1:13" ht="15.75" thickBot="1">
      <c r="A312" t="str">
        <f t="shared" si="4"/>
        <v/>
      </c>
      <c r="B312" t="s">
        <v>345</v>
      </c>
      <c r="D312" t="s">
        <v>345</v>
      </c>
      <c r="E312">
        <v>0.42259999999999998</v>
      </c>
      <c r="F312">
        <v>204</v>
      </c>
      <c r="I312" t="s">
        <v>346</v>
      </c>
      <c r="J312">
        <v>0.79769999999999996</v>
      </c>
      <c r="L312" s="650"/>
      <c r="M312" s="218">
        <v>153</v>
      </c>
    </row>
    <row r="313" spans="1:13">
      <c r="A313" t="str">
        <f t="shared" si="4"/>
        <v/>
      </c>
      <c r="B313" t="s">
        <v>346</v>
      </c>
      <c r="D313" t="s">
        <v>346</v>
      </c>
      <c r="E313">
        <v>0.79769999999999996</v>
      </c>
      <c r="F313">
        <v>63</v>
      </c>
      <c r="I313" t="s">
        <v>347</v>
      </c>
      <c r="J313">
        <v>0.93359999999999999</v>
      </c>
      <c r="L313" s="649" t="s">
        <v>91</v>
      </c>
      <c r="M313" s="217">
        <v>0.54800000000000004</v>
      </c>
    </row>
    <row r="314" spans="1:13" ht="15.75" thickBot="1">
      <c r="A314" t="str">
        <f t="shared" si="4"/>
        <v/>
      </c>
      <c r="B314" t="s">
        <v>347</v>
      </c>
      <c r="D314" t="s">
        <v>347</v>
      </c>
      <c r="E314">
        <v>0.93359999999999999</v>
      </c>
      <c r="F314">
        <v>14</v>
      </c>
      <c r="I314" t="s">
        <v>348</v>
      </c>
      <c r="J314">
        <v>0.3755</v>
      </c>
      <c r="L314" s="650"/>
      <c r="M314" s="218">
        <v>154</v>
      </c>
    </row>
    <row r="315" spans="1:13">
      <c r="A315" t="str">
        <f t="shared" si="4"/>
        <v/>
      </c>
      <c r="B315" t="s">
        <v>348</v>
      </c>
      <c r="D315" t="s">
        <v>348</v>
      </c>
      <c r="E315">
        <v>0.3755</v>
      </c>
      <c r="F315">
        <v>223</v>
      </c>
      <c r="I315" t="s">
        <v>349</v>
      </c>
      <c r="J315">
        <v>0.37669999999999998</v>
      </c>
      <c r="L315" s="649" t="s">
        <v>294</v>
      </c>
      <c r="M315" s="217">
        <v>0.54200000000000004</v>
      </c>
    </row>
    <row r="316" spans="1:13" ht="15.75" thickBot="1">
      <c r="A316" t="str">
        <f t="shared" si="4"/>
        <v/>
      </c>
      <c r="B316" t="s">
        <v>349</v>
      </c>
      <c r="D316" t="s">
        <v>349</v>
      </c>
      <c r="E316">
        <v>0.37669999999999998</v>
      </c>
      <c r="F316">
        <v>222</v>
      </c>
      <c r="I316" t="s">
        <v>350</v>
      </c>
      <c r="J316">
        <v>0.37040000000000001</v>
      </c>
      <c r="L316" s="650"/>
      <c r="M316" s="218">
        <v>155</v>
      </c>
    </row>
    <row r="317" spans="1:13">
      <c r="A317" t="str">
        <f t="shared" si="4"/>
        <v/>
      </c>
      <c r="B317" t="s">
        <v>350</v>
      </c>
      <c r="D317" t="s">
        <v>350</v>
      </c>
      <c r="E317">
        <v>0.37040000000000001</v>
      </c>
      <c r="F317">
        <v>226</v>
      </c>
      <c r="I317" t="s">
        <v>351</v>
      </c>
      <c r="J317">
        <v>0.33500000000000002</v>
      </c>
      <c r="L317" s="649" t="s">
        <v>187</v>
      </c>
      <c r="M317" s="217">
        <v>0.54100000000000004</v>
      </c>
    </row>
    <row r="318" spans="1:13" ht="15.75" thickBot="1">
      <c r="A318" t="str">
        <f t="shared" si="4"/>
        <v/>
      </c>
      <c r="B318" t="s">
        <v>351</v>
      </c>
      <c r="D318" t="s">
        <v>351</v>
      </c>
      <c r="E318">
        <v>0.33500000000000002</v>
      </c>
      <c r="F318">
        <v>242</v>
      </c>
      <c r="I318" t="s">
        <v>352</v>
      </c>
      <c r="J318">
        <v>0.3836</v>
      </c>
      <c r="L318" s="650"/>
      <c r="M318" s="218">
        <v>156</v>
      </c>
    </row>
    <row r="319" spans="1:13">
      <c r="A319" t="str">
        <f t="shared" si="4"/>
        <v/>
      </c>
      <c r="B319" t="s">
        <v>352</v>
      </c>
      <c r="D319" t="s">
        <v>352</v>
      </c>
      <c r="E319">
        <v>0.3836</v>
      </c>
      <c r="F319">
        <v>218</v>
      </c>
      <c r="I319" t="s">
        <v>353</v>
      </c>
      <c r="J319">
        <v>0.20699999999999999</v>
      </c>
      <c r="L319" s="649" t="s">
        <v>134</v>
      </c>
      <c r="M319" s="217">
        <v>0.54020000000000001</v>
      </c>
    </row>
    <row r="320" spans="1:13" ht="15.75" thickBot="1">
      <c r="A320" t="str">
        <f t="shared" si="4"/>
        <v/>
      </c>
      <c r="B320" t="s">
        <v>353</v>
      </c>
      <c r="D320" t="s">
        <v>353</v>
      </c>
      <c r="E320">
        <v>0.20699999999999999</v>
      </c>
      <c r="F320">
        <v>305</v>
      </c>
      <c r="I320" t="s">
        <v>354</v>
      </c>
      <c r="J320">
        <v>0.59660000000000002</v>
      </c>
      <c r="L320" s="650"/>
      <c r="M320" s="218">
        <v>157</v>
      </c>
    </row>
    <row r="321" spans="1:13">
      <c r="A321" t="str">
        <f t="shared" si="4"/>
        <v/>
      </c>
      <c r="B321" t="s">
        <v>354</v>
      </c>
      <c r="D321" t="s">
        <v>354</v>
      </c>
      <c r="E321">
        <v>0.59660000000000002</v>
      </c>
      <c r="F321">
        <v>126</v>
      </c>
      <c r="I321" t="s">
        <v>355</v>
      </c>
      <c r="J321">
        <v>0.87290000000000001</v>
      </c>
      <c r="L321" s="649" t="s">
        <v>203</v>
      </c>
      <c r="M321" s="217">
        <v>0.53620000000000001</v>
      </c>
    </row>
    <row r="322" spans="1:13" ht="15.75" thickBot="1">
      <c r="A322" t="str">
        <f t="shared" si="4"/>
        <v/>
      </c>
      <c r="B322" t="s">
        <v>355</v>
      </c>
      <c r="D322" t="s">
        <v>355</v>
      </c>
      <c r="E322">
        <v>0.87290000000000001</v>
      </c>
      <c r="F322">
        <v>29</v>
      </c>
      <c r="I322" t="s">
        <v>356</v>
      </c>
      <c r="J322">
        <v>0.15609999999999999</v>
      </c>
      <c r="L322" s="650"/>
      <c r="M322" s="218">
        <v>158</v>
      </c>
    </row>
    <row r="323" spans="1:13">
      <c r="A323" t="str">
        <f t="shared" ref="A323:A359" si="5">IF(B323=D323,"","BAD")</f>
        <v/>
      </c>
      <c r="B323" t="s">
        <v>356</v>
      </c>
      <c r="D323" t="s">
        <v>356</v>
      </c>
      <c r="E323">
        <v>0.15609999999999999</v>
      </c>
      <c r="F323">
        <v>323</v>
      </c>
      <c r="I323" t="s">
        <v>357</v>
      </c>
      <c r="J323">
        <v>0.24640000000000001</v>
      </c>
      <c r="L323" s="649" t="s">
        <v>242</v>
      </c>
      <c r="M323" s="217">
        <v>0.53359999999999996</v>
      </c>
    </row>
    <row r="324" spans="1:13" ht="15.75" thickBot="1">
      <c r="A324" t="str">
        <f t="shared" si="5"/>
        <v/>
      </c>
      <c r="B324" t="s">
        <v>357</v>
      </c>
      <c r="D324" t="s">
        <v>357</v>
      </c>
      <c r="E324">
        <v>0.24640000000000001</v>
      </c>
      <c r="F324">
        <v>285</v>
      </c>
      <c r="I324" t="s">
        <v>358</v>
      </c>
      <c r="J324">
        <v>0.34560000000000002</v>
      </c>
      <c r="L324" s="650"/>
      <c r="M324" s="218">
        <v>159</v>
      </c>
    </row>
    <row r="325" spans="1:13">
      <c r="A325" t="str">
        <f t="shared" si="5"/>
        <v/>
      </c>
      <c r="B325" t="s">
        <v>358</v>
      </c>
      <c r="D325" t="s">
        <v>358</v>
      </c>
      <c r="E325">
        <v>0.34560000000000002</v>
      </c>
      <c r="F325">
        <v>237</v>
      </c>
      <c r="I325" t="s">
        <v>359</v>
      </c>
      <c r="J325">
        <v>0.81720000000000004</v>
      </c>
      <c r="L325" s="649" t="s">
        <v>244</v>
      </c>
      <c r="M325" s="217">
        <v>0.53300000000000003</v>
      </c>
    </row>
    <row r="326" spans="1:13" ht="15.75" thickBot="1">
      <c r="A326" t="str">
        <f t="shared" si="5"/>
        <v/>
      </c>
      <c r="B326" t="s">
        <v>359</v>
      </c>
      <c r="D326" t="s">
        <v>359</v>
      </c>
      <c r="E326">
        <v>0.81720000000000004</v>
      </c>
      <c r="F326">
        <v>50</v>
      </c>
      <c r="I326" t="s">
        <v>360</v>
      </c>
      <c r="J326">
        <v>0.84670000000000001</v>
      </c>
      <c r="L326" s="650"/>
      <c r="M326" s="218">
        <v>160</v>
      </c>
    </row>
    <row r="327" spans="1:13">
      <c r="A327" t="str">
        <f t="shared" si="5"/>
        <v/>
      </c>
      <c r="B327" t="s">
        <v>360</v>
      </c>
      <c r="D327" t="s">
        <v>360</v>
      </c>
      <c r="E327">
        <v>0.84670000000000001</v>
      </c>
      <c r="F327">
        <v>39</v>
      </c>
      <c r="I327" t="s">
        <v>440</v>
      </c>
      <c r="J327">
        <v>0.24</v>
      </c>
      <c r="L327" s="13" t="s">
        <v>280</v>
      </c>
      <c r="M327" s="217">
        <v>0.53</v>
      </c>
    </row>
    <row r="328" spans="1:13" ht="15.75" thickBot="1">
      <c r="A328" t="str">
        <f t="shared" si="5"/>
        <v/>
      </c>
      <c r="B328" t="s">
        <v>440</v>
      </c>
      <c r="D328" t="s">
        <v>440</v>
      </c>
      <c r="E328">
        <v>0.24</v>
      </c>
      <c r="F328">
        <v>287</v>
      </c>
      <c r="I328" t="s">
        <v>361</v>
      </c>
      <c r="J328">
        <v>0.7127</v>
      </c>
      <c r="L328" s="14" t="s">
        <v>426</v>
      </c>
      <c r="M328" s="218">
        <v>161</v>
      </c>
    </row>
    <row r="329" spans="1:13">
      <c r="A329" t="str">
        <f t="shared" si="5"/>
        <v/>
      </c>
      <c r="B329" t="s">
        <v>361</v>
      </c>
      <c r="D329" t="s">
        <v>361</v>
      </c>
      <c r="E329">
        <v>0.7127</v>
      </c>
      <c r="F329">
        <v>92</v>
      </c>
      <c r="I329" t="s">
        <v>362</v>
      </c>
      <c r="J329">
        <v>0.47939999999999999</v>
      </c>
      <c r="L329" s="649" t="s">
        <v>200</v>
      </c>
      <c r="M329" s="217">
        <v>0.52869999999999995</v>
      </c>
    </row>
    <row r="330" spans="1:13" ht="15.75" thickBot="1">
      <c r="A330" t="str">
        <f t="shared" si="5"/>
        <v/>
      </c>
      <c r="B330" t="s">
        <v>362</v>
      </c>
      <c r="D330" t="s">
        <v>362</v>
      </c>
      <c r="E330">
        <v>0.47939999999999999</v>
      </c>
      <c r="F330">
        <v>184</v>
      </c>
      <c r="I330" t="s">
        <v>363</v>
      </c>
      <c r="J330">
        <v>0.1522</v>
      </c>
      <c r="L330" s="650"/>
      <c r="M330" s="218">
        <v>162</v>
      </c>
    </row>
    <row r="331" spans="1:13">
      <c r="A331" t="str">
        <f t="shared" si="5"/>
        <v/>
      </c>
      <c r="B331" t="s">
        <v>363</v>
      </c>
      <c r="D331" t="s">
        <v>363</v>
      </c>
      <c r="E331">
        <v>0.1522</v>
      </c>
      <c r="F331">
        <v>325</v>
      </c>
      <c r="I331" t="s">
        <v>364</v>
      </c>
      <c r="J331">
        <v>0.44330000000000003</v>
      </c>
      <c r="L331" s="649" t="s">
        <v>230</v>
      </c>
      <c r="M331" s="217">
        <v>0.52449999999999997</v>
      </c>
    </row>
    <row r="332" spans="1:13" ht="15.75" thickBot="1">
      <c r="A332" t="str">
        <f t="shared" si="5"/>
        <v/>
      </c>
      <c r="B332" t="s">
        <v>364</v>
      </c>
      <c r="D332" t="s">
        <v>364</v>
      </c>
      <c r="E332">
        <v>0.44330000000000003</v>
      </c>
      <c r="F332">
        <v>196</v>
      </c>
      <c r="I332" t="s">
        <v>365</v>
      </c>
      <c r="J332">
        <v>0.75570000000000004</v>
      </c>
      <c r="L332" s="650"/>
      <c r="M332" s="218">
        <v>163</v>
      </c>
    </row>
    <row r="333" spans="1:13">
      <c r="A333" t="str">
        <f t="shared" si="5"/>
        <v/>
      </c>
      <c r="B333" t="s">
        <v>365</v>
      </c>
      <c r="D333" t="s">
        <v>365</v>
      </c>
      <c r="E333">
        <v>0.75570000000000004</v>
      </c>
      <c r="F333">
        <v>77</v>
      </c>
      <c r="I333" t="s">
        <v>366</v>
      </c>
      <c r="J333">
        <v>0.79359999999999997</v>
      </c>
      <c r="L333" s="13" t="s">
        <v>37</v>
      </c>
      <c r="M333" s="217">
        <v>0.52439999999999998</v>
      </c>
    </row>
    <row r="334" spans="1:13" ht="15.75" thickBot="1">
      <c r="A334" t="str">
        <f t="shared" si="5"/>
        <v/>
      </c>
      <c r="B334" t="s">
        <v>366</v>
      </c>
      <c r="D334" t="s">
        <v>366</v>
      </c>
      <c r="E334">
        <v>0.79359999999999997</v>
      </c>
      <c r="F334">
        <v>65</v>
      </c>
      <c r="I334" t="s">
        <v>367</v>
      </c>
      <c r="J334">
        <v>0.64610000000000001</v>
      </c>
      <c r="L334" s="14" t="s">
        <v>422</v>
      </c>
      <c r="M334" s="218">
        <v>164</v>
      </c>
    </row>
    <row r="335" spans="1:13">
      <c r="A335" t="str">
        <f t="shared" si="5"/>
        <v/>
      </c>
      <c r="B335" t="s">
        <v>367</v>
      </c>
      <c r="D335" t="s">
        <v>367</v>
      </c>
      <c r="E335">
        <v>0.64610000000000001</v>
      </c>
      <c r="F335">
        <v>113</v>
      </c>
      <c r="I335" t="s">
        <v>368</v>
      </c>
      <c r="J335">
        <v>0.9536</v>
      </c>
      <c r="L335" s="649" t="s">
        <v>150</v>
      </c>
      <c r="M335" s="217">
        <v>0.52410000000000001</v>
      </c>
    </row>
    <row r="336" spans="1:13" ht="15.75" thickBot="1">
      <c r="A336" t="str">
        <f t="shared" si="5"/>
        <v/>
      </c>
      <c r="B336" s="420" t="s">
        <v>368</v>
      </c>
      <c r="D336" t="s">
        <v>368</v>
      </c>
      <c r="E336">
        <v>0.9536</v>
      </c>
      <c r="F336">
        <v>7</v>
      </c>
      <c r="I336" t="s">
        <v>369</v>
      </c>
      <c r="J336">
        <v>0.73160000000000003</v>
      </c>
      <c r="L336" s="650"/>
      <c r="M336" s="218">
        <v>165</v>
      </c>
    </row>
    <row r="337" spans="1:13">
      <c r="A337" t="str">
        <f t="shared" si="5"/>
        <v/>
      </c>
      <c r="B337" t="s">
        <v>369</v>
      </c>
      <c r="D337" t="s">
        <v>369</v>
      </c>
      <c r="E337">
        <v>0.73160000000000003</v>
      </c>
      <c r="F337">
        <v>88</v>
      </c>
      <c r="I337" t="s">
        <v>370</v>
      </c>
      <c r="J337">
        <v>0.93149999999999999</v>
      </c>
      <c r="L337" s="649" t="s">
        <v>371</v>
      </c>
      <c r="M337" s="217">
        <v>0.52310000000000001</v>
      </c>
    </row>
    <row r="338" spans="1:13" ht="15.75" thickBot="1">
      <c r="A338" t="str">
        <f t="shared" si="5"/>
        <v/>
      </c>
      <c r="B338" t="s">
        <v>370</v>
      </c>
      <c r="D338" t="s">
        <v>370</v>
      </c>
      <c r="E338">
        <v>0.93149999999999999</v>
      </c>
      <c r="F338">
        <v>15</v>
      </c>
      <c r="I338" t="s">
        <v>371</v>
      </c>
      <c r="J338">
        <v>0.52310000000000001</v>
      </c>
      <c r="L338" s="650"/>
      <c r="M338" s="218">
        <v>166</v>
      </c>
    </row>
    <row r="339" spans="1:13">
      <c r="A339" t="str">
        <f t="shared" si="5"/>
        <v/>
      </c>
      <c r="B339" t="s">
        <v>371</v>
      </c>
      <c r="D339" t="s">
        <v>371</v>
      </c>
      <c r="E339">
        <v>0.52310000000000001</v>
      </c>
      <c r="F339">
        <v>166</v>
      </c>
      <c r="I339" t="s">
        <v>372</v>
      </c>
      <c r="J339">
        <v>0.80810000000000004</v>
      </c>
      <c r="L339" s="649" t="s">
        <v>217</v>
      </c>
      <c r="M339" s="217">
        <v>0.52180000000000004</v>
      </c>
    </row>
    <row r="340" spans="1:13" ht="15.75" thickBot="1">
      <c r="A340" t="str">
        <f t="shared" si="5"/>
        <v/>
      </c>
      <c r="B340" t="s">
        <v>372</v>
      </c>
      <c r="D340" t="s">
        <v>372</v>
      </c>
      <c r="E340">
        <v>0.80810000000000004</v>
      </c>
      <c r="F340">
        <v>54</v>
      </c>
      <c r="I340" t="s">
        <v>373</v>
      </c>
      <c r="J340">
        <v>0.75080000000000002</v>
      </c>
      <c r="L340" s="650"/>
      <c r="M340" s="218">
        <v>167</v>
      </c>
    </row>
    <row r="341" spans="1:13">
      <c r="A341" t="str">
        <f t="shared" si="5"/>
        <v/>
      </c>
      <c r="B341" t="s">
        <v>373</v>
      </c>
      <c r="D341" t="s">
        <v>373</v>
      </c>
      <c r="E341">
        <v>0.75080000000000002</v>
      </c>
      <c r="F341">
        <v>80</v>
      </c>
      <c r="I341" t="s">
        <v>374</v>
      </c>
      <c r="J341">
        <v>0.40699999999999997</v>
      </c>
      <c r="L341" s="649" t="s">
        <v>164</v>
      </c>
      <c r="M341" s="217">
        <v>0.52110000000000001</v>
      </c>
    </row>
    <row r="342" spans="1:13" ht="15.75" thickBot="1">
      <c r="A342" t="str">
        <f t="shared" si="5"/>
        <v/>
      </c>
      <c r="B342" t="s">
        <v>374</v>
      </c>
      <c r="D342" t="s">
        <v>374</v>
      </c>
      <c r="E342">
        <v>0.40699999999999997</v>
      </c>
      <c r="F342">
        <v>211</v>
      </c>
      <c r="I342" t="s">
        <v>375</v>
      </c>
      <c r="J342">
        <v>0.85029999999999994</v>
      </c>
      <c r="L342" s="650"/>
      <c r="M342" s="218">
        <v>168</v>
      </c>
    </row>
    <row r="343" spans="1:13">
      <c r="A343" t="str">
        <f t="shared" si="5"/>
        <v/>
      </c>
      <c r="B343" t="s">
        <v>375</v>
      </c>
      <c r="D343" t="s">
        <v>375</v>
      </c>
      <c r="E343">
        <v>0.85029999999999994</v>
      </c>
      <c r="F343">
        <v>38</v>
      </c>
      <c r="I343" t="s">
        <v>376</v>
      </c>
      <c r="J343">
        <v>0.31740000000000002</v>
      </c>
      <c r="L343" s="649" t="s">
        <v>63</v>
      </c>
      <c r="M343" s="217">
        <v>0.51949999999999996</v>
      </c>
    </row>
    <row r="344" spans="1:13" ht="15.75" thickBot="1">
      <c r="A344" t="str">
        <f t="shared" si="5"/>
        <v/>
      </c>
      <c r="B344" t="s">
        <v>376</v>
      </c>
      <c r="D344" t="s">
        <v>376</v>
      </c>
      <c r="E344">
        <v>0.31740000000000002</v>
      </c>
      <c r="F344">
        <v>250</v>
      </c>
      <c r="I344" t="s">
        <v>377</v>
      </c>
      <c r="J344">
        <v>0.80030000000000001</v>
      </c>
      <c r="L344" s="650"/>
      <c r="M344" s="218">
        <v>169</v>
      </c>
    </row>
    <row r="345" spans="1:13">
      <c r="A345" t="str">
        <f t="shared" si="5"/>
        <v/>
      </c>
      <c r="B345" t="s">
        <v>377</v>
      </c>
      <c r="D345" t="s">
        <v>377</v>
      </c>
      <c r="E345">
        <v>0.80030000000000001</v>
      </c>
      <c r="F345">
        <v>62</v>
      </c>
      <c r="I345" t="s">
        <v>378</v>
      </c>
      <c r="J345">
        <v>0.26340000000000002</v>
      </c>
      <c r="L345" s="649" t="s">
        <v>323</v>
      </c>
      <c r="M345" s="217">
        <v>0.51759999999999995</v>
      </c>
    </row>
    <row r="346" spans="1:13" ht="15.75" thickBot="1">
      <c r="A346" t="str">
        <f t="shared" si="5"/>
        <v/>
      </c>
      <c r="B346" t="s">
        <v>378</v>
      </c>
      <c r="D346" t="s">
        <v>378</v>
      </c>
      <c r="E346">
        <v>0.26340000000000002</v>
      </c>
      <c r="F346">
        <v>275</v>
      </c>
      <c r="I346" t="s">
        <v>379</v>
      </c>
      <c r="J346">
        <v>0.63119999999999998</v>
      </c>
      <c r="L346" s="650"/>
      <c r="M346" s="218">
        <v>170</v>
      </c>
    </row>
    <row r="347" spans="1:13">
      <c r="A347" t="str">
        <f t="shared" si="5"/>
        <v/>
      </c>
      <c r="B347" t="s">
        <v>379</v>
      </c>
      <c r="D347" t="s">
        <v>379</v>
      </c>
      <c r="E347">
        <v>0.63119999999999998</v>
      </c>
      <c r="F347">
        <v>117</v>
      </c>
      <c r="I347" t="s">
        <v>380</v>
      </c>
      <c r="J347">
        <v>0.54879999999999995</v>
      </c>
      <c r="L347" s="649" t="s">
        <v>88</v>
      </c>
      <c r="M347" s="217">
        <v>0.51519999999999999</v>
      </c>
    </row>
    <row r="348" spans="1:13" ht="15.75" thickBot="1">
      <c r="A348" t="str">
        <f t="shared" si="5"/>
        <v/>
      </c>
      <c r="B348" t="s">
        <v>380</v>
      </c>
      <c r="D348" t="s">
        <v>380</v>
      </c>
      <c r="E348">
        <v>0.54879999999999995</v>
      </c>
      <c r="F348">
        <v>153</v>
      </c>
      <c r="I348" t="s">
        <v>381</v>
      </c>
      <c r="J348">
        <v>0.15840000000000001</v>
      </c>
      <c r="L348" s="650"/>
      <c r="M348" s="218">
        <v>171</v>
      </c>
    </row>
    <row r="349" spans="1:13">
      <c r="A349" t="str">
        <f t="shared" si="5"/>
        <v/>
      </c>
      <c r="B349" t="s">
        <v>381</v>
      </c>
      <c r="D349" t="s">
        <v>381</v>
      </c>
      <c r="E349">
        <v>0.15840000000000001</v>
      </c>
      <c r="F349">
        <v>321</v>
      </c>
      <c r="I349" t="s">
        <v>382</v>
      </c>
      <c r="J349">
        <v>0.80349999999999999</v>
      </c>
      <c r="L349" s="13" t="s">
        <v>331</v>
      </c>
      <c r="M349" s="217">
        <v>0.51090000000000002</v>
      </c>
    </row>
    <row r="350" spans="1:13" ht="15.75" thickBot="1">
      <c r="A350" t="str">
        <f t="shared" si="5"/>
        <v/>
      </c>
      <c r="B350" t="s">
        <v>382</v>
      </c>
      <c r="D350" t="s">
        <v>382</v>
      </c>
      <c r="E350">
        <v>0.80349999999999999</v>
      </c>
      <c r="F350">
        <v>59</v>
      </c>
      <c r="I350" t="s">
        <v>383</v>
      </c>
      <c r="J350">
        <v>5.45E-2</v>
      </c>
      <c r="L350" s="14" t="s">
        <v>430</v>
      </c>
      <c r="M350" s="218">
        <v>172</v>
      </c>
    </row>
    <row r="351" spans="1:13">
      <c r="A351" t="str">
        <f t="shared" si="5"/>
        <v/>
      </c>
      <c r="B351" t="s">
        <v>383</v>
      </c>
      <c r="D351" t="s">
        <v>383</v>
      </c>
      <c r="E351">
        <v>5.45E-2</v>
      </c>
      <c r="F351">
        <v>353</v>
      </c>
      <c r="I351" t="s">
        <v>384</v>
      </c>
      <c r="J351">
        <v>0.46589999999999998</v>
      </c>
      <c r="L351" s="649" t="s">
        <v>107</v>
      </c>
      <c r="M351" s="217">
        <v>0.50949999999999995</v>
      </c>
    </row>
    <row r="352" spans="1:13" ht="15.75" thickBot="1">
      <c r="A352" t="str">
        <f t="shared" si="5"/>
        <v/>
      </c>
      <c r="B352" t="s">
        <v>384</v>
      </c>
      <c r="D352" t="s">
        <v>384</v>
      </c>
      <c r="E352">
        <v>0.46589999999999998</v>
      </c>
      <c r="F352">
        <v>189</v>
      </c>
      <c r="I352" t="s">
        <v>385</v>
      </c>
      <c r="J352">
        <v>0.86760000000000004</v>
      </c>
      <c r="L352" s="650"/>
      <c r="M352" s="218">
        <v>173</v>
      </c>
    </row>
    <row r="353" spans="1:13">
      <c r="A353" t="str">
        <f t="shared" si="5"/>
        <v/>
      </c>
      <c r="B353" t="s">
        <v>385</v>
      </c>
      <c r="D353" t="s">
        <v>385</v>
      </c>
      <c r="E353">
        <v>0.86760000000000004</v>
      </c>
      <c r="F353">
        <v>33</v>
      </c>
      <c r="I353" t="s">
        <v>386</v>
      </c>
      <c r="J353">
        <v>0.67910000000000004</v>
      </c>
      <c r="L353" s="649" t="s">
        <v>60</v>
      </c>
      <c r="M353" s="217">
        <v>0.50880000000000003</v>
      </c>
    </row>
    <row r="354" spans="1:13" ht="15.75" thickBot="1">
      <c r="A354" t="str">
        <f t="shared" si="5"/>
        <v/>
      </c>
      <c r="B354" t="s">
        <v>386</v>
      </c>
      <c r="D354" t="s">
        <v>386</v>
      </c>
      <c r="E354">
        <v>0.67910000000000004</v>
      </c>
      <c r="F354">
        <v>99</v>
      </c>
      <c r="I354" t="s">
        <v>387</v>
      </c>
      <c r="J354">
        <v>0.25040000000000001</v>
      </c>
      <c r="L354" s="650"/>
      <c r="M354" s="218">
        <v>174</v>
      </c>
    </row>
    <row r="355" spans="1:13">
      <c r="A355" t="str">
        <f t="shared" si="5"/>
        <v/>
      </c>
      <c r="B355" t="s">
        <v>387</v>
      </c>
      <c r="D355" t="s">
        <v>387</v>
      </c>
      <c r="E355">
        <v>0.25040000000000001</v>
      </c>
      <c r="F355">
        <v>283</v>
      </c>
      <c r="I355" t="s">
        <v>388</v>
      </c>
      <c r="J355">
        <v>0.80610000000000004</v>
      </c>
      <c r="L355" s="649" t="s">
        <v>341</v>
      </c>
      <c r="M355" s="217">
        <v>0.50460000000000005</v>
      </c>
    </row>
    <row r="356" spans="1:13" ht="15.75" thickBot="1">
      <c r="A356" t="str">
        <f t="shared" si="5"/>
        <v/>
      </c>
      <c r="B356" t="s">
        <v>388</v>
      </c>
      <c r="D356" t="s">
        <v>388</v>
      </c>
      <c r="E356">
        <v>0.80610000000000004</v>
      </c>
      <c r="F356">
        <v>58</v>
      </c>
      <c r="I356" t="s">
        <v>389</v>
      </c>
      <c r="J356">
        <v>0.94299999999999995</v>
      </c>
      <c r="L356" s="650"/>
      <c r="M356" s="218">
        <v>175</v>
      </c>
    </row>
    <row r="357" spans="1:13" ht="15.75" thickBot="1">
      <c r="A357" t="str">
        <f t="shared" si="5"/>
        <v/>
      </c>
      <c r="B357" t="s">
        <v>389</v>
      </c>
      <c r="D357" t="s">
        <v>389</v>
      </c>
      <c r="E357">
        <v>0.94299999999999995</v>
      </c>
      <c r="F357">
        <v>10</v>
      </c>
      <c r="I357" t="s">
        <v>390</v>
      </c>
      <c r="J357">
        <v>0.41099999999999998</v>
      </c>
      <c r="L357" s="63" t="s">
        <v>23</v>
      </c>
      <c r="M357" s="64" t="s">
        <v>417</v>
      </c>
    </row>
    <row r="358" spans="1:13">
      <c r="A358" t="str">
        <f t="shared" si="5"/>
        <v/>
      </c>
      <c r="B358" t="s">
        <v>390</v>
      </c>
      <c r="D358" t="s">
        <v>390</v>
      </c>
      <c r="E358">
        <v>0.41099999999999998</v>
      </c>
      <c r="F358">
        <v>209</v>
      </c>
      <c r="I358" t="s">
        <v>391</v>
      </c>
      <c r="J358">
        <v>0.40760000000000002</v>
      </c>
      <c r="L358" s="649" t="s">
        <v>61</v>
      </c>
      <c r="M358" s="217">
        <v>0.50080000000000002</v>
      </c>
    </row>
    <row r="359" spans="1:13" ht="15.75" thickBot="1">
      <c r="A359" t="str">
        <f t="shared" si="5"/>
        <v/>
      </c>
      <c r="B359" t="s">
        <v>391</v>
      </c>
      <c r="D359" t="s">
        <v>391</v>
      </c>
      <c r="E359">
        <v>0.40760000000000002</v>
      </c>
      <c r="F359">
        <v>210</v>
      </c>
      <c r="J359">
        <v>10</v>
      </c>
      <c r="L359" s="650"/>
      <c r="M359" s="218">
        <v>176</v>
      </c>
    </row>
    <row r="360" spans="1:13">
      <c r="J360">
        <v>27</v>
      </c>
      <c r="L360" s="649" t="s">
        <v>231</v>
      </c>
      <c r="M360" s="217">
        <v>0.49180000000000001</v>
      </c>
    </row>
    <row r="361" spans="1:13" ht="15.75" thickBot="1">
      <c r="J361">
        <v>28</v>
      </c>
      <c r="L361" s="650"/>
      <c r="M361" s="218">
        <v>177</v>
      </c>
    </row>
    <row r="362" spans="1:13">
      <c r="J362">
        <v>32</v>
      </c>
      <c r="L362" s="649" t="s">
        <v>338</v>
      </c>
      <c r="M362" s="217">
        <v>0.48980000000000001</v>
      </c>
    </row>
    <row r="363" spans="1:13" ht="15.75" thickBot="1">
      <c r="J363">
        <v>34</v>
      </c>
      <c r="L363" s="650"/>
      <c r="M363" s="218">
        <v>178</v>
      </c>
    </row>
    <row r="364" spans="1:13">
      <c r="J364">
        <v>35</v>
      </c>
      <c r="L364" s="649" t="s">
        <v>339</v>
      </c>
      <c r="M364" s="217">
        <v>0.48349999999999999</v>
      </c>
    </row>
    <row r="365" spans="1:13" ht="15.75" thickBot="1">
      <c r="J365">
        <v>38</v>
      </c>
      <c r="L365" s="650"/>
      <c r="M365" s="218">
        <v>179</v>
      </c>
    </row>
    <row r="366" spans="1:13">
      <c r="J366">
        <v>39</v>
      </c>
      <c r="L366" s="649" t="s">
        <v>113</v>
      </c>
      <c r="M366" s="217">
        <v>0.48230000000000001</v>
      </c>
    </row>
    <row r="367" spans="1:13" ht="15.75" thickBot="1">
      <c r="J367">
        <v>43</v>
      </c>
      <c r="L367" s="650"/>
      <c r="M367" s="218">
        <v>180</v>
      </c>
    </row>
    <row r="368" spans="1:13">
      <c r="J368">
        <v>44</v>
      </c>
      <c r="L368" s="649" t="s">
        <v>276</v>
      </c>
      <c r="M368" s="217">
        <v>0.48130000000000001</v>
      </c>
    </row>
    <row r="369" spans="10:13" ht="15.75" thickBot="1">
      <c r="J369">
        <v>46</v>
      </c>
      <c r="L369" s="650"/>
      <c r="M369" s="218">
        <v>181</v>
      </c>
    </row>
    <row r="370" spans="10:13">
      <c r="J370">
        <v>47</v>
      </c>
      <c r="L370" s="649" t="s">
        <v>126</v>
      </c>
      <c r="M370" s="217">
        <v>0.48120000000000002</v>
      </c>
    </row>
    <row r="371" spans="10:13" ht="15.75" thickBot="1">
      <c r="J371">
        <v>50</v>
      </c>
      <c r="L371" s="650"/>
      <c r="M371" s="218">
        <v>182</v>
      </c>
    </row>
    <row r="372" spans="10:13">
      <c r="J372">
        <v>51</v>
      </c>
      <c r="L372" s="649" t="s">
        <v>143</v>
      </c>
      <c r="M372" s="217">
        <v>0.48039999999999999</v>
      </c>
    </row>
    <row r="373" spans="10:13" ht="15.75" thickBot="1">
      <c r="J373">
        <v>53</v>
      </c>
      <c r="L373" s="650"/>
      <c r="M373" s="218">
        <v>183</v>
      </c>
    </row>
    <row r="374" spans="10:13">
      <c r="J374">
        <v>54</v>
      </c>
      <c r="L374" s="649" t="s">
        <v>362</v>
      </c>
      <c r="M374" s="217">
        <v>0.47939999999999999</v>
      </c>
    </row>
    <row r="375" spans="10:13" ht="15.75" thickBot="1">
      <c r="J375">
        <v>56</v>
      </c>
      <c r="L375" s="650"/>
      <c r="M375" s="218">
        <v>184</v>
      </c>
    </row>
    <row r="376" spans="10:13">
      <c r="J376">
        <v>57</v>
      </c>
      <c r="L376" s="649" t="s">
        <v>170</v>
      </c>
      <c r="M376" s="217">
        <v>0.4748</v>
      </c>
    </row>
    <row r="377" spans="10:13" ht="15.75" thickBot="1">
      <c r="J377">
        <v>59</v>
      </c>
      <c r="L377" s="650"/>
      <c r="M377" s="218">
        <v>185</v>
      </c>
    </row>
    <row r="378" spans="10:13">
      <c r="J378">
        <v>62</v>
      </c>
      <c r="L378" s="649" t="s">
        <v>310</v>
      </c>
      <c r="M378" s="217">
        <v>0.47260000000000002</v>
      </c>
    </row>
    <row r="379" spans="10:13" ht="15.75" thickBot="1">
      <c r="J379">
        <v>63</v>
      </c>
      <c r="L379" s="650"/>
      <c r="M379" s="218">
        <v>186</v>
      </c>
    </row>
    <row r="380" spans="10:13">
      <c r="J380">
        <v>64</v>
      </c>
      <c r="L380" s="13" t="s">
        <v>90</v>
      </c>
      <c r="M380" s="217">
        <v>0.46739999999999998</v>
      </c>
    </row>
    <row r="381" spans="10:13" ht="15.75" thickBot="1">
      <c r="J381">
        <v>65</v>
      </c>
      <c r="L381" s="14" t="s">
        <v>432</v>
      </c>
      <c r="M381" s="218">
        <v>187</v>
      </c>
    </row>
    <row r="382" spans="10:13">
      <c r="J382">
        <v>67</v>
      </c>
      <c r="L382" s="649" t="s">
        <v>124</v>
      </c>
      <c r="M382" s="217">
        <v>0.46610000000000001</v>
      </c>
    </row>
    <row r="383" spans="10:13" ht="15.75" thickBot="1">
      <c r="J383">
        <v>68</v>
      </c>
      <c r="L383" s="650"/>
      <c r="M383" s="218">
        <v>188</v>
      </c>
    </row>
    <row r="384" spans="10:13">
      <c r="J384">
        <v>69</v>
      </c>
      <c r="L384" s="649" t="s">
        <v>384</v>
      </c>
      <c r="M384" s="217">
        <v>0.46589999999999998</v>
      </c>
    </row>
    <row r="385" spans="10:13" ht="15.75" thickBot="1">
      <c r="J385">
        <v>70</v>
      </c>
      <c r="L385" s="650"/>
      <c r="M385" s="218">
        <v>189</v>
      </c>
    </row>
    <row r="386" spans="10:13">
      <c r="J386">
        <v>71</v>
      </c>
      <c r="L386" s="649" t="s">
        <v>49</v>
      </c>
      <c r="M386" s="217">
        <v>0.46229999999999999</v>
      </c>
    </row>
    <row r="387" spans="10:13" ht="15.75" thickBot="1">
      <c r="J387">
        <v>73</v>
      </c>
      <c r="L387" s="650"/>
      <c r="M387" s="218">
        <v>190</v>
      </c>
    </row>
    <row r="388" spans="10:13">
      <c r="J388">
        <v>74</v>
      </c>
      <c r="L388" s="649" t="s">
        <v>118</v>
      </c>
      <c r="M388" s="217">
        <v>0.46100000000000002</v>
      </c>
    </row>
    <row r="389" spans="10:13" ht="15.75" thickBot="1">
      <c r="J389">
        <v>75</v>
      </c>
      <c r="L389" s="650"/>
      <c r="M389" s="218">
        <v>191</v>
      </c>
    </row>
    <row r="390" spans="10:13">
      <c r="J390">
        <v>76</v>
      </c>
      <c r="L390" s="649" t="s">
        <v>292</v>
      </c>
      <c r="M390" s="217">
        <v>0.45750000000000002</v>
      </c>
    </row>
    <row r="391" spans="10:13" ht="15.75" thickBot="1">
      <c r="J391">
        <v>77</v>
      </c>
      <c r="L391" s="650"/>
      <c r="M391" s="218">
        <v>192</v>
      </c>
    </row>
    <row r="392" spans="10:13">
      <c r="J392">
        <v>79</v>
      </c>
      <c r="L392" s="649" t="s">
        <v>158</v>
      </c>
      <c r="M392" s="217">
        <v>0.45710000000000001</v>
      </c>
    </row>
    <row r="393" spans="10:13" ht="15.75" thickBot="1">
      <c r="J393">
        <v>80</v>
      </c>
      <c r="L393" s="650"/>
      <c r="M393" s="218">
        <v>193</v>
      </c>
    </row>
    <row r="394" spans="10:13">
      <c r="J394">
        <v>81</v>
      </c>
      <c r="L394" s="649" t="s">
        <v>197</v>
      </c>
      <c r="M394" s="217">
        <v>0.45440000000000003</v>
      </c>
    </row>
    <row r="395" spans="10:13" ht="15.75" thickBot="1">
      <c r="J395">
        <v>84</v>
      </c>
      <c r="L395" s="650"/>
      <c r="M395" s="218">
        <v>194</v>
      </c>
    </row>
    <row r="396" spans="10:13">
      <c r="J396">
        <v>85</v>
      </c>
      <c r="L396" s="649" t="s">
        <v>319</v>
      </c>
      <c r="M396" s="217">
        <v>0.44350000000000001</v>
      </c>
    </row>
    <row r="397" spans="10:13" ht="15.75" thickBot="1">
      <c r="J397">
        <v>87</v>
      </c>
      <c r="L397" s="650"/>
      <c r="M397" s="218">
        <v>195</v>
      </c>
    </row>
    <row r="398" spans="10:13">
      <c r="J398">
        <v>88</v>
      </c>
      <c r="L398" s="649" t="s">
        <v>364</v>
      </c>
      <c r="M398" s="217">
        <v>0.44330000000000003</v>
      </c>
    </row>
    <row r="399" spans="10:13" ht="15.75" thickBot="1">
      <c r="J399">
        <v>89</v>
      </c>
      <c r="L399" s="650"/>
      <c r="M399" s="218">
        <v>196</v>
      </c>
    </row>
    <row r="400" spans="10:13">
      <c r="J400">
        <v>90</v>
      </c>
      <c r="L400" s="649" t="s">
        <v>123</v>
      </c>
      <c r="M400" s="217">
        <v>0.44109999999999999</v>
      </c>
    </row>
    <row r="401" spans="10:13" ht="15.75" thickBot="1">
      <c r="J401">
        <v>91</v>
      </c>
      <c r="L401" s="650"/>
      <c r="M401" s="218">
        <v>197</v>
      </c>
    </row>
    <row r="402" spans="10:13">
      <c r="J402">
        <v>92</v>
      </c>
      <c r="L402" s="649" t="s">
        <v>68</v>
      </c>
      <c r="M402" s="217">
        <v>0.435</v>
      </c>
    </row>
    <row r="403" spans="10:13" ht="15.75" thickBot="1">
      <c r="J403">
        <v>93</v>
      </c>
      <c r="L403" s="650"/>
      <c r="M403" s="218">
        <v>198</v>
      </c>
    </row>
    <row r="404" spans="10:13">
      <c r="J404">
        <v>94</v>
      </c>
      <c r="L404" s="649" t="s">
        <v>70</v>
      </c>
      <c r="M404" s="217">
        <v>0.43259999999999998</v>
      </c>
    </row>
    <row r="405" spans="10:13" ht="15.75" thickBot="1">
      <c r="J405">
        <v>95</v>
      </c>
      <c r="L405" s="650"/>
      <c r="M405" s="218">
        <v>199</v>
      </c>
    </row>
    <row r="406" spans="10:13">
      <c r="J406">
        <v>96</v>
      </c>
      <c r="L406" s="13" t="s">
        <v>73</v>
      </c>
      <c r="M406" s="217">
        <v>0.43009999999999998</v>
      </c>
    </row>
    <row r="407" spans="10:13" ht="15.75" thickBot="1">
      <c r="J407">
        <v>97</v>
      </c>
      <c r="L407" s="14" t="s">
        <v>439</v>
      </c>
      <c r="M407" s="218">
        <v>200</v>
      </c>
    </row>
    <row r="408" spans="10:13" ht="15.75" thickBot="1">
      <c r="J408">
        <v>98</v>
      </c>
      <c r="L408" s="63" t="s">
        <v>23</v>
      </c>
      <c r="M408" s="64" t="s">
        <v>417</v>
      </c>
    </row>
    <row r="409" spans="10:13">
      <c r="J409">
        <v>99</v>
      </c>
      <c r="L409" s="649" t="s">
        <v>109</v>
      </c>
      <c r="M409" s="217">
        <v>0.42799999999999999</v>
      </c>
    </row>
    <row r="410" spans="10:13" ht="15.75" thickBot="1">
      <c r="J410">
        <v>100</v>
      </c>
      <c r="L410" s="650"/>
      <c r="M410" s="218">
        <v>201</v>
      </c>
    </row>
    <row r="411" spans="10:13">
      <c r="J411">
        <v>101</v>
      </c>
      <c r="L411" s="649" t="s">
        <v>259</v>
      </c>
      <c r="M411" s="217">
        <v>0.42670000000000002</v>
      </c>
    </row>
    <row r="412" spans="10:13" ht="15.75" thickBot="1">
      <c r="J412">
        <v>102</v>
      </c>
      <c r="L412" s="650"/>
      <c r="M412" s="218">
        <v>202</v>
      </c>
    </row>
    <row r="413" spans="10:13">
      <c r="J413">
        <v>103</v>
      </c>
      <c r="L413" s="649" t="s">
        <v>315</v>
      </c>
      <c r="M413" s="217">
        <v>0.42659999999999998</v>
      </c>
    </row>
    <row r="414" spans="10:13" ht="15.75" thickBot="1">
      <c r="J414">
        <v>104</v>
      </c>
      <c r="L414" s="650"/>
      <c r="M414" s="218">
        <v>203</v>
      </c>
    </row>
    <row r="415" spans="10:13">
      <c r="J415">
        <v>105</v>
      </c>
      <c r="L415" s="649" t="s">
        <v>345</v>
      </c>
      <c r="M415" s="217">
        <v>0.42259999999999998</v>
      </c>
    </row>
    <row r="416" spans="10:13" ht="15.75" thickBot="1">
      <c r="J416">
        <v>107</v>
      </c>
      <c r="L416" s="650"/>
      <c r="M416" s="218">
        <v>204</v>
      </c>
    </row>
    <row r="417" spans="10:13">
      <c r="J417">
        <v>108</v>
      </c>
      <c r="L417" s="649" t="s">
        <v>288</v>
      </c>
      <c r="M417" s="217">
        <v>0.42130000000000001</v>
      </c>
    </row>
    <row r="418" spans="10:13" ht="15.75" thickBot="1">
      <c r="J418">
        <v>110</v>
      </c>
      <c r="L418" s="650"/>
      <c r="M418" s="218">
        <v>205</v>
      </c>
    </row>
    <row r="419" spans="10:13">
      <c r="J419">
        <v>111</v>
      </c>
      <c r="L419" s="649" t="s">
        <v>183</v>
      </c>
      <c r="M419" s="217">
        <v>0.41959999999999997</v>
      </c>
    </row>
    <row r="420" spans="10:13" ht="15.75" thickBot="1">
      <c r="J420">
        <v>112</v>
      </c>
      <c r="L420" s="650"/>
      <c r="M420" s="218">
        <v>206</v>
      </c>
    </row>
    <row r="421" spans="10:13">
      <c r="J421">
        <v>114</v>
      </c>
      <c r="L421" s="649" t="s">
        <v>289</v>
      </c>
      <c r="M421" s="217">
        <v>0.41439999999999999</v>
      </c>
    </row>
    <row r="422" spans="10:13" ht="15.75" thickBot="1">
      <c r="J422">
        <v>115</v>
      </c>
      <c r="L422" s="650"/>
      <c r="M422" s="218">
        <v>207</v>
      </c>
    </row>
    <row r="423" spans="10:13">
      <c r="J423">
        <v>117</v>
      </c>
      <c r="L423" s="649" t="s">
        <v>264</v>
      </c>
      <c r="M423" s="217">
        <v>0.4128</v>
      </c>
    </row>
    <row r="424" spans="10:13" ht="15.75" thickBot="1">
      <c r="J424">
        <v>118</v>
      </c>
      <c r="L424" s="650"/>
      <c r="M424" s="218">
        <v>208</v>
      </c>
    </row>
    <row r="425" spans="10:13">
      <c r="J425">
        <v>119</v>
      </c>
      <c r="L425" s="13" t="s">
        <v>390</v>
      </c>
      <c r="M425" s="217">
        <v>0.41099999999999998</v>
      </c>
    </row>
    <row r="426" spans="10:13" ht="15.75" thickBot="1">
      <c r="J426">
        <v>120</v>
      </c>
      <c r="L426" s="14" t="s">
        <v>432</v>
      </c>
      <c r="M426" s="218">
        <v>209</v>
      </c>
    </row>
    <row r="427" spans="10:13">
      <c r="J427">
        <v>122</v>
      </c>
      <c r="L427" s="649" t="s">
        <v>391</v>
      </c>
      <c r="M427" s="217">
        <v>0.40760000000000002</v>
      </c>
    </row>
    <row r="428" spans="10:13" ht="15.75" thickBot="1">
      <c r="J428">
        <v>123</v>
      </c>
      <c r="L428" s="650"/>
      <c r="M428" s="218">
        <v>210</v>
      </c>
    </row>
    <row r="429" spans="10:13">
      <c r="J429">
        <v>124</v>
      </c>
      <c r="L429" s="649" t="s">
        <v>374</v>
      </c>
      <c r="M429" s="217">
        <v>0.40699999999999997</v>
      </c>
    </row>
    <row r="430" spans="10:13" ht="15.75" thickBot="1">
      <c r="J430">
        <v>125</v>
      </c>
      <c r="L430" s="650"/>
      <c r="M430" s="218">
        <v>211</v>
      </c>
    </row>
    <row r="431" spans="10:13">
      <c r="J431">
        <v>126</v>
      </c>
      <c r="L431" s="649" t="s">
        <v>145</v>
      </c>
      <c r="M431" s="217">
        <v>0.40629999999999999</v>
      </c>
    </row>
    <row r="432" spans="10:13" ht="15.75" thickBot="1">
      <c r="J432">
        <v>128</v>
      </c>
      <c r="L432" s="650"/>
      <c r="M432" s="218">
        <v>212</v>
      </c>
    </row>
    <row r="433" spans="10:13">
      <c r="J433">
        <v>129</v>
      </c>
      <c r="L433" s="649" t="s">
        <v>133</v>
      </c>
      <c r="M433" s="217">
        <v>0.4017</v>
      </c>
    </row>
    <row r="434" spans="10:13" ht="15.75" thickBot="1">
      <c r="J434">
        <v>130</v>
      </c>
      <c r="L434" s="650"/>
      <c r="M434" s="218">
        <v>213</v>
      </c>
    </row>
    <row r="435" spans="10:13">
      <c r="J435">
        <v>131</v>
      </c>
      <c r="L435" s="649" t="s">
        <v>155</v>
      </c>
      <c r="M435" s="217">
        <v>0.40160000000000001</v>
      </c>
    </row>
    <row r="436" spans="10:13" ht="15.75" thickBot="1">
      <c r="J436">
        <v>132</v>
      </c>
      <c r="L436" s="650"/>
      <c r="M436" s="218">
        <v>214</v>
      </c>
    </row>
    <row r="437" spans="10:13">
      <c r="J437">
        <v>134</v>
      </c>
      <c r="L437" s="649" t="s">
        <v>194</v>
      </c>
      <c r="M437" s="217">
        <v>0.39779999999999999</v>
      </c>
    </row>
    <row r="438" spans="10:13" ht="15.75" thickBot="1">
      <c r="J438">
        <v>135</v>
      </c>
      <c r="L438" s="650"/>
      <c r="M438" s="218">
        <v>215</v>
      </c>
    </row>
    <row r="439" spans="10:13">
      <c r="J439">
        <v>136</v>
      </c>
      <c r="L439" s="649" t="s">
        <v>154</v>
      </c>
      <c r="M439" s="217">
        <v>0.39410000000000001</v>
      </c>
    </row>
    <row r="440" spans="10:13" ht="15.75" thickBot="1">
      <c r="J440">
        <v>138</v>
      </c>
      <c r="L440" s="650"/>
      <c r="M440" s="218">
        <v>216</v>
      </c>
    </row>
    <row r="441" spans="10:13">
      <c r="J441">
        <v>139</v>
      </c>
      <c r="L441" s="649" t="s">
        <v>263</v>
      </c>
      <c r="M441" s="217">
        <v>0.39340000000000003</v>
      </c>
    </row>
    <row r="442" spans="10:13" ht="15.75" thickBot="1">
      <c r="J442">
        <v>140</v>
      </c>
      <c r="L442" s="650"/>
      <c r="M442" s="218">
        <v>217</v>
      </c>
    </row>
    <row r="443" spans="10:13">
      <c r="J443">
        <v>141</v>
      </c>
      <c r="L443" s="649" t="s">
        <v>352</v>
      </c>
      <c r="M443" s="217">
        <v>0.3836</v>
      </c>
    </row>
    <row r="444" spans="10:13" ht="15.75" thickBot="1">
      <c r="J444">
        <v>142</v>
      </c>
      <c r="L444" s="650"/>
      <c r="M444" s="218">
        <v>218</v>
      </c>
    </row>
    <row r="445" spans="10:13">
      <c r="J445">
        <v>143</v>
      </c>
      <c r="L445" s="13" t="s">
        <v>330</v>
      </c>
      <c r="M445" s="217">
        <v>0.38190000000000002</v>
      </c>
    </row>
    <row r="446" spans="10:13" ht="15.75" thickBot="1">
      <c r="J446">
        <v>144</v>
      </c>
      <c r="L446" s="14" t="s">
        <v>433</v>
      </c>
      <c r="M446" s="218">
        <v>219</v>
      </c>
    </row>
    <row r="447" spans="10:13">
      <c r="J447">
        <v>145</v>
      </c>
      <c r="L447" s="649" t="s">
        <v>334</v>
      </c>
      <c r="M447" s="217">
        <v>0.38080000000000003</v>
      </c>
    </row>
    <row r="448" spans="10:13" ht="15.75" thickBot="1">
      <c r="J448">
        <v>146</v>
      </c>
      <c r="L448" s="650"/>
      <c r="M448" s="218">
        <v>220</v>
      </c>
    </row>
    <row r="449" spans="10:13">
      <c r="J449">
        <v>147</v>
      </c>
      <c r="L449" s="649" t="s">
        <v>115</v>
      </c>
      <c r="M449" s="217">
        <v>0.38030000000000003</v>
      </c>
    </row>
    <row r="450" spans="10:13" ht="15.75" thickBot="1">
      <c r="J450">
        <v>148</v>
      </c>
      <c r="L450" s="650"/>
      <c r="M450" s="218">
        <v>221</v>
      </c>
    </row>
    <row r="451" spans="10:13">
      <c r="J451">
        <v>149</v>
      </c>
      <c r="L451" s="649" t="s">
        <v>349</v>
      </c>
      <c r="M451" s="217">
        <v>0.37669999999999998</v>
      </c>
    </row>
    <row r="452" spans="10:13" ht="15.75" thickBot="1">
      <c r="J452">
        <v>150</v>
      </c>
      <c r="L452" s="650"/>
      <c r="M452" s="218">
        <v>222</v>
      </c>
    </row>
    <row r="453" spans="10:13">
      <c r="J453">
        <v>151</v>
      </c>
      <c r="L453" s="649" t="s">
        <v>348</v>
      </c>
      <c r="M453" s="217">
        <v>0.3755</v>
      </c>
    </row>
    <row r="454" spans="10:13" ht="15.75" thickBot="1">
      <c r="J454">
        <v>152</v>
      </c>
      <c r="L454" s="650"/>
      <c r="M454" s="218">
        <v>223</v>
      </c>
    </row>
    <row r="455" spans="10:13">
      <c r="J455">
        <v>153</v>
      </c>
      <c r="L455" s="649" t="s">
        <v>234</v>
      </c>
      <c r="M455" s="217">
        <v>0.37540000000000001</v>
      </c>
    </row>
    <row r="456" spans="10:13" ht="15.75" thickBot="1">
      <c r="J456">
        <v>154</v>
      </c>
      <c r="L456" s="650"/>
      <c r="M456" s="218">
        <v>224</v>
      </c>
    </row>
    <row r="457" spans="10:13">
      <c r="J457">
        <v>155</v>
      </c>
      <c r="L457" s="649" t="s">
        <v>350</v>
      </c>
      <c r="M457" s="217">
        <v>0.37040000000000001</v>
      </c>
    </row>
    <row r="458" spans="10:13" ht="15.75" thickBot="1">
      <c r="J458">
        <v>156</v>
      </c>
      <c r="L458" s="650"/>
      <c r="M458" s="218">
        <v>225</v>
      </c>
    </row>
    <row r="459" spans="10:13" ht="15.75" thickBot="1">
      <c r="J459">
        <v>157</v>
      </c>
      <c r="L459" s="63" t="s">
        <v>23</v>
      </c>
      <c r="M459" s="64" t="s">
        <v>417</v>
      </c>
    </row>
    <row r="460" spans="10:13">
      <c r="J460">
        <v>158</v>
      </c>
      <c r="L460" s="13" t="s">
        <v>135</v>
      </c>
      <c r="M460" s="217">
        <v>0.37040000000000001</v>
      </c>
    </row>
    <row r="461" spans="10:13" ht="15.75" thickBot="1">
      <c r="J461">
        <v>159</v>
      </c>
      <c r="L461" s="14" t="s">
        <v>430</v>
      </c>
      <c r="M461" s="218">
        <v>226</v>
      </c>
    </row>
    <row r="462" spans="10:13">
      <c r="J462">
        <v>160</v>
      </c>
      <c r="L462" s="649" t="s">
        <v>169</v>
      </c>
      <c r="M462" s="217">
        <v>0.36870000000000003</v>
      </c>
    </row>
    <row r="463" spans="10:13" ht="15.75" thickBot="1">
      <c r="J463">
        <v>162</v>
      </c>
      <c r="L463" s="650"/>
      <c r="M463" s="218">
        <v>227</v>
      </c>
    </row>
    <row r="464" spans="10:13">
      <c r="J464">
        <v>163</v>
      </c>
      <c r="L464" s="649" t="s">
        <v>327</v>
      </c>
      <c r="M464" s="217">
        <v>0.36849999999999999</v>
      </c>
    </row>
    <row r="465" spans="10:13" ht="15.75" thickBot="1">
      <c r="J465">
        <v>165</v>
      </c>
      <c r="L465" s="650"/>
      <c r="M465" s="218">
        <v>228</v>
      </c>
    </row>
    <row r="466" spans="10:13">
      <c r="J466">
        <v>166</v>
      </c>
      <c r="L466" s="649" t="s">
        <v>55</v>
      </c>
      <c r="M466" s="217">
        <v>0.36570000000000003</v>
      </c>
    </row>
    <row r="467" spans="10:13" ht="15.75" thickBot="1">
      <c r="J467">
        <v>167</v>
      </c>
      <c r="L467" s="650"/>
      <c r="M467" s="218">
        <v>229</v>
      </c>
    </row>
    <row r="468" spans="10:13">
      <c r="J468">
        <v>168</v>
      </c>
      <c r="L468" s="649" t="s">
        <v>297</v>
      </c>
      <c r="M468" s="217">
        <v>0.3649</v>
      </c>
    </row>
    <row r="469" spans="10:13" ht="15.75" thickBot="1">
      <c r="J469">
        <v>169</v>
      </c>
      <c r="L469" s="650"/>
      <c r="M469" s="218">
        <v>230</v>
      </c>
    </row>
    <row r="470" spans="10:13">
      <c r="J470">
        <v>170</v>
      </c>
      <c r="L470" s="649" t="s">
        <v>261</v>
      </c>
      <c r="M470" s="217">
        <v>0.35970000000000002</v>
      </c>
    </row>
    <row r="471" spans="10:13" ht="15.75" thickBot="1">
      <c r="J471">
        <v>171</v>
      </c>
      <c r="L471" s="650"/>
      <c r="M471" s="218">
        <v>231</v>
      </c>
    </row>
    <row r="472" spans="10:13">
      <c r="J472">
        <v>173</v>
      </c>
      <c r="L472" s="649" t="s">
        <v>437</v>
      </c>
      <c r="M472" s="217">
        <v>0.35909999999999997</v>
      </c>
    </row>
    <row r="473" spans="10:13" ht="15.75" thickBot="1">
      <c r="J473">
        <v>174</v>
      </c>
      <c r="L473" s="650"/>
      <c r="M473" s="218">
        <v>232</v>
      </c>
    </row>
    <row r="474" spans="10:13">
      <c r="J474">
        <v>175</v>
      </c>
      <c r="L474" s="649" t="s">
        <v>239</v>
      </c>
      <c r="M474" s="217">
        <v>0.35560000000000003</v>
      </c>
    </row>
    <row r="475" spans="10:13" ht="15.75" thickBot="1">
      <c r="J475">
        <v>176</v>
      </c>
      <c r="L475" s="650"/>
      <c r="M475" s="218">
        <v>233</v>
      </c>
    </row>
    <row r="476" spans="10:13">
      <c r="J476">
        <v>177</v>
      </c>
      <c r="L476" s="649" t="s">
        <v>191</v>
      </c>
      <c r="M476" s="217">
        <v>0.35520000000000002</v>
      </c>
    </row>
    <row r="477" spans="10:13" ht="15.75" thickBot="1">
      <c r="J477">
        <v>178</v>
      </c>
      <c r="L477" s="650"/>
      <c r="M477" s="218">
        <v>234</v>
      </c>
    </row>
    <row r="478" spans="10:13">
      <c r="J478">
        <v>179</v>
      </c>
      <c r="L478" s="649" t="s">
        <v>307</v>
      </c>
      <c r="M478" s="217">
        <v>0.35349999999999998</v>
      </c>
    </row>
    <row r="479" spans="10:13" ht="15.75" thickBot="1">
      <c r="J479">
        <v>180</v>
      </c>
      <c r="L479" s="650"/>
      <c r="M479" s="218">
        <v>235</v>
      </c>
    </row>
    <row r="480" spans="10:13">
      <c r="J480">
        <v>181</v>
      </c>
      <c r="L480" s="649" t="s">
        <v>120</v>
      </c>
      <c r="M480" s="217">
        <v>0.34810000000000002</v>
      </c>
    </row>
    <row r="481" spans="10:13" ht="15.75" thickBot="1">
      <c r="J481">
        <v>182</v>
      </c>
      <c r="L481" s="650"/>
      <c r="M481" s="218">
        <v>236</v>
      </c>
    </row>
    <row r="482" spans="10:13">
      <c r="J482">
        <v>183</v>
      </c>
      <c r="L482" s="649" t="s">
        <v>358</v>
      </c>
      <c r="M482" s="217">
        <v>0.34560000000000002</v>
      </c>
    </row>
    <row r="483" spans="10:13" ht="15.75" thickBot="1">
      <c r="J483">
        <v>184</v>
      </c>
      <c r="L483" s="650"/>
      <c r="M483" s="218">
        <v>237</v>
      </c>
    </row>
    <row r="484" spans="10:13">
      <c r="J484">
        <v>185</v>
      </c>
      <c r="L484" s="649" t="s">
        <v>265</v>
      </c>
      <c r="M484" s="217">
        <v>0.34350000000000003</v>
      </c>
    </row>
    <row r="485" spans="10:13" ht="15.75" thickBot="1">
      <c r="J485">
        <v>186</v>
      </c>
      <c r="L485" s="650"/>
      <c r="M485" s="218">
        <v>238</v>
      </c>
    </row>
    <row r="486" spans="10:13">
      <c r="J486">
        <v>188</v>
      </c>
      <c r="L486" s="649" t="s">
        <v>62</v>
      </c>
      <c r="M486" s="217">
        <v>0.34089999999999998</v>
      </c>
    </row>
    <row r="487" spans="10:13" ht="15.75" thickBot="1">
      <c r="J487">
        <v>189</v>
      </c>
      <c r="L487" s="650"/>
      <c r="M487" s="218">
        <v>239</v>
      </c>
    </row>
    <row r="488" spans="10:13">
      <c r="J488">
        <v>190</v>
      </c>
      <c r="L488" s="649" t="s">
        <v>163</v>
      </c>
      <c r="M488" s="217">
        <v>0.33710000000000001</v>
      </c>
    </row>
    <row r="489" spans="10:13" ht="15.75" thickBot="1">
      <c r="J489">
        <v>191</v>
      </c>
      <c r="L489" s="650"/>
      <c r="M489" s="218">
        <v>240</v>
      </c>
    </row>
    <row r="490" spans="10:13">
      <c r="J490">
        <v>192</v>
      </c>
      <c r="L490" s="649" t="s">
        <v>441</v>
      </c>
      <c r="M490" s="217">
        <v>0.33689999999999998</v>
      </c>
    </row>
    <row r="491" spans="10:13" ht="15.75" thickBot="1">
      <c r="J491">
        <v>193</v>
      </c>
      <c r="L491" s="650"/>
      <c r="M491" s="218">
        <v>241</v>
      </c>
    </row>
    <row r="492" spans="10:13">
      <c r="J492">
        <v>194</v>
      </c>
      <c r="L492" s="649" t="s">
        <v>351</v>
      </c>
      <c r="M492" s="217">
        <v>0.33500000000000002</v>
      </c>
    </row>
    <row r="493" spans="10:13" ht="15.75" thickBot="1">
      <c r="J493">
        <v>195</v>
      </c>
      <c r="L493" s="650"/>
      <c r="M493" s="218">
        <v>242</v>
      </c>
    </row>
    <row r="494" spans="10:13">
      <c r="J494">
        <v>196</v>
      </c>
      <c r="L494" s="649" t="s">
        <v>98</v>
      </c>
      <c r="M494" s="217">
        <v>0.33279999999999998</v>
      </c>
    </row>
    <row r="495" spans="10:13" ht="15.75" thickBot="1">
      <c r="J495">
        <v>197</v>
      </c>
      <c r="L495" s="650"/>
      <c r="M495" s="218">
        <v>243</v>
      </c>
    </row>
    <row r="496" spans="10:13">
      <c r="J496">
        <v>198</v>
      </c>
      <c r="L496" s="13" t="s">
        <v>286</v>
      </c>
      <c r="M496" s="217">
        <v>0.33079999999999998</v>
      </c>
    </row>
    <row r="497" spans="10:13" ht="15.75" thickBot="1">
      <c r="J497">
        <v>199</v>
      </c>
      <c r="L497" s="14" t="s">
        <v>434</v>
      </c>
      <c r="M497" s="218">
        <v>244</v>
      </c>
    </row>
    <row r="498" spans="10:13">
      <c r="J498">
        <v>201</v>
      </c>
      <c r="L498" s="649" t="s">
        <v>192</v>
      </c>
      <c r="M498" s="217">
        <v>0.32829999999999998</v>
      </c>
    </row>
    <row r="499" spans="10:13" ht="15.75" thickBot="1">
      <c r="J499">
        <v>202</v>
      </c>
      <c r="L499" s="650"/>
      <c r="M499" s="218">
        <v>245</v>
      </c>
    </row>
    <row r="500" spans="10:13">
      <c r="J500">
        <v>203</v>
      </c>
      <c r="L500" s="649" t="s">
        <v>344</v>
      </c>
      <c r="M500" s="217">
        <v>0.3256</v>
      </c>
    </row>
    <row r="501" spans="10:13" ht="15.75" thickBot="1">
      <c r="J501">
        <v>204</v>
      </c>
      <c r="L501" s="650"/>
      <c r="M501" s="218">
        <v>246</v>
      </c>
    </row>
    <row r="502" spans="10:13">
      <c r="J502">
        <v>205</v>
      </c>
      <c r="L502" s="649" t="s">
        <v>304</v>
      </c>
      <c r="M502" s="217">
        <v>0.32550000000000001</v>
      </c>
    </row>
    <row r="503" spans="10:13" ht="15.75" thickBot="1">
      <c r="J503">
        <v>206</v>
      </c>
      <c r="L503" s="650"/>
      <c r="M503" s="218">
        <v>247</v>
      </c>
    </row>
    <row r="504" spans="10:13">
      <c r="J504">
        <v>207</v>
      </c>
      <c r="L504" s="649" t="s">
        <v>256</v>
      </c>
      <c r="M504" s="217">
        <v>0.31990000000000002</v>
      </c>
    </row>
    <row r="505" spans="10:13" ht="15.75" thickBot="1">
      <c r="J505">
        <v>208</v>
      </c>
      <c r="L505" s="650"/>
      <c r="M505" s="218">
        <v>248</v>
      </c>
    </row>
    <row r="506" spans="10:13">
      <c r="J506">
        <v>210</v>
      </c>
      <c r="L506" s="649" t="s">
        <v>188</v>
      </c>
      <c r="M506" s="217">
        <v>0.31979999999999997</v>
      </c>
    </row>
    <row r="507" spans="10:13" ht="15.75" thickBot="1">
      <c r="J507">
        <v>211</v>
      </c>
      <c r="L507" s="650"/>
      <c r="M507" s="218">
        <v>249</v>
      </c>
    </row>
    <row r="508" spans="10:13">
      <c r="J508">
        <v>212</v>
      </c>
      <c r="L508" s="649" t="s">
        <v>376</v>
      </c>
      <c r="M508" s="217">
        <v>0.31740000000000002</v>
      </c>
    </row>
    <row r="509" spans="10:13" ht="15.75" thickBot="1">
      <c r="J509">
        <v>213</v>
      </c>
      <c r="L509" s="650"/>
      <c r="M509" s="218">
        <v>250</v>
      </c>
    </row>
    <row r="510" spans="10:13" ht="15.75" thickBot="1">
      <c r="J510">
        <v>214</v>
      </c>
      <c r="L510" s="63" t="s">
        <v>23</v>
      </c>
      <c r="M510" s="64" t="s">
        <v>417</v>
      </c>
    </row>
    <row r="511" spans="10:13">
      <c r="J511">
        <v>215</v>
      </c>
      <c r="L511" s="649" t="s">
        <v>144</v>
      </c>
      <c r="M511" s="217">
        <v>0.31219999999999998</v>
      </c>
    </row>
    <row r="512" spans="10:13" ht="15.75" thickBot="1">
      <c r="J512">
        <v>216</v>
      </c>
      <c r="L512" s="650"/>
      <c r="M512" s="218">
        <v>251</v>
      </c>
    </row>
    <row r="513" spans="10:13">
      <c r="J513">
        <v>217</v>
      </c>
      <c r="L513" s="649" t="s">
        <v>287</v>
      </c>
      <c r="M513" s="215">
        <v>0.30580000000000002</v>
      </c>
    </row>
    <row r="514" spans="10:13" ht="15.75" thickBot="1">
      <c r="J514">
        <v>218</v>
      </c>
      <c r="L514" s="650"/>
      <c r="M514" s="216">
        <v>252</v>
      </c>
    </row>
    <row r="515" spans="10:13">
      <c r="J515">
        <v>220</v>
      </c>
      <c r="L515" s="649" t="s">
        <v>52</v>
      </c>
      <c r="M515" s="219">
        <v>0.30199999999999999</v>
      </c>
    </row>
    <row r="516" spans="10:13" ht="15.75" thickBot="1">
      <c r="J516">
        <v>221</v>
      </c>
      <c r="L516" s="650"/>
      <c r="M516" s="220">
        <v>253</v>
      </c>
    </row>
    <row r="517" spans="10:13">
      <c r="J517">
        <v>222</v>
      </c>
      <c r="L517" s="13" t="s">
        <v>233</v>
      </c>
      <c r="M517" s="221">
        <v>0.30049999999999999</v>
      </c>
    </row>
    <row r="518" spans="10:13" ht="15.75" thickBot="1">
      <c r="J518">
        <v>223</v>
      </c>
      <c r="L518" s="14" t="s">
        <v>430</v>
      </c>
      <c r="M518" s="222">
        <v>254</v>
      </c>
    </row>
    <row r="519" spans="10:13">
      <c r="J519">
        <v>224</v>
      </c>
      <c r="L519" s="649" t="s">
        <v>117</v>
      </c>
      <c r="M519" s="223">
        <v>0.30020000000000002</v>
      </c>
    </row>
    <row r="520" spans="10:13" ht="15.75" thickBot="1">
      <c r="J520">
        <v>225</v>
      </c>
      <c r="L520" s="650"/>
      <c r="M520" s="224">
        <v>255</v>
      </c>
    </row>
    <row r="521" spans="10:13">
      <c r="J521">
        <v>227</v>
      </c>
      <c r="L521" s="649" t="s">
        <v>177</v>
      </c>
      <c r="M521" s="225">
        <v>0.2964</v>
      </c>
    </row>
    <row r="522" spans="10:13" ht="15.75" thickBot="1">
      <c r="J522">
        <v>228</v>
      </c>
      <c r="L522" s="650"/>
      <c r="M522" s="226">
        <v>256</v>
      </c>
    </row>
    <row r="523" spans="10:13">
      <c r="J523">
        <v>229</v>
      </c>
      <c r="L523" s="649" t="s">
        <v>196</v>
      </c>
      <c r="M523" s="227">
        <v>0.29620000000000002</v>
      </c>
    </row>
    <row r="524" spans="10:13" ht="15.75" thickBot="1">
      <c r="J524">
        <v>230</v>
      </c>
      <c r="L524" s="650"/>
      <c r="M524" s="228">
        <v>257</v>
      </c>
    </row>
    <row r="525" spans="10:13">
      <c r="J525">
        <v>231</v>
      </c>
      <c r="L525" s="649" t="s">
        <v>306</v>
      </c>
      <c r="M525" s="229">
        <v>0.29509999999999997</v>
      </c>
    </row>
    <row r="526" spans="10:13" ht="15.75" thickBot="1">
      <c r="J526">
        <v>232</v>
      </c>
      <c r="L526" s="650"/>
      <c r="M526" s="230">
        <v>258</v>
      </c>
    </row>
    <row r="527" spans="10:13">
      <c r="J527">
        <v>233</v>
      </c>
      <c r="L527" s="649" t="s">
        <v>337</v>
      </c>
      <c r="M527" s="229">
        <v>0.29270000000000002</v>
      </c>
    </row>
    <row r="528" spans="10:13" ht="15.75" thickBot="1">
      <c r="J528">
        <v>234</v>
      </c>
      <c r="L528" s="650"/>
      <c r="M528" s="230">
        <v>259</v>
      </c>
    </row>
    <row r="529" spans="10:13">
      <c r="J529">
        <v>235</v>
      </c>
      <c r="L529" s="649" t="s">
        <v>247</v>
      </c>
      <c r="M529" s="231">
        <v>0.2898</v>
      </c>
    </row>
    <row r="530" spans="10:13" ht="15.75" thickBot="1">
      <c r="J530">
        <v>236</v>
      </c>
      <c r="L530" s="650"/>
      <c r="M530" s="232">
        <v>260</v>
      </c>
    </row>
    <row r="531" spans="10:13">
      <c r="J531">
        <v>237</v>
      </c>
      <c r="L531" s="649" t="s">
        <v>114</v>
      </c>
      <c r="M531" s="233">
        <v>0.28949999999999998</v>
      </c>
    </row>
    <row r="532" spans="10:13" ht="15.75" thickBot="1">
      <c r="J532">
        <v>238</v>
      </c>
      <c r="L532" s="650"/>
      <c r="M532" s="234">
        <v>261</v>
      </c>
    </row>
    <row r="533" spans="10:13">
      <c r="J533">
        <v>239</v>
      </c>
      <c r="L533" s="649" t="s">
        <v>268</v>
      </c>
      <c r="M533" s="235">
        <v>0.28910000000000002</v>
      </c>
    </row>
    <row r="534" spans="10:13" ht="15.75" thickBot="1">
      <c r="J534">
        <v>240</v>
      </c>
      <c r="L534" s="650"/>
      <c r="M534" s="236">
        <v>262</v>
      </c>
    </row>
    <row r="535" spans="10:13">
      <c r="J535">
        <v>241</v>
      </c>
      <c r="L535" s="649" t="s">
        <v>325</v>
      </c>
      <c r="M535" s="237">
        <v>0.2878</v>
      </c>
    </row>
    <row r="536" spans="10:13" ht="15.75" thickBot="1">
      <c r="J536">
        <v>242</v>
      </c>
      <c r="L536" s="650"/>
      <c r="M536" s="238">
        <v>263</v>
      </c>
    </row>
    <row r="537" spans="10:13">
      <c r="J537">
        <v>243</v>
      </c>
      <c r="L537" s="649" t="s">
        <v>180</v>
      </c>
      <c r="M537" s="239">
        <v>0.28699999999999998</v>
      </c>
    </row>
    <row r="538" spans="10:13" ht="15.75" thickBot="1">
      <c r="J538">
        <v>245</v>
      </c>
      <c r="L538" s="650"/>
      <c r="M538" s="240">
        <v>264</v>
      </c>
    </row>
    <row r="539" spans="10:13">
      <c r="J539">
        <v>246</v>
      </c>
      <c r="L539" s="649" t="s">
        <v>131</v>
      </c>
      <c r="M539" s="239">
        <v>0.28510000000000002</v>
      </c>
    </row>
    <row r="540" spans="10:13" ht="15.75" thickBot="1">
      <c r="J540">
        <v>247</v>
      </c>
      <c r="L540" s="650"/>
      <c r="M540" s="240">
        <v>265</v>
      </c>
    </row>
    <row r="541" spans="10:13">
      <c r="J541">
        <v>248</v>
      </c>
      <c r="L541" s="649" t="s">
        <v>215</v>
      </c>
      <c r="M541" s="241">
        <v>0.28189999999999998</v>
      </c>
    </row>
    <row r="542" spans="10:13" ht="15.75" thickBot="1">
      <c r="J542">
        <v>249</v>
      </c>
      <c r="L542" s="650"/>
      <c r="M542" s="242">
        <v>266</v>
      </c>
    </row>
    <row r="543" spans="10:13">
      <c r="J543">
        <v>250</v>
      </c>
      <c r="L543" s="649" t="s">
        <v>53</v>
      </c>
      <c r="M543" s="243">
        <v>0.27929999999999999</v>
      </c>
    </row>
    <row r="544" spans="10:13" ht="15.75" thickBot="1">
      <c r="J544">
        <v>251</v>
      </c>
      <c r="L544" s="650"/>
      <c r="M544" s="244">
        <v>267</v>
      </c>
    </row>
    <row r="545" spans="10:13">
      <c r="J545">
        <v>252</v>
      </c>
      <c r="L545" s="649" t="s">
        <v>260</v>
      </c>
      <c r="M545" s="245">
        <v>0.2787</v>
      </c>
    </row>
    <row r="546" spans="10:13" ht="15.75" thickBot="1">
      <c r="J546">
        <v>253</v>
      </c>
      <c r="L546" s="650"/>
      <c r="M546" s="246">
        <v>268</v>
      </c>
    </row>
    <row r="547" spans="10:13">
      <c r="J547">
        <v>255</v>
      </c>
      <c r="L547" s="649" t="s">
        <v>229</v>
      </c>
      <c r="M547" s="247">
        <v>0.2777</v>
      </c>
    </row>
    <row r="548" spans="10:13" ht="15.75" thickBot="1">
      <c r="J548">
        <v>256</v>
      </c>
      <c r="L548" s="650"/>
      <c r="M548" s="248">
        <v>269</v>
      </c>
    </row>
    <row r="549" spans="10:13">
      <c r="J549">
        <v>257</v>
      </c>
      <c r="L549" s="13" t="s">
        <v>65</v>
      </c>
      <c r="M549" s="249">
        <v>0.27579999999999999</v>
      </c>
    </row>
    <row r="550" spans="10:13" ht="15.75" thickBot="1">
      <c r="J550">
        <v>258</v>
      </c>
      <c r="L550" s="14" t="s">
        <v>433</v>
      </c>
      <c r="M550" s="250">
        <v>270</v>
      </c>
    </row>
    <row r="551" spans="10:13">
      <c r="J551">
        <v>259</v>
      </c>
      <c r="L551" s="649" t="s">
        <v>212</v>
      </c>
      <c r="M551" s="251">
        <v>0.2747</v>
      </c>
    </row>
    <row r="552" spans="10:13" ht="15.75" thickBot="1">
      <c r="J552">
        <v>260</v>
      </c>
      <c r="L552" s="650"/>
      <c r="M552" s="252">
        <v>271</v>
      </c>
    </row>
    <row r="553" spans="10:13">
      <c r="J553">
        <v>261</v>
      </c>
      <c r="L553" s="649" t="s">
        <v>36</v>
      </c>
      <c r="M553" s="253">
        <v>0.27460000000000001</v>
      </c>
    </row>
    <row r="554" spans="10:13" ht="15.75" thickBot="1">
      <c r="J554">
        <v>262</v>
      </c>
      <c r="L554" s="650"/>
      <c r="M554" s="254">
        <v>272</v>
      </c>
    </row>
    <row r="555" spans="10:13">
      <c r="J555">
        <v>263</v>
      </c>
      <c r="L555" s="649" t="s">
        <v>302</v>
      </c>
      <c r="M555" s="255">
        <v>0.27229999999999999</v>
      </c>
    </row>
    <row r="556" spans="10:13" ht="15.75" thickBot="1">
      <c r="J556">
        <v>264</v>
      </c>
      <c r="L556" s="650"/>
      <c r="M556" s="256">
        <v>273</v>
      </c>
    </row>
    <row r="557" spans="10:13">
      <c r="J557">
        <v>265</v>
      </c>
      <c r="L557" s="649" t="s">
        <v>236</v>
      </c>
      <c r="M557" s="257">
        <v>0.27210000000000001</v>
      </c>
    </row>
    <row r="558" spans="10:13" ht="15.75" thickBot="1">
      <c r="J558">
        <v>266</v>
      </c>
      <c r="L558" s="650"/>
      <c r="M558" s="258">
        <v>274</v>
      </c>
    </row>
    <row r="559" spans="10:13">
      <c r="J559">
        <v>267</v>
      </c>
      <c r="L559" s="649" t="s">
        <v>378</v>
      </c>
      <c r="M559" s="259">
        <v>0.26340000000000002</v>
      </c>
    </row>
    <row r="560" spans="10:13" ht="15.75" thickBot="1">
      <c r="J560">
        <v>268</v>
      </c>
      <c r="L560" s="650"/>
      <c r="M560" s="260">
        <v>275</v>
      </c>
    </row>
    <row r="561" spans="10:13" ht="15.75" thickBot="1">
      <c r="J561">
        <v>269</v>
      </c>
      <c r="L561" s="63" t="s">
        <v>23</v>
      </c>
      <c r="M561" s="64" t="s">
        <v>417</v>
      </c>
    </row>
    <row r="562" spans="10:13">
      <c r="J562">
        <v>271</v>
      </c>
      <c r="L562" s="649" t="s">
        <v>313</v>
      </c>
      <c r="M562" s="261">
        <v>0.2631</v>
      </c>
    </row>
    <row r="563" spans="10:13" ht="15.75" thickBot="1">
      <c r="J563">
        <v>272</v>
      </c>
      <c r="L563" s="650"/>
      <c r="M563" s="262">
        <v>276</v>
      </c>
    </row>
    <row r="564" spans="10:13">
      <c r="J564">
        <v>273</v>
      </c>
      <c r="L564" s="649" t="s">
        <v>71</v>
      </c>
      <c r="M564" s="263">
        <v>0.26190000000000002</v>
      </c>
    </row>
    <row r="565" spans="10:13" ht="15.75" thickBot="1">
      <c r="J565">
        <v>274</v>
      </c>
      <c r="L565" s="650"/>
      <c r="M565" s="264">
        <v>277</v>
      </c>
    </row>
    <row r="566" spans="10:13">
      <c r="J566">
        <v>275</v>
      </c>
      <c r="L566" s="649" t="s">
        <v>66</v>
      </c>
      <c r="M566" s="265">
        <v>0.25779999999999997</v>
      </c>
    </row>
    <row r="567" spans="10:13" ht="15.75" thickBot="1">
      <c r="J567">
        <v>276</v>
      </c>
      <c r="L567" s="650"/>
      <c r="M567" s="266">
        <v>278</v>
      </c>
    </row>
    <row r="568" spans="10:13">
      <c r="J568">
        <v>277</v>
      </c>
      <c r="L568" s="649" t="s">
        <v>72</v>
      </c>
      <c r="M568" s="267">
        <v>0.2571</v>
      </c>
    </row>
    <row r="569" spans="10:13" ht="15.75" thickBot="1">
      <c r="J569">
        <v>278</v>
      </c>
      <c r="L569" s="650"/>
      <c r="M569" s="268">
        <v>279</v>
      </c>
    </row>
    <row r="570" spans="10:13">
      <c r="J570">
        <v>279</v>
      </c>
      <c r="L570" s="649" t="s">
        <v>232</v>
      </c>
      <c r="M570" s="269">
        <v>0.2571</v>
      </c>
    </row>
    <row r="571" spans="10:13" ht="15.75" thickBot="1">
      <c r="J571">
        <v>280</v>
      </c>
      <c r="L571" s="650"/>
      <c r="M571" s="270">
        <v>280</v>
      </c>
    </row>
    <row r="572" spans="10:13">
      <c r="J572">
        <v>281</v>
      </c>
      <c r="L572" s="649" t="s">
        <v>431</v>
      </c>
      <c r="M572" s="271">
        <v>0.25340000000000001</v>
      </c>
    </row>
    <row r="573" spans="10:13" ht="15.75" thickBot="1">
      <c r="J573">
        <v>282</v>
      </c>
      <c r="L573" s="650"/>
      <c r="M573" s="272">
        <v>281</v>
      </c>
    </row>
    <row r="574" spans="10:13">
      <c r="J574">
        <v>284</v>
      </c>
      <c r="L574" s="649" t="s">
        <v>198</v>
      </c>
      <c r="M574" s="273">
        <v>0.2505</v>
      </c>
    </row>
    <row r="575" spans="10:13" ht="15.75" thickBot="1">
      <c r="J575">
        <v>285</v>
      </c>
      <c r="L575" s="650"/>
      <c r="M575" s="274">
        <v>282</v>
      </c>
    </row>
    <row r="576" spans="10:13">
      <c r="J576">
        <v>286</v>
      </c>
      <c r="L576" s="13" t="s">
        <v>387</v>
      </c>
      <c r="M576" s="275">
        <v>0.25040000000000001</v>
      </c>
    </row>
    <row r="577" spans="10:13" ht="15.75" thickBot="1">
      <c r="J577">
        <v>287</v>
      </c>
      <c r="L577" s="14" t="s">
        <v>430</v>
      </c>
      <c r="M577" s="276">
        <v>283</v>
      </c>
    </row>
    <row r="578" spans="10:13">
      <c r="J578">
        <v>288</v>
      </c>
      <c r="L578" s="649" t="s">
        <v>42</v>
      </c>
      <c r="M578" s="277">
        <v>0.24959999999999999</v>
      </c>
    </row>
    <row r="579" spans="10:13" ht="15.75" thickBot="1">
      <c r="J579">
        <v>289</v>
      </c>
      <c r="L579" s="650"/>
      <c r="M579" s="278">
        <v>284</v>
      </c>
    </row>
    <row r="580" spans="10:13">
      <c r="J580">
        <v>290</v>
      </c>
      <c r="L580" s="649" t="s">
        <v>357</v>
      </c>
      <c r="M580" s="279">
        <v>0.24640000000000001</v>
      </c>
    </row>
    <row r="581" spans="10:13" ht="15.75" thickBot="1">
      <c r="J581">
        <v>291</v>
      </c>
      <c r="L581" s="650"/>
      <c r="M581" s="280">
        <v>285</v>
      </c>
    </row>
    <row r="582" spans="10:13">
      <c r="J582">
        <v>292</v>
      </c>
      <c r="L582" s="649" t="s">
        <v>172</v>
      </c>
      <c r="M582" s="281">
        <v>0.24440000000000001</v>
      </c>
    </row>
    <row r="583" spans="10:13" ht="15.75" thickBot="1">
      <c r="J583">
        <v>293</v>
      </c>
      <c r="L583" s="650"/>
      <c r="M583" s="282">
        <v>286</v>
      </c>
    </row>
    <row r="584" spans="10:13">
      <c r="J584">
        <v>294</v>
      </c>
      <c r="L584" s="649" t="s">
        <v>440</v>
      </c>
      <c r="M584" s="283">
        <v>0.24</v>
      </c>
    </row>
    <row r="585" spans="10:13" ht="15.75" thickBot="1">
      <c r="J585">
        <v>295</v>
      </c>
      <c r="L585" s="650"/>
      <c r="M585" s="284">
        <v>287</v>
      </c>
    </row>
    <row r="586" spans="10:13">
      <c r="J586">
        <v>296</v>
      </c>
      <c r="L586" s="649" t="s">
        <v>278</v>
      </c>
      <c r="M586" s="285">
        <v>0.23699999999999999</v>
      </c>
    </row>
    <row r="587" spans="10:13" ht="15.75" thickBot="1">
      <c r="J587">
        <v>297</v>
      </c>
      <c r="L587" s="650"/>
      <c r="M587" s="286">
        <v>288</v>
      </c>
    </row>
    <row r="588" spans="10:13">
      <c r="J588">
        <v>298</v>
      </c>
      <c r="L588" s="649" t="s">
        <v>237</v>
      </c>
      <c r="M588" s="287">
        <v>0.23649999999999999</v>
      </c>
    </row>
    <row r="589" spans="10:13" ht="15.75" thickBot="1">
      <c r="J589">
        <v>299</v>
      </c>
      <c r="L589" s="650"/>
      <c r="M589" s="288">
        <v>289</v>
      </c>
    </row>
    <row r="590" spans="10:13">
      <c r="J590">
        <v>300</v>
      </c>
      <c r="L590" s="649" t="s">
        <v>240</v>
      </c>
      <c r="M590" s="289">
        <v>0.23480000000000001</v>
      </c>
    </row>
    <row r="591" spans="10:13" ht="15.75" thickBot="1">
      <c r="J591">
        <v>301</v>
      </c>
      <c r="L591" s="650"/>
      <c r="M591" s="290">
        <v>290</v>
      </c>
    </row>
    <row r="592" spans="10:13">
      <c r="J592">
        <v>302</v>
      </c>
      <c r="L592" s="649" t="s">
        <v>326</v>
      </c>
      <c r="M592" s="291">
        <v>0.23469999999999999</v>
      </c>
    </row>
    <row r="593" spans="10:13" ht="15.75" thickBot="1">
      <c r="J593">
        <v>303</v>
      </c>
      <c r="L593" s="650"/>
      <c r="M593" s="292">
        <v>291</v>
      </c>
    </row>
    <row r="594" spans="10:13">
      <c r="J594">
        <v>304</v>
      </c>
      <c r="L594" s="649" t="s">
        <v>50</v>
      </c>
      <c r="M594" s="293">
        <v>0.23419999999999999</v>
      </c>
    </row>
    <row r="595" spans="10:13" ht="15.75" thickBot="1">
      <c r="J595">
        <v>305</v>
      </c>
      <c r="L595" s="650"/>
      <c r="M595" s="294">
        <v>292</v>
      </c>
    </row>
    <row r="596" spans="10:13">
      <c r="J596">
        <v>306</v>
      </c>
      <c r="L596" s="649" t="s">
        <v>95</v>
      </c>
      <c r="M596" s="295">
        <v>0.2278</v>
      </c>
    </row>
    <row r="597" spans="10:13" ht="15.75" thickBot="1">
      <c r="J597">
        <v>307</v>
      </c>
      <c r="L597" s="650"/>
      <c r="M597" s="296">
        <v>293</v>
      </c>
    </row>
    <row r="598" spans="10:13">
      <c r="J598">
        <v>308</v>
      </c>
      <c r="L598" s="649" t="s">
        <v>438</v>
      </c>
      <c r="M598" s="297">
        <v>0.22750000000000001</v>
      </c>
    </row>
    <row r="599" spans="10:13" ht="15.75" thickBot="1">
      <c r="J599">
        <v>309</v>
      </c>
      <c r="L599" s="650"/>
      <c r="M599" s="298">
        <v>294</v>
      </c>
    </row>
    <row r="600" spans="10:13">
      <c r="J600">
        <v>310</v>
      </c>
      <c r="L600" s="649" t="s">
        <v>281</v>
      </c>
      <c r="M600" s="299">
        <v>0.22189999999999999</v>
      </c>
    </row>
    <row r="601" spans="10:13" ht="15.75" thickBot="1">
      <c r="J601">
        <v>311</v>
      </c>
      <c r="L601" s="650"/>
      <c r="M601" s="300">
        <v>295</v>
      </c>
    </row>
    <row r="602" spans="10:13">
      <c r="J602">
        <v>312</v>
      </c>
      <c r="L602" s="649" t="s">
        <v>74</v>
      </c>
      <c r="M602" s="301">
        <v>0.22</v>
      </c>
    </row>
    <row r="603" spans="10:13" ht="15.75" thickBot="1">
      <c r="J603">
        <v>313</v>
      </c>
      <c r="L603" s="650"/>
      <c r="M603" s="302">
        <v>296</v>
      </c>
    </row>
    <row r="604" spans="10:13">
      <c r="J604">
        <v>314</v>
      </c>
      <c r="L604" s="649" t="s">
        <v>274</v>
      </c>
      <c r="M604" s="303">
        <v>0.2195</v>
      </c>
    </row>
    <row r="605" spans="10:13" ht="15.75" thickBot="1">
      <c r="J605">
        <v>315</v>
      </c>
      <c r="L605" s="650"/>
      <c r="M605" s="304">
        <v>297</v>
      </c>
    </row>
    <row r="606" spans="10:13">
      <c r="J606">
        <v>316</v>
      </c>
      <c r="L606" s="649" t="s">
        <v>140</v>
      </c>
      <c r="M606" s="305">
        <v>0.21779999999999999</v>
      </c>
    </row>
    <row r="607" spans="10:13" ht="15.75" thickBot="1">
      <c r="J607">
        <v>317</v>
      </c>
      <c r="L607" s="650"/>
      <c r="M607" s="306">
        <v>298</v>
      </c>
    </row>
    <row r="608" spans="10:13">
      <c r="J608">
        <v>318</v>
      </c>
      <c r="L608" s="649" t="s">
        <v>301</v>
      </c>
      <c r="M608" s="307">
        <v>0.21729999999999999</v>
      </c>
    </row>
    <row r="609" spans="10:13" ht="15.75" thickBot="1">
      <c r="J609">
        <v>319</v>
      </c>
      <c r="L609" s="650"/>
      <c r="M609" s="308">
        <v>299</v>
      </c>
    </row>
    <row r="610" spans="10:13">
      <c r="J610">
        <v>320</v>
      </c>
      <c r="L610" s="649" t="s">
        <v>243</v>
      </c>
      <c r="M610" s="309">
        <v>0.21560000000000001</v>
      </c>
    </row>
    <row r="611" spans="10:13" ht="15.75" thickBot="1">
      <c r="J611">
        <v>321</v>
      </c>
      <c r="L611" s="650"/>
      <c r="M611" s="310">
        <v>300</v>
      </c>
    </row>
    <row r="612" spans="10:13" ht="15.75" thickBot="1">
      <c r="J612">
        <v>322</v>
      </c>
      <c r="L612" s="63" t="s">
        <v>23</v>
      </c>
      <c r="M612" s="64" t="s">
        <v>417</v>
      </c>
    </row>
    <row r="613" spans="10:13">
      <c r="J613">
        <v>323</v>
      </c>
      <c r="L613" s="649" t="s">
        <v>273</v>
      </c>
      <c r="M613" s="311">
        <v>0.21510000000000001</v>
      </c>
    </row>
    <row r="614" spans="10:13" ht="15.75" thickBot="1">
      <c r="J614">
        <v>324</v>
      </c>
      <c r="L614" s="650"/>
      <c r="M614" s="312">
        <v>301</v>
      </c>
    </row>
    <row r="615" spans="10:13">
      <c r="J615">
        <v>325</v>
      </c>
      <c r="L615" s="649" t="s">
        <v>40</v>
      </c>
      <c r="M615" s="313">
        <v>0.21299999999999999</v>
      </c>
    </row>
    <row r="616" spans="10:13" ht="15.75" thickBot="1">
      <c r="J616">
        <v>326</v>
      </c>
      <c r="L616" s="650"/>
      <c r="M616" s="314">
        <v>302</v>
      </c>
    </row>
    <row r="617" spans="10:13">
      <c r="J617">
        <v>327</v>
      </c>
      <c r="L617" s="649" t="s">
        <v>41</v>
      </c>
      <c r="M617" s="315">
        <v>0.21129999999999999</v>
      </c>
    </row>
    <row r="618" spans="10:13" ht="15.75" thickBot="1">
      <c r="J618">
        <v>328</v>
      </c>
      <c r="L618" s="650"/>
      <c r="M618" s="316">
        <v>303</v>
      </c>
    </row>
    <row r="619" spans="10:13">
      <c r="J619">
        <v>329</v>
      </c>
      <c r="L619" s="649" t="s">
        <v>122</v>
      </c>
      <c r="M619" s="317">
        <v>0.20749999999999999</v>
      </c>
    </row>
    <row r="620" spans="10:13" ht="15.75" thickBot="1">
      <c r="J620">
        <v>330</v>
      </c>
      <c r="L620" s="650"/>
      <c r="M620" s="318">
        <v>304</v>
      </c>
    </row>
    <row r="621" spans="10:13">
      <c r="J621">
        <v>331</v>
      </c>
      <c r="L621" s="649" t="s">
        <v>353</v>
      </c>
      <c r="M621" s="319">
        <v>0.20699999999999999</v>
      </c>
    </row>
    <row r="622" spans="10:13" ht="15.75" thickBot="1">
      <c r="J622">
        <v>332</v>
      </c>
      <c r="L622" s="650"/>
      <c r="M622" s="320">
        <v>305</v>
      </c>
    </row>
    <row r="623" spans="10:13">
      <c r="J623">
        <v>333</v>
      </c>
      <c r="L623" s="649" t="s">
        <v>77</v>
      </c>
      <c r="M623" s="321">
        <v>0.20619999999999999</v>
      </c>
    </row>
    <row r="624" spans="10:13" ht="15.75" thickBot="1">
      <c r="J624">
        <v>334</v>
      </c>
      <c r="L624" s="650"/>
      <c r="M624" s="322">
        <v>306</v>
      </c>
    </row>
    <row r="625" spans="10:13">
      <c r="J625">
        <v>335</v>
      </c>
      <c r="L625" s="649" t="s">
        <v>116</v>
      </c>
      <c r="M625" s="323">
        <v>0.20150000000000001</v>
      </c>
    </row>
    <row r="626" spans="10:13" ht="15.75" thickBot="1">
      <c r="J626">
        <v>336</v>
      </c>
      <c r="L626" s="650"/>
      <c r="M626" s="324">
        <v>307</v>
      </c>
    </row>
    <row r="627" spans="10:13">
      <c r="J627">
        <v>337</v>
      </c>
      <c r="L627" s="649" t="s">
        <v>201</v>
      </c>
      <c r="M627" s="325">
        <v>0.19689999999999999</v>
      </c>
    </row>
    <row r="628" spans="10:13" ht="15.75" thickBot="1">
      <c r="J628">
        <v>338</v>
      </c>
      <c r="L628" s="650"/>
      <c r="M628" s="326">
        <v>308</v>
      </c>
    </row>
    <row r="629" spans="10:13">
      <c r="J629">
        <v>339</v>
      </c>
      <c r="L629" s="649" t="s">
        <v>312</v>
      </c>
      <c r="M629" s="327">
        <v>0.1958</v>
      </c>
    </row>
    <row r="630" spans="10:13" ht="15.75" thickBot="1">
      <c r="J630">
        <v>340</v>
      </c>
      <c r="L630" s="650"/>
      <c r="M630" s="328">
        <v>309</v>
      </c>
    </row>
    <row r="631" spans="10:13">
      <c r="J631">
        <v>341</v>
      </c>
      <c r="L631" s="649" t="s">
        <v>178</v>
      </c>
      <c r="M631" s="329">
        <v>0.19270000000000001</v>
      </c>
    </row>
    <row r="632" spans="10:13" ht="15.75" thickBot="1">
      <c r="J632">
        <v>342</v>
      </c>
      <c r="L632" s="650"/>
      <c r="M632" s="330">
        <v>310</v>
      </c>
    </row>
    <row r="633" spans="10:13">
      <c r="J633">
        <v>343</v>
      </c>
      <c r="L633" s="649" t="s">
        <v>267</v>
      </c>
      <c r="M633" s="331">
        <v>0.19089999999999999</v>
      </c>
    </row>
    <row r="634" spans="10:13" ht="15.75" thickBot="1">
      <c r="J634">
        <v>344</v>
      </c>
      <c r="L634" s="650"/>
      <c r="M634" s="332">
        <v>311</v>
      </c>
    </row>
    <row r="635" spans="10:13">
      <c r="J635">
        <v>345</v>
      </c>
      <c r="L635" s="649" t="s">
        <v>173</v>
      </c>
      <c r="M635" s="333">
        <v>0.19040000000000001</v>
      </c>
    </row>
    <row r="636" spans="10:13" ht="15.75" thickBot="1">
      <c r="J636">
        <v>346</v>
      </c>
      <c r="L636" s="650"/>
      <c r="M636" s="334">
        <v>312</v>
      </c>
    </row>
    <row r="637" spans="10:13">
      <c r="J637">
        <v>347</v>
      </c>
      <c r="L637" s="649" t="s">
        <v>279</v>
      </c>
      <c r="M637" s="335">
        <v>0.18920000000000001</v>
      </c>
    </row>
    <row r="638" spans="10:13" ht="15.75" thickBot="1">
      <c r="J638">
        <v>348</v>
      </c>
      <c r="L638" s="650"/>
      <c r="M638" s="336">
        <v>313</v>
      </c>
    </row>
    <row r="639" spans="10:13">
      <c r="J639">
        <v>349</v>
      </c>
      <c r="L639" s="649" t="s">
        <v>305</v>
      </c>
      <c r="M639" s="337">
        <v>0.18590000000000001</v>
      </c>
    </row>
    <row r="640" spans="10:13" ht="15.75" thickBot="1">
      <c r="J640">
        <v>350</v>
      </c>
      <c r="L640" s="650"/>
      <c r="M640" s="338">
        <v>314</v>
      </c>
    </row>
    <row r="641" spans="10:13">
      <c r="J641">
        <v>351</v>
      </c>
      <c r="L641" s="649" t="s">
        <v>282</v>
      </c>
      <c r="M641" s="339">
        <v>0.1799</v>
      </c>
    </row>
    <row r="642" spans="10:13" ht="15.75" thickBot="1">
      <c r="J642">
        <v>352</v>
      </c>
      <c r="L642" s="650"/>
      <c r="M642" s="340">
        <v>315</v>
      </c>
    </row>
    <row r="643" spans="10:13">
      <c r="J643">
        <v>353</v>
      </c>
      <c r="L643" s="649" t="s">
        <v>296</v>
      </c>
      <c r="M643" s="341">
        <v>0.17949999999999999</v>
      </c>
    </row>
    <row r="644" spans="10:13" ht="15.75" thickBot="1">
      <c r="J644">
        <v>354</v>
      </c>
      <c r="L644" s="650"/>
      <c r="M644" s="342">
        <v>316</v>
      </c>
    </row>
    <row r="645" spans="10:13">
      <c r="J645">
        <v>355</v>
      </c>
      <c r="L645" s="649" t="s">
        <v>103</v>
      </c>
      <c r="M645" s="343">
        <v>0.17510000000000001</v>
      </c>
    </row>
    <row r="646" spans="10:13" ht="15.75" thickBot="1">
      <c r="J646">
        <v>356</v>
      </c>
      <c r="L646" s="650"/>
      <c r="M646" s="344">
        <v>317</v>
      </c>
    </row>
    <row r="647" spans="10:13">
      <c r="J647">
        <v>357</v>
      </c>
      <c r="L647" s="649" t="s">
        <v>309</v>
      </c>
      <c r="M647" s="345">
        <v>0.16039999999999999</v>
      </c>
    </row>
    <row r="648" spans="10:13" ht="15.75" thickBot="1">
      <c r="J648">
        <v>358</v>
      </c>
      <c r="L648" s="650"/>
      <c r="M648" s="346">
        <v>318</v>
      </c>
    </row>
    <row r="649" spans="10:13">
      <c r="L649" s="649" t="s">
        <v>58</v>
      </c>
      <c r="M649" s="347">
        <v>0.15909999999999999</v>
      </c>
    </row>
    <row r="650" spans="10:13" ht="15.75" thickBot="1">
      <c r="L650" s="650"/>
      <c r="M650" s="348">
        <v>319</v>
      </c>
    </row>
    <row r="651" spans="10:13">
      <c r="L651" s="649" t="s">
        <v>151</v>
      </c>
      <c r="M651" s="349">
        <v>0.15890000000000001</v>
      </c>
    </row>
    <row r="652" spans="10:13" ht="15.75" thickBot="1">
      <c r="L652" s="650"/>
      <c r="M652" s="350">
        <v>320</v>
      </c>
    </row>
    <row r="653" spans="10:13">
      <c r="L653" s="649" t="s">
        <v>381</v>
      </c>
      <c r="M653" s="351">
        <v>0.15840000000000001</v>
      </c>
    </row>
    <row r="654" spans="10:13" ht="15.75" thickBot="1">
      <c r="L654" s="650"/>
      <c r="M654" s="352">
        <v>321</v>
      </c>
    </row>
    <row r="655" spans="10:13">
      <c r="L655" s="649" t="s">
        <v>219</v>
      </c>
      <c r="M655" s="353">
        <v>0.15759999999999999</v>
      </c>
    </row>
    <row r="656" spans="10:13" ht="15.75" thickBot="1">
      <c r="L656" s="650"/>
      <c r="M656" s="354">
        <v>322</v>
      </c>
    </row>
    <row r="657" spans="12:13">
      <c r="L657" s="649" t="s">
        <v>356</v>
      </c>
      <c r="M657" s="355">
        <v>0.15609999999999999</v>
      </c>
    </row>
    <row r="658" spans="12:13" ht="15.75" thickBot="1">
      <c r="L658" s="650"/>
      <c r="M658" s="356">
        <v>323</v>
      </c>
    </row>
    <row r="659" spans="12:13">
      <c r="L659" s="649" t="s">
        <v>318</v>
      </c>
      <c r="M659" s="357">
        <v>0.15340000000000001</v>
      </c>
    </row>
    <row r="660" spans="12:13" ht="15.75" thickBot="1">
      <c r="L660" s="650"/>
      <c r="M660" s="358">
        <v>324</v>
      </c>
    </row>
    <row r="661" spans="12:13">
      <c r="L661" s="649" t="s">
        <v>363</v>
      </c>
      <c r="M661" s="359">
        <v>0.1522</v>
      </c>
    </row>
    <row r="662" spans="12:13" ht="15.75" thickBot="1">
      <c r="L662" s="650"/>
      <c r="M662" s="360">
        <v>325</v>
      </c>
    </row>
    <row r="663" spans="12:13" ht="15.75" thickBot="1">
      <c r="L663" s="63" t="s">
        <v>23</v>
      </c>
      <c r="M663" s="64" t="s">
        <v>417</v>
      </c>
    </row>
    <row r="664" spans="12:13">
      <c r="L664" s="649" t="s">
        <v>48</v>
      </c>
      <c r="M664" s="361">
        <v>0.1515</v>
      </c>
    </row>
    <row r="665" spans="12:13" ht="15.75" thickBot="1">
      <c r="L665" s="650"/>
      <c r="M665" s="362">
        <v>326</v>
      </c>
    </row>
    <row r="666" spans="12:13">
      <c r="L666" s="649" t="s">
        <v>207</v>
      </c>
      <c r="M666" s="363">
        <v>0.14199999999999999</v>
      </c>
    </row>
    <row r="667" spans="12:13" ht="15.75" thickBot="1">
      <c r="L667" s="650"/>
      <c r="M667" s="364">
        <v>327</v>
      </c>
    </row>
    <row r="668" spans="12:13">
      <c r="L668" s="649" t="s">
        <v>245</v>
      </c>
      <c r="M668" s="365">
        <v>0.14130000000000001</v>
      </c>
    </row>
    <row r="669" spans="12:13" ht="15.75" thickBot="1">
      <c r="L669" s="650"/>
      <c r="M669" s="366">
        <v>328</v>
      </c>
    </row>
    <row r="670" spans="12:13">
      <c r="L670" s="649" t="s">
        <v>78</v>
      </c>
      <c r="M670" s="367">
        <v>0.14069999999999999</v>
      </c>
    </row>
    <row r="671" spans="12:13" ht="15.75" thickBot="1">
      <c r="L671" s="650"/>
      <c r="M671" s="368">
        <v>329</v>
      </c>
    </row>
    <row r="672" spans="12:13">
      <c r="L672" s="649" t="s">
        <v>141</v>
      </c>
      <c r="M672" s="369">
        <v>0.13300000000000001</v>
      </c>
    </row>
    <row r="673" spans="12:13" ht="15.75" thickBot="1">
      <c r="L673" s="650"/>
      <c r="M673" s="370">
        <v>330</v>
      </c>
    </row>
    <row r="674" spans="12:13">
      <c r="L674" s="649" t="s">
        <v>138</v>
      </c>
      <c r="M674" s="371">
        <v>0.13220000000000001</v>
      </c>
    </row>
    <row r="675" spans="12:13" ht="15.75" thickBot="1">
      <c r="L675" s="650"/>
      <c r="M675" s="372">
        <v>331</v>
      </c>
    </row>
    <row r="676" spans="12:13">
      <c r="L676" s="649" t="s">
        <v>266</v>
      </c>
      <c r="M676" s="373">
        <v>0.12820000000000001</v>
      </c>
    </row>
    <row r="677" spans="12:13" ht="15.75" thickBot="1">
      <c r="L677" s="650"/>
      <c r="M677" s="374">
        <v>332</v>
      </c>
    </row>
    <row r="678" spans="12:13">
      <c r="L678" s="649" t="s">
        <v>142</v>
      </c>
      <c r="M678" s="375">
        <v>0.12720000000000001</v>
      </c>
    </row>
    <row r="679" spans="12:13" ht="15.75" thickBot="1">
      <c r="L679" s="650"/>
      <c r="M679" s="376">
        <v>333</v>
      </c>
    </row>
    <row r="680" spans="12:13">
      <c r="L680" s="649" t="s">
        <v>57</v>
      </c>
      <c r="M680" s="377">
        <v>0.12130000000000001</v>
      </c>
    </row>
    <row r="681" spans="12:13" ht="15.75" thickBot="1">
      <c r="L681" s="650"/>
      <c r="M681" s="378">
        <v>334</v>
      </c>
    </row>
    <row r="682" spans="12:13">
      <c r="L682" s="649" t="s">
        <v>175</v>
      </c>
      <c r="M682" s="379">
        <v>0.1085</v>
      </c>
    </row>
    <row r="683" spans="12:13" ht="15.75" thickBot="1">
      <c r="L683" s="650"/>
      <c r="M683" s="380">
        <v>335</v>
      </c>
    </row>
    <row r="684" spans="12:13">
      <c r="L684" s="649" t="s">
        <v>39</v>
      </c>
      <c r="M684" s="381">
        <v>0.10100000000000001</v>
      </c>
    </row>
    <row r="685" spans="12:13" ht="15.75" thickBot="1">
      <c r="L685" s="650"/>
      <c r="M685" s="382">
        <v>336</v>
      </c>
    </row>
    <row r="686" spans="12:13">
      <c r="L686" s="649" t="s">
        <v>238</v>
      </c>
      <c r="M686" s="383">
        <v>9.9199999999999997E-2</v>
      </c>
    </row>
    <row r="687" spans="12:13" ht="15.75" thickBot="1">
      <c r="L687" s="650"/>
      <c r="M687" s="384">
        <v>337</v>
      </c>
    </row>
    <row r="688" spans="12:13">
      <c r="L688" s="649" t="s">
        <v>79</v>
      </c>
      <c r="M688" s="385">
        <v>9.7699999999999995E-2</v>
      </c>
    </row>
    <row r="689" spans="12:13" ht="15.75" thickBot="1">
      <c r="L689" s="650"/>
      <c r="M689" s="386">
        <v>338</v>
      </c>
    </row>
    <row r="690" spans="12:13">
      <c r="L690" s="649" t="s">
        <v>249</v>
      </c>
      <c r="M690" s="426">
        <v>9.7600000000000006E-2</v>
      </c>
    </row>
    <row r="691" spans="12:13" ht="15.75" thickBot="1">
      <c r="L691" s="650"/>
      <c r="M691" s="427">
        <v>339</v>
      </c>
    </row>
    <row r="692" spans="12:13">
      <c r="L692" s="649" t="s">
        <v>152</v>
      </c>
      <c r="M692" s="389">
        <v>9.7600000000000006E-2</v>
      </c>
    </row>
    <row r="693" spans="12:13" ht="15.75" thickBot="1">
      <c r="L693" s="650"/>
      <c r="M693" s="390">
        <v>340</v>
      </c>
    </row>
    <row r="694" spans="12:13">
      <c r="L694" s="649" t="s">
        <v>174</v>
      </c>
      <c r="M694" s="391">
        <v>9.3899999999999997E-2</v>
      </c>
    </row>
    <row r="695" spans="12:13" ht="15.75" thickBot="1">
      <c r="L695" s="650"/>
      <c r="M695" s="392">
        <v>341</v>
      </c>
    </row>
    <row r="696" spans="12:13">
      <c r="L696" s="649" t="s">
        <v>82</v>
      </c>
      <c r="M696" s="393">
        <v>9.0200000000000002E-2</v>
      </c>
    </row>
    <row r="697" spans="12:13" ht="15.75" thickBot="1">
      <c r="L697" s="650"/>
      <c r="M697" s="394">
        <v>342</v>
      </c>
    </row>
    <row r="698" spans="12:13">
      <c r="L698" s="649" t="s">
        <v>85</v>
      </c>
      <c r="M698" s="395">
        <v>8.8900000000000007E-2</v>
      </c>
    </row>
    <row r="699" spans="12:13" ht="15.75" thickBot="1">
      <c r="L699" s="650"/>
      <c r="M699" s="396">
        <v>343</v>
      </c>
    </row>
    <row r="700" spans="12:13">
      <c r="L700" s="649" t="s">
        <v>224</v>
      </c>
      <c r="M700" s="397">
        <v>8.7300000000000003E-2</v>
      </c>
    </row>
    <row r="701" spans="12:13" ht="15.75" thickBot="1">
      <c r="L701" s="650"/>
      <c r="M701" s="398">
        <v>344</v>
      </c>
    </row>
    <row r="702" spans="12:13">
      <c r="L702" s="649" t="s">
        <v>119</v>
      </c>
      <c r="M702" s="399">
        <v>8.3199999999999996E-2</v>
      </c>
    </row>
    <row r="703" spans="12:13" ht="15.75" thickBot="1">
      <c r="L703" s="650"/>
      <c r="M703" s="400">
        <v>345</v>
      </c>
    </row>
    <row r="704" spans="12:13">
      <c r="L704" s="649" t="s">
        <v>43</v>
      </c>
      <c r="M704" s="401">
        <v>8.1799999999999998E-2</v>
      </c>
    </row>
    <row r="705" spans="12:13" ht="15.75" thickBot="1">
      <c r="L705" s="650"/>
      <c r="M705" s="402">
        <v>346</v>
      </c>
    </row>
    <row r="706" spans="12:13">
      <c r="L706" s="649" t="s">
        <v>218</v>
      </c>
      <c r="M706" s="403">
        <v>7.9100000000000004E-2</v>
      </c>
    </row>
    <row r="707" spans="12:13" ht="15.75" thickBot="1">
      <c r="L707" s="650"/>
      <c r="M707" s="404">
        <v>347</v>
      </c>
    </row>
    <row r="708" spans="12:13">
      <c r="L708" s="649" t="s">
        <v>156</v>
      </c>
      <c r="M708" s="405">
        <v>7.8600000000000003E-2</v>
      </c>
    </row>
    <row r="709" spans="12:13" ht="15.75" thickBot="1">
      <c r="L709" s="650"/>
      <c r="M709" s="406">
        <v>348</v>
      </c>
    </row>
    <row r="710" spans="12:13">
      <c r="L710" s="649" t="s">
        <v>80</v>
      </c>
      <c r="M710" s="407">
        <v>7.6200000000000004E-2</v>
      </c>
    </row>
    <row r="711" spans="12:13" ht="15.75" thickBot="1">
      <c r="L711" s="650"/>
      <c r="M711" s="408">
        <v>349</v>
      </c>
    </row>
    <row r="712" spans="12:13">
      <c r="L712" s="649" t="s">
        <v>147</v>
      </c>
      <c r="M712" s="409">
        <v>5.8500000000000003E-2</v>
      </c>
    </row>
    <row r="713" spans="12:13" ht="15.75" thickBot="1">
      <c r="L713" s="650"/>
      <c r="M713" s="410">
        <v>350</v>
      </c>
    </row>
    <row r="714" spans="12:13">
      <c r="L714" s="649" t="s">
        <v>442</v>
      </c>
      <c r="M714" s="411">
        <v>5.6000000000000001E-2</v>
      </c>
    </row>
    <row r="715" spans="12:13" ht="15.75" thickBot="1">
      <c r="L715" s="650"/>
      <c r="M715" s="412">
        <v>351</v>
      </c>
    </row>
    <row r="716" spans="12:13">
      <c r="L716" s="649" t="s">
        <v>93</v>
      </c>
      <c r="M716" s="411">
        <v>5.5199999999999999E-2</v>
      </c>
    </row>
    <row r="717" spans="12:13" ht="15.75" thickBot="1">
      <c r="L717" s="650"/>
      <c r="M717" s="412">
        <v>352</v>
      </c>
    </row>
    <row r="718" spans="12:13">
      <c r="L718" s="649" t="s">
        <v>383</v>
      </c>
      <c r="M718" s="411">
        <v>5.45E-2</v>
      </c>
    </row>
    <row r="719" spans="12:13" ht="15.75" thickBot="1">
      <c r="L719" s="650"/>
      <c r="M719" s="412">
        <v>353</v>
      </c>
    </row>
    <row r="720" spans="12:13">
      <c r="L720" s="649" t="s">
        <v>211</v>
      </c>
      <c r="M720" s="411">
        <v>4.8599999999999997E-2</v>
      </c>
    </row>
    <row r="721" spans="12:13" ht="15.75" thickBot="1">
      <c r="L721" s="650"/>
      <c r="M721" s="412">
        <v>354</v>
      </c>
    </row>
    <row r="722" spans="12:13">
      <c r="L722" s="649" t="s">
        <v>112</v>
      </c>
      <c r="M722" s="411">
        <v>3.5700000000000003E-2</v>
      </c>
    </row>
    <row r="723" spans="12:13" ht="15.75" thickBot="1">
      <c r="L723" s="650"/>
      <c r="M723" s="412">
        <v>355</v>
      </c>
    </row>
    <row r="724" spans="12:13">
      <c r="L724" s="649" t="s">
        <v>190</v>
      </c>
      <c r="M724" s="411">
        <v>3.5200000000000002E-2</v>
      </c>
    </row>
    <row r="725" spans="12:13" ht="15.75" thickBot="1">
      <c r="L725" s="650"/>
      <c r="M725" s="412">
        <v>356</v>
      </c>
    </row>
    <row r="726" spans="12:13">
      <c r="L726" s="649" t="s">
        <v>162</v>
      </c>
      <c r="M726" s="411">
        <v>2.98E-2</v>
      </c>
    </row>
    <row r="727" spans="12:13" ht="15.75" thickBot="1">
      <c r="L727" s="650"/>
      <c r="M727" s="412">
        <v>357</v>
      </c>
    </row>
    <row r="728" spans="12:13">
      <c r="L728" s="649" t="s">
        <v>102</v>
      </c>
      <c r="M728" s="411">
        <v>2.6599999999999999E-2</v>
      </c>
    </row>
    <row r="729" spans="12:13" ht="15.75" thickBot="1">
      <c r="L729" s="650"/>
      <c r="M729" s="412">
        <v>358</v>
      </c>
    </row>
    <row r="730" spans="12:13" ht="15.75" thickBot="1">
      <c r="L730" s="63" t="s">
        <v>23</v>
      </c>
      <c r="M730" s="64" t="s">
        <v>417</v>
      </c>
    </row>
  </sheetData>
  <sortState xmlns:xlrd2="http://schemas.microsoft.com/office/spreadsheetml/2017/richdata2" ref="D2:F359">
    <sortCondition ref="D2:D359"/>
  </sortState>
  <mergeCells count="290">
    <mergeCell ref="L726:L727"/>
    <mergeCell ref="L728:L729"/>
    <mergeCell ref="L722:L723"/>
    <mergeCell ref="L724:L725"/>
    <mergeCell ref="L718:L719"/>
    <mergeCell ref="L720:L721"/>
    <mergeCell ref="L714:L715"/>
    <mergeCell ref="L716:L717"/>
    <mergeCell ref="L710:L711"/>
    <mergeCell ref="L712:L713"/>
    <mergeCell ref="L706:L707"/>
    <mergeCell ref="L708:L709"/>
    <mergeCell ref="L702:L703"/>
    <mergeCell ref="L704:L705"/>
    <mergeCell ref="L698:L699"/>
    <mergeCell ref="L700:L701"/>
    <mergeCell ref="L694:L695"/>
    <mergeCell ref="L696:L697"/>
    <mergeCell ref="L690:L691"/>
    <mergeCell ref="L692:L693"/>
    <mergeCell ref="L686:L687"/>
    <mergeCell ref="L688:L689"/>
    <mergeCell ref="L682:L683"/>
    <mergeCell ref="L684:L685"/>
    <mergeCell ref="L678:L679"/>
    <mergeCell ref="L680:L681"/>
    <mergeCell ref="L674:L675"/>
    <mergeCell ref="L676:L677"/>
    <mergeCell ref="L670:L671"/>
    <mergeCell ref="L672:L673"/>
    <mergeCell ref="L666:L667"/>
    <mergeCell ref="L668:L669"/>
    <mergeCell ref="L661:L662"/>
    <mergeCell ref="L664:L665"/>
    <mergeCell ref="L657:L658"/>
    <mergeCell ref="L659:L660"/>
    <mergeCell ref="L653:L654"/>
    <mergeCell ref="L655:L656"/>
    <mergeCell ref="L649:L650"/>
    <mergeCell ref="L651:L652"/>
    <mergeCell ref="L645:L646"/>
    <mergeCell ref="L647:L648"/>
    <mergeCell ref="L641:L642"/>
    <mergeCell ref="L643:L644"/>
    <mergeCell ref="L637:L638"/>
    <mergeCell ref="L639:L640"/>
    <mergeCell ref="L633:L634"/>
    <mergeCell ref="L635:L636"/>
    <mergeCell ref="L629:L630"/>
    <mergeCell ref="L631:L632"/>
    <mergeCell ref="L625:L626"/>
    <mergeCell ref="L627:L628"/>
    <mergeCell ref="L621:L622"/>
    <mergeCell ref="L623:L624"/>
    <mergeCell ref="L617:L618"/>
    <mergeCell ref="L619:L620"/>
    <mergeCell ref="L613:L614"/>
    <mergeCell ref="L615:L616"/>
    <mergeCell ref="L608:L609"/>
    <mergeCell ref="L610:L611"/>
    <mergeCell ref="L604:L605"/>
    <mergeCell ref="L606:L607"/>
    <mergeCell ref="L600:L601"/>
    <mergeCell ref="L602:L603"/>
    <mergeCell ref="L596:L597"/>
    <mergeCell ref="L598:L599"/>
    <mergeCell ref="L592:L593"/>
    <mergeCell ref="L594:L595"/>
    <mergeCell ref="L588:L589"/>
    <mergeCell ref="L590:L591"/>
    <mergeCell ref="L584:L585"/>
    <mergeCell ref="L586:L587"/>
    <mergeCell ref="L580:L581"/>
    <mergeCell ref="L582:L583"/>
    <mergeCell ref="L578:L579"/>
    <mergeCell ref="L572:L573"/>
    <mergeCell ref="L574:L575"/>
    <mergeCell ref="L568:L569"/>
    <mergeCell ref="L570:L571"/>
    <mergeCell ref="L564:L565"/>
    <mergeCell ref="L566:L567"/>
    <mergeCell ref="L559:L560"/>
    <mergeCell ref="L562:L563"/>
    <mergeCell ref="L555:L556"/>
    <mergeCell ref="L557:L558"/>
    <mergeCell ref="L551:L552"/>
    <mergeCell ref="L553:L554"/>
    <mergeCell ref="L547:L548"/>
    <mergeCell ref="L543:L544"/>
    <mergeCell ref="L545:L546"/>
    <mergeCell ref="L539:L540"/>
    <mergeCell ref="L541:L542"/>
    <mergeCell ref="L535:L536"/>
    <mergeCell ref="L537:L538"/>
    <mergeCell ref="L531:L532"/>
    <mergeCell ref="L533:L534"/>
    <mergeCell ref="L527:L528"/>
    <mergeCell ref="L529:L530"/>
    <mergeCell ref="L523:L524"/>
    <mergeCell ref="L525:L526"/>
    <mergeCell ref="L519:L520"/>
    <mergeCell ref="L521:L522"/>
    <mergeCell ref="L515:L516"/>
    <mergeCell ref="L511:L512"/>
    <mergeCell ref="L513:L514"/>
    <mergeCell ref="L506:L507"/>
    <mergeCell ref="L508:L509"/>
    <mergeCell ref="L502:L503"/>
    <mergeCell ref="L504:L505"/>
    <mergeCell ref="L498:L499"/>
    <mergeCell ref="L500:L501"/>
    <mergeCell ref="L494:L495"/>
    <mergeCell ref="L490:L491"/>
    <mergeCell ref="L492:L493"/>
    <mergeCell ref="L486:L487"/>
    <mergeCell ref="L488:L489"/>
    <mergeCell ref="L482:L483"/>
    <mergeCell ref="L484:L485"/>
    <mergeCell ref="L478:L479"/>
    <mergeCell ref="L480:L481"/>
    <mergeCell ref="L474:L475"/>
    <mergeCell ref="L476:L477"/>
    <mergeCell ref="L470:L471"/>
    <mergeCell ref="L472:L473"/>
    <mergeCell ref="L466:L467"/>
    <mergeCell ref="L468:L469"/>
    <mergeCell ref="L462:L463"/>
    <mergeCell ref="L464:L465"/>
    <mergeCell ref="L457:L458"/>
    <mergeCell ref="L453:L454"/>
    <mergeCell ref="L455:L456"/>
    <mergeCell ref="L449:L450"/>
    <mergeCell ref="L451:L452"/>
    <mergeCell ref="L447:L448"/>
    <mergeCell ref="L441:L442"/>
    <mergeCell ref="L443:L444"/>
    <mergeCell ref="L437:L438"/>
    <mergeCell ref="L439:L440"/>
    <mergeCell ref="L433:L434"/>
    <mergeCell ref="L435:L436"/>
    <mergeCell ref="L429:L430"/>
    <mergeCell ref="L431:L432"/>
    <mergeCell ref="L427:L428"/>
    <mergeCell ref="L421:L422"/>
    <mergeCell ref="L423:L424"/>
    <mergeCell ref="L417:L418"/>
    <mergeCell ref="L419:L420"/>
    <mergeCell ref="L413:L414"/>
    <mergeCell ref="L415:L416"/>
    <mergeCell ref="L409:L410"/>
    <mergeCell ref="L411:L412"/>
    <mergeCell ref="L404:L405"/>
    <mergeCell ref="L400:L401"/>
    <mergeCell ref="L402:L403"/>
    <mergeCell ref="L396:L397"/>
    <mergeCell ref="L398:L399"/>
    <mergeCell ref="L392:L393"/>
    <mergeCell ref="L394:L395"/>
    <mergeCell ref="L388:L389"/>
    <mergeCell ref="L390:L391"/>
    <mergeCell ref="L384:L385"/>
    <mergeCell ref="L386:L387"/>
    <mergeCell ref="L382:L383"/>
    <mergeCell ref="L376:L377"/>
    <mergeCell ref="L378:L379"/>
    <mergeCell ref="L372:L373"/>
    <mergeCell ref="L374:L375"/>
    <mergeCell ref="L368:L369"/>
    <mergeCell ref="L370:L371"/>
    <mergeCell ref="L364:L365"/>
    <mergeCell ref="L366:L367"/>
    <mergeCell ref="L360:L361"/>
    <mergeCell ref="L362:L363"/>
    <mergeCell ref="L355:L356"/>
    <mergeCell ref="L358:L359"/>
    <mergeCell ref="L351:L352"/>
    <mergeCell ref="L353:L354"/>
    <mergeCell ref="L347:L348"/>
    <mergeCell ref="L343:L344"/>
    <mergeCell ref="L345:L346"/>
    <mergeCell ref="L339:L340"/>
    <mergeCell ref="L341:L342"/>
    <mergeCell ref="L335:L336"/>
    <mergeCell ref="L337:L338"/>
    <mergeCell ref="L331:L332"/>
    <mergeCell ref="L329:L330"/>
    <mergeCell ref="L323:L324"/>
    <mergeCell ref="L325:L326"/>
    <mergeCell ref="L319:L320"/>
    <mergeCell ref="L321:L322"/>
    <mergeCell ref="L315:L316"/>
    <mergeCell ref="L317:L318"/>
    <mergeCell ref="L311:L312"/>
    <mergeCell ref="L313:L314"/>
    <mergeCell ref="L307:L308"/>
    <mergeCell ref="L309:L310"/>
    <mergeCell ref="L302:L303"/>
    <mergeCell ref="L304:L305"/>
    <mergeCell ref="L298:L299"/>
    <mergeCell ref="L300:L301"/>
    <mergeCell ref="L294:L295"/>
    <mergeCell ref="L296:L297"/>
    <mergeCell ref="L290:L291"/>
    <mergeCell ref="L292:L293"/>
    <mergeCell ref="L286:L287"/>
    <mergeCell ref="L288:L289"/>
    <mergeCell ref="L282:L283"/>
    <mergeCell ref="L284:L285"/>
    <mergeCell ref="L280:L281"/>
    <mergeCell ref="L274:L275"/>
    <mergeCell ref="L276:L277"/>
    <mergeCell ref="L272:L273"/>
    <mergeCell ref="L266:L267"/>
    <mergeCell ref="L268:L269"/>
    <mergeCell ref="L262:L263"/>
    <mergeCell ref="L264:L265"/>
    <mergeCell ref="L260:L261"/>
    <mergeCell ref="L253:L254"/>
    <mergeCell ref="L256:L257"/>
    <mergeCell ref="L249:L250"/>
    <mergeCell ref="L251:L252"/>
    <mergeCell ref="L247:L248"/>
    <mergeCell ref="L241:L242"/>
    <mergeCell ref="L243:L244"/>
    <mergeCell ref="L237:L238"/>
    <mergeCell ref="L239:L240"/>
    <mergeCell ref="L233:L234"/>
    <mergeCell ref="L231:L232"/>
    <mergeCell ref="L225:L226"/>
    <mergeCell ref="L227:L228"/>
    <mergeCell ref="L223:L224"/>
    <mergeCell ref="L217:L218"/>
    <mergeCell ref="L219:L220"/>
    <mergeCell ref="L213:L214"/>
    <mergeCell ref="L209:L210"/>
    <mergeCell ref="L211:L212"/>
    <mergeCell ref="L205:L206"/>
    <mergeCell ref="L207:L208"/>
    <mergeCell ref="L200:L201"/>
    <mergeCell ref="L202:L203"/>
    <mergeCell ref="L196:L197"/>
    <mergeCell ref="L198:L199"/>
    <mergeCell ref="L192:L193"/>
    <mergeCell ref="L194:L195"/>
    <mergeCell ref="L188:L189"/>
    <mergeCell ref="L190:L191"/>
    <mergeCell ref="L184:L185"/>
    <mergeCell ref="L186:L187"/>
    <mergeCell ref="L180:L181"/>
    <mergeCell ref="L182:L183"/>
    <mergeCell ref="L176:L177"/>
    <mergeCell ref="L178:L179"/>
    <mergeCell ref="L172:L173"/>
    <mergeCell ref="L170:L171"/>
    <mergeCell ref="L164:L165"/>
    <mergeCell ref="L160:L161"/>
    <mergeCell ref="L162:L163"/>
    <mergeCell ref="L156:L157"/>
    <mergeCell ref="L151:L152"/>
    <mergeCell ref="L154:L155"/>
    <mergeCell ref="L147:L148"/>
    <mergeCell ref="L149:L150"/>
    <mergeCell ref="L143:L144"/>
    <mergeCell ref="L139:L140"/>
    <mergeCell ref="L141:L142"/>
    <mergeCell ref="L135:L136"/>
    <mergeCell ref="L137:L138"/>
    <mergeCell ref="L131:L132"/>
    <mergeCell ref="L127:L128"/>
    <mergeCell ref="L129:L130"/>
    <mergeCell ref="L125:L126"/>
    <mergeCell ref="L119:L120"/>
    <mergeCell ref="L115:L116"/>
    <mergeCell ref="L113:L114"/>
    <mergeCell ref="L107:L108"/>
    <mergeCell ref="L109:L110"/>
    <mergeCell ref="L103:L104"/>
    <mergeCell ref="L100:L101"/>
    <mergeCell ref="L94:L95"/>
    <mergeCell ref="L19:L20"/>
    <mergeCell ref="L92:L93"/>
    <mergeCell ref="L86:L87"/>
    <mergeCell ref="L88:L89"/>
    <mergeCell ref="L78:L79"/>
    <mergeCell ref="L76:L77"/>
    <mergeCell ref="L70:L71"/>
    <mergeCell ref="L68:L69"/>
    <mergeCell ref="L64:L65"/>
    <mergeCell ref="L54:L55"/>
    <mergeCell ref="L56:L57"/>
  </mergeCells>
  <hyperlinks>
    <hyperlink ref="L1" r:id="rId1" display="https://barttorvik.com/team.php?team=Houston&amp;year=2022" xr:uid="{EA23D179-4E0E-40CC-8C06-C1EDA1AD7FF2}"/>
    <hyperlink ref="L2" r:id="rId2" display="https://barttorvik.com/team.php?team=Houston&amp;year=2022" xr:uid="{FD58927C-A844-4FF5-9BF1-DD4F8765ABAF}"/>
    <hyperlink ref="L3" r:id="rId3" display="https://barttorvik.com/team.php?team=Gonzaga&amp;year=2022" xr:uid="{7F7C94E9-3BEF-4E7B-B2FF-45A8708A0D5B}"/>
    <hyperlink ref="L4" r:id="rId4" display="https://barttorvik.com/team.php?team=Gonzaga&amp;year=2022" xr:uid="{9FA92E12-F10E-4586-822B-1857725CE2C4}"/>
    <hyperlink ref="L5" r:id="rId5" display="https://barttorvik.com/team.php?team=Arizona&amp;year=2022" xr:uid="{C2D6C406-4310-436F-94F8-26D6777B2ED6}"/>
    <hyperlink ref="L6" r:id="rId6" display="https://barttorvik.com/team.php?team=Arizona&amp;year=2022" xr:uid="{96AE9459-018C-47A5-858A-4F0B3EBE7395}"/>
    <hyperlink ref="L7" r:id="rId7" display="https://barttorvik.com/team.php?team=Baylor&amp;year=2022" xr:uid="{9CDC4AC5-7116-4D34-8208-19ED81F6BCBE}"/>
    <hyperlink ref="L8" r:id="rId8" display="https://barttorvik.com/team.php?team=Baylor&amp;year=2022" xr:uid="{2BF656FA-7B0F-4E7F-80DB-444AB80B2DFE}"/>
    <hyperlink ref="L9" r:id="rId9" display="https://barttorvik.com/team.php?team=Purdue&amp;year=2022" xr:uid="{D2AE2542-BEFD-46E5-B72E-7B5812A17212}"/>
    <hyperlink ref="L10" r:id="rId10" display="https://barttorvik.com/team.php?team=Purdue&amp;year=2022" xr:uid="{FE403B12-1774-417B-9D07-A55FDB3E1B3A}"/>
    <hyperlink ref="L11" r:id="rId11" display="https://barttorvik.com/team.php?team=Kentucky&amp;year=2022" xr:uid="{AF38E9AB-D78F-4D6E-A811-E676DF5EAC66}"/>
    <hyperlink ref="L12" r:id="rId12" display="https://barttorvik.com/team.php?team=Kentucky&amp;year=2022" xr:uid="{8F729368-8F95-46BF-A81B-D762FDE8115D}"/>
    <hyperlink ref="L13" r:id="rId13" display="https://barttorvik.com/team.php?team=Villanova&amp;year=2022" xr:uid="{4D5614C2-7A4F-47E2-A3FD-F0E7DF531FCF}"/>
    <hyperlink ref="L14" r:id="rId14" display="https://barttorvik.com/team.php?team=Villanova&amp;year=2022" xr:uid="{31E6E81E-07F2-4FCF-96B9-A4347B6DCFDC}"/>
    <hyperlink ref="L15" r:id="rId15" display="https://barttorvik.com/team.php?team=Auburn&amp;year=2022" xr:uid="{F85212FA-B1BB-4864-A6EF-EE56A015285F}"/>
    <hyperlink ref="L16" r:id="rId16" display="https://barttorvik.com/team.php?team=Auburn&amp;year=2022" xr:uid="{C71EBD3E-50FA-4AAD-B909-83CD5EE5B572}"/>
    <hyperlink ref="L17" r:id="rId17" display="https://barttorvik.com/team.php?team=Duke&amp;year=2022" xr:uid="{30310885-037D-463C-8D6B-5DB7BC0ECE62}"/>
    <hyperlink ref="L18" r:id="rId18" display="https://barttorvik.com/team.php?team=Duke&amp;year=2022" xr:uid="{6A9E2674-CD4C-4624-804C-3212DFE4D196}"/>
    <hyperlink ref="L19" r:id="rId19" display="https://barttorvik.com/team.php?team=Xavier&amp;year=2022" xr:uid="{D8A94B50-B7D5-4F23-9079-A6D7ABE595A9}"/>
    <hyperlink ref="L21" r:id="rId20" display="https://barttorvik.com/team.php?team=Tennessee&amp;year=2022" xr:uid="{816AA64A-2DFF-485B-9EC2-9AA3351CB814}"/>
    <hyperlink ref="L22" r:id="rId21" display="https://barttorvik.com/team.php?team=Tennessee&amp;year=2022" xr:uid="{5C35CB70-BB08-47F3-B035-941806FCB8EB}"/>
    <hyperlink ref="L23" r:id="rId22" display="https://barttorvik.com/team.php?team=Kansas&amp;year=2022" xr:uid="{1C8CAF50-08F3-45F3-83A8-7F3D7AAA8002}"/>
    <hyperlink ref="L24" r:id="rId23" display="https://barttorvik.com/team.php?team=Kansas&amp;year=2022" xr:uid="{E840C569-DCA5-4871-993F-0A121E15963F}"/>
    <hyperlink ref="L25" r:id="rId24" display="https://barttorvik.com/team.php?team=LSU&amp;year=2022" xr:uid="{5BF71290-1431-460A-B34A-D7C71A7CEE83}"/>
    <hyperlink ref="L26" r:id="rId25" display="https://barttorvik.com/team.php?team=LSU&amp;year=2022" xr:uid="{E11329D9-9958-45CC-98B0-C984C0AD2E81}"/>
    <hyperlink ref="L27" r:id="rId26" display="https://barttorvik.com/team.php?team=UCLA&amp;year=2022" xr:uid="{CFC3E998-B28B-4D2F-B9F3-91DA56188BD3}"/>
    <hyperlink ref="L28" r:id="rId27" display="https://barttorvik.com/team.php?team=UCLA&amp;year=2022" xr:uid="{7E502DA9-C874-4D3F-8A0A-A35743FA56C9}"/>
    <hyperlink ref="L29" r:id="rId28" display="https://barttorvik.com/team.php?team=Virginia+Tech&amp;year=2022" xr:uid="{B65AC6F0-ABDD-4739-B779-6F55AD8B3F1C}"/>
    <hyperlink ref="L30" r:id="rId29" display="https://barttorvik.com/team.php?team=Virginia+Tech&amp;year=2022" xr:uid="{4C8A8F5B-EB14-43B2-802D-B3E462855220}"/>
    <hyperlink ref="L31" r:id="rId30" display="https://barttorvik.com/team.php?team=Texas&amp;year=2022" xr:uid="{F88B9AD5-C7DB-4AD2-BC4A-BA10346AC52C}"/>
    <hyperlink ref="L32" r:id="rId31" display="https://barttorvik.com/team.php?team=Texas&amp;year=2022" xr:uid="{2CDD5911-F2F2-4772-95A7-264962EA60D7}"/>
    <hyperlink ref="L33" r:id="rId32" display="https://barttorvik.com/team.php?team=Alabama&amp;year=2022" xr:uid="{CDD20B70-D97E-4AC0-AB14-37A9F89E93FB}"/>
    <hyperlink ref="L34" r:id="rId33" display="https://barttorvik.com/team.php?team=Alabama&amp;year=2022" xr:uid="{9375079A-284E-4A26-B9D3-05C050894DFB}"/>
    <hyperlink ref="L35" r:id="rId34" display="https://barttorvik.com/team.php?team=Texas+Tech&amp;year=2022" xr:uid="{4D0FA19C-2D33-4F7A-A6EB-4937F52D38A9}"/>
    <hyperlink ref="L36" r:id="rId35" display="https://barttorvik.com/team.php?team=Texas+Tech&amp;year=2022" xr:uid="{82AE74C5-6E39-43D4-BD60-76F1E40510CA}"/>
    <hyperlink ref="L37" r:id="rId36" display="https://barttorvik.com/team.php?team=Indiana&amp;year=2022" xr:uid="{E8E61D14-09DE-436E-BB9B-898559983EDD}"/>
    <hyperlink ref="L38" r:id="rId37" display="https://barttorvik.com/team.php?team=Indiana&amp;year=2022" xr:uid="{D9AC9DA6-2220-4C7A-B3E0-49C82647F10F}"/>
    <hyperlink ref="L39" r:id="rId38" display="https://barttorvik.com/team.php?team=Iowa+St.&amp;year=2022" xr:uid="{79D897C6-FE7A-479A-8558-CBA8764AE1E2}"/>
    <hyperlink ref="L40" r:id="rId39" display="https://barttorvik.com/team.php?team=Iowa+St.&amp;year=2022" xr:uid="{EE397DDE-9D3C-4D42-B40F-1112D584AB2D}"/>
    <hyperlink ref="L41" r:id="rId40" display="https://barttorvik.com/team.php?team=Iowa&amp;year=2022" xr:uid="{FE5AAB5A-E19D-4F4C-802A-5D092C5E5274}"/>
    <hyperlink ref="L42" r:id="rId41" display="https://barttorvik.com/team.php?team=Iowa&amp;year=2022" xr:uid="{AC0826FD-8C3F-4E9B-9804-7799575891A9}"/>
    <hyperlink ref="L43" r:id="rId42" display="https://barttorvik.com/team.php?team=Loyola+Chicago&amp;year=2022" xr:uid="{E371AAA4-EBAB-4991-B275-1B2E60DFED4A}"/>
    <hyperlink ref="L44" r:id="rId43" display="https://barttorvik.com/team.php?team=Loyola+Chicago&amp;year=2022" xr:uid="{0714C078-A15F-46ED-AA10-9400FDC15943}"/>
    <hyperlink ref="L45" r:id="rId44" display="https://barttorvik.com/team.php?team=Seton+Hall&amp;year=2022" xr:uid="{8FEE6987-DCC6-44B7-AE8D-8C174B912BFD}"/>
    <hyperlink ref="L46" r:id="rId45" display="https://barttorvik.com/team.php?team=Seton+Hall&amp;year=2022" xr:uid="{91A99D2C-3D32-45BC-9DFF-753660D066DE}"/>
    <hyperlink ref="L47" r:id="rId46" display="https://barttorvik.com/team.php?team=Michigan+St.&amp;year=2022" xr:uid="{E082D5CE-C9A8-4A80-8CEB-F235AE4A2C71}"/>
    <hyperlink ref="L48" r:id="rId47" display="https://barttorvik.com/team.php?team=Michigan+St.&amp;year=2022" xr:uid="{4CEEA131-3CCF-4F17-B8B1-5B3C0E179CBE}"/>
    <hyperlink ref="L49" r:id="rId48" display="https://barttorvik.com/team.php?team=Michigan&amp;year=2022" xr:uid="{0DE14F58-A222-4E4A-B1E4-1357C9F6C019}"/>
    <hyperlink ref="L50" r:id="rId49" display="https://barttorvik.com/team.php?team=Michigan&amp;year=2022" xr:uid="{9C496ED2-1823-4212-A73B-7518D8E67930}"/>
    <hyperlink ref="M51" r:id="rId50" display="https://barttorvik.com/trank.php?&amp;begin=20211101&amp;end=20220307&amp;conlimit=All&amp;year=2022&amp;top=0&amp;venue=All&amp;type=N&amp;mingames=0&amp;quad=5&amp;rpi=" xr:uid="{EC5D9256-7CC8-4146-96DD-3DB77FE0CC69}"/>
    <hyperlink ref="L52" r:id="rId51" display="https://barttorvik.com/team.php?team=Illinois&amp;year=2022" xr:uid="{2C1AE14C-8D03-4058-BE0C-4A173EDB70EF}"/>
    <hyperlink ref="L53" r:id="rId52" display="https://barttorvik.com/team.php?team=Illinois&amp;year=2022" xr:uid="{603B0BC8-3058-475D-B86B-3E5A72738C24}"/>
    <hyperlink ref="L54" r:id="rId53" display="https://barttorvik.com/team.php?team=North+Texas&amp;year=2022" xr:uid="{5207B824-3DA3-4FFE-896A-16CB6FCF7BD6}"/>
    <hyperlink ref="L56" r:id="rId54" display="https://barttorvik.com/team.php?team=Florida&amp;year=2022" xr:uid="{F1D00A75-A394-490F-91E5-B68C9665BE67}"/>
    <hyperlink ref="L58" r:id="rId55" display="https://barttorvik.com/team.php?team=USC&amp;year=2022" xr:uid="{FE5C0988-9D2A-4B18-8E7E-0F3C98BB0BFF}"/>
    <hyperlink ref="L59" r:id="rId56" display="https://barttorvik.com/team.php?team=USC&amp;year=2022" xr:uid="{4C11669E-43B0-4808-AD56-032FCA2DFE6C}"/>
    <hyperlink ref="L60" r:id="rId57" display="https://barttorvik.com/team.php?team=Connecticut&amp;year=2022" xr:uid="{D032954F-EC86-4948-B3E1-0919B6454041}"/>
    <hyperlink ref="L61" r:id="rId58" display="https://barttorvik.com/team.php?team=Connecticut&amp;year=2022" xr:uid="{611BF687-B76D-4682-9E60-BD996B306E2E}"/>
    <hyperlink ref="L62" r:id="rId59" display="https://barttorvik.com/team.php?team=San+Francisco&amp;year=2022" xr:uid="{81975AD4-A8E7-4C08-937D-5C5C10CBF2D4}"/>
    <hyperlink ref="L63" r:id="rId60" display="https://barttorvik.com/team.php?team=San+Francisco&amp;year=2022" xr:uid="{F932695C-4880-418C-9D6B-C4F2C67C511C}"/>
    <hyperlink ref="L64" r:id="rId61" display="https://barttorvik.com/team.php?team=Oklahoma&amp;year=2022" xr:uid="{A7CCFF61-74A1-41CC-A84E-482A66DE45AB}"/>
    <hyperlink ref="L66" r:id="rId62" display="https://barttorvik.com/team.php?team=Wisconsin&amp;year=2022" xr:uid="{0B931E34-4FBB-415B-964F-9BE965210E4A}"/>
    <hyperlink ref="L67" r:id="rId63" display="https://barttorvik.com/team.php?team=Wisconsin&amp;year=2022" xr:uid="{00D7A62E-E386-4D1A-B7DD-6E7C84117724}"/>
    <hyperlink ref="L68" r:id="rId64" display="https://barttorvik.com/team.php?team=BYU&amp;year=2022" xr:uid="{8698E72B-46D8-40FF-BDAD-8239598BCDE7}"/>
    <hyperlink ref="L70" r:id="rId65" display="https://barttorvik.com/team.php?team=Fresno+St.&amp;year=2022" xr:uid="{016274A0-7FDD-4919-B516-7AE900A85CAA}"/>
    <hyperlink ref="L72" r:id="rId66" display="https://barttorvik.com/team.php?team=Providence&amp;year=2022" xr:uid="{A252983C-3631-4741-9A80-D9B26DC74C23}"/>
    <hyperlink ref="L73" r:id="rId67" display="https://barttorvik.com/team.php?team=Providence&amp;year=2022" xr:uid="{EED98CE6-5D8B-41BD-86CA-A518FB73D99E}"/>
    <hyperlink ref="L74" r:id="rId68" display="https://barttorvik.com/team.php?team=Saint+Mary%27s&amp;year=2022" xr:uid="{D411EB71-A5B4-453F-A28C-285172024099}"/>
    <hyperlink ref="L75" r:id="rId69" display="https://barttorvik.com/team.php?team=Saint+Mary%27s&amp;year=2022" xr:uid="{E0185043-7C08-4CD5-B2DE-A9C26EE5B43C}"/>
    <hyperlink ref="L76" r:id="rId70" display="https://barttorvik.com/team.php?team=Washington+St.&amp;year=2022" xr:uid="{6659473D-96FA-484F-B1C9-252362F1D8C5}"/>
    <hyperlink ref="L78" r:id="rId71" display="https://barttorvik.com/team.php?team=Utah+St.&amp;year=2022" xr:uid="{92CB52BD-AFB9-4C32-89A3-A2F3D5E00D2A}"/>
    <hyperlink ref="L80" r:id="rId72" display="https://barttorvik.com/team.php?team=Murray+St.&amp;year=2022" xr:uid="{5781782C-596E-425F-8499-75B493986DCB}"/>
    <hyperlink ref="L81" r:id="rId73" display="https://barttorvik.com/team.php?team=Murray+St.&amp;year=2022" xr:uid="{8197A4DB-9B8C-4C1D-B90A-1A67BE245434}"/>
    <hyperlink ref="L82" r:id="rId74" display="https://barttorvik.com/team.php?team=Colorado+St.&amp;year=2022" xr:uid="{49DFFD93-642B-422F-82D1-4596F2866BE4}"/>
    <hyperlink ref="L83" r:id="rId75" display="https://barttorvik.com/team.php?team=Colorado+St.&amp;year=2022" xr:uid="{040E7143-E9D7-41E2-82C3-50FCA7DF3973}"/>
    <hyperlink ref="L84" r:id="rId76" display="https://barttorvik.com/team.php?team=Memphis&amp;year=2022" xr:uid="{AF8AA6DA-4583-4185-BDED-9FD53EC82C35}"/>
    <hyperlink ref="L85" r:id="rId77" display="https://barttorvik.com/team.php?team=Memphis&amp;year=2022" xr:uid="{B814C6E4-A1C0-4C6D-8B70-7439A5457551}"/>
    <hyperlink ref="L86" r:id="rId78" display="https://barttorvik.com/team.php?team=Florida+St.&amp;year=2022" xr:uid="{8C79F7C8-A89E-41A8-9809-024A7C54C69D}"/>
    <hyperlink ref="L88" r:id="rId79" display="https://barttorvik.com/team.php?team=Minnesota&amp;year=2022" xr:uid="{208798F4-1144-4823-93FB-1D86D97E1406}"/>
    <hyperlink ref="L90" r:id="rId80" display="https://barttorvik.com/team.php?team=Davidson&amp;year=2022" xr:uid="{B3C58FA5-065E-48A4-96A8-8D7A0853B296}"/>
    <hyperlink ref="L91" r:id="rId81" display="https://barttorvik.com/team.php?team=Davidson&amp;year=2022" xr:uid="{8BDDB079-5A8C-4A0B-A700-5DE2BF04B88C}"/>
    <hyperlink ref="L92" r:id="rId82" display="https://barttorvik.com/team.php?team=Mississippi+St.&amp;year=2022" xr:uid="{8FF2DFD2-001B-43BD-8B3A-8220701F8C65}"/>
    <hyperlink ref="L94" r:id="rId83" display="https://barttorvik.com/team.php?team=Belmont&amp;year=2022" xr:uid="{CD90E9C7-D34B-42DF-BF59-49F310D895B6}"/>
    <hyperlink ref="L96" r:id="rId84" display="https://barttorvik.com/team.php?team=Ohio+St.&amp;year=2022" xr:uid="{B66812A8-A0E5-410D-8C02-60A32348E9FF}"/>
    <hyperlink ref="L97" r:id="rId85" display="https://barttorvik.com/team.php?team=Ohio+St.&amp;year=2022" xr:uid="{4CEAF9D8-CFD7-49AD-AF15-8A8C083AA038}"/>
    <hyperlink ref="L98" r:id="rId86" display="https://barttorvik.com/team.php?team=UAB&amp;year=2022" xr:uid="{F0954835-EC68-4795-AABE-FB1C1F7E32C0}"/>
    <hyperlink ref="L99" r:id="rId87" display="https://barttorvik.com/team.php?team=UAB&amp;year=2022" xr:uid="{CF3F7979-CFFA-4ADB-A87E-8BD359EA934A}"/>
    <hyperlink ref="L100" r:id="rId88" display="https://barttorvik.com/team.php?team=Utah&amp;year=2022" xr:uid="{55E41D82-712C-4B95-A384-3CAA1B9D2C03}"/>
    <hyperlink ref="M102" r:id="rId89" display="https://barttorvik.com/trank.php?&amp;begin=20211101&amp;end=20220307&amp;conlimit=All&amp;year=2022&amp;top=0&amp;venue=All&amp;type=N&amp;mingames=0&amp;quad=5&amp;rpi=" xr:uid="{F163AFEF-D0F1-41D1-B784-4D3EB7967C50}"/>
    <hyperlink ref="L103" r:id="rId90" display="https://barttorvik.com/team.php?team=Clemson&amp;year=2022" xr:uid="{0F2A8917-7137-4A18-BA6F-B2E3C852B750}"/>
    <hyperlink ref="L105" r:id="rId91" display="https://barttorvik.com/team.php?team=North+Carolina&amp;year=2022" xr:uid="{3FE701E0-8D3D-45CE-AE88-8848845E47ED}"/>
    <hyperlink ref="L106" r:id="rId92" display="https://barttorvik.com/team.php?team=North+Carolina&amp;year=2022" xr:uid="{7B05404E-EB11-4A28-B331-C29E6E12D652}"/>
    <hyperlink ref="L107" r:id="rId93" display="https://barttorvik.com/team.php?team=Saint+Louis&amp;year=2022" xr:uid="{F1F20778-294C-4167-9203-B582D9698673}"/>
    <hyperlink ref="L109" r:id="rId94" display="https://barttorvik.com/team.php?team=Wagner&amp;year=2022" xr:uid="{EF106491-6462-4A21-B76B-49938BDB8A5B}"/>
    <hyperlink ref="L111" r:id="rId95" display="https://barttorvik.com/team.php?team=Arkansas&amp;year=2022" xr:uid="{5D98782F-EEA9-4647-9E51-CEF6457367AE}"/>
    <hyperlink ref="L112" r:id="rId96" display="https://barttorvik.com/team.php?team=Arkansas&amp;year=2022" xr:uid="{FEECDF3B-6574-4AEE-AB81-D46437DA4C8D}"/>
    <hyperlink ref="L113" r:id="rId97" display="https://barttorvik.com/team.php?team=SMU&amp;year=2022" xr:uid="{412FF726-212D-4005-BFEA-6D5F4C7D0B22}"/>
    <hyperlink ref="L115" r:id="rId98" display="https://barttorvik.com/team.php?team=Missouri+St.&amp;year=2022" xr:uid="{83A31C14-EFA3-4002-BE5A-17C5BDDCC180}"/>
    <hyperlink ref="L117" r:id="rId99" display="https://barttorvik.com/team.php?team=Wyoming&amp;year=2022" xr:uid="{ECCA853E-9AC7-4F5B-A4FD-B0F721CE14BB}"/>
    <hyperlink ref="L118" r:id="rId100" display="https://barttorvik.com/team.php?team=Wyoming&amp;year=2022" xr:uid="{237953D7-614B-4F64-9C9C-A8C2AD954AAD}"/>
    <hyperlink ref="L119" r:id="rId101" display="https://barttorvik.com/team.php?team=Wichita+St.&amp;year=2022" xr:uid="{F3E33FA6-961C-42AB-A767-844DB689BE0A}"/>
    <hyperlink ref="L121" r:id="rId102" display="https://barttorvik.com/team.php?team=Boise+St.&amp;year=2022" xr:uid="{D2105179-BECF-49C0-B0FE-FB665F1A77C8}"/>
    <hyperlink ref="L122" r:id="rId103" display="https://barttorvik.com/team.php?team=Boise+St.&amp;year=2022" xr:uid="{D6A82563-6A44-4519-9007-54AD3C014CB9}"/>
    <hyperlink ref="L123" r:id="rId104" display="https://barttorvik.com/team.php?team=San+Diego+St.&amp;year=2022" xr:uid="{00778254-C45F-4D5F-918F-BD205D581747}"/>
    <hyperlink ref="L124" r:id="rId105" display="https://barttorvik.com/team.php?team=San+Diego+St.&amp;year=2022" xr:uid="{F018CF98-DEA1-4727-A711-EB67243FEF2F}"/>
    <hyperlink ref="L125" r:id="rId106" display="https://barttorvik.com/team.php?team=West+Virginia&amp;year=2022" xr:uid="{405DA4A0-698D-49A9-B4E6-249D245B1B93}"/>
    <hyperlink ref="L127" r:id="rId107" display="https://barttorvik.com/team.php?team=UCF&amp;year=2022" xr:uid="{05E3CB67-8ADA-48F6-B532-002E04483489}"/>
    <hyperlink ref="L129" r:id="rId108" display="https://barttorvik.com/team.php?team=Oklahoma+St.&amp;year=2022" xr:uid="{3C2AFF68-A092-42CE-9522-0AB264FD0D07}"/>
    <hyperlink ref="L131" r:id="rId109" display="https://barttorvik.com/team.php?team=VCU&amp;year=2022" xr:uid="{A54FAE19-42B9-4657-86EE-5CD492B3CA63}"/>
    <hyperlink ref="L133" r:id="rId110" display="https://barttorvik.com/team.php?team=TCU&amp;year=2022" xr:uid="{BF087AF1-4621-470D-9D78-B3936EFBBC79}"/>
    <hyperlink ref="L134" r:id="rId111" display="https://barttorvik.com/team.php?team=TCU&amp;year=2022" xr:uid="{96FE5681-1C79-406F-8617-1053D5E0FAFE}"/>
    <hyperlink ref="L135" r:id="rId112" display="https://barttorvik.com/team.php?team=Syracuse&amp;year=2022" xr:uid="{7F5B4629-1D93-4A46-BC21-136F361CCAC0}"/>
    <hyperlink ref="L137" r:id="rId113" display="https://barttorvik.com/team.php?team=Texas+A%26M&amp;year=2022" xr:uid="{D1E86999-EE6C-423E-8C88-F72716B8C4C6}"/>
    <hyperlink ref="L139" r:id="rId114" display="https://barttorvik.com/team.php?team=Towson&amp;year=2022" xr:uid="{9E3D159F-EDB4-4FD7-9FAF-C7C2497E647A}"/>
    <hyperlink ref="L141" r:id="rId115" display="https://barttorvik.com/team.php?team=Hofstra&amp;year=2022" xr:uid="{BDB36A4E-B31E-4FCE-9ABB-8085D0639747}"/>
    <hyperlink ref="L143" r:id="rId116" display="https://barttorvik.com/team.php?team=Oregon&amp;year=2022" xr:uid="{36C94E7E-1AF8-47E3-BF57-D9A8FA404E69}"/>
    <hyperlink ref="L145" r:id="rId117" display="https://barttorvik.com/team.php?team=Chattanooga&amp;year=2022" xr:uid="{1E82A265-EDDE-4F2A-9274-254AD899085A}"/>
    <hyperlink ref="L146" r:id="rId118" display="https://barttorvik.com/team.php?team=Chattanooga&amp;year=2022" xr:uid="{5A8994E1-8CB1-4799-B13D-E8AA1FFE45EC}"/>
    <hyperlink ref="L147" r:id="rId119" display="https://barttorvik.com/team.php?team=Northwestern&amp;year=2022" xr:uid="{046A05EB-D8F4-4B61-A456-1FF60829BE3D}"/>
    <hyperlink ref="L149" r:id="rId120" display="https://barttorvik.com/team.php?team=Cincinnati&amp;year=2022" xr:uid="{37146A58-B841-441F-8AEA-187068089E2B}"/>
    <hyperlink ref="L151" r:id="rId121" display="https://barttorvik.com/team.php?team=Louisville&amp;year=2022" xr:uid="{ED881BFE-D1FE-480E-A4CA-6D61CCCFB55F}"/>
    <hyperlink ref="M153" r:id="rId122" display="https://barttorvik.com/trank.php?&amp;begin=20211101&amp;end=20220307&amp;conlimit=All&amp;year=2022&amp;top=0&amp;venue=All&amp;type=N&amp;mingames=0&amp;quad=5&amp;rpi=" xr:uid="{8CF132C1-FA0B-41E0-A85A-2187E86457B3}"/>
    <hyperlink ref="L154" r:id="rId123" display="https://barttorvik.com/team.php?team=Monmouth&amp;year=2022" xr:uid="{26B76480-251D-46CB-8B9B-04FE4FFA802C}"/>
    <hyperlink ref="L156" r:id="rId124" display="https://barttorvik.com/team.php?team=Vanderbilt&amp;year=2022" xr:uid="{15776BBD-079D-49CE-A216-206B86AD6A2C}"/>
    <hyperlink ref="L158" r:id="rId125" display="https://barttorvik.com/team.php?team=South+Dakota+St.&amp;year=2022" xr:uid="{B1575009-8139-42F2-8B24-AE4BCB23FFDF}"/>
    <hyperlink ref="L159" r:id="rId126" display="https://barttorvik.com/team.php?team=South+Dakota+St.&amp;year=2022" xr:uid="{96B1F2D0-6C60-4FDC-B616-8731971EF4D8}"/>
    <hyperlink ref="L160" r:id="rId127" display="https://barttorvik.com/team.php?team=Mississippi&amp;year=2022" xr:uid="{E89F5BC7-91A9-4E65-BEB5-83D989D2508F}"/>
    <hyperlink ref="L162" r:id="rId128" display="https://barttorvik.com/team.php?team=Wake+Forest&amp;year=2022" xr:uid="{B53E5F0D-7E7E-448D-AFBB-A7AE7B5ED8D9}"/>
    <hyperlink ref="L164" r:id="rId129" display="https://barttorvik.com/team.php?team=Santa+Clara&amp;year=2022" xr:uid="{7CDC212A-0F58-458F-99E6-9A7D581F19B0}"/>
    <hyperlink ref="L166" r:id="rId130" display="https://barttorvik.com/team.php?team=Notre+Dame&amp;year=2022" xr:uid="{12B34BE7-5106-429A-B8A8-F04DFAD38B03}"/>
    <hyperlink ref="L167" r:id="rId131" display="https://barttorvik.com/team.php?team=Notre+Dame&amp;year=2022" xr:uid="{7FD14ECE-F2FC-432E-9635-2BA0AE8664EA}"/>
    <hyperlink ref="L168" r:id="rId132" display="https://barttorvik.com/team.php?team=Creighton&amp;year=2022" xr:uid="{EE770A8D-BB1E-4AEC-AE62-39FF09FC39FB}"/>
    <hyperlink ref="L169" r:id="rId133" display="https://barttorvik.com/team.php?team=Creighton&amp;year=2022" xr:uid="{53D34928-4938-44BD-A584-89028FBF1750}"/>
    <hyperlink ref="L170" r:id="rId134" display="https://barttorvik.com/team.php?team=Abilene+Christian&amp;year=2022" xr:uid="{B1B0A4BB-0DF3-4A31-822C-2A8AE830381F}"/>
    <hyperlink ref="L172" r:id="rId135" display="https://barttorvik.com/team.php?team=Rhode+Island&amp;year=2022" xr:uid="{4CA3A45C-86AF-4A5B-8209-EFE6195C2B2C}"/>
    <hyperlink ref="L174" r:id="rId136" display="https://barttorvik.com/team.php?team=Richmond&amp;year=2022" xr:uid="{FADDCE76-8190-416A-830F-D854958DC011}"/>
    <hyperlink ref="L175" r:id="rId137" display="https://barttorvik.com/team.php?team=Richmond&amp;year=2022" xr:uid="{E55BD322-BC8A-4A95-89F9-934DE3B9A403}"/>
    <hyperlink ref="L176" r:id="rId138" display="https://barttorvik.com/team.php?team=St.+John%27s&amp;year=2022" xr:uid="{90C6831D-141A-4349-A1B7-919668A86D74}"/>
    <hyperlink ref="L178" r:id="rId139" display="https://barttorvik.com/team.php?team=Virginia&amp;year=2022" xr:uid="{79A17439-FBA1-41AA-99A8-98B263E8C5B0}"/>
    <hyperlink ref="L180" r:id="rId140" display="https://barttorvik.com/team.php?team=Iona&amp;year=2022" xr:uid="{70B0C32E-4B45-42B3-BDE7-FFC3EEF3112A}"/>
    <hyperlink ref="L182" r:id="rId141" display="https://barttorvik.com/team.php?team=George+Mason&amp;year=2022" xr:uid="{083EF045-8F0B-4320-86F5-53A507CCEEA6}"/>
    <hyperlink ref="L184" r:id="rId142" display="https://barttorvik.com/team.php?team=Louisiana+Tech&amp;year=2022" xr:uid="{E63DCE80-3361-4F2E-88E4-2B0B337BBCBD}"/>
    <hyperlink ref="L186" r:id="rId143" display="https://barttorvik.com/team.php?team=Utah+Valley&amp;year=2022" xr:uid="{EE39B2F4-BCEB-4902-BAA6-CFB251297F6E}"/>
    <hyperlink ref="L188" r:id="rId144" display="https://barttorvik.com/team.php?team=Maryland&amp;year=2022" xr:uid="{5CA177D8-7F74-4F02-958A-E7BC1B6AFDF4}"/>
    <hyperlink ref="L190" r:id="rId145" display="https://barttorvik.com/team.php?team=Ohio&amp;year=2022" xr:uid="{CBCC5E9A-A26A-4F75-8879-11DA8EC40893}"/>
    <hyperlink ref="L192" r:id="rId146" display="https://barttorvik.com/team.php?team=Toledo&amp;year=2022" xr:uid="{485086E5-2EE0-4736-95B3-6F0634DA57CF}"/>
    <hyperlink ref="L194" r:id="rId147" display="https://barttorvik.com/team.php?team=Navy&amp;year=2022" xr:uid="{049282A3-1D6B-4760-94E2-9482B3B73048}"/>
    <hyperlink ref="L196" r:id="rId148" display="https://barttorvik.com/team.php?team=Penn+St.&amp;year=2022" xr:uid="{0A283405-594F-4474-AAA6-40887C48C3DA}"/>
    <hyperlink ref="L198" r:id="rId149" display="https://barttorvik.com/team.php?team=Grand+Canyon&amp;year=2022" xr:uid="{69FCA71D-719C-4322-928E-4755048626BB}"/>
    <hyperlink ref="L200" r:id="rId150" display="https://barttorvik.com/team.php?team=Wofford&amp;year=2022" xr:uid="{C7F834A9-E90C-48E6-9AF8-7B02313A2C62}"/>
    <hyperlink ref="L202" r:id="rId151" display="https://barttorvik.com/team.php?team=Arizona+St.&amp;year=2022" xr:uid="{F7A45F42-414D-41E7-8CE9-B722EC2100F4}"/>
    <hyperlink ref="M204" r:id="rId152" display="https://barttorvik.com/trank.php?&amp;begin=20211101&amp;end=20220307&amp;conlimit=All&amp;year=2022&amp;top=0&amp;venue=All&amp;type=N&amp;mingames=0&amp;quad=5&amp;rpi=" xr:uid="{5635B700-1CE3-4CB1-B3BF-B6B0B570A26C}"/>
    <hyperlink ref="L205" r:id="rId153" display="https://barttorvik.com/team.php?team=South+Alabama&amp;year=2022" xr:uid="{B43610A3-AD0A-4D45-9B87-943F5AB31AC6}"/>
    <hyperlink ref="L207" r:id="rId154" display="https://barttorvik.com/team.php?team=Buffalo&amp;year=2022" xr:uid="{8920D38E-70E2-4961-AEB0-5C56B316E34B}"/>
    <hyperlink ref="L209" r:id="rId155" display="https://barttorvik.com/team.php?team=Oakland&amp;year=2022" xr:uid="{D6286554-197B-4E46-BB98-94493F02D920}"/>
    <hyperlink ref="L211" r:id="rId156" display="https://barttorvik.com/team.php?team=Dayton&amp;year=2022" xr:uid="{3F2EDDE8-24AD-4702-97D9-25FF7C9C5FE0}"/>
    <hyperlink ref="L213" r:id="rId157" display="https://barttorvik.com/team.php?team=Drake&amp;year=2022" xr:uid="{D6D11C0F-6949-45CB-8422-CA9DAF6C0A58}"/>
    <hyperlink ref="L215" r:id="rId158" display="https://barttorvik.com/team.php?team=New+Mexico+St.&amp;year=2022" xr:uid="{AF167DE6-745D-43D4-BA12-2B90307D285D}"/>
    <hyperlink ref="L216" r:id="rId159" display="https://barttorvik.com/team.php?team=New+Mexico+St.&amp;year=2022" xr:uid="{C51E5A25-3965-49AE-9ED3-A7FD91338F65}"/>
    <hyperlink ref="L217" r:id="rId160" display="https://barttorvik.com/team.php?team=DePaul&amp;year=2022" xr:uid="{84C7544C-DEC4-4A48-87BA-3E01A27AD939}"/>
    <hyperlink ref="L219" r:id="rId161" display="https://barttorvik.com/team.php?team=Kansas+St.&amp;year=2022" xr:uid="{F42ECB3E-5730-4CD9-9CEA-6367B4135262}"/>
    <hyperlink ref="L221" r:id="rId162" display="https://barttorvik.com/team.php?team=Miami+FL&amp;year=2022" xr:uid="{FC046003-4111-44C6-8653-CE3D7C90368D}"/>
    <hyperlink ref="L222" r:id="rId163" display="https://barttorvik.com/team.php?team=Miami+FL&amp;year=2022" xr:uid="{7E54AAFA-EF9D-4A10-89B5-F7B1F84B34DB}"/>
    <hyperlink ref="L223" r:id="rId164" display="https://barttorvik.com/team.php?team=UC+Riverside&amp;year=2022" xr:uid="{17FD86B5-A5CA-4D1B-ABD1-BA5EE76D704D}"/>
    <hyperlink ref="L225" r:id="rId165" display="https://barttorvik.com/team.php?team=College+of+Charleston&amp;year=2022" xr:uid="{AF544A43-2D0E-4334-B59E-10BD14EA84B9}"/>
    <hyperlink ref="L227" r:id="rId166" display="https://barttorvik.com/team.php?team=South+Carolina&amp;year=2022" xr:uid="{2C8FB5DA-1B5F-4FEA-A369-DCD4444CCAD6}"/>
    <hyperlink ref="L229" r:id="rId167" display="https://barttorvik.com/team.php?team=Vermont&amp;year=2022" xr:uid="{087C09E9-FAEC-4FB0-B280-46D35390929E}"/>
    <hyperlink ref="L230" r:id="rId168" display="https://barttorvik.com/team.php?team=Vermont&amp;year=2022" xr:uid="{29238DE0-9ACA-4A45-AF8A-2B90E1F3D4E3}"/>
    <hyperlink ref="L231" r:id="rId169" display="https://barttorvik.com/team.php?team=Furman&amp;year=2022" xr:uid="{12528A0A-6577-4F57-BDCB-BC4B5D907B25}"/>
    <hyperlink ref="L233" r:id="rId170" display="https://barttorvik.com/team.php?team=Liberty&amp;year=2022" xr:uid="{FB81A03B-7C92-42FE-831D-4B608FBB3FBB}"/>
    <hyperlink ref="L235" r:id="rId171" display="https://barttorvik.com/team.php?team=Marquette&amp;year=2022" xr:uid="{877089F9-F039-4DC4-AA70-A4C8A0121B84}"/>
    <hyperlink ref="L236" r:id="rId172" display="https://barttorvik.com/team.php?team=Marquette&amp;year=2022" xr:uid="{056D1C6A-F5BB-4771-A395-DDF54E603686}"/>
    <hyperlink ref="L237" r:id="rId173" display="https://barttorvik.com/team.php?team=Western+Illinois&amp;year=2022" xr:uid="{AC8CFFCB-B059-40F1-BC86-8B3B261223FF}"/>
    <hyperlink ref="L239" r:id="rId174" display="https://barttorvik.com/team.php?team=Middle+Tennessee&amp;year=2022" xr:uid="{6CEFA454-F455-442D-9926-EA6CFBCE98FA}"/>
    <hyperlink ref="L241" r:id="rId175" display="https://barttorvik.com/team.php?team=UC+Irvine&amp;year=2022" xr:uid="{E6630472-98E4-481E-BBCE-209F0438AD18}"/>
    <hyperlink ref="L243" r:id="rId176" display="https://barttorvik.com/team.php?team=Stephen+F.+Austin&amp;year=2022" xr:uid="{B8BCB2B3-CCBF-4CDC-9C0C-4FD644E5D830}"/>
    <hyperlink ref="L245" r:id="rId177" display="https://barttorvik.com/team.php?team=Longwood&amp;year=2022" xr:uid="{20CC3558-1968-4DE7-B43F-040837260570}"/>
    <hyperlink ref="L246" r:id="rId178" display="https://barttorvik.com/team.php?team=Longwood&amp;year=2022" xr:uid="{4D21C538-85EB-459F-8F2B-4EE3B93004BD}"/>
    <hyperlink ref="L247" r:id="rId179" display="https://barttorvik.com/team.php?team=Nevada&amp;year=2022" xr:uid="{0B83F891-E5F9-4A1D-B04F-6A66FD9ACEF8}"/>
    <hyperlink ref="L249" r:id="rId180" display="https://barttorvik.com/team.php?team=Coastal+Carolina&amp;year=2022" xr:uid="{CA94B29B-2262-4180-8CFD-E6E8B37868CB}"/>
    <hyperlink ref="L251" r:id="rId181" display="https://barttorvik.com/team.php?team=Stanford&amp;year=2022" xr:uid="{CEF01682-D6A8-41B4-8F9E-D042B4D4BB88}"/>
    <hyperlink ref="L253" r:id="rId182" display="https://barttorvik.com/team.php?team=East+Tennessee+St.&amp;year=2022" xr:uid="{1E9466C2-91CA-41D5-B7E9-A22D925BD0E6}"/>
    <hyperlink ref="M255" r:id="rId183" display="https://barttorvik.com/trank.php?&amp;begin=20211101&amp;end=20220307&amp;conlimit=All&amp;year=2022&amp;top=0&amp;venue=All&amp;type=N&amp;mingames=0&amp;quad=5&amp;rpi=" xr:uid="{81ED21C8-E950-4FC4-942A-0A1AF0F84A97}"/>
    <hyperlink ref="L256" r:id="rId184" display="https://barttorvik.com/team.php?team=UNLV&amp;year=2022" xr:uid="{7D07D27C-B05E-425A-A399-48852A6183A8}"/>
    <hyperlink ref="L258" r:id="rId185" display="https://barttorvik.com/team.php?team=Jacksonville+St.&amp;year=2022" xr:uid="{3D02B97F-042E-4A0D-A6E4-EC871AEA594C}"/>
    <hyperlink ref="L259" r:id="rId186" display="https://barttorvik.com/team.php?team=Jacksonville+St.&amp;year=2022" xr:uid="{9410FEFE-B2C5-4742-BFD3-1B938161582D}"/>
    <hyperlink ref="L260" r:id="rId187" display="https://barttorvik.com/team.php?team=Gardner+Webb&amp;year=2022" xr:uid="{ACA15912-6D63-46BF-A1C7-10CF38D57A52}"/>
    <hyperlink ref="L262" r:id="rId188" display="https://barttorvik.com/team.php?team=Brown&amp;year=2022" xr:uid="{AA95A2A4-8A67-4B6D-B034-F6306A251953}"/>
    <hyperlink ref="L264" r:id="rId189" display="https://barttorvik.com/team.php?team=North+Carolina+St.&amp;year=2022" xr:uid="{B677B9A8-BDB2-4C9B-897A-9255E91273DB}"/>
    <hyperlink ref="L266" r:id="rId190" display="https://barttorvik.com/team.php?team=St.+Bonaventure&amp;year=2022" xr:uid="{4D8C65CA-71E8-4348-B826-A45F377C6F66}"/>
    <hyperlink ref="L268" r:id="rId191" display="https://barttorvik.com/team.php?team=Texas+St.&amp;year=2022" xr:uid="{0D6485E2-1533-4648-B7FD-60F2FD4E77A0}"/>
    <hyperlink ref="L270" r:id="rId192" display="https://barttorvik.com/team.php?team=Montana+St.&amp;year=2022" xr:uid="{78718AFD-E33A-4F4D-BA43-64A96BBA5AFE}"/>
    <hyperlink ref="L271" r:id="rId193" display="https://barttorvik.com/team.php?team=Montana+St.&amp;year=2022" xr:uid="{AA358030-07A1-4EDE-8292-E921EBB778E7}"/>
    <hyperlink ref="L272" r:id="rId194" display="https://barttorvik.com/team.php?team=California&amp;year=2022" xr:uid="{EDCCD9C9-9C7E-4AF8-9DAF-6909D625396F}"/>
    <hyperlink ref="L274" r:id="rId195" display="https://barttorvik.com/team.php?team=Saint+Joseph%27s&amp;year=2022" xr:uid="{7B26C259-62F1-4223-AC2F-2CC8FE7F3A57}"/>
    <hyperlink ref="L276" r:id="rId196" display="https://barttorvik.com/team.php?team=James+Madison&amp;year=2022" xr:uid="{9CF543FF-E62F-4A66-A063-CD0677140072}"/>
    <hyperlink ref="L278" r:id="rId197" display="https://barttorvik.com/team.php?team=Delaware&amp;year=2022" xr:uid="{32DC4C50-4D77-4A4E-A824-CD898184075A}"/>
    <hyperlink ref="L279" r:id="rId198" display="https://barttorvik.com/team.php?team=Delaware&amp;year=2022" xr:uid="{19ACF3B3-188B-484D-93B4-410474A25146}"/>
    <hyperlink ref="L280" r:id="rId199" display="https://barttorvik.com/team.php?team=East+Carolina&amp;year=2022" xr:uid="{B95E89ED-AD81-4748-89F2-49F77F631D2B}"/>
    <hyperlink ref="L282" r:id="rId200" display="https://barttorvik.com/team.php?team=Georgia+Tech&amp;year=2022" xr:uid="{DB38399B-F303-4CE3-86F0-E12AF34530DC}"/>
    <hyperlink ref="L284" r:id="rId201" display="https://barttorvik.com/team.php?team=Appalachian+St.&amp;year=2022" xr:uid="{CD35DA6F-CCFF-406C-B21C-51D804DD0813}"/>
    <hyperlink ref="L286" r:id="rId202" display="https://barttorvik.com/team.php?team=Northern+Iowa&amp;year=2022" xr:uid="{97297934-290B-4C88-8F53-FB76F0E759B3}"/>
    <hyperlink ref="L288" r:id="rId203" display="https://barttorvik.com/team.php?team=New+Mexico&amp;year=2022" xr:uid="{910952BD-0225-416A-A800-5B9963123C3C}"/>
    <hyperlink ref="L290" r:id="rId204" display="https://barttorvik.com/team.php?team=Princeton&amp;year=2022" xr:uid="{26BEE2D5-F7DB-4A76-BF32-73C07CFB9958}"/>
    <hyperlink ref="L292" r:id="rId205" display="https://barttorvik.com/team.php?team=Campbell&amp;year=2022" xr:uid="{9F0B2871-6076-41F6-AF2B-E52668E6342C}"/>
    <hyperlink ref="L294" r:id="rId206" display="https://barttorvik.com/team.php?team=Nebraska&amp;year=2022" xr:uid="{BE86F4A4-0CBD-4CA8-A600-37F2B60CF6A6}"/>
    <hyperlink ref="L296" r:id="rId207" display="https://barttorvik.com/team.php?team=Tarleton+St.&amp;year=2022" xr:uid="{9A8EF57D-0A78-4E7E-94DB-1BFD751C9E5F}"/>
    <hyperlink ref="L298" r:id="rId208" display="https://barttorvik.com/team.php?team=Cornell&amp;year=2022" xr:uid="{86E215F3-5634-4405-A525-B7E8311A4866}"/>
    <hyperlink ref="L300" r:id="rId209" display="https://barttorvik.com/team.php?team=New+Hampshire&amp;year=2022" xr:uid="{45C39EF5-0653-44D0-BA58-B30241014AED}"/>
    <hyperlink ref="L302" r:id="rId210" display="https://barttorvik.com/team.php?team=Oral+Roberts&amp;year=2022" xr:uid="{1FAA9523-EF2C-4431-B4CE-13B832833AEA}"/>
    <hyperlink ref="L304" r:id="rId211" display="https://barttorvik.com/team.php?team=Southern+Illinois&amp;year=2022" xr:uid="{D8AE026E-04FA-477F-B516-39CCD34F6EE2}"/>
    <hyperlink ref="M306" r:id="rId212" display="https://barttorvik.com/trank.php?&amp;begin=20211101&amp;end=20220307&amp;conlimit=All&amp;year=2022&amp;top=0&amp;venue=All&amp;type=N&amp;mingames=0&amp;quad=5&amp;rpi=" xr:uid="{CC042901-FD2C-4BD2-95EE-0293DDCF8185}"/>
    <hyperlink ref="L307" r:id="rId213" display="https://barttorvik.com/team.php?team=Georgetown&amp;year=2022" xr:uid="{10CCED1B-F7E4-4040-826C-ADFC7FDC938E}"/>
    <hyperlink ref="L309" r:id="rId214" display="https://barttorvik.com/team.php?team=Charlotte&amp;year=2022" xr:uid="{D1C9F64D-8161-405E-9DF0-951212FB51A4}"/>
    <hyperlink ref="L311" r:id="rId215" display="https://barttorvik.com/team.php?team=Western+Kentucky&amp;year=2022" xr:uid="{D573B14D-8FCA-4B2C-8FBF-DEC85EE49D9F}"/>
    <hyperlink ref="L313" r:id="rId216" display="https://barttorvik.com/team.php?team=Colorado&amp;year=2022" xr:uid="{227CCC36-5958-43F6-8CDC-A4A0D648AEB5}"/>
    <hyperlink ref="L315" r:id="rId217" display="https://barttorvik.com/team.php?team=Seattle&amp;year=2022" xr:uid="{D38C402B-5A10-4D43-9842-56DF276E245A}"/>
    <hyperlink ref="L317" r:id="rId218" display="https://barttorvik.com/team.php?team=Loyola+Marymount&amp;year=2022" xr:uid="{B660004E-DCB1-49A7-BEAF-E0757E457D29}"/>
    <hyperlink ref="L319" r:id="rId219" display="https://barttorvik.com/team.php?team=Georgia+Southern&amp;year=2022" xr:uid="{546FE64F-8D8E-4227-9F14-FC22C3626624}"/>
    <hyperlink ref="L321" r:id="rId220" display="https://barttorvik.com/team.php?team=Miami+OH&amp;year=2022" xr:uid="{C096D103-C403-45BE-8E02-67D57909A279}"/>
    <hyperlink ref="L323" r:id="rId221" display="https://barttorvik.com/team.php?team=Northeastern&amp;year=2022" xr:uid="{41B83CF3-D7F7-4521-8B1D-00499DD25EC2}"/>
    <hyperlink ref="L325" r:id="rId222" display="https://barttorvik.com/team.php?team=Northern+Colorado&amp;year=2022" xr:uid="{9968D587-46BC-4DF7-833E-11C25EE477C7}"/>
    <hyperlink ref="L327" r:id="rId223" display="https://barttorvik.com/team.php?team=Rutgers&amp;year=2022" xr:uid="{A2173FC8-C267-4CEF-942D-313DA5174F29}"/>
    <hyperlink ref="L328" r:id="rId224" display="https://barttorvik.com/team.php?team=Rutgers&amp;year=2022" xr:uid="{CE83762B-8BB9-4037-B1A2-CBB774F1C520}"/>
    <hyperlink ref="L329" r:id="rId225" display="https://barttorvik.com/team.php?team=Mercer&amp;year=2022" xr:uid="{23FB7672-B8D3-4BE9-8020-7F75EB712027}"/>
    <hyperlink ref="L331" r:id="rId226" display="https://barttorvik.com/team.php?team=Niagara&amp;year=2022" xr:uid="{930459CC-276C-413B-9085-671745C623AD}"/>
    <hyperlink ref="L333" r:id="rId227" display="https://barttorvik.com/team.php?team=Akron&amp;year=2022" xr:uid="{3380F82C-9DA6-4683-8643-1D8E1AA2824C}"/>
    <hyperlink ref="L334" r:id="rId228" display="https://barttorvik.com/team.php?team=Akron&amp;year=2022" xr:uid="{2E07783A-A5B3-461C-8C7D-467D382E44E1}"/>
    <hyperlink ref="L335" r:id="rId229" display="https://barttorvik.com/team.php?team=Howard&amp;year=2022" xr:uid="{C4DDEF95-50CD-4DBB-9D39-601AB4FB680E}"/>
    <hyperlink ref="L337" r:id="rId230" display="https://barttorvik.com/team.php?team=VMI&amp;year=2022" xr:uid="{70F79109-CF7F-45B7-9791-404ADFA1FB7E}"/>
    <hyperlink ref="L339" r:id="rId231" display="https://barttorvik.com/team.php?team=Morehead+St.&amp;year=2022" xr:uid="{C7F17048-D25C-4A2E-ABFA-D2FB47FAA371}"/>
    <hyperlink ref="L341" r:id="rId232" display="https://barttorvik.com/team.php?team=Jacksonville&amp;year=2022" xr:uid="{3AB9A925-269E-4FB7-A140-D87C5E63412C}"/>
    <hyperlink ref="L343" r:id="rId233" display="https://barttorvik.com/team.php?team=Bradley&amp;year=2022" xr:uid="{E92FBEAE-F892-4787-951A-5759287F38C9}"/>
    <hyperlink ref="L345" r:id="rId234" display="https://barttorvik.com/team.php?team=Temple&amp;year=2022" xr:uid="{EF565D4D-A083-4FEA-9D39-F4728AF8FC19}"/>
    <hyperlink ref="L347" r:id="rId235" display="https://barttorvik.com/team.php?team=Cleveland+St.&amp;year=2022" xr:uid="{0C1B8711-1117-4257-B828-8D21469BB834}"/>
    <hyperlink ref="L349" r:id="rId236" display="https://barttorvik.com/team.php?team=Texas+Southern&amp;year=2022" xr:uid="{430A0195-14E7-47AD-94C3-4E20D4B4C634}"/>
    <hyperlink ref="L350" r:id="rId237" display="https://barttorvik.com/team.php?team=Texas+Southern&amp;year=2022" xr:uid="{E7C06B08-0E1F-4B5C-A366-2B4D0110FFE5}"/>
    <hyperlink ref="L351" r:id="rId238" display="https://barttorvik.com/team.php?team=Drexel&amp;year=2022" xr:uid="{96020890-4521-41D9-812E-D4AF62C32857}"/>
    <hyperlink ref="L353" r:id="rId239" display="https://barttorvik.com/team.php?team=Boston+College&amp;year=2022" xr:uid="{D00A0F39-6506-4D0C-A4AF-999A5E0BB5FA}"/>
    <hyperlink ref="L355" r:id="rId240" display="https://barttorvik.com/team.php?team=UC+Davis&amp;year=2022" xr:uid="{6068CE30-8D8C-45B0-A72C-BC7B821DF4C6}"/>
    <hyperlink ref="M357" r:id="rId241" display="https://barttorvik.com/trank.php?&amp;begin=20211101&amp;end=20220307&amp;conlimit=All&amp;year=2022&amp;top=0&amp;venue=All&amp;type=N&amp;mingames=0&amp;quad=5&amp;rpi=" xr:uid="{DF03E3D9-AA57-40C7-946B-8DF599315C94}"/>
    <hyperlink ref="L358" r:id="rId242" display="https://barttorvik.com/team.php?team=Boston+University&amp;year=2022" xr:uid="{ABE7BB8B-23FE-40F1-9ADB-E6E34700ECC9}"/>
    <hyperlink ref="L360" r:id="rId243" display="https://barttorvik.com/team.php?team=Nicholls+St.&amp;year=2022" xr:uid="{46793209-D0F7-4930-87FD-B7AB8800CA62}"/>
    <hyperlink ref="L362" r:id="rId244" display="https://barttorvik.com/team.php?team=Tulane&amp;year=2022" xr:uid="{E8744284-C8B4-4630-832D-000B784DEBE8}"/>
    <hyperlink ref="L364" r:id="rId245" display="https://barttorvik.com/team.php?team=Tulsa&amp;year=2022" xr:uid="{98C6EE3B-9819-4359-92BA-BBC364A3120C}"/>
    <hyperlink ref="L366" r:id="rId246" display="https://barttorvik.com/team.php?team=Eastern+Kentucky&amp;year=2022" xr:uid="{78857730-D70B-40C9-BF8F-85AB8DD0680D}"/>
    <hyperlink ref="L368" r:id="rId247" display="https://barttorvik.com/team.php?team=Rice&amp;year=2022" xr:uid="{0A82EC9A-9659-4095-9D18-0A18E0DAAD36}"/>
    <hyperlink ref="L370" r:id="rId248" display="https://barttorvik.com/team.php?team=Fordham&amp;year=2022" xr:uid="{EE7BCABE-EEF1-4155-8014-9988D5C42737}"/>
    <hyperlink ref="L372" r:id="rId249" display="https://barttorvik.com/team.php?team=Harvard&amp;year=2022" xr:uid="{1C21EB9E-E1DA-4CD2-BCD5-BA3A5949C759}"/>
    <hyperlink ref="L374" r:id="rId250" display="https://barttorvik.com/team.php?team=UTEP&amp;year=2022" xr:uid="{5A12212F-34EF-4399-AC97-838766FBB23A}"/>
    <hyperlink ref="L376" r:id="rId251" display="https://barttorvik.com/team.php?team=Kent+St.&amp;year=2022" xr:uid="{F794AEFE-BD0E-49DE-9857-B61C23067AC5}"/>
    <hyperlink ref="L378" r:id="rId252" display="https://barttorvik.com/team.php?team=Southern+Utah&amp;year=2022" xr:uid="{4748C7F9-A2B6-4BF1-97A9-DAFB25C60EC0}"/>
    <hyperlink ref="L380" r:id="rId253" display="https://barttorvik.com/team.php?team=Colgate&amp;year=2022" xr:uid="{272883F9-260F-4B7E-B4FE-084FE66D10A1}"/>
    <hyperlink ref="L381" r:id="rId254" display="https://barttorvik.com/team.php?team=Colgate&amp;year=2022" xr:uid="{43592BFA-D167-4E20-A0C8-355924EC24D8}"/>
    <hyperlink ref="L382" r:id="rId255" display="https://barttorvik.com/team.php?team=Florida+Gulf+Coast&amp;year=2022" xr:uid="{B755237B-79C0-4680-8DF4-CD2D6342D719}"/>
    <hyperlink ref="L384" r:id="rId256" display="https://barttorvik.com/team.php?team=Winthrop&amp;year=2022" xr:uid="{C3C15099-90B9-403C-82BA-81BF31C40723}"/>
    <hyperlink ref="L386" r:id="rId257" display="https://barttorvik.com/team.php?team=Arkansas+St.&amp;year=2022" xr:uid="{3456A13E-DEA8-49EF-BE04-9E3632FCCF2C}"/>
    <hyperlink ref="L388" r:id="rId258" display="https://barttorvik.com/team.php?team=Fairfield&amp;year=2022" xr:uid="{03DFD3B9-4E8F-4BBA-8C92-7BE2B94B5247}"/>
    <hyperlink ref="L390" r:id="rId259" display="https://barttorvik.com/team.php?team=San+Jose+St.&amp;year=2022" xr:uid="{43984B21-CA5E-4958-ABEC-ED986DBE53F9}"/>
    <hyperlink ref="L392" r:id="rId260" display="https://barttorvik.com/team.php?team=Indiana+St.&amp;year=2022" xr:uid="{821802BD-0055-4FD1-A1F6-1589291EAE1A}"/>
    <hyperlink ref="L394" r:id="rId261" display="https://barttorvik.com/team.php?team=Massachusetts&amp;year=2022" xr:uid="{1CC4E7AC-B9B9-48F1-AEBA-D9F8AA48D1F5}"/>
    <hyperlink ref="L396" r:id="rId262" display="https://barttorvik.com/team.php?team=Stony+Brook&amp;year=2022" xr:uid="{CA8D7E32-B834-466F-BC3E-F2445FB03C46}"/>
    <hyperlink ref="L398" r:id="rId263" display="https://barttorvik.com/team.php?team=Valparaiso&amp;year=2022" xr:uid="{EFF0A227-5188-4314-B232-DC2B904EB4AB}"/>
    <hyperlink ref="L400" r:id="rId264" display="https://barttorvik.com/team.php?team=Florida+Atlantic&amp;year=2022" xr:uid="{6022B763-30D9-4F3C-9C5F-3876A43AEEED}"/>
    <hyperlink ref="L402" r:id="rId265" display="https://barttorvik.com/team.php?team=Butler&amp;year=2022" xr:uid="{FCB2366E-90AB-49CE-8C81-667DBD567252}"/>
    <hyperlink ref="L404" r:id="rId266" display="https://barttorvik.com/team.php?team=Cal+Baptist&amp;year=2022" xr:uid="{3BB6E6B9-D72B-4299-99DE-A99C7F549205}"/>
    <hyperlink ref="L406" r:id="rId267" display="https://barttorvik.com/team.php?team=Cal+St.+Fullerton&amp;year=2022" xr:uid="{8A048150-1218-45B2-B219-D773BC8EA96D}"/>
    <hyperlink ref="L407" r:id="rId268" display="https://barttorvik.com/team.php?team=Cal+St.+Fullerton&amp;year=2022" xr:uid="{19525882-9BB0-4155-A400-35424EB86DAE}"/>
    <hyperlink ref="M408" r:id="rId269" display="https://barttorvik.com/trank.php?&amp;begin=20211101&amp;end=20220307&amp;conlimit=All&amp;year=2022&amp;top=0&amp;venue=All&amp;type=N&amp;mingames=0&amp;quad=5&amp;rpi=" xr:uid="{3891DA20-B77D-4041-9769-916EB5FFF4B1}"/>
    <hyperlink ref="L409" r:id="rId270" display="https://barttorvik.com/team.php?team=Duquesne&amp;year=2022" xr:uid="{2F6BF269-9772-4795-9BDF-CDD14766A641}"/>
    <hyperlink ref="L411" r:id="rId271" display="https://barttorvik.com/team.php?team=Oregon+St.&amp;year=2022" xr:uid="{B5BED377-1029-4179-9A6F-22E502EEEEC4}"/>
    <hyperlink ref="L413" r:id="rId272" display="https://barttorvik.com/team.php?team=St.+Thomas&amp;year=2022" xr:uid="{3812D6E1-B713-4DD6-8471-EE4D06F0D1E2}"/>
    <hyperlink ref="L415" r:id="rId273" display="https://barttorvik.com/team.php?team=UC+Santa+Barbara&amp;year=2022" xr:uid="{DE1D2953-2F7C-4A11-829E-CAD18694E58B}"/>
    <hyperlink ref="L417" r:id="rId274" display="https://barttorvik.com/team.php?team=Samford&amp;year=2022" xr:uid="{C3F9AB75-DE01-4890-93EF-CBA8D1D641AF}"/>
    <hyperlink ref="L419" r:id="rId275" display="https://barttorvik.com/team.php?team=Louisiana+Monroe&amp;year=2022" xr:uid="{5FB35B32-2F6A-4AD8-976A-7072221AF6AC}"/>
    <hyperlink ref="L421" r:id="rId276" display="https://barttorvik.com/team.php?team=San+Diego&amp;year=2022" xr:uid="{F1411E95-A195-4376-9A19-A63F93DDADA0}"/>
    <hyperlink ref="L423" r:id="rId277" display="https://barttorvik.com/team.php?team=Pittsburgh&amp;year=2022" xr:uid="{19E03C5D-735A-404F-8736-C0011C3C215D}"/>
    <hyperlink ref="L425" r:id="rId278" display="https://barttorvik.com/team.php?team=Yale&amp;year=2022" xr:uid="{922898A4-F97F-4623-974F-7A3D747C2808}"/>
    <hyperlink ref="L426" r:id="rId279" display="https://barttorvik.com/team.php?team=Yale&amp;year=2022" xr:uid="{C80DB98D-6D93-4CD7-AA35-364FC9CC4ED7}"/>
    <hyperlink ref="L427" r:id="rId280" display="https://barttorvik.com/team.php?team=Youngstown+St.&amp;year=2022" xr:uid="{D9A40BED-08BB-4E67-AC0C-FC80FA06FD06}"/>
    <hyperlink ref="L429" r:id="rId281" display="https://barttorvik.com/team.php?team=Washington&amp;year=2022" xr:uid="{AD5B00C6-F653-4F85-A9FA-DAFD2FD2FF16}"/>
    <hyperlink ref="L431" r:id="rId282" display="https://barttorvik.com/team.php?team=High+Point&amp;year=2022" xr:uid="{DAB8CCE4-C276-42AD-90E1-A306D857BED5}"/>
    <hyperlink ref="L433" r:id="rId283" display="https://barttorvik.com/team.php?team=Georgia&amp;year=2022" xr:uid="{4770BDA2-BBAA-4D0C-8EE8-6C7D9C167DBB}"/>
    <hyperlink ref="L435" r:id="rId284" display="https://barttorvik.com/team.php?team=Illinois+St.&amp;year=2022" xr:uid="{8B47A1DF-1A8D-4B90-8443-D42127C1CDA0}"/>
    <hyperlink ref="L437" r:id="rId285" display="https://barttorvik.com/team.php?team=Marshall&amp;year=2022" xr:uid="{C5A799DD-7675-4D9E-8106-AE17DE8AF426}"/>
    <hyperlink ref="L439" r:id="rId286" display="https://barttorvik.com/team.php?team=Illinois+Chicago&amp;year=2022" xr:uid="{763BD3D6-815F-4865-971D-1FCA758D28AC}"/>
    <hyperlink ref="L441" r:id="rId287" display="https://barttorvik.com/team.php?team=Pepperdine&amp;year=2022" xr:uid="{36A1800F-EE2D-4F8E-8C06-E681406750D9}"/>
    <hyperlink ref="L443" r:id="rId288" display="https://barttorvik.com/team.php?team=UNC+Greensboro&amp;year=2022" xr:uid="{3840B971-FFFA-4280-8DAC-D4B2D0B1BB5C}"/>
    <hyperlink ref="L445" r:id="rId289" display="https://barttorvik.com/team.php?team=Texas+A%26M+Corpus+Chris&amp;year=2022" xr:uid="{8C4947C2-F307-4556-B2A1-60BC58432A80}"/>
    <hyperlink ref="L446" r:id="rId290" display="https://barttorvik.com/team.php?team=Texas+A%26M+Corpus+Chris&amp;year=2022" xr:uid="{BC1A56CB-2322-4A21-B2C8-229CF60A85BC}"/>
    <hyperlink ref="L447" r:id="rId291" display="https://barttorvik.com/team.php?team=The+Citadel&amp;year=2022" xr:uid="{5B3FBE71-4B67-40A7-837E-F32C65B9440E}"/>
    <hyperlink ref="L449" r:id="rId292" display="https://barttorvik.com/team.php?team=Eastern+Washington&amp;year=2022" xr:uid="{26ECF3C6-7521-4B4C-807B-EF361D5AECEE}"/>
    <hyperlink ref="L451" r:id="rId293" display="https://barttorvik.com/team.php?team=UMBC&amp;year=2022" xr:uid="{DE9E58B3-3A69-4E16-AD49-312183BF5E6C}"/>
    <hyperlink ref="L453" r:id="rId294" display="https://barttorvik.com/team.php?team=UMass+Lowell&amp;year=2022" xr:uid="{74B15C65-5F7D-45DF-BCCD-3E8D847A9900}"/>
    <hyperlink ref="L455" r:id="rId295" display="https://barttorvik.com/team.php?team=North+Alabama&amp;year=2022" xr:uid="{FF8AFA80-593E-4986-B83B-B1AEEB4D1CB0}"/>
    <hyperlink ref="L457" r:id="rId296" display="https://barttorvik.com/team.php?team=UMKC&amp;year=2022" xr:uid="{3B1728E6-5D95-4AC4-B5A0-ED429D37F98E}"/>
    <hyperlink ref="M459" r:id="rId297" display="https://barttorvik.com/trank.php?&amp;begin=20211101&amp;end=20220307&amp;conlimit=All&amp;year=2022&amp;top=0&amp;venue=All&amp;type=N&amp;mingames=0&amp;quad=5&amp;rpi=" xr:uid="{2DD8A5DD-4A0D-4B27-98D4-694319824750}"/>
    <hyperlink ref="L460" r:id="rId298" display="https://barttorvik.com/team.php?team=Georgia+St.&amp;year=2022" xr:uid="{57A757AF-E999-4921-BCE2-56812C09849E}"/>
    <hyperlink ref="L461" r:id="rId299" display="https://barttorvik.com/team.php?team=Georgia+St.&amp;year=2022" xr:uid="{8DF7EE17-DF81-49A6-B367-77A18A5D3B92}"/>
    <hyperlink ref="L462" r:id="rId300" display="https://barttorvik.com/team.php?team=Kennesaw+St.&amp;year=2022" xr:uid="{227FB785-71D7-40AF-9A8D-D2EB88C48292}"/>
    <hyperlink ref="L464" r:id="rId301" display="https://barttorvik.com/team.php?team=Tennessee+Tech&amp;year=2022" xr:uid="{4D1FA0A6-1A52-4ABA-AF9A-97A86D70FFB7}"/>
    <hyperlink ref="L466" r:id="rId302" display="https://barttorvik.com/team.php?team=Bellarmine&amp;year=2022" xr:uid="{8515A145-99FC-4A92-BFC0-8E740E2CB7CE}"/>
    <hyperlink ref="L468" r:id="rId303" display="https://barttorvik.com/team.php?team=SIU+Edwardsville&amp;year=2022" xr:uid="{36A0CA4A-9F5C-47E2-8B3D-DFBE371428F3}"/>
    <hyperlink ref="L470" r:id="rId304" display="https://barttorvik.com/team.php?team=Penn&amp;year=2022" xr:uid="{32D27748-A536-4C6C-9EC6-368D9529809C}"/>
    <hyperlink ref="L472" r:id="rId305" display="https://barttorvik.com/team.php?team=LIU+Brooklyn&amp;year=2022" xr:uid="{7025674F-2B22-4E02-A1A5-6DC6C446AF88}"/>
    <hyperlink ref="L474" r:id="rId306" display="https://barttorvik.com/team.php?team=North+Dakota+St.&amp;year=2022" xr:uid="{501265C5-5E53-406E-B7DD-6623547C24B6}"/>
    <hyperlink ref="L476" r:id="rId307" display="https://barttorvik.com/team.php?team=Manhattan&amp;year=2022" xr:uid="{66374C6B-3D37-42B5-84F7-97CC98D3BEDE}"/>
    <hyperlink ref="L478" r:id="rId308" display="https://barttorvik.com/team.php?team=Southern&amp;year=2022" xr:uid="{3690539B-0F32-4D00-928A-89F0D7C47365}"/>
    <hyperlink ref="L480" r:id="rId309" display="https://barttorvik.com/team.php?team=FIU&amp;year=2022" xr:uid="{50FF532A-4D92-4B2C-A705-975931413795}"/>
    <hyperlink ref="L482" r:id="rId310" display="https://barttorvik.com/team.php?team=UT+Rio+Grande+Valley&amp;year=2022" xr:uid="{B093FFD3-670B-45AE-B2B3-5305C45D2CC0}"/>
    <hyperlink ref="L484" r:id="rId311" display="https://barttorvik.com/team.php?team=Portland&amp;year=2022" xr:uid="{702A3E41-6356-4415-9C75-C21DA5B2D7D7}"/>
    <hyperlink ref="L486" r:id="rId312" display="https://barttorvik.com/team.php?team=Bowling+Green&amp;year=2022" xr:uid="{2E47B149-1F0E-49C8-B73F-B26FD08873E8}"/>
    <hyperlink ref="L488" r:id="rId313" display="https://barttorvik.com/team.php?team=Jackson+St.&amp;year=2022" xr:uid="{C0D86981-ED25-449B-B3F3-20B94D115DDF}"/>
    <hyperlink ref="L490" r:id="rId314" display="https://barttorvik.com/team.php?team=Louisiana+Lafayette&amp;year=2022" xr:uid="{56E3A69F-35D3-4379-9AEC-8BFD748DD9EC}"/>
    <hyperlink ref="L492" r:id="rId315" display="https://barttorvik.com/team.php?team=UNC+Asheville&amp;year=2022" xr:uid="{E69BDD22-FDA9-4904-B590-0F8CB283F104}"/>
    <hyperlink ref="L494" r:id="rId316" display="https://barttorvik.com/team.php?team=Dartmouth&amp;year=2022" xr:uid="{D1B758F9-58BA-4477-BC3F-8718674300ED}"/>
    <hyperlink ref="L496" r:id="rId317" display="https://barttorvik.com/team.php?team=Saint+Peter%27s&amp;year=2022" xr:uid="{A75D0E84-6E84-435E-BB71-A9A204B5C69B}"/>
    <hyperlink ref="L497" r:id="rId318" display="https://barttorvik.com/team.php?team=Saint+Peter%27s&amp;year=2022" xr:uid="{CEEB6655-46D4-4ED4-BA7B-B5EDDC674B54}"/>
    <hyperlink ref="L498" r:id="rId319" display="https://barttorvik.com/team.php?team=Marist&amp;year=2022" xr:uid="{9023E57D-1740-47A2-97F8-41DEA2E7DE72}"/>
    <hyperlink ref="L500" r:id="rId320" display="https://barttorvik.com/team.php?team=UC+San+Diego&amp;year=2022" xr:uid="{508F5961-C1E5-4865-A961-1FF620FB96E4}"/>
    <hyperlink ref="L502" r:id="rId321" display="https://barttorvik.com/team.php?team=South+Florida&amp;year=2022" xr:uid="{4C5A7E69-CBD6-4FD6-881B-785925BFC00A}"/>
    <hyperlink ref="L504" r:id="rId322" display="https://barttorvik.com/team.php?team=Old+Dominion&amp;year=2022" xr:uid="{ED0D2A5A-91D1-4420-8C5E-4937D878681D}"/>
    <hyperlink ref="L506" r:id="rId323" display="https://barttorvik.com/team.php?team=Loyola+MD&amp;year=2022" xr:uid="{7C091B4A-10E8-4720-8995-6A71D1D2F226}"/>
    <hyperlink ref="L508" r:id="rId324" display="https://barttorvik.com/team.php?team=Weber+St.&amp;year=2022" xr:uid="{5732CCD2-1D04-4FB1-AC04-D9E0175A8AB1}"/>
    <hyperlink ref="M510" r:id="rId325" display="https://barttorvik.com/trank.php?&amp;begin=20211101&amp;end=20220307&amp;conlimit=All&amp;year=2022&amp;top=0&amp;venue=All&amp;type=N&amp;mingames=0&amp;quad=5&amp;rpi=" xr:uid="{7B106984-C81E-4F1F-AC4A-186D39092810}"/>
    <hyperlink ref="L511" r:id="rId326" display="https://barttorvik.com/team.php?team=Hawaii&amp;year=2022" xr:uid="{3D961A08-24B8-4E40-B3D2-578BAA1116F9}"/>
    <hyperlink ref="L513" r:id="rId327" display="https://barttorvik.com/team.php?team=Sam+Houston+St.&amp;year=2022" xr:uid="{24C546DE-C0DE-42B5-A6DD-C8AD96269DB2}"/>
    <hyperlink ref="L515" r:id="rId328" display="https://barttorvik.com/team.php?team=Austin+Peay&amp;year=2022" xr:uid="{457EC843-F49B-4598-AAF0-6F0B614BAD5F}"/>
    <hyperlink ref="L517" r:id="rId329" display="https://barttorvik.com/team.php?team=Norfolk+St.&amp;year=2022" xr:uid="{8CF6F1D3-E7E0-463A-AEFF-756E216CE074}"/>
    <hyperlink ref="L518" r:id="rId330" display="https://barttorvik.com/team.php?team=Norfolk+St.&amp;year=2022" xr:uid="{F1CCBBE6-0D45-4E60-A9F9-44CB0ADD6109}"/>
    <hyperlink ref="L519" r:id="rId331" display="https://barttorvik.com/team.php?team=Evansville&amp;year=2022" xr:uid="{4BDAAA5C-90C4-4CEB-B45E-F9772827C3D8}"/>
    <hyperlink ref="L521" r:id="rId332" display="https://barttorvik.com/team.php?team=Lipscomb&amp;year=2022" xr:uid="{019F7854-AD3C-43BE-A063-5119FF9034D1}"/>
    <hyperlink ref="L523" r:id="rId333" display="https://barttorvik.com/team.php?team=Maryland+Eastern+Shore&amp;year=2022" xr:uid="{2BD7C88B-0037-4B37-A6B1-93B5E10A28A6}"/>
    <hyperlink ref="L525" r:id="rId334" display="https://barttorvik.com/team.php?team=Southeastern+Louisiana&amp;year=2022" xr:uid="{282BCDC6-15AF-4B25-ACF5-F50409D43FFB}"/>
    <hyperlink ref="L527" r:id="rId335" display="https://barttorvik.com/team.php?team=Troy&amp;year=2022" xr:uid="{CF9B416D-6ACF-4699-8004-1A37F4FA3AB3}"/>
    <hyperlink ref="L529" r:id="rId336" display="https://barttorvik.com/team.php?team=Northern+Kentucky&amp;year=2022" xr:uid="{E1829763-5E1A-46BA-A7B3-100DF2F4C33A}"/>
    <hyperlink ref="L531" r:id="rId337" display="https://barttorvik.com/team.php?team=Eastern+Michigan&amp;year=2022" xr:uid="{14E57923-FDD8-4C20-A19C-61683E2DE9DB}"/>
    <hyperlink ref="L533" r:id="rId338" display="https://barttorvik.com/team.php?team=Presbyterian&amp;year=2022" xr:uid="{8BBAA9F5-80D6-4EDB-9D50-960AAAC69273}"/>
    <hyperlink ref="L535" r:id="rId339" display="https://barttorvik.com/team.php?team=Tennessee+Martin&amp;year=2022" xr:uid="{4C68FCA3-7455-43F2-B361-03A0AAEDAADA}"/>
    <hyperlink ref="L537" r:id="rId340" display="https://barttorvik.com/team.php?team=Long+Beach+St.&amp;year=2022" xr:uid="{E09A808F-1AE8-465E-9CD5-2FB58DA7E28E}"/>
    <hyperlink ref="L539" r:id="rId341" display="https://barttorvik.com/team.php?team=George+Washington&amp;year=2022" xr:uid="{1B255A1D-7352-45CA-B31C-1719B6586652}"/>
    <hyperlink ref="L541" r:id="rId342" display="https://barttorvik.com/team.php?team=Montana&amp;year=2022" xr:uid="{38BB7D08-342B-4F7B-8A3A-CD94A2F59EC8}"/>
    <hyperlink ref="L543" r:id="rId343" display="https://barttorvik.com/team.php?team=Ball+St.&amp;year=2022" xr:uid="{DA31C88D-6CC3-4212-BDE0-A99F636BFD3D}"/>
    <hyperlink ref="L545" r:id="rId344" display="https://barttorvik.com/team.php?team=Pacific&amp;year=2022" xr:uid="{564F6EF4-2832-4A33-BFCF-E5CA90B06A3D}"/>
    <hyperlink ref="L547" r:id="rId345" display="https://barttorvik.com/team.php?team=New+Orleans&amp;year=2022" xr:uid="{D33FB950-80C9-4C23-B33D-4202C4A49D26}"/>
    <hyperlink ref="L549" r:id="rId346" display="https://barttorvik.com/team.php?team=Bryant&amp;year=2022" xr:uid="{DF7C132E-0BA9-4399-86B4-F6C41EF2DA48}"/>
    <hyperlink ref="L550" r:id="rId347" display="https://barttorvik.com/team.php?team=Bryant&amp;year=2022" xr:uid="{9F80F8AF-1985-48FD-8B6D-345B99156BFA}"/>
    <hyperlink ref="L551" r:id="rId348" display="https://barttorvik.com/team.php?team=Missouri&amp;year=2022" xr:uid="{31338521-4E18-430D-ADC6-9CF0C436078A}"/>
    <hyperlink ref="L553" r:id="rId349" display="https://barttorvik.com/team.php?team=Air+Force&amp;year=2022" xr:uid="{3EF06CBD-E169-461E-83CE-A8C88B4D2291}"/>
    <hyperlink ref="L555" r:id="rId350" display="https://barttorvik.com/team.php?team=South+Dakota&amp;year=2022" xr:uid="{1D0010B4-2804-4AC0-A734-16EB86993779}"/>
    <hyperlink ref="L557" r:id="rId351" display="https://barttorvik.com/team.php?team=North+Carolina+A%26T&amp;year=2022" xr:uid="{29517A78-DB16-4593-BD51-23122C4F6BAF}"/>
    <hyperlink ref="L559" r:id="rId352" display="https://barttorvik.com/team.php?team=Western+Carolina&amp;year=2022" xr:uid="{AE9D7B05-D001-4B2E-901F-3132C04A5457}"/>
    <hyperlink ref="M561" r:id="rId353" display="https://barttorvik.com/trank.php?&amp;begin=20211101&amp;end=20220307&amp;conlimit=All&amp;year=2022&amp;top=0&amp;venue=All&amp;type=N&amp;mingames=0&amp;quad=5&amp;rpi=" xr:uid="{A6AFB090-2332-4C95-BB12-28C2CBBBE8E5}"/>
    <hyperlink ref="L562" r:id="rId354" display="https://barttorvik.com/team.php?team=St.+Francis+PA&amp;year=2022" xr:uid="{C546E2B3-6B63-4FE6-AD8E-168E9097B27A}"/>
    <hyperlink ref="L564" r:id="rId355" display="https://barttorvik.com/team.php?team=Cal+Poly&amp;year=2022" xr:uid="{387CB259-E88B-4959-97E3-DC09FC8FAF06}"/>
    <hyperlink ref="L566" r:id="rId356" display="https://barttorvik.com/team.php?team=Bucknell&amp;year=2022" xr:uid="{7183E2BB-9793-4CBC-A46F-68840653A1DF}"/>
    <hyperlink ref="L568" r:id="rId357" display="https://barttorvik.com/team.php?team=Cal+St.+Bakersfield&amp;year=2022" xr:uid="{7582E09E-463B-4655-AA2F-876B7DFFEAA1}"/>
    <hyperlink ref="L570" r:id="rId358" display="https://barttorvik.com/team.php?team=NJIT&amp;year=2022" xr:uid="{B2F20610-6F58-4D15-BD7C-9DB8687EBEFC}"/>
    <hyperlink ref="L572" r:id="rId359" display="https://barttorvik.com/team.php?team=Detroit&amp;year=2022" xr:uid="{6874FF4C-EC45-495B-906D-6192D46210A9}"/>
    <hyperlink ref="L574" r:id="rId360" display="https://barttorvik.com/team.php?team=McNeese+St.&amp;year=2022" xr:uid="{A9C96E4C-BF14-454B-B5D9-33DDBDAB5DBD}"/>
    <hyperlink ref="L576" r:id="rId361" display="https://barttorvik.com/team.php?team=Wright+St.&amp;year=2022" xr:uid="{C25AC2B5-CAFA-4434-B8D3-982532364309}"/>
    <hyperlink ref="L577" r:id="rId362" display="https://barttorvik.com/team.php?team=Wright+St.&amp;year=2022" xr:uid="{28F18AD6-EE73-4C7A-85D3-995D9F7D3445}"/>
    <hyperlink ref="L578" r:id="rId363" display="https://barttorvik.com/team.php?team=Alcorn+St.&amp;year=2022" xr:uid="{14E187FB-F0FA-480B-8C38-31A273BCEF9B}"/>
    <hyperlink ref="L580" r:id="rId364" display="https://barttorvik.com/team.php?team=UT+Arlington&amp;year=2022" xr:uid="{6B3ED9C4-E71D-491A-A4AC-F53ADCBF73F0}"/>
    <hyperlink ref="L582" r:id="rId365" display="https://barttorvik.com/team.php?team=La+Salle&amp;year=2022" xr:uid="{DCDB813D-8E3F-451A-B182-17680CA78887}"/>
    <hyperlink ref="L584" r:id="rId366" display="https://barttorvik.com/team.php?team=Utah+Tech&amp;year=2022" xr:uid="{5842E11A-1008-4657-97F4-0A7FEBAA7C22}"/>
    <hyperlink ref="L586" r:id="rId367" display="https://barttorvik.com/team.php?team=Rider&amp;year=2022" xr:uid="{DA449963-B3A6-481D-AFC9-7491062CC23E}"/>
    <hyperlink ref="L588" r:id="rId368" display="https://barttorvik.com/team.php?team=North+Carolina+Central&amp;year=2022" xr:uid="{9C9F4FBA-07F9-4BE2-B747-4E0B45FF4AFA}"/>
    <hyperlink ref="L590" r:id="rId369" display="https://barttorvik.com/team.php?team=North+Florida&amp;year=2022" xr:uid="{B11D6CD4-AD56-4BD0-B8AC-1076034B4448}"/>
    <hyperlink ref="L592" r:id="rId370" display="https://barttorvik.com/team.php?team=Tennessee+St.&amp;year=2022" xr:uid="{4E286964-69AF-4425-84E6-4C26A0D057E3}"/>
    <hyperlink ref="L594" r:id="rId371" display="https://barttorvik.com/team.php?team=Army&amp;year=2022" xr:uid="{81E0A479-4526-44F7-96E9-993E0E0DCB32}"/>
    <hyperlink ref="L596" r:id="rId372" display="https://barttorvik.com/team.php?team=Coppin+St.&amp;year=2022" xr:uid="{1A5E8EBF-8382-47D0-B2CE-3BFFF2A45416}"/>
    <hyperlink ref="L598" r:id="rId373" display="https://barttorvik.com/team.php?team=Fort+Wayne&amp;year=2022" xr:uid="{10C5EFE1-5C04-43FB-8BDA-547A31E4CDA5}"/>
    <hyperlink ref="L600" r:id="rId374" display="https://barttorvik.com/team.php?team=Sacramento+St.&amp;year=2022" xr:uid="{4BD8EB9B-8DA2-42A0-B54E-472F20BE330D}"/>
    <hyperlink ref="L602" r:id="rId375" display="https://barttorvik.com/team.php?team=Cal+St.+Northridge&amp;year=2022" xr:uid="{A2A95794-C5AE-47B0-B4F8-75571865D102}"/>
    <hyperlink ref="L604" r:id="rId376" display="https://barttorvik.com/team.php?team=Radford&amp;year=2022" xr:uid="{BD228CDD-E77F-4D29-BCED-A3574BCEE152}"/>
    <hyperlink ref="L606" r:id="rId377" display="https://barttorvik.com/team.php?team=Green+Bay&amp;year=2022" xr:uid="{E391A322-B1D0-486A-B0DD-DC82997F31F8}"/>
    <hyperlink ref="L608" r:id="rId378" display="https://barttorvik.com/team.php?team=South+Carolina+St.&amp;year=2022" xr:uid="{1320189D-6863-4FF1-A5FA-CB8355451A87}"/>
    <hyperlink ref="L610" r:id="rId379" display="https://barttorvik.com/team.php?team=Northern+Arizona&amp;year=2022" xr:uid="{87982DB0-D57B-4C8E-B99D-89743DE350D3}"/>
    <hyperlink ref="M612" r:id="rId380" display="https://barttorvik.com/trank.php?&amp;begin=20211101&amp;end=20220307&amp;conlimit=All&amp;year=2022&amp;top=0&amp;venue=All&amp;type=N&amp;mingames=0&amp;quad=5&amp;rpi=" xr:uid="{B4E26A45-AA34-4ABD-B8C2-4B01C56A0ADC}"/>
    <hyperlink ref="L613" r:id="rId381" display="https://barttorvik.com/team.php?team=Quinnipiac&amp;year=2022" xr:uid="{C080BC16-02FF-4635-AC64-DC05B2136278}"/>
    <hyperlink ref="L615" r:id="rId382" display="https://barttorvik.com/team.php?team=Alabama+St.&amp;year=2022" xr:uid="{5D60DD7B-4E86-4FB7-9FF8-56905D67321B}"/>
    <hyperlink ref="L617" r:id="rId383" display="https://barttorvik.com/team.php?team=Albany&amp;year=2022" xr:uid="{181C56FC-06CF-4B13-B96A-2614603372A7}"/>
    <hyperlink ref="L619" r:id="rId384" display="https://barttorvik.com/team.php?team=Florida+A%26M&amp;year=2022" xr:uid="{0DF2E7C0-4927-4A45-BCD3-4D8D8D657C2A}"/>
    <hyperlink ref="L621" r:id="rId385" display="https://barttorvik.com/team.php?team=UNC+Wilmington&amp;year=2022" xr:uid="{1AFEE11D-708A-445D-AC9F-7EEAB8B39D0F}"/>
    <hyperlink ref="L623" r:id="rId386" display="https://barttorvik.com/team.php?team=Canisius&amp;year=2022" xr:uid="{E972A3BF-ED88-4B32-A57C-8F7A35B3EE25}"/>
    <hyperlink ref="L625" r:id="rId387" display="https://barttorvik.com/team.php?team=Elon&amp;year=2022" xr:uid="{83B783D2-A126-4080-AFDA-155D5D0CD7BA}"/>
    <hyperlink ref="L627" r:id="rId388" display="https://barttorvik.com/team.php?team=Merrimack&amp;year=2022" xr:uid="{D1421044-DAB0-4449-9EB0-26EF07B59B2D}"/>
    <hyperlink ref="L629" r:id="rId389" display="https://barttorvik.com/team.php?team=St.+Francis+NY&amp;year=2022" xr:uid="{169007CB-0920-4C5A-82BD-4BF3E99127C2}"/>
    <hyperlink ref="L631" r:id="rId390" display="https://barttorvik.com/team.php?team=Little+Rock&amp;year=2022" xr:uid="{A9B84C09-F742-4B9F-9195-5C18DCAA189C}"/>
    <hyperlink ref="L633" r:id="rId391" display="https://barttorvik.com/team.php?team=Prairie+View+A%26M&amp;year=2022" xr:uid="{044E591E-7789-4CA1-A49E-59D40C8156A0}"/>
    <hyperlink ref="L635" r:id="rId392" display="https://barttorvik.com/team.php?team=Lafayette&amp;year=2022" xr:uid="{7BF12A12-2525-4C74-A1F9-2A7E4614F2FD}"/>
    <hyperlink ref="L637" r:id="rId393" display="https://barttorvik.com/team.php?team=Robert+Morris&amp;year=2022" xr:uid="{108F63D0-0659-4726-912B-235D7842619B}"/>
    <hyperlink ref="L639" r:id="rId394" display="https://barttorvik.com/team.php?team=Southeast+Missouri+St.&amp;year=2022" xr:uid="{B17B363C-DCDE-48AD-A84A-E988B9FA48FD}"/>
    <hyperlink ref="L641" r:id="rId395" display="https://barttorvik.com/team.php?team=Sacred+Heart&amp;year=2022" xr:uid="{5040C940-213E-4691-ABF9-D33ECA23F809}"/>
    <hyperlink ref="L643" r:id="rId396" display="https://barttorvik.com/team.php?team=Siena&amp;year=2022" xr:uid="{3A35B881-4EDB-4438-9CA5-454EDBB552A9}"/>
    <hyperlink ref="L645" r:id="rId397" display="https://barttorvik.com/team.php?team=Denver&amp;year=2022" xr:uid="{874FDEF6-6D91-48FB-AAD2-49B3733BCDB9}"/>
    <hyperlink ref="L647" r:id="rId398" display="https://barttorvik.com/team.php?team=Southern+Miss&amp;year=2022" xr:uid="{D6123514-896C-47CA-9AA0-2330232D8DD4}"/>
    <hyperlink ref="L649" r:id="rId399" display="https://barttorvik.com/team.php?team=Binghamton&amp;year=2022" xr:uid="{FA8DF8C2-36A0-4988-A6A5-16D2D406673C}"/>
    <hyperlink ref="L651" r:id="rId400" display="https://barttorvik.com/team.php?team=Idaho&amp;year=2022" xr:uid="{10FCB54E-183E-44CB-8084-66A68D6A6FF4}"/>
    <hyperlink ref="L653" r:id="rId401" display="https://barttorvik.com/team.php?team=Western+Michigan&amp;year=2022" xr:uid="{653CBFC5-E829-4F13-9C29-141740D3C2E1}"/>
    <hyperlink ref="L655" r:id="rId402" display="https://barttorvik.com/team.php?team=Mount+St.+Mary%27s&amp;year=2022" xr:uid="{0CB31C41-37EA-4ADE-8B71-DB3072033392}"/>
    <hyperlink ref="L657" r:id="rId403" display="https://barttorvik.com/team.php?team=USC+Upstate&amp;year=2022" xr:uid="{11985671-3E74-4A83-93DD-9DC9574670FB}"/>
    <hyperlink ref="L659" r:id="rId404" display="https://barttorvik.com/team.php?team=Stetson&amp;year=2022" xr:uid="{E4B83A45-6410-4EF6-BE1C-5DA60E8CED41}"/>
    <hyperlink ref="L661" r:id="rId405" display="https://barttorvik.com/team.php?team=UTSA&amp;year=2022" xr:uid="{83E68266-A33F-45B9-AF21-40C33F5D8DA6}"/>
    <hyperlink ref="M663" r:id="rId406" display="https://barttorvik.com/trank.php?&amp;begin=20211101&amp;end=20220307&amp;conlimit=All&amp;year=2022&amp;top=0&amp;venue=All&amp;type=N&amp;mingames=0&amp;quad=5&amp;rpi=" xr:uid="{F0153C2A-A88D-41E9-86D2-80942F772866}"/>
    <hyperlink ref="L664" r:id="rId407" display="https://barttorvik.com/team.php?team=Arkansas+Pine+Bluff&amp;year=2022" xr:uid="{D988AB34-583B-498B-A2D5-208BAF542496}"/>
    <hyperlink ref="L666" r:id="rId408" display="https://barttorvik.com/team.php?team=Milwaukee&amp;year=2022" xr:uid="{C0306C48-5B80-424A-8E39-135A09607F25}"/>
    <hyperlink ref="L668" r:id="rId409" display="https://barttorvik.com/team.php?team=Northern+Illinois&amp;year=2022" xr:uid="{E129AD75-71CA-4CDA-B5B3-93325DA76F5C}"/>
    <hyperlink ref="L670" r:id="rId410" display="https://barttorvik.com/team.php?team=Central+Arkansas&amp;year=2022" xr:uid="{7B0F21AA-249C-456D-BC64-0501106B41D1}"/>
    <hyperlink ref="L672" r:id="rId411" display="https://barttorvik.com/team.php?team=Hampton&amp;year=2022" xr:uid="{A66F7B68-1313-4106-A14E-B905F6E5B0C9}"/>
    <hyperlink ref="L674" r:id="rId412" display="https://barttorvik.com/team.php?team=Grambling+St.&amp;year=2022" xr:uid="{5DE681D9-5AEB-4512-8394-A20F793B8B06}"/>
    <hyperlink ref="L676" r:id="rId413" display="https://barttorvik.com/team.php?team=Portland+St.&amp;year=2022" xr:uid="{8E35757D-0BD1-4C09-8AB7-6A0AE722E298}"/>
    <hyperlink ref="L678" r:id="rId414" display="https://barttorvik.com/team.php?team=Hartford&amp;year=2022" xr:uid="{07D79B4B-A5F1-4BA5-87BE-0F9AFCADC0AD}"/>
    <hyperlink ref="L680" r:id="rId415" display="https://barttorvik.com/team.php?team=Bethune+Cookman&amp;year=2022" xr:uid="{90BDBFFE-1672-4DAD-AB0F-09A44A061590}"/>
    <hyperlink ref="L682" r:id="rId416" display="https://barttorvik.com/team.php?team=Lehigh&amp;year=2022" xr:uid="{5BD347A6-C661-4242-BF50-CD525D545A96}"/>
    <hyperlink ref="L684" r:id="rId417" display="https://barttorvik.com/team.php?team=Alabama+A%26M&amp;year=2022" xr:uid="{8631B6FE-47A2-4CD4-99C5-4CAB600DC385}"/>
    <hyperlink ref="L686" r:id="rId418" display="https://barttorvik.com/team.php?team=North+Dakota&amp;year=2022" xr:uid="{4D1D0E91-901E-4C0D-A94A-7A0BE8384F22}"/>
    <hyperlink ref="L688" r:id="rId419" display="https://barttorvik.com/team.php?team=Central+Connecticut&amp;year=2022" xr:uid="{B594DA7E-F27B-4062-B89C-2C7EA8793091}"/>
    <hyperlink ref="L690" r:id="rId420" display="https://barttorvik.com/team.php?team=Northwestern+St.&amp;year=2022" xr:uid="{2BF3950E-19D7-4DD6-8469-4418D40614DE}"/>
    <hyperlink ref="L692" r:id="rId421" display="https://barttorvik.com/team.php?team=Idaho+St.&amp;year=2022" xr:uid="{B3FB2DC2-48B9-42EA-BAD7-C2ED4B8200F9}"/>
    <hyperlink ref="L694" r:id="rId422" display="https://barttorvik.com/team.php?team=Lamar&amp;year=2022" xr:uid="{C95DF2E6-5906-4E94-A4C2-279AEA78CB36}"/>
    <hyperlink ref="L696" r:id="rId423" display="https://barttorvik.com/team.php?team=Charleston+Southern&amp;year=2022" xr:uid="{DD05B037-AE98-4F8D-B44D-538CBD5B16DF}"/>
    <hyperlink ref="L698" r:id="rId424" display="https://barttorvik.com/team.php?team=Chicago+St.&amp;year=2022" xr:uid="{5D141496-CDB2-42F4-BD16-AB74A3E17143}"/>
    <hyperlink ref="L700" r:id="rId425" display="https://barttorvik.com/team.php?team=Nebraska+Omaha&amp;year=2022" xr:uid="{7719A354-F4F6-4A8F-AE87-236D6D646DE0}"/>
    <hyperlink ref="L702" r:id="rId426" display="https://barttorvik.com/team.php?team=Fairleigh+Dickinson&amp;year=2022" xr:uid="{392F1E8A-DAD7-4D58-B757-2F9F3AF790D1}"/>
    <hyperlink ref="L704" r:id="rId427" display="https://barttorvik.com/team.php?team=American&amp;year=2022" xr:uid="{2EAFAA41-1E77-4E04-923A-38C4E7B7BDC0}"/>
    <hyperlink ref="L706" r:id="rId428" display="https://barttorvik.com/team.php?team=Morgan+St.&amp;year=2022" xr:uid="{B45E447F-D366-4ED6-ABE6-BE3DB5452CB2}"/>
    <hyperlink ref="L708" r:id="rId429" display="https://barttorvik.com/team.php?team=Incarnate+Word&amp;year=2022" xr:uid="{414BAD62-5700-47F9-B499-0ADD20C3A24E}"/>
    <hyperlink ref="L710" r:id="rId430" display="https://barttorvik.com/team.php?team=Central+Michigan&amp;year=2022" xr:uid="{5AD8E2D3-A62F-43A6-B584-6390F3DA6481}"/>
    <hyperlink ref="L712" r:id="rId431" display="https://barttorvik.com/team.php?team=Holy+Cross&amp;year=2022" xr:uid="{9F954ED5-09B8-40CD-BB1A-8D4B1F6C18F8}"/>
    <hyperlink ref="L714" r:id="rId432" display="https://barttorvik.com/team.php?team=Houston+Christian&amp;year=2022" xr:uid="{431FDA74-96CA-4695-9E30-09BD06F6E364}"/>
    <hyperlink ref="L716" r:id="rId433" display="https://barttorvik.com/team.php?team=Columbia&amp;year=2022" xr:uid="{822EDEE4-675F-4312-AB18-AA6F32B312D5}"/>
    <hyperlink ref="L718" r:id="rId434" display="https://barttorvik.com/team.php?team=William+%26+Mary&amp;year=2022" xr:uid="{A6100092-68E5-40AC-940A-EB8A89C995CB}"/>
    <hyperlink ref="L720" r:id="rId435" display="https://barttorvik.com/team.php?team=Mississippi+Valley+St.&amp;year=2022" xr:uid="{C5B20209-A603-4F03-8866-30621EE19AD4}"/>
    <hyperlink ref="L722" r:id="rId436" display="https://barttorvik.com/team.php?team=Eastern+Illinois&amp;year=2022" xr:uid="{8F8973C5-3007-4678-A349-FA6A2594F47D}"/>
    <hyperlink ref="L724" r:id="rId437" display="https://barttorvik.com/team.php?team=Maine&amp;year=2022" xr:uid="{E8FF4AB8-7585-47B9-9612-17EFCE194F91}"/>
    <hyperlink ref="L726" r:id="rId438" display="https://barttorvik.com/team.php?team=IUPUI&amp;year=2022" xr:uid="{7EACF515-0455-4D34-B536-42BB50EF3239}"/>
    <hyperlink ref="L728" r:id="rId439" display="https://barttorvik.com/team.php?team=Delaware+St.&amp;year=2022" xr:uid="{65D6B8DE-80D0-43B5-9266-DAFEB4352E95}"/>
    <hyperlink ref="M730" r:id="rId440" display="https://barttorvik.com/trank.php?&amp;begin=20211101&amp;end=20220307&amp;conlimit=All&amp;year=2022&amp;top=0&amp;venue=All&amp;type=N&amp;mingames=0&amp;quad=5&amp;rpi=" xr:uid="{7A6A14B6-D010-4027-82AE-86B657C264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F6574-32DA-4D13-9CEF-90EB18BB0D81}">
  <dimension ref="A1:V731"/>
  <sheetViews>
    <sheetView workbookViewId="0"/>
  </sheetViews>
  <sheetFormatPr defaultRowHeight="15"/>
  <cols>
    <col min="2" max="3" width="9.140625" customWidth="1"/>
    <col min="4" max="4" width="15.5703125" customWidth="1"/>
  </cols>
  <sheetData>
    <row r="1" spans="1:21">
      <c r="A1" t="s">
        <v>396</v>
      </c>
      <c r="B1" t="s">
        <v>392</v>
      </c>
      <c r="D1" t="s">
        <v>395</v>
      </c>
      <c r="E1" t="s">
        <v>393</v>
      </c>
      <c r="F1" t="s">
        <v>394</v>
      </c>
      <c r="J1" t="s">
        <v>394</v>
      </c>
      <c r="N1" s="13" t="s">
        <v>148</v>
      </c>
      <c r="O1" s="15">
        <v>0.97770000000000001</v>
      </c>
      <c r="R1" t="s">
        <v>393</v>
      </c>
    </row>
    <row r="2" spans="1:21" ht="15.75" thickBot="1">
      <c r="A2" t="str">
        <f t="shared" ref="A2:A65" si="0">IF(B2=D2,"","BAD")</f>
        <v/>
      </c>
      <c r="B2" t="s">
        <v>35</v>
      </c>
      <c r="D2" t="s">
        <v>35</v>
      </c>
      <c r="E2">
        <v>0.57450000000000001</v>
      </c>
      <c r="F2">
        <v>0.65749999999999997</v>
      </c>
      <c r="J2">
        <v>0.65749999999999997</v>
      </c>
      <c r="N2" s="14" t="s">
        <v>397</v>
      </c>
      <c r="O2" s="16">
        <v>1</v>
      </c>
      <c r="R2" s="415" t="s">
        <v>23</v>
      </c>
      <c r="S2" s="64" t="s">
        <v>417</v>
      </c>
      <c r="U2" t="s">
        <v>35</v>
      </c>
    </row>
    <row r="3" spans="1:21">
      <c r="A3" t="str">
        <f t="shared" si="0"/>
        <v/>
      </c>
      <c r="B3" t="s">
        <v>36</v>
      </c>
      <c r="D3" t="s">
        <v>36</v>
      </c>
      <c r="E3">
        <v>0.25869999999999999</v>
      </c>
      <c r="F3">
        <v>0.38819999999999999</v>
      </c>
      <c r="J3">
        <v>0.38819999999999999</v>
      </c>
      <c r="N3" s="13" t="s">
        <v>54</v>
      </c>
      <c r="O3" s="15">
        <v>0.96789999999999998</v>
      </c>
      <c r="R3" s="13" t="s">
        <v>137</v>
      </c>
      <c r="S3" s="15">
        <v>0.97860000000000003</v>
      </c>
      <c r="U3" t="s">
        <v>36</v>
      </c>
    </row>
    <row r="4" spans="1:21" ht="15.75" thickBot="1">
      <c r="A4" t="str">
        <f t="shared" si="0"/>
        <v/>
      </c>
      <c r="B4" t="s">
        <v>37</v>
      </c>
      <c r="D4" t="s">
        <v>37</v>
      </c>
      <c r="E4">
        <v>0.69689999999999996</v>
      </c>
      <c r="F4">
        <v>0.36809999999999998</v>
      </c>
      <c r="J4">
        <v>0.36809999999999998</v>
      </c>
      <c r="N4" s="14" t="s">
        <v>398</v>
      </c>
      <c r="O4" s="16">
        <v>2</v>
      </c>
      <c r="R4" s="14" t="s">
        <v>399</v>
      </c>
      <c r="S4" s="16">
        <v>1</v>
      </c>
      <c r="U4" t="s">
        <v>37</v>
      </c>
    </row>
    <row r="5" spans="1:21">
      <c r="A5" t="str">
        <f t="shared" si="0"/>
        <v/>
      </c>
      <c r="B5" t="s">
        <v>38</v>
      </c>
      <c r="D5" t="s">
        <v>38</v>
      </c>
      <c r="E5">
        <v>0.85419999999999996</v>
      </c>
      <c r="F5">
        <v>0.88839999999999997</v>
      </c>
      <c r="J5">
        <v>0.88839999999999997</v>
      </c>
      <c r="N5" s="13" t="s">
        <v>137</v>
      </c>
      <c r="O5" s="17">
        <v>0.96599999999999997</v>
      </c>
      <c r="R5" s="13" t="s">
        <v>108</v>
      </c>
      <c r="S5" s="15">
        <v>0.96430000000000005</v>
      </c>
      <c r="U5" t="s">
        <v>38</v>
      </c>
    </row>
    <row r="6" spans="1:21" ht="15.75" thickBot="1">
      <c r="A6" t="str">
        <f t="shared" si="0"/>
        <v/>
      </c>
      <c r="B6" t="s">
        <v>39</v>
      </c>
      <c r="D6" t="s">
        <v>39</v>
      </c>
      <c r="E6">
        <v>0.1036</v>
      </c>
      <c r="F6">
        <v>0.2127</v>
      </c>
      <c r="J6">
        <v>0.2127</v>
      </c>
      <c r="N6" s="14" t="s">
        <v>399</v>
      </c>
      <c r="O6" s="18">
        <v>3</v>
      </c>
      <c r="R6" s="14" t="s">
        <v>403</v>
      </c>
      <c r="S6" s="16">
        <v>2</v>
      </c>
      <c r="U6" t="s">
        <v>39</v>
      </c>
    </row>
    <row r="7" spans="1:21">
      <c r="A7" t="str">
        <f t="shared" si="0"/>
        <v/>
      </c>
      <c r="B7" t="s">
        <v>40</v>
      </c>
      <c r="D7" t="s">
        <v>40</v>
      </c>
      <c r="E7">
        <v>0.2349</v>
      </c>
      <c r="F7">
        <v>0.1004</v>
      </c>
      <c r="J7">
        <v>0.1004</v>
      </c>
      <c r="N7" s="13" t="s">
        <v>333</v>
      </c>
      <c r="O7" s="19">
        <v>0.96479999999999999</v>
      </c>
      <c r="R7" s="13" t="s">
        <v>167</v>
      </c>
      <c r="S7" s="17">
        <v>0.95809999999999995</v>
      </c>
      <c r="U7" t="s">
        <v>40</v>
      </c>
    </row>
    <row r="8" spans="1:21" ht="15.75" thickBot="1">
      <c r="A8" t="str">
        <f t="shared" si="0"/>
        <v/>
      </c>
      <c r="B8" t="s">
        <v>41</v>
      </c>
      <c r="D8" t="s">
        <v>41</v>
      </c>
      <c r="E8">
        <v>0.2928</v>
      </c>
      <c r="F8">
        <v>0.1542</v>
      </c>
      <c r="J8">
        <v>0.1542</v>
      </c>
      <c r="N8" s="14" t="s">
        <v>400</v>
      </c>
      <c r="O8" s="20">
        <v>4</v>
      </c>
      <c r="R8" s="14" t="s">
        <v>406</v>
      </c>
      <c r="S8" s="18">
        <v>3</v>
      </c>
      <c r="U8" t="s">
        <v>41</v>
      </c>
    </row>
    <row r="9" spans="1:21">
      <c r="A9" t="str">
        <f t="shared" si="0"/>
        <v/>
      </c>
      <c r="B9" t="s">
        <v>42</v>
      </c>
      <c r="D9" t="s">
        <v>42</v>
      </c>
      <c r="E9">
        <v>0.31530000000000002</v>
      </c>
      <c r="F9">
        <v>0.30209999999999998</v>
      </c>
      <c r="J9">
        <v>0.30209999999999998</v>
      </c>
      <c r="N9" s="13" t="s">
        <v>51</v>
      </c>
      <c r="O9" s="21">
        <v>0.96140000000000003</v>
      </c>
      <c r="R9" s="13" t="s">
        <v>45</v>
      </c>
      <c r="S9" s="19">
        <v>0.94340000000000002</v>
      </c>
      <c r="U9" t="s">
        <v>42</v>
      </c>
    </row>
    <row r="10" spans="1:21" ht="15.75" thickBot="1">
      <c r="A10" t="str">
        <f t="shared" si="0"/>
        <v/>
      </c>
      <c r="B10" t="s">
        <v>43</v>
      </c>
      <c r="D10" t="s">
        <v>43</v>
      </c>
      <c r="E10">
        <v>8.5400000000000004E-2</v>
      </c>
      <c r="F10">
        <v>0.21329999999999999</v>
      </c>
      <c r="J10">
        <v>0.21329999999999999</v>
      </c>
      <c r="N10" s="14" t="s">
        <v>401</v>
      </c>
      <c r="O10" s="22">
        <v>5</v>
      </c>
      <c r="R10" s="14" t="s">
        <v>399</v>
      </c>
      <c r="S10" s="20">
        <v>4</v>
      </c>
      <c r="U10" t="s">
        <v>43</v>
      </c>
    </row>
    <row r="11" spans="1:21">
      <c r="A11" t="str">
        <f t="shared" si="0"/>
        <v/>
      </c>
      <c r="B11" t="s">
        <v>44</v>
      </c>
      <c r="D11" t="s">
        <v>44</v>
      </c>
      <c r="E11">
        <v>0.63649999999999995</v>
      </c>
      <c r="F11">
        <v>0.41820000000000002</v>
      </c>
      <c r="J11">
        <v>0.41820000000000002</v>
      </c>
      <c r="N11" s="13" t="s">
        <v>324</v>
      </c>
      <c r="O11" s="23">
        <v>0.95920000000000005</v>
      </c>
      <c r="R11" s="13" t="s">
        <v>171</v>
      </c>
      <c r="S11" s="21">
        <v>0.94240000000000002</v>
      </c>
      <c r="U11" t="s">
        <v>44</v>
      </c>
    </row>
    <row r="12" spans="1:21" ht="15.75" thickBot="1">
      <c r="A12" t="str">
        <f t="shared" si="0"/>
        <v/>
      </c>
      <c r="B12" t="s">
        <v>45</v>
      </c>
      <c r="D12" t="s">
        <v>45</v>
      </c>
      <c r="E12">
        <v>0.94340000000000002</v>
      </c>
      <c r="F12">
        <v>0.94310000000000005</v>
      </c>
      <c r="J12">
        <v>0.94310000000000005</v>
      </c>
      <c r="N12" s="14" t="s">
        <v>402</v>
      </c>
      <c r="O12" s="24">
        <v>6</v>
      </c>
      <c r="R12" s="14" t="s">
        <v>407</v>
      </c>
      <c r="S12" s="22">
        <v>5</v>
      </c>
      <c r="U12" t="s">
        <v>45</v>
      </c>
    </row>
    <row r="13" spans="1:21">
      <c r="A13" t="str">
        <f t="shared" si="0"/>
        <v/>
      </c>
      <c r="B13" t="s">
        <v>46</v>
      </c>
      <c r="D13" t="s">
        <v>46</v>
      </c>
      <c r="E13">
        <v>0.6492</v>
      </c>
      <c r="F13">
        <v>0.75380000000000003</v>
      </c>
      <c r="J13">
        <v>0.75380000000000003</v>
      </c>
      <c r="N13" s="13" t="s">
        <v>368</v>
      </c>
      <c r="O13" s="25">
        <v>0.95640000000000003</v>
      </c>
      <c r="R13" s="13" t="s">
        <v>148</v>
      </c>
      <c r="S13" s="23">
        <v>0.93589999999999995</v>
      </c>
      <c r="U13" t="s">
        <v>46</v>
      </c>
    </row>
    <row r="14" spans="1:21" ht="15.75" thickBot="1">
      <c r="A14" t="str">
        <f t="shared" si="0"/>
        <v/>
      </c>
      <c r="B14" t="s">
        <v>47</v>
      </c>
      <c r="D14" t="s">
        <v>47</v>
      </c>
      <c r="E14">
        <v>0.85609999999999997</v>
      </c>
      <c r="F14">
        <v>0.89659999999999995</v>
      </c>
      <c r="J14">
        <v>0.89659999999999995</v>
      </c>
      <c r="N14" s="14" t="s">
        <v>403</v>
      </c>
      <c r="O14" s="26">
        <v>7</v>
      </c>
      <c r="R14" s="14" t="s">
        <v>397</v>
      </c>
      <c r="S14" s="24">
        <v>6</v>
      </c>
      <c r="U14" t="s">
        <v>47</v>
      </c>
    </row>
    <row r="15" spans="1:21">
      <c r="A15" t="str">
        <f t="shared" si="0"/>
        <v/>
      </c>
      <c r="B15" t="s">
        <v>48</v>
      </c>
      <c r="D15" t="s">
        <v>48</v>
      </c>
      <c r="E15">
        <v>8.6599999999999996E-2</v>
      </c>
      <c r="F15">
        <v>8.5199999999999998E-2</v>
      </c>
      <c r="J15">
        <v>8.5199999999999998E-2</v>
      </c>
      <c r="N15" s="13" t="s">
        <v>347</v>
      </c>
      <c r="O15" s="27">
        <v>0.95240000000000002</v>
      </c>
      <c r="R15" s="13" t="s">
        <v>54</v>
      </c>
      <c r="S15" s="25">
        <v>0.93069999999999997</v>
      </c>
      <c r="U15" t="s">
        <v>48</v>
      </c>
    </row>
    <row r="16" spans="1:21" ht="15.75" thickBot="1">
      <c r="A16" t="str">
        <f t="shared" si="0"/>
        <v/>
      </c>
      <c r="B16" t="s">
        <v>49</v>
      </c>
      <c r="D16" t="s">
        <v>49</v>
      </c>
      <c r="E16">
        <v>0.34549999999999997</v>
      </c>
      <c r="F16">
        <v>0.57330000000000003</v>
      </c>
      <c r="J16">
        <v>0.57330000000000003</v>
      </c>
      <c r="N16" s="14" t="s">
        <v>404</v>
      </c>
      <c r="O16" s="28">
        <v>8</v>
      </c>
      <c r="R16" s="14" t="s">
        <v>398</v>
      </c>
      <c r="S16" s="26">
        <v>7</v>
      </c>
      <c r="U16" t="s">
        <v>49</v>
      </c>
    </row>
    <row r="17" spans="1:21">
      <c r="A17" t="str">
        <f t="shared" si="0"/>
        <v/>
      </c>
      <c r="B17" t="s">
        <v>50</v>
      </c>
      <c r="D17" t="s">
        <v>50</v>
      </c>
      <c r="E17">
        <v>0.1515</v>
      </c>
      <c r="F17">
        <v>0.41499999999999998</v>
      </c>
      <c r="J17">
        <v>0.41499999999999998</v>
      </c>
      <c r="N17" s="13" t="s">
        <v>271</v>
      </c>
      <c r="O17" s="29">
        <v>0.94979999999999998</v>
      </c>
      <c r="R17" s="13" t="s">
        <v>160</v>
      </c>
      <c r="S17" s="27">
        <v>0.92259999999999998</v>
      </c>
      <c r="U17" t="s">
        <v>50</v>
      </c>
    </row>
    <row r="18" spans="1:21" ht="15.75" thickBot="1">
      <c r="A18" t="str">
        <f t="shared" si="0"/>
        <v/>
      </c>
      <c r="B18" t="s">
        <v>51</v>
      </c>
      <c r="D18" t="s">
        <v>51</v>
      </c>
      <c r="E18">
        <v>0.89</v>
      </c>
      <c r="F18">
        <v>0.96140000000000003</v>
      </c>
      <c r="J18">
        <v>0.96140000000000003</v>
      </c>
      <c r="N18" s="14" t="s">
        <v>400</v>
      </c>
      <c r="O18" s="30">
        <v>9</v>
      </c>
      <c r="R18" s="14" t="s">
        <v>411</v>
      </c>
      <c r="S18" s="28">
        <v>8</v>
      </c>
      <c r="U18" t="s">
        <v>51</v>
      </c>
    </row>
    <row r="19" spans="1:21">
      <c r="A19" t="str">
        <f t="shared" si="0"/>
        <v/>
      </c>
      <c r="B19" t="s">
        <v>52</v>
      </c>
      <c r="D19" t="s">
        <v>52</v>
      </c>
      <c r="E19">
        <v>0.25900000000000001</v>
      </c>
      <c r="F19">
        <v>0.23899999999999999</v>
      </c>
      <c r="J19">
        <v>0.23899999999999999</v>
      </c>
      <c r="N19" s="13" t="s">
        <v>328</v>
      </c>
      <c r="O19" s="31">
        <v>0.94779999999999998</v>
      </c>
      <c r="R19" s="13" t="s">
        <v>368</v>
      </c>
      <c r="S19" s="29">
        <v>0.91549999999999998</v>
      </c>
      <c r="U19" t="s">
        <v>52</v>
      </c>
    </row>
    <row r="20" spans="1:21" ht="15.75" thickBot="1">
      <c r="A20" t="str">
        <f t="shared" si="0"/>
        <v/>
      </c>
      <c r="B20" t="s">
        <v>53</v>
      </c>
      <c r="D20" t="s">
        <v>53</v>
      </c>
      <c r="E20">
        <v>0.26079999999999998</v>
      </c>
      <c r="F20">
        <v>0.4153</v>
      </c>
      <c r="J20">
        <v>0.4153</v>
      </c>
      <c r="N20" s="14" t="s">
        <v>405</v>
      </c>
      <c r="O20" s="32">
        <v>10</v>
      </c>
      <c r="R20" s="14" t="s">
        <v>403</v>
      </c>
      <c r="S20" s="30">
        <v>9</v>
      </c>
      <c r="U20" t="s">
        <v>53</v>
      </c>
    </row>
    <row r="21" spans="1:21">
      <c r="A21" t="str">
        <f t="shared" si="0"/>
        <v/>
      </c>
      <c r="B21" t="s">
        <v>54</v>
      </c>
      <c r="D21" t="s">
        <v>54</v>
      </c>
      <c r="E21">
        <v>0.93069999999999997</v>
      </c>
      <c r="F21">
        <v>0.96789999999999998</v>
      </c>
      <c r="J21">
        <v>0.96789999999999998</v>
      </c>
      <c r="N21" s="13" t="s">
        <v>45</v>
      </c>
      <c r="O21" s="33">
        <v>0.94310000000000005</v>
      </c>
      <c r="R21" s="13" t="s">
        <v>271</v>
      </c>
      <c r="S21" s="31">
        <v>0.91410000000000002</v>
      </c>
      <c r="U21" t="s">
        <v>54</v>
      </c>
    </row>
    <row r="22" spans="1:21" ht="15.75" thickBot="1">
      <c r="A22" t="str">
        <f t="shared" si="0"/>
        <v/>
      </c>
      <c r="B22" t="s">
        <v>55</v>
      </c>
      <c r="D22" t="s">
        <v>55</v>
      </c>
      <c r="E22">
        <v>0.50700000000000001</v>
      </c>
      <c r="F22">
        <v>0.4163</v>
      </c>
      <c r="J22">
        <v>0.4163</v>
      </c>
      <c r="N22" s="14" t="s">
        <v>399</v>
      </c>
      <c r="O22" s="34">
        <v>11</v>
      </c>
      <c r="R22" s="14" t="s">
        <v>400</v>
      </c>
      <c r="S22" s="32">
        <v>10</v>
      </c>
      <c r="U22" t="s">
        <v>55</v>
      </c>
    </row>
    <row r="23" spans="1:21">
      <c r="A23" t="str">
        <f t="shared" si="0"/>
        <v/>
      </c>
      <c r="B23" t="s">
        <v>56</v>
      </c>
      <c r="D23" t="s">
        <v>56</v>
      </c>
      <c r="E23">
        <v>0.70299999999999996</v>
      </c>
      <c r="F23">
        <v>0.79300000000000004</v>
      </c>
      <c r="J23">
        <v>0.79300000000000004</v>
      </c>
      <c r="N23" s="13" t="s">
        <v>167</v>
      </c>
      <c r="O23" s="35">
        <v>0.9425</v>
      </c>
      <c r="R23" s="13" t="s">
        <v>324</v>
      </c>
      <c r="S23" s="33">
        <v>0.91200000000000003</v>
      </c>
      <c r="U23" t="s">
        <v>56</v>
      </c>
    </row>
    <row r="24" spans="1:21" ht="15.75" thickBot="1">
      <c r="A24" t="str">
        <f t="shared" si="0"/>
        <v/>
      </c>
      <c r="B24" t="s">
        <v>57</v>
      </c>
      <c r="D24" t="s">
        <v>57</v>
      </c>
      <c r="E24">
        <v>0.1181</v>
      </c>
      <c r="F24">
        <v>0.151</v>
      </c>
      <c r="J24">
        <v>0.151</v>
      </c>
      <c r="N24" s="14" t="s">
        <v>406</v>
      </c>
      <c r="O24" s="36">
        <v>12</v>
      </c>
      <c r="R24" s="14" t="s">
        <v>402</v>
      </c>
      <c r="S24" s="34">
        <v>11</v>
      </c>
      <c r="U24" t="s">
        <v>57</v>
      </c>
    </row>
    <row r="25" spans="1:21">
      <c r="A25" t="str">
        <f t="shared" si="0"/>
        <v/>
      </c>
      <c r="B25" t="s">
        <v>58</v>
      </c>
      <c r="D25" t="s">
        <v>58</v>
      </c>
      <c r="E25">
        <v>0.25690000000000002</v>
      </c>
      <c r="F25">
        <v>0.1351</v>
      </c>
      <c r="J25">
        <v>0.1351</v>
      </c>
      <c r="N25" s="13" t="s">
        <v>171</v>
      </c>
      <c r="O25" s="37">
        <v>0.93610000000000004</v>
      </c>
      <c r="R25" s="13" t="s">
        <v>347</v>
      </c>
      <c r="S25" s="35">
        <v>0.91149999999999998</v>
      </c>
      <c r="U25" t="s">
        <v>58</v>
      </c>
    </row>
    <row r="26" spans="1:21" ht="15.75" thickBot="1">
      <c r="A26" t="str">
        <f t="shared" si="0"/>
        <v/>
      </c>
      <c r="B26" t="s">
        <v>59</v>
      </c>
      <c r="D26" t="s">
        <v>59</v>
      </c>
      <c r="E26">
        <v>0.88190000000000002</v>
      </c>
      <c r="F26">
        <v>0.8024</v>
      </c>
      <c r="J26">
        <v>0.8024</v>
      </c>
      <c r="N26" s="14" t="s">
        <v>407</v>
      </c>
      <c r="O26" s="38">
        <v>13</v>
      </c>
      <c r="R26" s="14" t="s">
        <v>404</v>
      </c>
      <c r="S26" s="36">
        <v>12</v>
      </c>
      <c r="U26" t="s">
        <v>59</v>
      </c>
    </row>
    <row r="27" spans="1:21">
      <c r="A27" t="str">
        <f t="shared" si="0"/>
        <v/>
      </c>
      <c r="B27" t="s">
        <v>60</v>
      </c>
      <c r="D27" t="s">
        <v>60</v>
      </c>
      <c r="E27">
        <v>0.56230000000000002</v>
      </c>
      <c r="F27">
        <v>0.68020000000000003</v>
      </c>
      <c r="J27">
        <v>0.68020000000000003</v>
      </c>
      <c r="N27" s="13" t="s">
        <v>189</v>
      </c>
      <c r="O27" s="39">
        <v>0.92720000000000002</v>
      </c>
      <c r="R27" s="13" t="s">
        <v>333</v>
      </c>
      <c r="S27" s="37">
        <v>0.90959999999999996</v>
      </c>
      <c r="U27" t="s">
        <v>60</v>
      </c>
    </row>
    <row r="28" spans="1:21" ht="15.75" thickBot="1">
      <c r="A28" t="str">
        <f t="shared" si="0"/>
        <v/>
      </c>
      <c r="B28" t="s">
        <v>61</v>
      </c>
      <c r="D28" t="s">
        <v>61</v>
      </c>
      <c r="E28">
        <v>0.49619999999999997</v>
      </c>
      <c r="F28">
        <v>0.28160000000000002</v>
      </c>
      <c r="J28">
        <v>0.28160000000000002</v>
      </c>
      <c r="N28" s="14" t="s">
        <v>408</v>
      </c>
      <c r="O28" s="40">
        <v>14</v>
      </c>
      <c r="R28" s="14" t="s">
        <v>400</v>
      </c>
      <c r="S28" s="38">
        <v>13</v>
      </c>
      <c r="U28" t="s">
        <v>61</v>
      </c>
    </row>
    <row r="29" spans="1:21">
      <c r="A29" t="str">
        <f t="shared" si="0"/>
        <v/>
      </c>
      <c r="B29" t="s">
        <v>62</v>
      </c>
      <c r="D29" t="s">
        <v>62</v>
      </c>
      <c r="E29">
        <v>0.24660000000000001</v>
      </c>
      <c r="F29">
        <v>0.33189999999999997</v>
      </c>
      <c r="J29">
        <v>0.33189999999999997</v>
      </c>
      <c r="N29" s="13" t="s">
        <v>199</v>
      </c>
      <c r="O29" s="41">
        <v>0.92490000000000006</v>
      </c>
      <c r="R29" s="13" t="s">
        <v>370</v>
      </c>
      <c r="S29" s="39">
        <v>0.90849999999999997</v>
      </c>
      <c r="U29" t="s">
        <v>62</v>
      </c>
    </row>
    <row r="30" spans="1:21" ht="15.75" thickBot="1">
      <c r="A30" t="str">
        <f t="shared" si="0"/>
        <v/>
      </c>
      <c r="B30" t="s">
        <v>63</v>
      </c>
      <c r="D30" t="s">
        <v>63</v>
      </c>
      <c r="E30">
        <v>0.61229999999999996</v>
      </c>
      <c r="F30">
        <v>0.75719999999999998</v>
      </c>
      <c r="J30">
        <v>0.75719999999999998</v>
      </c>
      <c r="N30" s="14" t="s">
        <v>409</v>
      </c>
      <c r="O30" s="42">
        <v>15</v>
      </c>
      <c r="R30" s="14" t="s">
        <v>420</v>
      </c>
      <c r="S30" s="40">
        <v>14</v>
      </c>
      <c r="U30" t="s">
        <v>63</v>
      </c>
    </row>
    <row r="31" spans="1:21">
      <c r="A31" t="str">
        <f t="shared" si="0"/>
        <v/>
      </c>
      <c r="B31" t="s">
        <v>64</v>
      </c>
      <c r="D31" t="s">
        <v>64</v>
      </c>
      <c r="E31">
        <v>0.57499999999999996</v>
      </c>
      <c r="F31">
        <v>0.19939999999999999</v>
      </c>
      <c r="J31">
        <v>0.19939999999999999</v>
      </c>
      <c r="N31" s="13" t="s">
        <v>153</v>
      </c>
      <c r="O31" s="43">
        <v>0.91979999999999995</v>
      </c>
      <c r="R31" s="13" t="s">
        <v>291</v>
      </c>
      <c r="S31" s="41">
        <v>0.89990000000000003</v>
      </c>
      <c r="U31" t="s">
        <v>64</v>
      </c>
    </row>
    <row r="32" spans="1:21" ht="15.75" thickBot="1">
      <c r="A32" t="str">
        <f t="shared" si="0"/>
        <v/>
      </c>
      <c r="B32" t="s">
        <v>65</v>
      </c>
      <c r="D32" t="s">
        <v>65</v>
      </c>
      <c r="E32">
        <v>0.3569</v>
      </c>
      <c r="F32">
        <v>0.57899999999999996</v>
      </c>
      <c r="J32">
        <v>0.57899999999999996</v>
      </c>
      <c r="N32" s="14" t="s">
        <v>410</v>
      </c>
      <c r="O32" s="44">
        <v>16</v>
      </c>
      <c r="R32" s="14" t="s">
        <v>423</v>
      </c>
      <c r="S32" s="42">
        <v>15</v>
      </c>
      <c r="U32" t="s">
        <v>65</v>
      </c>
    </row>
    <row r="33" spans="1:21">
      <c r="A33" t="str">
        <f t="shared" si="0"/>
        <v/>
      </c>
      <c r="B33" t="s">
        <v>66</v>
      </c>
      <c r="D33" t="s">
        <v>66</v>
      </c>
      <c r="E33">
        <v>0.15229999999999999</v>
      </c>
      <c r="F33">
        <v>0.18240000000000001</v>
      </c>
      <c r="J33">
        <v>0.18240000000000001</v>
      </c>
      <c r="N33" s="13" t="s">
        <v>160</v>
      </c>
      <c r="O33" s="45">
        <v>0.91910000000000003</v>
      </c>
      <c r="R33" s="13" t="s">
        <v>385</v>
      </c>
      <c r="S33" s="43">
        <v>0.8982</v>
      </c>
      <c r="U33" t="s">
        <v>66</v>
      </c>
    </row>
    <row r="34" spans="1:21" ht="15.75" thickBot="1">
      <c r="A34" t="str">
        <f t="shared" si="0"/>
        <v/>
      </c>
      <c r="B34" t="s">
        <v>67</v>
      </c>
      <c r="D34" t="s">
        <v>67</v>
      </c>
      <c r="E34">
        <v>0.62919999999999998</v>
      </c>
      <c r="F34">
        <v>0.43680000000000002</v>
      </c>
      <c r="J34">
        <v>0.43680000000000002</v>
      </c>
      <c r="N34" s="14" t="s">
        <v>411</v>
      </c>
      <c r="O34" s="46">
        <v>17</v>
      </c>
      <c r="R34" s="14" t="s">
        <v>402</v>
      </c>
      <c r="S34" s="44">
        <v>16</v>
      </c>
      <c r="U34" t="s">
        <v>67</v>
      </c>
    </row>
    <row r="35" spans="1:21">
      <c r="A35" t="str">
        <f t="shared" si="0"/>
        <v/>
      </c>
      <c r="B35" t="s">
        <v>68</v>
      </c>
      <c r="D35" t="s">
        <v>68</v>
      </c>
      <c r="E35">
        <v>0.5806</v>
      </c>
      <c r="F35">
        <v>0.63329999999999997</v>
      </c>
      <c r="J35">
        <v>0.63329999999999997</v>
      </c>
      <c r="N35" s="13" t="s">
        <v>285</v>
      </c>
      <c r="O35" s="47">
        <v>0.91220000000000001</v>
      </c>
      <c r="R35" s="13" t="s">
        <v>153</v>
      </c>
      <c r="S35" s="45">
        <v>0.89349999999999996</v>
      </c>
      <c r="U35" t="s">
        <v>68</v>
      </c>
    </row>
    <row r="36" spans="1:21" ht="15.75" thickBot="1">
      <c r="A36" t="str">
        <f t="shared" si="0"/>
        <v/>
      </c>
      <c r="B36" t="s">
        <v>69</v>
      </c>
      <c r="D36" t="s">
        <v>69</v>
      </c>
      <c r="E36">
        <v>0.7853</v>
      </c>
      <c r="F36">
        <v>0.79369999999999996</v>
      </c>
      <c r="J36">
        <v>0.79369999999999996</v>
      </c>
      <c r="N36" s="14" t="s">
        <v>412</v>
      </c>
      <c r="O36" s="48">
        <v>18</v>
      </c>
      <c r="R36" s="14" t="s">
        <v>410</v>
      </c>
      <c r="S36" s="46">
        <v>17</v>
      </c>
      <c r="U36" t="s">
        <v>69</v>
      </c>
    </row>
    <row r="37" spans="1:21">
      <c r="A37" t="str">
        <f t="shared" si="0"/>
        <v/>
      </c>
      <c r="B37" t="s">
        <v>70</v>
      </c>
      <c r="D37" t="s">
        <v>70</v>
      </c>
      <c r="E37">
        <v>0.3009</v>
      </c>
      <c r="F37">
        <v>0.4627</v>
      </c>
      <c r="J37">
        <v>0.4627</v>
      </c>
      <c r="N37" s="13" t="s">
        <v>108</v>
      </c>
      <c r="O37" s="49">
        <v>0.90839999999999999</v>
      </c>
      <c r="R37" s="13" t="s">
        <v>51</v>
      </c>
      <c r="S37" s="47">
        <v>0.89</v>
      </c>
      <c r="U37" t="s">
        <v>70</v>
      </c>
    </row>
    <row r="38" spans="1:21" ht="15.75" thickBot="1">
      <c r="A38" t="str">
        <f t="shared" si="0"/>
        <v/>
      </c>
      <c r="B38" t="s">
        <v>71</v>
      </c>
      <c r="D38" t="s">
        <v>71</v>
      </c>
      <c r="E38">
        <v>0.19700000000000001</v>
      </c>
      <c r="F38">
        <v>0.2467</v>
      </c>
      <c r="J38">
        <v>0.2467</v>
      </c>
      <c r="N38" s="14" t="s">
        <v>403</v>
      </c>
      <c r="O38" s="50">
        <v>19</v>
      </c>
      <c r="R38" s="14" t="s">
        <v>401</v>
      </c>
      <c r="S38" s="48">
        <v>18</v>
      </c>
      <c r="U38" t="s">
        <v>71</v>
      </c>
    </row>
    <row r="39" spans="1:21">
      <c r="A39" t="str">
        <f t="shared" si="0"/>
        <v/>
      </c>
      <c r="B39" t="s">
        <v>72</v>
      </c>
      <c r="D39" t="s">
        <v>72</v>
      </c>
      <c r="E39">
        <v>0.25040000000000001</v>
      </c>
      <c r="F39">
        <v>0.20599999999999999</v>
      </c>
      <c r="J39">
        <v>0.20599999999999999</v>
      </c>
      <c r="N39" s="13" t="s">
        <v>220</v>
      </c>
      <c r="O39" s="51">
        <v>0.90490000000000004</v>
      </c>
      <c r="R39" s="13" t="s">
        <v>59</v>
      </c>
      <c r="S39" s="49">
        <v>0.88190000000000002</v>
      </c>
      <c r="U39" t="s">
        <v>72</v>
      </c>
    </row>
    <row r="40" spans="1:21" ht="15.75" thickBot="1">
      <c r="A40" t="str">
        <f t="shared" si="0"/>
        <v/>
      </c>
      <c r="B40" t="s">
        <v>73</v>
      </c>
      <c r="D40" t="s">
        <v>73</v>
      </c>
      <c r="E40">
        <v>0.46639999999999998</v>
      </c>
      <c r="F40">
        <v>0.46600000000000003</v>
      </c>
      <c r="J40">
        <v>0.46600000000000003</v>
      </c>
      <c r="N40" s="14" t="s">
        <v>413</v>
      </c>
      <c r="O40" s="52">
        <v>20</v>
      </c>
      <c r="R40" s="14" t="s">
        <v>416</v>
      </c>
      <c r="S40" s="50">
        <v>19</v>
      </c>
      <c r="U40" t="s">
        <v>73</v>
      </c>
    </row>
    <row r="41" spans="1:21">
      <c r="A41" t="str">
        <f t="shared" si="0"/>
        <v/>
      </c>
      <c r="B41" t="s">
        <v>74</v>
      </c>
      <c r="D41" t="s">
        <v>74</v>
      </c>
      <c r="E41">
        <v>0.1623</v>
      </c>
      <c r="F41">
        <v>0.1197</v>
      </c>
      <c r="J41">
        <v>0.1197</v>
      </c>
      <c r="N41" s="13" t="s">
        <v>157</v>
      </c>
      <c r="O41" s="53">
        <v>0.89729999999999999</v>
      </c>
      <c r="R41" s="13" t="s">
        <v>355</v>
      </c>
      <c r="S41" s="51">
        <v>0.87749999999999995</v>
      </c>
      <c r="U41" t="s">
        <v>74</v>
      </c>
    </row>
    <row r="42" spans="1:21" ht="15.75" thickBot="1">
      <c r="A42" t="str">
        <f t="shared" si="0"/>
        <v/>
      </c>
      <c r="B42" t="s">
        <v>75</v>
      </c>
      <c r="D42" t="s">
        <v>75</v>
      </c>
      <c r="E42">
        <v>0.52939999999999998</v>
      </c>
      <c r="F42">
        <v>0.63460000000000005</v>
      </c>
      <c r="J42">
        <v>0.63460000000000005</v>
      </c>
      <c r="N42" s="14" t="s">
        <v>414</v>
      </c>
      <c r="O42" s="54">
        <v>21</v>
      </c>
      <c r="R42" s="14" t="s">
        <v>429</v>
      </c>
      <c r="S42" s="52">
        <v>20</v>
      </c>
      <c r="U42" t="s">
        <v>75</v>
      </c>
    </row>
    <row r="43" spans="1:21">
      <c r="A43" t="str">
        <f t="shared" si="0"/>
        <v/>
      </c>
      <c r="B43" t="s">
        <v>76</v>
      </c>
      <c r="D43" t="s">
        <v>76</v>
      </c>
      <c r="E43">
        <v>0.5</v>
      </c>
      <c r="F43">
        <v>0.38219999999999998</v>
      </c>
      <c r="J43">
        <v>0.38219999999999998</v>
      </c>
      <c r="N43" s="13" t="s">
        <v>47</v>
      </c>
      <c r="O43" s="55">
        <v>0.89659999999999995</v>
      </c>
      <c r="R43" s="13" t="s">
        <v>94</v>
      </c>
      <c r="S43" s="53">
        <v>0.87470000000000003</v>
      </c>
      <c r="U43" t="s">
        <v>76</v>
      </c>
    </row>
    <row r="44" spans="1:21" ht="15.75" thickBot="1">
      <c r="A44" t="str">
        <f t="shared" si="0"/>
        <v/>
      </c>
      <c r="B44" t="s">
        <v>77</v>
      </c>
      <c r="D44" t="s">
        <v>77</v>
      </c>
      <c r="E44">
        <v>0.2291</v>
      </c>
      <c r="F44">
        <v>0.28670000000000001</v>
      </c>
      <c r="J44">
        <v>0.28670000000000001</v>
      </c>
      <c r="N44" s="14" t="s">
        <v>415</v>
      </c>
      <c r="O44" s="56">
        <v>22</v>
      </c>
      <c r="R44" s="14" t="s">
        <v>411</v>
      </c>
      <c r="S44" s="54">
        <v>21</v>
      </c>
      <c r="U44" t="s">
        <v>77</v>
      </c>
    </row>
    <row r="45" spans="1:21">
      <c r="A45" t="str">
        <f t="shared" si="0"/>
        <v/>
      </c>
      <c r="B45" t="s">
        <v>78</v>
      </c>
      <c r="D45" t="s">
        <v>78</v>
      </c>
      <c r="E45">
        <v>0.17799999999999999</v>
      </c>
      <c r="F45">
        <v>0.2959</v>
      </c>
      <c r="J45">
        <v>0.2959</v>
      </c>
      <c r="N45" s="13" t="s">
        <v>290</v>
      </c>
      <c r="O45" s="57">
        <v>0.8921</v>
      </c>
      <c r="R45" s="13" t="s">
        <v>186</v>
      </c>
      <c r="S45" s="55">
        <v>0.86960000000000004</v>
      </c>
      <c r="U45" t="s">
        <v>78</v>
      </c>
    </row>
    <row r="46" spans="1:21" ht="15.75" thickBot="1">
      <c r="A46" t="str">
        <f t="shared" si="0"/>
        <v/>
      </c>
      <c r="B46" t="s">
        <v>79</v>
      </c>
      <c r="D46" t="s">
        <v>79</v>
      </c>
      <c r="E46">
        <v>8.1299999999999997E-2</v>
      </c>
      <c r="F46">
        <v>6.6799999999999998E-2</v>
      </c>
      <c r="J46">
        <v>6.6799999999999998E-2</v>
      </c>
      <c r="N46" s="14" t="s">
        <v>416</v>
      </c>
      <c r="O46" s="58">
        <v>23</v>
      </c>
      <c r="R46" s="14" t="s">
        <v>423</v>
      </c>
      <c r="S46" s="56">
        <v>22</v>
      </c>
      <c r="U46" t="s">
        <v>79</v>
      </c>
    </row>
    <row r="47" spans="1:21">
      <c r="A47" t="str">
        <f t="shared" si="0"/>
        <v/>
      </c>
      <c r="B47" t="s">
        <v>80</v>
      </c>
      <c r="D47" t="s">
        <v>80</v>
      </c>
      <c r="E47">
        <v>0.2039</v>
      </c>
      <c r="F47">
        <v>9.4799999999999995E-2</v>
      </c>
      <c r="J47">
        <v>9.4799999999999995E-2</v>
      </c>
      <c r="N47" s="649" t="s">
        <v>373</v>
      </c>
      <c r="O47" s="59">
        <v>0.89100000000000001</v>
      </c>
      <c r="R47" s="13" t="s">
        <v>157</v>
      </c>
      <c r="S47" s="57">
        <v>0.86729999999999996</v>
      </c>
      <c r="U47" t="s">
        <v>80</v>
      </c>
    </row>
    <row r="48" spans="1:21" ht="15.75" thickBot="1">
      <c r="A48" t="str">
        <f t="shared" si="0"/>
        <v/>
      </c>
      <c r="B48" t="s">
        <v>81</v>
      </c>
      <c r="D48" t="s">
        <v>81</v>
      </c>
      <c r="E48">
        <v>0.64419999999999999</v>
      </c>
      <c r="F48">
        <v>0.54120000000000001</v>
      </c>
      <c r="J48">
        <v>0.14899999999999999</v>
      </c>
      <c r="N48" s="650"/>
      <c r="O48" s="60">
        <v>24</v>
      </c>
      <c r="R48" s="14" t="s">
        <v>414</v>
      </c>
      <c r="S48" s="58">
        <v>23</v>
      </c>
      <c r="U48" t="s">
        <v>82</v>
      </c>
    </row>
    <row r="49" spans="1:21">
      <c r="A49" t="str">
        <f t="shared" si="0"/>
        <v/>
      </c>
      <c r="B49" t="s">
        <v>82</v>
      </c>
      <c r="D49" t="s">
        <v>82</v>
      </c>
      <c r="E49">
        <v>8.43E-2</v>
      </c>
      <c r="F49">
        <v>0.14899999999999999</v>
      </c>
      <c r="J49">
        <v>0.57430000000000003</v>
      </c>
      <c r="N49" s="13" t="s">
        <v>38</v>
      </c>
      <c r="O49" s="61">
        <v>0.88839999999999997</v>
      </c>
      <c r="R49" s="13" t="s">
        <v>328</v>
      </c>
      <c r="S49" s="59">
        <v>0.86660000000000004</v>
      </c>
      <c r="U49" t="s">
        <v>83</v>
      </c>
    </row>
    <row r="50" spans="1:21" ht="15.75" thickBot="1">
      <c r="A50" t="str">
        <f t="shared" si="0"/>
        <v/>
      </c>
      <c r="B50" t="s">
        <v>83</v>
      </c>
      <c r="D50" t="s">
        <v>83</v>
      </c>
      <c r="E50">
        <v>0.36309999999999998</v>
      </c>
      <c r="F50">
        <v>0.57430000000000003</v>
      </c>
      <c r="J50">
        <v>0.74629999999999996</v>
      </c>
      <c r="N50" s="14" t="s">
        <v>408</v>
      </c>
      <c r="O50" s="62">
        <v>25</v>
      </c>
      <c r="R50" s="14" t="s">
        <v>405</v>
      </c>
      <c r="S50" s="60">
        <v>24</v>
      </c>
      <c r="U50" t="s">
        <v>84</v>
      </c>
    </row>
    <row r="51" spans="1:21" ht="15.75" thickBot="1">
      <c r="A51" t="str">
        <f t="shared" si="0"/>
        <v/>
      </c>
      <c r="B51" t="s">
        <v>84</v>
      </c>
      <c r="D51" t="s">
        <v>84</v>
      </c>
      <c r="E51">
        <v>0.75270000000000004</v>
      </c>
      <c r="F51">
        <v>0.74629999999999996</v>
      </c>
      <c r="J51">
        <v>0.16039999999999999</v>
      </c>
      <c r="N51" s="63" t="s">
        <v>23</v>
      </c>
      <c r="O51" s="64" t="s">
        <v>417</v>
      </c>
      <c r="R51" s="649" t="s">
        <v>329</v>
      </c>
      <c r="S51" s="61">
        <v>0.86480000000000001</v>
      </c>
      <c r="U51" t="s">
        <v>85</v>
      </c>
    </row>
    <row r="52" spans="1:21" ht="15.75" thickBot="1">
      <c r="A52" t="str">
        <f t="shared" si="0"/>
        <v/>
      </c>
      <c r="B52" t="s">
        <v>85</v>
      </c>
      <c r="D52" t="s">
        <v>85</v>
      </c>
      <c r="E52">
        <v>9.5899999999999999E-2</v>
      </c>
      <c r="F52">
        <v>0.16039999999999999</v>
      </c>
      <c r="J52">
        <v>0.72689999999999999</v>
      </c>
      <c r="N52" s="649" t="s">
        <v>210</v>
      </c>
      <c r="O52" s="65">
        <v>0.88739999999999997</v>
      </c>
      <c r="R52" s="650"/>
      <c r="S52" s="62">
        <v>25</v>
      </c>
      <c r="U52" t="s">
        <v>86</v>
      </c>
    </row>
    <row r="53" spans="1:21" ht="15.75" thickBot="1">
      <c r="A53" t="str">
        <f t="shared" si="0"/>
        <v/>
      </c>
      <c r="B53" t="s">
        <v>86</v>
      </c>
      <c r="D53" t="s">
        <v>86</v>
      </c>
      <c r="E53">
        <v>0.72150000000000003</v>
      </c>
      <c r="F53">
        <v>0.72689999999999999</v>
      </c>
      <c r="J53">
        <v>0.76080000000000003</v>
      </c>
      <c r="N53" s="650"/>
      <c r="O53" s="66">
        <v>26</v>
      </c>
      <c r="R53" s="63" t="s">
        <v>23</v>
      </c>
      <c r="S53" s="64" t="s">
        <v>417</v>
      </c>
      <c r="U53" t="s">
        <v>87</v>
      </c>
    </row>
    <row r="54" spans="1:21">
      <c r="A54" t="str">
        <f t="shared" si="0"/>
        <v/>
      </c>
      <c r="B54" t="s">
        <v>87</v>
      </c>
      <c r="D54" t="s">
        <v>87</v>
      </c>
      <c r="E54">
        <v>0.79759999999999998</v>
      </c>
      <c r="F54">
        <v>0.76080000000000003</v>
      </c>
      <c r="J54">
        <v>0.52</v>
      </c>
      <c r="N54" s="649" t="s">
        <v>254</v>
      </c>
      <c r="O54" s="67">
        <v>0.88560000000000005</v>
      </c>
      <c r="R54" s="13" t="s">
        <v>285</v>
      </c>
      <c r="S54" s="65">
        <v>0.86009999999999998</v>
      </c>
      <c r="U54" t="s">
        <v>88</v>
      </c>
    </row>
    <row r="55" spans="1:21" ht="15.75" thickBot="1">
      <c r="A55" t="str">
        <f t="shared" si="0"/>
        <v/>
      </c>
      <c r="B55" t="s">
        <v>88</v>
      </c>
      <c r="D55" t="s">
        <v>88</v>
      </c>
      <c r="E55">
        <v>0.44619999999999999</v>
      </c>
      <c r="F55">
        <v>0.52</v>
      </c>
      <c r="J55">
        <v>0.56110000000000004</v>
      </c>
      <c r="N55" s="650"/>
      <c r="O55" s="68">
        <v>27</v>
      </c>
      <c r="R55" s="14" t="s">
        <v>412</v>
      </c>
      <c r="S55" s="66">
        <v>26</v>
      </c>
      <c r="U55" t="s">
        <v>89</v>
      </c>
    </row>
    <row r="56" spans="1:21">
      <c r="A56" t="str">
        <f t="shared" si="0"/>
        <v/>
      </c>
      <c r="B56" t="s">
        <v>89</v>
      </c>
      <c r="D56" t="s">
        <v>89</v>
      </c>
      <c r="E56">
        <v>0.47039999999999998</v>
      </c>
      <c r="F56">
        <v>0.56110000000000004</v>
      </c>
      <c r="J56">
        <v>0.60089999999999999</v>
      </c>
      <c r="N56" s="13" t="s">
        <v>235</v>
      </c>
      <c r="O56" s="69">
        <v>0.88390000000000002</v>
      </c>
      <c r="R56" s="13" t="s">
        <v>47</v>
      </c>
      <c r="S56" s="67">
        <v>0.85609999999999997</v>
      </c>
      <c r="U56" t="s">
        <v>90</v>
      </c>
    </row>
    <row r="57" spans="1:21" ht="15.75" thickBot="1">
      <c r="A57" t="str">
        <f t="shared" si="0"/>
        <v/>
      </c>
      <c r="B57" t="s">
        <v>90</v>
      </c>
      <c r="D57" t="s">
        <v>90</v>
      </c>
      <c r="E57">
        <v>0.55979999999999996</v>
      </c>
      <c r="F57">
        <v>0.60089999999999999</v>
      </c>
      <c r="J57">
        <v>0.54120000000000001</v>
      </c>
      <c r="N57" s="14" t="s">
        <v>418</v>
      </c>
      <c r="O57" s="70">
        <v>28</v>
      </c>
      <c r="R57" s="14" t="s">
        <v>415</v>
      </c>
      <c r="S57" s="68">
        <v>27</v>
      </c>
      <c r="U57" t="s">
        <v>436</v>
      </c>
    </row>
    <row r="58" spans="1:21">
      <c r="A58" t="str">
        <f t="shared" si="0"/>
        <v/>
      </c>
      <c r="B58" t="s">
        <v>91</v>
      </c>
      <c r="D58" t="s">
        <v>91</v>
      </c>
      <c r="E58">
        <v>0.73960000000000004</v>
      </c>
      <c r="F58">
        <v>0.7097</v>
      </c>
      <c r="J58">
        <v>0.7097</v>
      </c>
      <c r="N58" s="13" t="s">
        <v>204</v>
      </c>
      <c r="O58" s="71">
        <v>0.88339999999999996</v>
      </c>
      <c r="R58" s="13" t="s">
        <v>38</v>
      </c>
      <c r="S58" s="69">
        <v>0.85419999999999996</v>
      </c>
      <c r="U58" t="s">
        <v>91</v>
      </c>
    </row>
    <row r="59" spans="1:21" ht="15.75" thickBot="1">
      <c r="A59" t="str">
        <f t="shared" si="0"/>
        <v/>
      </c>
      <c r="B59" t="s">
        <v>92</v>
      </c>
      <c r="D59" t="s">
        <v>92</v>
      </c>
      <c r="E59">
        <v>0.82450000000000001</v>
      </c>
      <c r="F59">
        <v>0.81020000000000003</v>
      </c>
      <c r="J59">
        <v>0.81020000000000003</v>
      </c>
      <c r="N59" s="14" t="s">
        <v>419</v>
      </c>
      <c r="O59" s="72">
        <v>29</v>
      </c>
      <c r="R59" s="14" t="s">
        <v>408</v>
      </c>
      <c r="S59" s="70">
        <v>28</v>
      </c>
      <c r="U59" t="s">
        <v>92</v>
      </c>
    </row>
    <row r="60" spans="1:21">
      <c r="A60" t="str">
        <f t="shared" si="0"/>
        <v/>
      </c>
      <c r="B60" t="s">
        <v>93</v>
      </c>
      <c r="D60" t="s">
        <v>93</v>
      </c>
      <c r="E60">
        <v>9.69E-2</v>
      </c>
      <c r="F60">
        <v>5.7299999999999997E-2</v>
      </c>
      <c r="J60">
        <v>5.7299999999999997E-2</v>
      </c>
      <c r="N60" s="13" t="s">
        <v>94</v>
      </c>
      <c r="O60" s="73">
        <v>0.88319999999999999</v>
      </c>
      <c r="R60" s="13" t="s">
        <v>322</v>
      </c>
      <c r="S60" s="71">
        <v>0.85370000000000001</v>
      </c>
      <c r="U60" t="s">
        <v>93</v>
      </c>
    </row>
    <row r="61" spans="1:21" ht="15.75" thickBot="1">
      <c r="A61" t="str">
        <f t="shared" si="0"/>
        <v/>
      </c>
      <c r="B61" t="s">
        <v>94</v>
      </c>
      <c r="D61" t="s">
        <v>94</v>
      </c>
      <c r="E61">
        <v>0.87470000000000003</v>
      </c>
      <c r="F61">
        <v>0.88319999999999999</v>
      </c>
      <c r="J61">
        <v>0.88319999999999999</v>
      </c>
      <c r="N61" s="14" t="s">
        <v>411</v>
      </c>
      <c r="O61" s="74">
        <v>30</v>
      </c>
      <c r="R61" s="14" t="s">
        <v>409</v>
      </c>
      <c r="S61" s="72">
        <v>29</v>
      </c>
      <c r="U61" t="s">
        <v>94</v>
      </c>
    </row>
    <row r="62" spans="1:21">
      <c r="A62" t="str">
        <f t="shared" si="0"/>
        <v/>
      </c>
      <c r="B62" t="s">
        <v>95</v>
      </c>
      <c r="D62" t="s">
        <v>95</v>
      </c>
      <c r="E62">
        <v>0.2024</v>
      </c>
      <c r="F62">
        <v>0.13819999999999999</v>
      </c>
      <c r="J62">
        <v>0.13819999999999999</v>
      </c>
      <c r="N62" s="13" t="s">
        <v>253</v>
      </c>
      <c r="O62" s="75">
        <v>0.88049999999999995</v>
      </c>
      <c r="R62" s="649" t="s">
        <v>254</v>
      </c>
      <c r="S62" s="73">
        <v>0.8528</v>
      </c>
      <c r="U62" t="s">
        <v>95</v>
      </c>
    </row>
    <row r="63" spans="1:21" ht="15.75" thickBot="1">
      <c r="A63" t="str">
        <f t="shared" si="0"/>
        <v/>
      </c>
      <c r="B63" t="s">
        <v>96</v>
      </c>
      <c r="D63" t="s">
        <v>96</v>
      </c>
      <c r="E63">
        <v>0.44879999999999998</v>
      </c>
      <c r="F63">
        <v>0.52049999999999996</v>
      </c>
      <c r="J63">
        <v>0.52049999999999996</v>
      </c>
      <c r="N63" s="14" t="s">
        <v>413</v>
      </c>
      <c r="O63" s="76">
        <v>31</v>
      </c>
      <c r="R63" s="650"/>
      <c r="S63" s="74">
        <v>30</v>
      </c>
      <c r="U63" t="s">
        <v>96</v>
      </c>
    </row>
    <row r="64" spans="1:21">
      <c r="A64" t="str">
        <f t="shared" si="0"/>
        <v/>
      </c>
      <c r="B64" t="s">
        <v>97</v>
      </c>
      <c r="D64" t="s">
        <v>97</v>
      </c>
      <c r="E64">
        <v>0.80759999999999998</v>
      </c>
      <c r="F64">
        <v>0.79390000000000005</v>
      </c>
      <c r="J64">
        <v>0.79390000000000005</v>
      </c>
      <c r="N64" s="649" t="s">
        <v>258</v>
      </c>
      <c r="O64" s="77">
        <v>0.88009999999999999</v>
      </c>
      <c r="R64" s="13" t="s">
        <v>204</v>
      </c>
      <c r="S64" s="75">
        <v>0.85140000000000005</v>
      </c>
      <c r="U64" t="s">
        <v>97</v>
      </c>
    </row>
    <row r="65" spans="1:21" ht="15.75" thickBot="1">
      <c r="A65" t="str">
        <f t="shared" si="0"/>
        <v/>
      </c>
      <c r="B65" t="s">
        <v>98</v>
      </c>
      <c r="D65" t="s">
        <v>98</v>
      </c>
      <c r="E65">
        <v>0.33350000000000002</v>
      </c>
      <c r="F65">
        <v>0.40749999999999997</v>
      </c>
      <c r="J65">
        <v>0.40749999999999997</v>
      </c>
      <c r="N65" s="650"/>
      <c r="O65" s="78">
        <v>32</v>
      </c>
      <c r="R65" s="14" t="s">
        <v>419</v>
      </c>
      <c r="S65" s="76">
        <v>31</v>
      </c>
      <c r="U65" t="s">
        <v>98</v>
      </c>
    </row>
    <row r="66" spans="1:21">
      <c r="A66" t="str">
        <f t="shared" ref="A66:A129" si="1">IF(B66=D66,"","BAD")</f>
        <v/>
      </c>
      <c r="B66" t="s">
        <v>99</v>
      </c>
      <c r="D66" t="s">
        <v>99</v>
      </c>
      <c r="E66">
        <v>0.82189999999999996</v>
      </c>
      <c r="F66">
        <v>0.81410000000000005</v>
      </c>
      <c r="J66">
        <v>0.81410000000000005</v>
      </c>
      <c r="N66" s="13" t="s">
        <v>370</v>
      </c>
      <c r="O66" s="79">
        <v>0.87860000000000005</v>
      </c>
      <c r="R66" s="649" t="s">
        <v>100</v>
      </c>
      <c r="S66" s="77">
        <v>0.84689999999999999</v>
      </c>
      <c r="U66" t="s">
        <v>99</v>
      </c>
    </row>
    <row r="67" spans="1:21" ht="15.75" thickBot="1">
      <c r="A67" t="str">
        <f t="shared" si="1"/>
        <v/>
      </c>
      <c r="B67" t="s">
        <v>100</v>
      </c>
      <c r="D67" t="s">
        <v>100</v>
      </c>
      <c r="E67">
        <v>0.84689999999999999</v>
      </c>
      <c r="F67">
        <v>0.77590000000000003</v>
      </c>
      <c r="J67">
        <v>0.77590000000000003</v>
      </c>
      <c r="N67" s="14" t="s">
        <v>420</v>
      </c>
      <c r="O67" s="80">
        <v>33</v>
      </c>
      <c r="R67" s="650"/>
      <c r="S67" s="78">
        <v>32</v>
      </c>
      <c r="U67" t="s">
        <v>100</v>
      </c>
    </row>
    <row r="68" spans="1:21">
      <c r="A68" t="str">
        <f t="shared" si="1"/>
        <v/>
      </c>
      <c r="B68" t="s">
        <v>101</v>
      </c>
      <c r="D68" t="s">
        <v>101</v>
      </c>
      <c r="E68">
        <v>0.68089999999999995</v>
      </c>
      <c r="F68">
        <v>0.46039999999999998</v>
      </c>
      <c r="J68">
        <v>0.46039999999999998</v>
      </c>
      <c r="N68" s="649" t="s">
        <v>298</v>
      </c>
      <c r="O68" s="81">
        <v>0.87860000000000005</v>
      </c>
      <c r="R68" s="13" t="s">
        <v>202</v>
      </c>
      <c r="S68" s="79">
        <v>0.84670000000000001</v>
      </c>
      <c r="U68" t="s">
        <v>101</v>
      </c>
    </row>
    <row r="69" spans="1:21" ht="15.75" thickBot="1">
      <c r="A69" t="str">
        <f t="shared" si="1"/>
        <v/>
      </c>
      <c r="B69" t="s">
        <v>102</v>
      </c>
      <c r="D69" t="s">
        <v>102</v>
      </c>
      <c r="E69">
        <v>4.3299999999999998E-2</v>
      </c>
      <c r="F69">
        <v>6.4299999999999996E-2</v>
      </c>
      <c r="J69">
        <v>6.4299999999999996E-2</v>
      </c>
      <c r="N69" s="650"/>
      <c r="O69" s="82">
        <v>34</v>
      </c>
      <c r="R69" s="14" t="s">
        <v>428</v>
      </c>
      <c r="S69" s="80">
        <v>33</v>
      </c>
      <c r="U69" t="s">
        <v>102</v>
      </c>
    </row>
    <row r="70" spans="1:21">
      <c r="A70" t="str">
        <f t="shared" si="1"/>
        <v/>
      </c>
      <c r="B70" t="s">
        <v>103</v>
      </c>
      <c r="D70" t="s">
        <v>103</v>
      </c>
      <c r="E70">
        <v>0.19939999999999999</v>
      </c>
      <c r="F70">
        <v>0.23080000000000001</v>
      </c>
      <c r="J70">
        <v>0.23080000000000001</v>
      </c>
      <c r="N70" s="13" t="s">
        <v>205</v>
      </c>
      <c r="O70" s="83">
        <v>0.87490000000000001</v>
      </c>
      <c r="R70" s="13" t="s">
        <v>235</v>
      </c>
      <c r="S70" s="81">
        <v>0.84660000000000002</v>
      </c>
      <c r="U70" t="s">
        <v>103</v>
      </c>
    </row>
    <row r="71" spans="1:21" ht="15.75" thickBot="1">
      <c r="A71" t="str">
        <f t="shared" si="1"/>
        <v/>
      </c>
      <c r="B71" t="s">
        <v>104</v>
      </c>
      <c r="D71" t="s">
        <v>104</v>
      </c>
      <c r="E71">
        <v>0.64890000000000003</v>
      </c>
      <c r="F71">
        <v>0.68200000000000005</v>
      </c>
      <c r="J71">
        <v>0.68200000000000005</v>
      </c>
      <c r="N71" s="14" t="s">
        <v>413</v>
      </c>
      <c r="O71" s="84">
        <v>35</v>
      </c>
      <c r="R71" s="14" t="s">
        <v>418</v>
      </c>
      <c r="S71" s="82">
        <v>34</v>
      </c>
      <c r="U71" t="s">
        <v>104</v>
      </c>
    </row>
    <row r="72" spans="1:21">
      <c r="A72" t="str">
        <f t="shared" si="1"/>
        <v/>
      </c>
      <c r="B72" t="s">
        <v>105</v>
      </c>
      <c r="D72" t="s">
        <v>105</v>
      </c>
      <c r="E72">
        <v>0.2666</v>
      </c>
      <c r="F72">
        <v>0.64470000000000005</v>
      </c>
      <c r="J72">
        <v>0.64470000000000005</v>
      </c>
      <c r="N72" s="649" t="s">
        <v>241</v>
      </c>
      <c r="O72" s="85">
        <v>0.87460000000000004</v>
      </c>
      <c r="R72" s="13" t="s">
        <v>189</v>
      </c>
      <c r="S72" s="83">
        <v>0.84419999999999995</v>
      </c>
      <c r="U72" t="s">
        <v>431</v>
      </c>
    </row>
    <row r="73" spans="1:21" ht="15.75" thickBot="1">
      <c r="A73" t="str">
        <f t="shared" si="1"/>
        <v/>
      </c>
      <c r="B73" t="s">
        <v>106</v>
      </c>
      <c r="D73" t="s">
        <v>106</v>
      </c>
      <c r="E73">
        <v>0.67749999999999999</v>
      </c>
      <c r="F73">
        <v>0.75119999999999998</v>
      </c>
      <c r="J73">
        <v>0.75119999999999998</v>
      </c>
      <c r="N73" s="650"/>
      <c r="O73" s="86">
        <v>36</v>
      </c>
      <c r="R73" s="14" t="s">
        <v>408</v>
      </c>
      <c r="S73" s="84">
        <v>35</v>
      </c>
      <c r="U73" t="s">
        <v>106</v>
      </c>
    </row>
    <row r="74" spans="1:21">
      <c r="A74" t="str">
        <f t="shared" si="1"/>
        <v/>
      </c>
      <c r="B74" t="s">
        <v>107</v>
      </c>
      <c r="D74" t="s">
        <v>107</v>
      </c>
      <c r="E74">
        <v>0.62790000000000001</v>
      </c>
      <c r="F74">
        <v>0.46439999999999998</v>
      </c>
      <c r="J74">
        <v>0.46439999999999998</v>
      </c>
      <c r="N74" s="13" t="s">
        <v>250</v>
      </c>
      <c r="O74" s="87">
        <v>0.87460000000000004</v>
      </c>
      <c r="R74" s="649" t="s">
        <v>366</v>
      </c>
      <c r="S74" s="85">
        <v>0.83989999999999998</v>
      </c>
      <c r="U74" t="s">
        <v>107</v>
      </c>
    </row>
    <row r="75" spans="1:21" ht="15.75" thickBot="1">
      <c r="A75" t="str">
        <f t="shared" si="1"/>
        <v/>
      </c>
      <c r="B75" t="s">
        <v>108</v>
      </c>
      <c r="D75" t="s">
        <v>108</v>
      </c>
      <c r="E75">
        <v>0.96430000000000005</v>
      </c>
      <c r="F75">
        <v>0.90839999999999999</v>
      </c>
      <c r="J75">
        <v>0.90839999999999999</v>
      </c>
      <c r="N75" s="14" t="s">
        <v>421</v>
      </c>
      <c r="O75" s="88">
        <v>37</v>
      </c>
      <c r="R75" s="650"/>
      <c r="S75" s="86">
        <v>36</v>
      </c>
      <c r="U75" t="s">
        <v>108</v>
      </c>
    </row>
    <row r="76" spans="1:21">
      <c r="A76" t="str">
        <f t="shared" si="1"/>
        <v/>
      </c>
      <c r="B76" t="s">
        <v>109</v>
      </c>
      <c r="D76" t="s">
        <v>109</v>
      </c>
      <c r="E76">
        <v>0.43469999999999998</v>
      </c>
      <c r="F76">
        <v>0.14380000000000001</v>
      </c>
      <c r="J76">
        <v>0.14380000000000001</v>
      </c>
      <c r="N76" s="13" t="s">
        <v>303</v>
      </c>
      <c r="O76" s="89">
        <v>0.87250000000000005</v>
      </c>
      <c r="R76" s="13" t="s">
        <v>161</v>
      </c>
      <c r="S76" s="87">
        <v>0.83740000000000003</v>
      </c>
      <c r="U76" t="s">
        <v>109</v>
      </c>
    </row>
    <row r="77" spans="1:21" ht="15.75" thickBot="1">
      <c r="A77" t="str">
        <f t="shared" si="1"/>
        <v/>
      </c>
      <c r="B77" t="s">
        <v>110</v>
      </c>
      <c r="D77" t="s">
        <v>110</v>
      </c>
      <c r="E77">
        <v>0.5101</v>
      </c>
      <c r="F77">
        <v>0.5141</v>
      </c>
      <c r="J77">
        <v>0.5141</v>
      </c>
      <c r="N77" s="14" t="s">
        <v>422</v>
      </c>
      <c r="O77" s="90">
        <v>38</v>
      </c>
      <c r="R77" s="14" t="s">
        <v>419</v>
      </c>
      <c r="S77" s="88">
        <v>37</v>
      </c>
      <c r="U77" t="s">
        <v>110</v>
      </c>
    </row>
    <row r="78" spans="1:21">
      <c r="A78" t="str">
        <f t="shared" si="1"/>
        <v/>
      </c>
      <c r="B78" t="s">
        <v>111</v>
      </c>
      <c r="D78" t="s">
        <v>111</v>
      </c>
      <c r="E78">
        <v>0.53490000000000004</v>
      </c>
      <c r="F78">
        <v>0.50060000000000004</v>
      </c>
      <c r="J78">
        <v>0.50060000000000004</v>
      </c>
      <c r="N78" s="649" t="s">
        <v>255</v>
      </c>
      <c r="O78" s="91">
        <v>0.87029999999999996</v>
      </c>
      <c r="R78" s="649" t="s">
        <v>293</v>
      </c>
      <c r="S78" s="89">
        <v>0.83350000000000002</v>
      </c>
      <c r="U78" t="s">
        <v>111</v>
      </c>
    </row>
    <row r="79" spans="1:21" ht="15.75" thickBot="1">
      <c r="A79" t="str">
        <f t="shared" si="1"/>
        <v/>
      </c>
      <c r="B79" t="s">
        <v>112</v>
      </c>
      <c r="D79" t="s">
        <v>112</v>
      </c>
      <c r="E79">
        <v>5.2699999999999997E-2</v>
      </c>
      <c r="F79">
        <v>3.4799999999999998E-2</v>
      </c>
      <c r="J79">
        <v>3.4799999999999998E-2</v>
      </c>
      <c r="N79" s="650"/>
      <c r="O79" s="92">
        <v>39</v>
      </c>
      <c r="R79" s="650"/>
      <c r="S79" s="90">
        <v>38</v>
      </c>
      <c r="U79" t="s">
        <v>112</v>
      </c>
    </row>
    <row r="80" spans="1:21">
      <c r="A80" t="str">
        <f t="shared" si="1"/>
        <v/>
      </c>
      <c r="B80" t="s">
        <v>113</v>
      </c>
      <c r="D80" t="s">
        <v>113</v>
      </c>
      <c r="E80">
        <v>0.23649999999999999</v>
      </c>
      <c r="F80">
        <v>0.4304</v>
      </c>
      <c r="J80">
        <v>0.4304</v>
      </c>
      <c r="N80" s="649" t="s">
        <v>284</v>
      </c>
      <c r="O80" s="93">
        <v>0.86860000000000004</v>
      </c>
      <c r="R80" s="13" t="s">
        <v>290</v>
      </c>
      <c r="S80" s="91">
        <v>0.83330000000000004</v>
      </c>
      <c r="U80" t="s">
        <v>113</v>
      </c>
    </row>
    <row r="81" spans="1:21" ht="15.75" thickBot="1">
      <c r="A81" t="str">
        <f t="shared" si="1"/>
        <v/>
      </c>
      <c r="B81" t="s">
        <v>114</v>
      </c>
      <c r="D81" t="s">
        <v>114</v>
      </c>
      <c r="E81">
        <v>0.19989999999999999</v>
      </c>
      <c r="F81">
        <v>0.25169999999999998</v>
      </c>
      <c r="J81">
        <v>0.25169999999999998</v>
      </c>
      <c r="N81" s="650"/>
      <c r="O81" s="94">
        <v>40</v>
      </c>
      <c r="R81" s="14" t="s">
        <v>416</v>
      </c>
      <c r="S81" s="92">
        <v>39</v>
      </c>
      <c r="U81" t="s">
        <v>114</v>
      </c>
    </row>
    <row r="82" spans="1:21">
      <c r="A82" t="str">
        <f t="shared" si="1"/>
        <v/>
      </c>
      <c r="B82" t="s">
        <v>115</v>
      </c>
      <c r="D82" t="s">
        <v>115</v>
      </c>
      <c r="E82">
        <v>0.39019999999999999</v>
      </c>
      <c r="F82">
        <v>0.28439999999999999</v>
      </c>
      <c r="J82">
        <v>0.28439999999999999</v>
      </c>
      <c r="N82" s="649" t="s">
        <v>389</v>
      </c>
      <c r="O82" s="95">
        <v>0.86570000000000003</v>
      </c>
      <c r="R82" s="13" t="s">
        <v>253</v>
      </c>
      <c r="S82" s="93">
        <v>0.83</v>
      </c>
      <c r="U82" t="s">
        <v>115</v>
      </c>
    </row>
    <row r="83" spans="1:21" ht="15.75" thickBot="1">
      <c r="A83" t="str">
        <f t="shared" si="1"/>
        <v/>
      </c>
      <c r="B83" t="s">
        <v>116</v>
      </c>
      <c r="D83" t="s">
        <v>116</v>
      </c>
      <c r="E83">
        <v>0.26950000000000002</v>
      </c>
      <c r="F83">
        <v>0.38690000000000002</v>
      </c>
      <c r="J83">
        <v>0.38690000000000002</v>
      </c>
      <c r="N83" s="650"/>
      <c r="O83" s="96">
        <v>41</v>
      </c>
      <c r="R83" s="14" t="s">
        <v>413</v>
      </c>
      <c r="S83" s="94">
        <v>40</v>
      </c>
      <c r="U83" t="s">
        <v>116</v>
      </c>
    </row>
    <row r="84" spans="1:21">
      <c r="A84" t="str">
        <f t="shared" si="1"/>
        <v/>
      </c>
      <c r="B84" t="s">
        <v>117</v>
      </c>
      <c r="D84" t="s">
        <v>117</v>
      </c>
      <c r="E84">
        <v>0.1593</v>
      </c>
      <c r="F84">
        <v>0.19439999999999999</v>
      </c>
      <c r="J84">
        <v>0.19439999999999999</v>
      </c>
      <c r="N84" s="13" t="s">
        <v>340</v>
      </c>
      <c r="O84" s="97">
        <v>0.86350000000000005</v>
      </c>
      <c r="R84" s="13" t="s">
        <v>205</v>
      </c>
      <c r="S84" s="95">
        <v>0.82620000000000005</v>
      </c>
      <c r="U84" t="s">
        <v>117</v>
      </c>
    </row>
    <row r="85" spans="1:21" ht="15.75" thickBot="1">
      <c r="A85" t="str">
        <f t="shared" si="1"/>
        <v/>
      </c>
      <c r="B85" t="s">
        <v>118</v>
      </c>
      <c r="D85" t="s">
        <v>118</v>
      </c>
      <c r="E85">
        <v>0.52929999999999999</v>
      </c>
      <c r="F85">
        <v>0.27679999999999999</v>
      </c>
      <c r="J85">
        <v>0.27679999999999999</v>
      </c>
      <c r="N85" s="14" t="s">
        <v>414</v>
      </c>
      <c r="O85" s="98">
        <v>42</v>
      </c>
      <c r="R85" s="14" t="s">
        <v>413</v>
      </c>
      <c r="S85" s="96">
        <v>41</v>
      </c>
      <c r="U85" t="s">
        <v>118</v>
      </c>
    </row>
    <row r="86" spans="1:21">
      <c r="A86" t="str">
        <f t="shared" si="1"/>
        <v/>
      </c>
      <c r="B86" t="s">
        <v>119</v>
      </c>
      <c r="D86" t="s">
        <v>119</v>
      </c>
      <c r="E86">
        <v>9.9900000000000003E-2</v>
      </c>
      <c r="F86">
        <v>0.1081</v>
      </c>
      <c r="J86">
        <v>0.1081</v>
      </c>
      <c r="N86" s="13" t="s">
        <v>161</v>
      </c>
      <c r="O86" s="99">
        <v>0.85940000000000005</v>
      </c>
      <c r="R86" s="13" t="s">
        <v>92</v>
      </c>
      <c r="S86" s="97">
        <v>0.82450000000000001</v>
      </c>
      <c r="U86" t="s">
        <v>119</v>
      </c>
    </row>
    <row r="87" spans="1:21" ht="15.75" thickBot="1">
      <c r="A87" t="str">
        <f t="shared" si="1"/>
        <v/>
      </c>
      <c r="B87" t="s">
        <v>120</v>
      </c>
      <c r="D87" t="s">
        <v>120</v>
      </c>
      <c r="E87">
        <v>0.24329999999999999</v>
      </c>
      <c r="F87">
        <v>0.311</v>
      </c>
      <c r="J87">
        <v>0.311</v>
      </c>
      <c r="N87" s="14" t="s">
        <v>419</v>
      </c>
      <c r="O87" s="100">
        <v>43</v>
      </c>
      <c r="R87" s="14" t="s">
        <v>408</v>
      </c>
      <c r="S87" s="98">
        <v>42</v>
      </c>
      <c r="U87" t="s">
        <v>120</v>
      </c>
    </row>
    <row r="88" spans="1:21">
      <c r="A88" t="str">
        <f t="shared" si="1"/>
        <v/>
      </c>
      <c r="B88" t="s">
        <v>121</v>
      </c>
      <c r="D88" t="s">
        <v>121</v>
      </c>
      <c r="E88">
        <v>0.80220000000000002</v>
      </c>
      <c r="F88">
        <v>0.84840000000000004</v>
      </c>
      <c r="J88">
        <v>0.84840000000000004</v>
      </c>
      <c r="N88" s="13" t="s">
        <v>270</v>
      </c>
      <c r="O88" s="101">
        <v>0.85780000000000001</v>
      </c>
      <c r="R88" s="649" t="s">
        <v>255</v>
      </c>
      <c r="S88" s="99">
        <v>0.82420000000000004</v>
      </c>
      <c r="U88" t="s">
        <v>121</v>
      </c>
    </row>
    <row r="89" spans="1:21" ht="15.75" thickBot="1">
      <c r="A89" t="str">
        <f t="shared" si="1"/>
        <v/>
      </c>
      <c r="B89" t="s">
        <v>122</v>
      </c>
      <c r="D89" t="s">
        <v>122</v>
      </c>
      <c r="E89">
        <v>0.2165</v>
      </c>
      <c r="F89">
        <v>0.1686</v>
      </c>
      <c r="J89">
        <v>0.1686</v>
      </c>
      <c r="N89" s="14" t="s">
        <v>404</v>
      </c>
      <c r="O89" s="102">
        <v>44</v>
      </c>
      <c r="R89" s="650"/>
      <c r="S89" s="100">
        <v>43</v>
      </c>
      <c r="U89" t="s">
        <v>122</v>
      </c>
    </row>
    <row r="90" spans="1:21">
      <c r="A90" t="str">
        <f t="shared" si="1"/>
        <v/>
      </c>
      <c r="B90" t="s">
        <v>123</v>
      </c>
      <c r="D90" t="s">
        <v>123</v>
      </c>
      <c r="E90">
        <v>0.46429999999999999</v>
      </c>
      <c r="F90">
        <v>0.69330000000000003</v>
      </c>
      <c r="J90">
        <v>0.69330000000000003</v>
      </c>
      <c r="N90" s="13" t="s">
        <v>291</v>
      </c>
      <c r="O90" s="103">
        <v>0.85089999999999999</v>
      </c>
      <c r="R90" s="13" t="s">
        <v>99</v>
      </c>
      <c r="S90" s="101">
        <v>0.82189999999999996</v>
      </c>
      <c r="U90" t="s">
        <v>123</v>
      </c>
    </row>
    <row r="91" spans="1:21" ht="15.75" thickBot="1">
      <c r="A91" t="str">
        <f t="shared" si="1"/>
        <v/>
      </c>
      <c r="B91" t="s">
        <v>124</v>
      </c>
      <c r="D91" t="s">
        <v>124</v>
      </c>
      <c r="E91">
        <v>0.35539999999999999</v>
      </c>
      <c r="F91">
        <v>0.52229999999999999</v>
      </c>
      <c r="J91">
        <v>0.52229999999999999</v>
      </c>
      <c r="N91" s="14" t="s">
        <v>423</v>
      </c>
      <c r="O91" s="104">
        <v>45</v>
      </c>
      <c r="R91" s="14" t="s">
        <v>423</v>
      </c>
      <c r="S91" s="102">
        <v>44</v>
      </c>
      <c r="U91" t="s">
        <v>124</v>
      </c>
    </row>
    <row r="92" spans="1:21">
      <c r="A92" t="str">
        <f t="shared" si="1"/>
        <v/>
      </c>
      <c r="B92" t="s">
        <v>125</v>
      </c>
      <c r="D92" t="s">
        <v>125</v>
      </c>
      <c r="E92">
        <v>0.62919999999999998</v>
      </c>
      <c r="F92">
        <v>0.78710000000000002</v>
      </c>
      <c r="J92">
        <v>0.78710000000000002</v>
      </c>
      <c r="N92" s="649" t="s">
        <v>377</v>
      </c>
      <c r="O92" s="105">
        <v>0.8488</v>
      </c>
      <c r="R92" s="649" t="s">
        <v>375</v>
      </c>
      <c r="S92" s="103">
        <v>0.82140000000000002</v>
      </c>
      <c r="U92" t="s">
        <v>125</v>
      </c>
    </row>
    <row r="93" spans="1:21" ht="15.75" thickBot="1">
      <c r="A93" t="str">
        <f t="shared" si="1"/>
        <v/>
      </c>
      <c r="B93" t="s">
        <v>126</v>
      </c>
      <c r="D93" t="s">
        <v>126</v>
      </c>
      <c r="E93">
        <v>0.42009999999999997</v>
      </c>
      <c r="F93">
        <v>0.53100000000000003</v>
      </c>
      <c r="J93">
        <v>0.53100000000000003</v>
      </c>
      <c r="N93" s="650"/>
      <c r="O93" s="106">
        <v>46</v>
      </c>
      <c r="R93" s="650"/>
      <c r="S93" s="104">
        <v>45</v>
      </c>
      <c r="U93" t="s">
        <v>126</v>
      </c>
    </row>
    <row r="94" spans="1:21">
      <c r="A94" t="str">
        <f t="shared" si="1"/>
        <v/>
      </c>
      <c r="B94" t="s">
        <v>127</v>
      </c>
      <c r="D94" t="s">
        <v>127</v>
      </c>
      <c r="E94">
        <v>0.81410000000000005</v>
      </c>
      <c r="F94">
        <v>0.77529999999999999</v>
      </c>
      <c r="J94">
        <v>0.46800000000000003</v>
      </c>
      <c r="N94" s="649" t="s">
        <v>121</v>
      </c>
      <c r="O94" s="107">
        <v>0.84840000000000004</v>
      </c>
      <c r="R94" s="649" t="s">
        <v>320</v>
      </c>
      <c r="S94" s="105">
        <v>0.81589999999999996</v>
      </c>
      <c r="U94" t="s">
        <v>438</v>
      </c>
    </row>
    <row r="95" spans="1:21" ht="15.75" thickBot="1">
      <c r="A95" t="str">
        <f t="shared" si="1"/>
        <v/>
      </c>
      <c r="B95" t="s">
        <v>128</v>
      </c>
      <c r="D95" t="s">
        <v>128</v>
      </c>
      <c r="E95">
        <v>0.78249999999999997</v>
      </c>
      <c r="F95">
        <v>0.73829999999999996</v>
      </c>
      <c r="J95">
        <v>0.77529999999999999</v>
      </c>
      <c r="N95" s="650"/>
      <c r="O95" s="108">
        <v>47</v>
      </c>
      <c r="R95" s="650"/>
      <c r="S95" s="106">
        <v>46</v>
      </c>
      <c r="U95" t="s">
        <v>127</v>
      </c>
    </row>
    <row r="96" spans="1:21">
      <c r="A96" t="str">
        <f t="shared" si="1"/>
        <v/>
      </c>
      <c r="B96" t="s">
        <v>129</v>
      </c>
      <c r="D96" t="s">
        <v>129</v>
      </c>
      <c r="E96">
        <v>0.59</v>
      </c>
      <c r="F96">
        <v>0.49</v>
      </c>
      <c r="J96">
        <v>0.73829999999999996</v>
      </c>
      <c r="N96" s="649" t="s">
        <v>375</v>
      </c>
      <c r="O96" s="109">
        <v>0.84230000000000005</v>
      </c>
      <c r="R96" s="649" t="s">
        <v>213</v>
      </c>
      <c r="S96" s="107">
        <v>0.81469999999999998</v>
      </c>
      <c r="U96" t="s">
        <v>128</v>
      </c>
    </row>
    <row r="97" spans="1:21" ht="15.75" thickBot="1">
      <c r="A97" t="str">
        <f t="shared" si="1"/>
        <v/>
      </c>
      <c r="B97" t="s">
        <v>130</v>
      </c>
      <c r="D97" t="s">
        <v>130</v>
      </c>
      <c r="E97">
        <v>0.60799999999999998</v>
      </c>
      <c r="F97">
        <v>0.68510000000000004</v>
      </c>
      <c r="J97">
        <v>0.49</v>
      </c>
      <c r="N97" s="650"/>
      <c r="O97" s="110">
        <v>48</v>
      </c>
      <c r="R97" s="650"/>
      <c r="S97" s="108">
        <v>47</v>
      </c>
      <c r="U97" t="s">
        <v>129</v>
      </c>
    </row>
    <row r="98" spans="1:21">
      <c r="A98" t="str">
        <f t="shared" si="1"/>
        <v/>
      </c>
      <c r="B98" t="s">
        <v>131</v>
      </c>
      <c r="D98" t="s">
        <v>131</v>
      </c>
      <c r="E98">
        <v>0.31359999999999999</v>
      </c>
      <c r="F98">
        <v>0.42399999999999999</v>
      </c>
      <c r="J98">
        <v>0.68510000000000004</v>
      </c>
      <c r="N98" s="13" t="s">
        <v>295</v>
      </c>
      <c r="O98" s="111">
        <v>0.8417</v>
      </c>
      <c r="R98" s="649" t="s">
        <v>127</v>
      </c>
      <c r="S98" s="109">
        <v>0.81410000000000005</v>
      </c>
      <c r="U98" t="s">
        <v>130</v>
      </c>
    </row>
    <row r="99" spans="1:21" ht="15.75" thickBot="1">
      <c r="A99" t="str">
        <f t="shared" si="1"/>
        <v/>
      </c>
      <c r="B99" t="s">
        <v>132</v>
      </c>
      <c r="D99" t="s">
        <v>132</v>
      </c>
      <c r="E99">
        <v>0.47260000000000002</v>
      </c>
      <c r="F99">
        <v>0.49730000000000002</v>
      </c>
      <c r="J99">
        <v>0.42399999999999999</v>
      </c>
      <c r="N99" s="14" t="s">
        <v>416</v>
      </c>
      <c r="O99" s="112">
        <v>49</v>
      </c>
      <c r="R99" s="650"/>
      <c r="S99" s="110">
        <v>48</v>
      </c>
      <c r="U99" t="s">
        <v>131</v>
      </c>
    </row>
    <row r="100" spans="1:21">
      <c r="A100" t="str">
        <f t="shared" si="1"/>
        <v/>
      </c>
      <c r="B100" t="s">
        <v>133</v>
      </c>
      <c r="D100" t="s">
        <v>133</v>
      </c>
      <c r="E100">
        <v>0.42449999999999999</v>
      </c>
      <c r="F100">
        <v>0.4803</v>
      </c>
      <c r="J100">
        <v>0.49730000000000002</v>
      </c>
      <c r="N100" s="13" t="s">
        <v>193</v>
      </c>
      <c r="O100" s="113">
        <v>0.83079999999999998</v>
      </c>
      <c r="R100" s="649" t="s">
        <v>360</v>
      </c>
      <c r="S100" s="111">
        <v>0.81320000000000003</v>
      </c>
      <c r="U100" t="s">
        <v>132</v>
      </c>
    </row>
    <row r="101" spans="1:21" ht="15.75" thickBot="1">
      <c r="A101" t="str">
        <f t="shared" si="1"/>
        <v/>
      </c>
      <c r="B101" t="s">
        <v>134</v>
      </c>
      <c r="D101" t="s">
        <v>134</v>
      </c>
      <c r="E101">
        <v>0.35510000000000003</v>
      </c>
      <c r="F101">
        <v>0.30249999999999999</v>
      </c>
      <c r="J101">
        <v>0.4803</v>
      </c>
      <c r="N101" s="14" t="s">
        <v>424</v>
      </c>
      <c r="O101" s="114">
        <v>50</v>
      </c>
      <c r="R101" s="650"/>
      <c r="S101" s="112">
        <v>49</v>
      </c>
      <c r="U101" t="s">
        <v>133</v>
      </c>
    </row>
    <row r="102" spans="1:21" ht="15.75" thickBot="1">
      <c r="A102" t="str">
        <f t="shared" si="1"/>
        <v/>
      </c>
      <c r="B102" t="s">
        <v>135</v>
      </c>
      <c r="D102" t="s">
        <v>135</v>
      </c>
      <c r="E102">
        <v>0.55820000000000003</v>
      </c>
      <c r="F102">
        <v>0.51190000000000002</v>
      </c>
      <c r="J102">
        <v>0.30249999999999999</v>
      </c>
      <c r="N102" s="63" t="s">
        <v>23</v>
      </c>
      <c r="O102" s="64" t="s">
        <v>417</v>
      </c>
      <c r="R102" s="13" t="s">
        <v>199</v>
      </c>
      <c r="S102" s="113">
        <v>0.81220000000000003</v>
      </c>
      <c r="U102" t="s">
        <v>134</v>
      </c>
    </row>
    <row r="103" spans="1:21" ht="15.75" thickBot="1">
      <c r="A103" t="str">
        <f t="shared" si="1"/>
        <v/>
      </c>
      <c r="B103" t="s">
        <v>136</v>
      </c>
      <c r="D103" t="s">
        <v>136</v>
      </c>
      <c r="E103">
        <v>0.56710000000000005</v>
      </c>
      <c r="F103">
        <v>0.5998</v>
      </c>
      <c r="J103">
        <v>0.51190000000000002</v>
      </c>
      <c r="N103" s="13" t="s">
        <v>322</v>
      </c>
      <c r="O103" s="115">
        <v>0.82669999999999999</v>
      </c>
      <c r="R103" s="14" t="s">
        <v>409</v>
      </c>
      <c r="S103" s="114">
        <v>50</v>
      </c>
      <c r="U103" t="s">
        <v>135</v>
      </c>
    </row>
    <row r="104" spans="1:21" ht="15.75" thickBot="1">
      <c r="A104" t="str">
        <f t="shared" si="1"/>
        <v/>
      </c>
      <c r="B104" t="s">
        <v>137</v>
      </c>
      <c r="D104" t="s">
        <v>137</v>
      </c>
      <c r="E104">
        <v>0.97860000000000003</v>
      </c>
      <c r="F104">
        <v>0.96599999999999997</v>
      </c>
      <c r="J104">
        <v>0.5998</v>
      </c>
      <c r="N104" s="14" t="s">
        <v>409</v>
      </c>
      <c r="O104" s="116">
        <v>51</v>
      </c>
      <c r="R104" s="63" t="s">
        <v>23</v>
      </c>
      <c r="S104" s="64" t="s">
        <v>417</v>
      </c>
      <c r="U104" t="s">
        <v>136</v>
      </c>
    </row>
    <row r="105" spans="1:21">
      <c r="A105" t="str">
        <f t="shared" si="1"/>
        <v/>
      </c>
      <c r="B105" t="s">
        <v>138</v>
      </c>
      <c r="D105" t="s">
        <v>138</v>
      </c>
      <c r="E105">
        <v>0.1883</v>
      </c>
      <c r="F105">
        <v>0.1108</v>
      </c>
      <c r="J105">
        <v>0.96599999999999997</v>
      </c>
      <c r="N105" s="649" t="s">
        <v>360</v>
      </c>
      <c r="O105" s="117">
        <v>0.82269999999999999</v>
      </c>
      <c r="R105" s="649" t="s">
        <v>314</v>
      </c>
      <c r="S105" s="115">
        <v>0.80930000000000002</v>
      </c>
      <c r="U105" t="s">
        <v>137</v>
      </c>
    </row>
    <row r="106" spans="1:21" ht="15.75" thickBot="1">
      <c r="A106" t="str">
        <f t="shared" si="1"/>
        <v/>
      </c>
      <c r="B106" t="s">
        <v>139</v>
      </c>
      <c r="D106" t="s">
        <v>139</v>
      </c>
      <c r="E106">
        <v>0.60719999999999996</v>
      </c>
      <c r="F106">
        <v>0.80100000000000005</v>
      </c>
      <c r="J106">
        <v>0.1108</v>
      </c>
      <c r="N106" s="650"/>
      <c r="O106" s="118">
        <v>52</v>
      </c>
      <c r="R106" s="650"/>
      <c r="S106" s="116">
        <v>51</v>
      </c>
      <c r="U106" t="s">
        <v>138</v>
      </c>
    </row>
    <row r="107" spans="1:21">
      <c r="A107" t="str">
        <f t="shared" si="1"/>
        <v/>
      </c>
      <c r="B107" t="s">
        <v>140</v>
      </c>
      <c r="D107" t="s">
        <v>140</v>
      </c>
      <c r="E107">
        <v>0.19450000000000001</v>
      </c>
      <c r="F107">
        <v>9.06E-2</v>
      </c>
      <c r="J107">
        <v>0.80100000000000005</v>
      </c>
      <c r="N107" s="649" t="s">
        <v>320</v>
      </c>
      <c r="O107" s="119">
        <v>0.82110000000000005</v>
      </c>
      <c r="R107" s="13" t="s">
        <v>295</v>
      </c>
      <c r="S107" s="117">
        <v>0.80840000000000001</v>
      </c>
      <c r="U107" t="s">
        <v>139</v>
      </c>
    </row>
    <row r="108" spans="1:21" ht="15.75" thickBot="1">
      <c r="A108" t="str">
        <f t="shared" si="1"/>
        <v/>
      </c>
      <c r="B108" t="s">
        <v>141</v>
      </c>
      <c r="D108" t="s">
        <v>141</v>
      </c>
      <c r="E108">
        <v>0.1235</v>
      </c>
      <c r="F108">
        <v>0.37119999999999997</v>
      </c>
      <c r="J108">
        <v>9.06E-2</v>
      </c>
      <c r="N108" s="650"/>
      <c r="O108" s="120">
        <v>53</v>
      </c>
      <c r="R108" s="14" t="s">
        <v>416</v>
      </c>
      <c r="S108" s="118">
        <v>52</v>
      </c>
      <c r="U108" t="s">
        <v>140</v>
      </c>
    </row>
    <row r="109" spans="1:21">
      <c r="A109" t="str">
        <f t="shared" si="1"/>
        <v/>
      </c>
      <c r="B109" t="s">
        <v>142</v>
      </c>
      <c r="D109" t="s">
        <v>142</v>
      </c>
      <c r="E109">
        <v>0.22170000000000001</v>
      </c>
      <c r="F109">
        <v>0.27429999999999999</v>
      </c>
      <c r="J109">
        <v>0.37119999999999997</v>
      </c>
      <c r="N109" s="13" t="s">
        <v>385</v>
      </c>
      <c r="O109" s="121">
        <v>0.82050000000000001</v>
      </c>
      <c r="R109" s="13" t="s">
        <v>97</v>
      </c>
      <c r="S109" s="119">
        <v>0.80759999999999998</v>
      </c>
      <c r="U109" t="s">
        <v>141</v>
      </c>
    </row>
    <row r="110" spans="1:21" ht="15.75" thickBot="1">
      <c r="A110" t="str">
        <f t="shared" si="1"/>
        <v/>
      </c>
      <c r="B110" t="s">
        <v>143</v>
      </c>
      <c r="D110" t="s">
        <v>143</v>
      </c>
      <c r="E110">
        <v>0.52139999999999997</v>
      </c>
      <c r="F110">
        <v>0.30270000000000002</v>
      </c>
      <c r="J110">
        <v>0.27429999999999999</v>
      </c>
      <c r="N110" s="14" t="s">
        <v>402</v>
      </c>
      <c r="O110" s="122">
        <v>54</v>
      </c>
      <c r="R110" s="14" t="s">
        <v>409</v>
      </c>
      <c r="S110" s="120">
        <v>53</v>
      </c>
      <c r="U110" t="s">
        <v>142</v>
      </c>
    </row>
    <row r="111" spans="1:21">
      <c r="A111" t="str">
        <f t="shared" si="1"/>
        <v/>
      </c>
      <c r="B111" t="s">
        <v>144</v>
      </c>
      <c r="D111" t="s">
        <v>144</v>
      </c>
      <c r="E111">
        <v>0.51449999999999996</v>
      </c>
      <c r="F111">
        <v>0.4582</v>
      </c>
      <c r="J111">
        <v>0.30270000000000002</v>
      </c>
      <c r="N111" s="13" t="s">
        <v>388</v>
      </c>
      <c r="O111" s="123">
        <v>0.81630000000000003</v>
      </c>
      <c r="R111" s="649" t="s">
        <v>373</v>
      </c>
      <c r="S111" s="121">
        <v>0.80659999999999998</v>
      </c>
      <c r="U111" t="s">
        <v>143</v>
      </c>
    </row>
    <row r="112" spans="1:21" ht="15.75" thickBot="1">
      <c r="A112" t="str">
        <f t="shared" si="1"/>
        <v/>
      </c>
      <c r="B112" t="s">
        <v>145</v>
      </c>
      <c r="D112" t="s">
        <v>145</v>
      </c>
      <c r="E112">
        <v>0.33860000000000001</v>
      </c>
      <c r="F112">
        <v>0.4083</v>
      </c>
      <c r="J112">
        <v>0.4582</v>
      </c>
      <c r="N112" s="14" t="s">
        <v>425</v>
      </c>
      <c r="O112" s="124">
        <v>55</v>
      </c>
      <c r="R112" s="650"/>
      <c r="S112" s="122">
        <v>54</v>
      </c>
      <c r="U112" t="s">
        <v>144</v>
      </c>
    </row>
    <row r="113" spans="1:21">
      <c r="A113" t="str">
        <f t="shared" si="1"/>
        <v/>
      </c>
      <c r="B113" t="s">
        <v>146</v>
      </c>
      <c r="D113" t="s">
        <v>146</v>
      </c>
      <c r="E113">
        <v>0.745</v>
      </c>
      <c r="F113">
        <v>0.51359999999999995</v>
      </c>
      <c r="J113">
        <v>0.4083</v>
      </c>
      <c r="N113" s="13" t="s">
        <v>99</v>
      </c>
      <c r="O113" s="125">
        <v>0.81410000000000005</v>
      </c>
      <c r="R113" s="649" t="s">
        <v>365</v>
      </c>
      <c r="S113" s="123">
        <v>0.80549999999999999</v>
      </c>
      <c r="U113" t="s">
        <v>145</v>
      </c>
    </row>
    <row r="114" spans="1:21" ht="15.75" thickBot="1">
      <c r="A114" t="str">
        <f t="shared" si="1"/>
        <v/>
      </c>
      <c r="B114" t="s">
        <v>147</v>
      </c>
      <c r="D114" t="s">
        <v>147</v>
      </c>
      <c r="E114">
        <v>9.8000000000000004E-2</v>
      </c>
      <c r="F114">
        <v>6.7299999999999999E-2</v>
      </c>
      <c r="J114">
        <v>0.51359999999999995</v>
      </c>
      <c r="N114" s="14" t="s">
        <v>423</v>
      </c>
      <c r="O114" s="126">
        <v>56</v>
      </c>
      <c r="R114" s="650"/>
      <c r="S114" s="124">
        <v>55</v>
      </c>
      <c r="U114" t="s">
        <v>146</v>
      </c>
    </row>
    <row r="115" spans="1:21">
      <c r="A115" t="str">
        <f t="shared" si="1"/>
        <v/>
      </c>
      <c r="B115" t="s">
        <v>148</v>
      </c>
      <c r="D115" t="s">
        <v>148</v>
      </c>
      <c r="E115">
        <v>0.93589999999999995</v>
      </c>
      <c r="F115">
        <v>0.97770000000000001</v>
      </c>
      <c r="J115">
        <v>6.7299999999999999E-2</v>
      </c>
      <c r="N115" s="13" t="s">
        <v>186</v>
      </c>
      <c r="O115" s="127">
        <v>0.8125</v>
      </c>
      <c r="R115" s="649" t="s">
        <v>121</v>
      </c>
      <c r="S115" s="125">
        <v>0.80220000000000002</v>
      </c>
      <c r="U115" t="s">
        <v>147</v>
      </c>
    </row>
    <row r="116" spans="1:21" ht="15.75" thickBot="1">
      <c r="A116" t="str">
        <f t="shared" si="1"/>
        <v>BAD</v>
      </c>
      <c r="B116" t="s">
        <v>149</v>
      </c>
      <c r="D116" t="s">
        <v>442</v>
      </c>
      <c r="E116">
        <v>0.13200000000000001</v>
      </c>
      <c r="F116">
        <v>8.9700000000000002E-2</v>
      </c>
      <c r="J116">
        <v>0.97770000000000001</v>
      </c>
      <c r="N116" s="14" t="s">
        <v>423</v>
      </c>
      <c r="O116" s="128">
        <v>57</v>
      </c>
      <c r="R116" s="650"/>
      <c r="S116" s="126">
        <v>56</v>
      </c>
      <c r="U116" t="s">
        <v>148</v>
      </c>
    </row>
    <row r="117" spans="1:21">
      <c r="A117" t="str">
        <f t="shared" si="1"/>
        <v/>
      </c>
      <c r="B117" t="s">
        <v>150</v>
      </c>
      <c r="D117" t="s">
        <v>150</v>
      </c>
      <c r="E117">
        <v>0.3387</v>
      </c>
      <c r="F117">
        <v>0.38540000000000002</v>
      </c>
      <c r="J117">
        <v>8.9700000000000002E-2</v>
      </c>
      <c r="N117" s="13" t="s">
        <v>92</v>
      </c>
      <c r="O117" s="129">
        <v>0.81020000000000003</v>
      </c>
      <c r="R117" s="13" t="s">
        <v>270</v>
      </c>
      <c r="S117" s="127">
        <v>0.80069999999999997</v>
      </c>
      <c r="U117" t="s">
        <v>442</v>
      </c>
    </row>
    <row r="118" spans="1:21" ht="15.75" thickBot="1">
      <c r="A118" t="str">
        <f t="shared" si="1"/>
        <v/>
      </c>
      <c r="B118" t="s">
        <v>151</v>
      </c>
      <c r="D118" t="s">
        <v>151</v>
      </c>
      <c r="E118">
        <v>0.1013</v>
      </c>
      <c r="F118">
        <v>0.20979999999999999</v>
      </c>
      <c r="J118">
        <v>0.38540000000000002</v>
      </c>
      <c r="N118" s="14" t="s">
        <v>408</v>
      </c>
      <c r="O118" s="130">
        <v>58</v>
      </c>
      <c r="R118" s="14" t="s">
        <v>404</v>
      </c>
      <c r="S118" s="128">
        <v>57</v>
      </c>
      <c r="U118" t="s">
        <v>150</v>
      </c>
    </row>
    <row r="119" spans="1:21">
      <c r="A119" t="str">
        <f t="shared" si="1"/>
        <v/>
      </c>
      <c r="B119" t="s">
        <v>152</v>
      </c>
      <c r="D119" t="s">
        <v>152</v>
      </c>
      <c r="E119">
        <v>0.1333</v>
      </c>
      <c r="F119">
        <v>0.1132</v>
      </c>
      <c r="J119">
        <v>0.20979999999999999</v>
      </c>
      <c r="N119" s="649" t="s">
        <v>346</v>
      </c>
      <c r="O119" s="131">
        <v>0.80679999999999996</v>
      </c>
      <c r="R119" s="649" t="s">
        <v>87</v>
      </c>
      <c r="S119" s="129">
        <v>0.79759999999999998</v>
      </c>
      <c r="U119" t="s">
        <v>151</v>
      </c>
    </row>
    <row r="120" spans="1:21" ht="15.75" thickBot="1">
      <c r="A120" t="str">
        <f t="shared" si="1"/>
        <v/>
      </c>
      <c r="B120" t="s">
        <v>153</v>
      </c>
      <c r="D120" t="s">
        <v>153</v>
      </c>
      <c r="E120">
        <v>0.89349999999999996</v>
      </c>
      <c r="F120">
        <v>0.91979999999999995</v>
      </c>
      <c r="J120">
        <v>0.1132</v>
      </c>
      <c r="N120" s="650"/>
      <c r="O120" s="132">
        <v>59</v>
      </c>
      <c r="R120" s="650"/>
      <c r="S120" s="130">
        <v>58</v>
      </c>
      <c r="U120" t="s">
        <v>152</v>
      </c>
    </row>
    <row r="121" spans="1:21">
      <c r="A121" t="str">
        <f t="shared" si="1"/>
        <v/>
      </c>
      <c r="B121" t="s">
        <v>154</v>
      </c>
      <c r="D121" t="s">
        <v>154</v>
      </c>
      <c r="E121">
        <v>0.3019</v>
      </c>
      <c r="F121">
        <v>0.21129999999999999</v>
      </c>
      <c r="J121">
        <v>0.91979999999999995</v>
      </c>
      <c r="N121" s="13" t="s">
        <v>280</v>
      </c>
      <c r="O121" s="133">
        <v>0.80669999999999997</v>
      </c>
      <c r="R121" s="13" t="s">
        <v>250</v>
      </c>
      <c r="S121" s="131">
        <v>0.7944</v>
      </c>
      <c r="U121" t="s">
        <v>153</v>
      </c>
    </row>
    <row r="122" spans="1:21" ht="15.75" thickBot="1">
      <c r="A122" t="str">
        <f t="shared" si="1"/>
        <v/>
      </c>
      <c r="B122" t="s">
        <v>155</v>
      </c>
      <c r="D122" t="s">
        <v>155</v>
      </c>
      <c r="E122">
        <v>0.32469999999999999</v>
      </c>
      <c r="F122">
        <v>0.56200000000000006</v>
      </c>
      <c r="J122">
        <v>0.21129999999999999</v>
      </c>
      <c r="N122" s="14" t="s">
        <v>426</v>
      </c>
      <c r="O122" s="134">
        <v>60</v>
      </c>
      <c r="R122" s="14" t="s">
        <v>421</v>
      </c>
      <c r="S122" s="132">
        <v>59</v>
      </c>
      <c r="U122" t="s">
        <v>154</v>
      </c>
    </row>
    <row r="123" spans="1:21">
      <c r="A123" t="str">
        <f t="shared" si="1"/>
        <v/>
      </c>
      <c r="B123" t="s">
        <v>156</v>
      </c>
      <c r="D123" t="s">
        <v>156</v>
      </c>
      <c r="E123">
        <v>6.1100000000000002E-2</v>
      </c>
      <c r="F123">
        <v>0.10050000000000001</v>
      </c>
      <c r="J123">
        <v>0.56200000000000006</v>
      </c>
      <c r="N123" s="13" t="s">
        <v>59</v>
      </c>
      <c r="O123" s="135">
        <v>0.8024</v>
      </c>
      <c r="R123" s="649" t="s">
        <v>389</v>
      </c>
      <c r="S123" s="133">
        <v>0.79</v>
      </c>
      <c r="U123" t="s">
        <v>155</v>
      </c>
    </row>
    <row r="124" spans="1:21" ht="15.75" thickBot="1">
      <c r="A124" t="str">
        <f t="shared" si="1"/>
        <v/>
      </c>
      <c r="B124" t="s">
        <v>157</v>
      </c>
      <c r="D124" t="s">
        <v>157</v>
      </c>
      <c r="E124">
        <v>0.86729999999999996</v>
      </c>
      <c r="F124">
        <v>0.89729999999999999</v>
      </c>
      <c r="J124">
        <v>0.10050000000000001</v>
      </c>
      <c r="N124" s="14" t="s">
        <v>416</v>
      </c>
      <c r="O124" s="136">
        <v>61</v>
      </c>
      <c r="R124" s="650"/>
      <c r="S124" s="134">
        <v>60</v>
      </c>
      <c r="U124" t="s">
        <v>156</v>
      </c>
    </row>
    <row r="125" spans="1:21">
      <c r="A125" t="str">
        <f t="shared" si="1"/>
        <v/>
      </c>
      <c r="B125" t="s">
        <v>158</v>
      </c>
      <c r="D125" t="s">
        <v>158</v>
      </c>
      <c r="E125">
        <v>0.42009999999999997</v>
      </c>
      <c r="F125">
        <v>0.46379999999999999</v>
      </c>
      <c r="J125">
        <v>0.89729999999999999</v>
      </c>
      <c r="N125" s="649" t="s">
        <v>139</v>
      </c>
      <c r="O125" s="137">
        <v>0.80100000000000005</v>
      </c>
      <c r="R125" s="649" t="s">
        <v>168</v>
      </c>
      <c r="S125" s="135">
        <v>0.78869999999999996</v>
      </c>
      <c r="U125" t="s">
        <v>157</v>
      </c>
    </row>
    <row r="126" spans="1:21" ht="15.75" thickBot="1">
      <c r="A126" t="str">
        <f t="shared" si="1"/>
        <v/>
      </c>
      <c r="B126" t="s">
        <v>159</v>
      </c>
      <c r="D126" t="s">
        <v>159</v>
      </c>
      <c r="E126">
        <v>0.66800000000000004</v>
      </c>
      <c r="F126">
        <v>0.78280000000000005</v>
      </c>
      <c r="J126">
        <v>0.46379999999999999</v>
      </c>
      <c r="N126" s="650"/>
      <c r="O126" s="138">
        <v>62</v>
      </c>
      <c r="R126" s="650"/>
      <c r="S126" s="136">
        <v>61</v>
      </c>
      <c r="U126" t="s">
        <v>158</v>
      </c>
    </row>
    <row r="127" spans="1:21">
      <c r="A127" t="str">
        <f t="shared" si="1"/>
        <v/>
      </c>
      <c r="B127" t="s">
        <v>160</v>
      </c>
      <c r="D127" t="s">
        <v>160</v>
      </c>
      <c r="E127">
        <v>0.92259999999999998</v>
      </c>
      <c r="F127">
        <v>0.91910000000000003</v>
      </c>
      <c r="J127">
        <v>0.78280000000000005</v>
      </c>
      <c r="N127" s="649" t="s">
        <v>314</v>
      </c>
      <c r="O127" s="139">
        <v>0.80069999999999997</v>
      </c>
      <c r="R127" s="649" t="s">
        <v>241</v>
      </c>
      <c r="S127" s="137">
        <v>0.78839999999999999</v>
      </c>
      <c r="U127" t="s">
        <v>159</v>
      </c>
    </row>
    <row r="128" spans="1:21" ht="15.75" thickBot="1">
      <c r="A128" t="str">
        <f t="shared" si="1"/>
        <v/>
      </c>
      <c r="B128" t="s">
        <v>161</v>
      </c>
      <c r="D128" t="s">
        <v>161</v>
      </c>
      <c r="E128">
        <v>0.83740000000000003</v>
      </c>
      <c r="F128">
        <v>0.85940000000000005</v>
      </c>
      <c r="J128">
        <v>0.91910000000000003</v>
      </c>
      <c r="N128" s="650"/>
      <c r="O128" s="140">
        <v>63</v>
      </c>
      <c r="R128" s="650"/>
      <c r="S128" s="138">
        <v>62</v>
      </c>
      <c r="U128" t="s">
        <v>160</v>
      </c>
    </row>
    <row r="129" spans="1:21">
      <c r="A129" t="str">
        <f t="shared" si="1"/>
        <v/>
      </c>
      <c r="B129" t="s">
        <v>162</v>
      </c>
      <c r="D129" t="s">
        <v>162</v>
      </c>
      <c r="E129">
        <v>4.6699999999999998E-2</v>
      </c>
      <c r="F129">
        <v>1.1900000000000001E-2</v>
      </c>
      <c r="J129">
        <v>0.85940000000000005</v>
      </c>
      <c r="N129" s="649" t="s">
        <v>248</v>
      </c>
      <c r="O129" s="141">
        <v>0.80049999999999999</v>
      </c>
      <c r="R129" s="649" t="s">
        <v>69</v>
      </c>
      <c r="S129" s="139">
        <v>0.7853</v>
      </c>
      <c r="U129" t="s">
        <v>161</v>
      </c>
    </row>
    <row r="130" spans="1:21" ht="15.75" thickBot="1">
      <c r="A130" t="str">
        <f t="shared" ref="A130:A193" si="2">IF(B130=D130,"","BAD")</f>
        <v/>
      </c>
      <c r="B130" t="s">
        <v>163</v>
      </c>
      <c r="D130" t="s">
        <v>163</v>
      </c>
      <c r="E130">
        <v>0.24979999999999999</v>
      </c>
      <c r="F130">
        <v>0.23499999999999999</v>
      </c>
      <c r="J130">
        <v>1.1900000000000001E-2</v>
      </c>
      <c r="N130" s="650"/>
      <c r="O130" s="142">
        <v>64</v>
      </c>
      <c r="R130" s="650"/>
      <c r="S130" s="140">
        <v>63</v>
      </c>
      <c r="U130" t="s">
        <v>162</v>
      </c>
    </row>
    <row r="131" spans="1:21">
      <c r="A131" t="str">
        <f t="shared" si="2"/>
        <v/>
      </c>
      <c r="B131" t="s">
        <v>164</v>
      </c>
      <c r="D131" t="s">
        <v>164</v>
      </c>
      <c r="E131">
        <v>0.36730000000000002</v>
      </c>
      <c r="F131">
        <v>0.71160000000000001</v>
      </c>
      <c r="J131">
        <v>0.23499999999999999</v>
      </c>
      <c r="N131" s="13" t="s">
        <v>367</v>
      </c>
      <c r="O131" s="143">
        <v>0.79930000000000001</v>
      </c>
      <c r="R131" s="649" t="s">
        <v>336</v>
      </c>
      <c r="S131" s="141">
        <v>0.7833</v>
      </c>
      <c r="U131" t="s">
        <v>163</v>
      </c>
    </row>
    <row r="132" spans="1:21" ht="15.75" thickBot="1">
      <c r="A132" t="str">
        <f t="shared" si="2"/>
        <v/>
      </c>
      <c r="B132" t="s">
        <v>165</v>
      </c>
      <c r="D132" t="s">
        <v>165</v>
      </c>
      <c r="E132">
        <v>0.66459999999999997</v>
      </c>
      <c r="F132">
        <v>0.43580000000000002</v>
      </c>
      <c r="J132">
        <v>0.71160000000000001</v>
      </c>
      <c r="N132" s="14" t="s">
        <v>422</v>
      </c>
      <c r="O132" s="144">
        <v>65</v>
      </c>
      <c r="R132" s="650"/>
      <c r="S132" s="142">
        <v>64</v>
      </c>
      <c r="U132" t="s">
        <v>164</v>
      </c>
    </row>
    <row r="133" spans="1:21">
      <c r="A133" t="str">
        <f t="shared" si="2"/>
        <v/>
      </c>
      <c r="B133" t="s">
        <v>166</v>
      </c>
      <c r="D133" t="s">
        <v>166</v>
      </c>
      <c r="E133">
        <v>0.38329999999999997</v>
      </c>
      <c r="F133">
        <v>0.43340000000000001</v>
      </c>
      <c r="J133">
        <v>0.43580000000000002</v>
      </c>
      <c r="N133" s="649" t="s">
        <v>168</v>
      </c>
      <c r="O133" s="145">
        <v>0.79859999999999998</v>
      </c>
      <c r="R133" s="649" t="s">
        <v>128</v>
      </c>
      <c r="S133" s="143">
        <v>0.78249999999999997</v>
      </c>
      <c r="U133" t="s">
        <v>165</v>
      </c>
    </row>
    <row r="134" spans="1:21" ht="15.75" thickBot="1">
      <c r="A134" t="str">
        <f t="shared" si="2"/>
        <v/>
      </c>
      <c r="B134" t="s">
        <v>167</v>
      </c>
      <c r="D134" t="s">
        <v>167</v>
      </c>
      <c r="E134">
        <v>0.95809999999999995</v>
      </c>
      <c r="F134">
        <v>0.9425</v>
      </c>
      <c r="J134">
        <v>0.43340000000000001</v>
      </c>
      <c r="N134" s="650"/>
      <c r="O134" s="146">
        <v>66</v>
      </c>
      <c r="R134" s="650"/>
      <c r="S134" s="144">
        <v>65</v>
      </c>
      <c r="U134" t="s">
        <v>166</v>
      </c>
    </row>
    <row r="135" spans="1:21">
      <c r="A135" t="str">
        <f t="shared" si="2"/>
        <v/>
      </c>
      <c r="B135" t="s">
        <v>168</v>
      </c>
      <c r="D135" t="s">
        <v>168</v>
      </c>
      <c r="E135">
        <v>0.78869999999999996</v>
      </c>
      <c r="F135">
        <v>0.79859999999999998</v>
      </c>
      <c r="J135">
        <v>0.9425</v>
      </c>
      <c r="N135" s="649" t="s">
        <v>338</v>
      </c>
      <c r="O135" s="147">
        <v>0.7984</v>
      </c>
      <c r="R135" s="13" t="s">
        <v>220</v>
      </c>
      <c r="S135" s="145">
        <v>0.78080000000000005</v>
      </c>
      <c r="U135" t="s">
        <v>167</v>
      </c>
    </row>
    <row r="136" spans="1:21" ht="15.75" thickBot="1">
      <c r="A136" t="str">
        <f t="shared" si="2"/>
        <v/>
      </c>
      <c r="B136" t="s">
        <v>169</v>
      </c>
      <c r="D136" t="s">
        <v>169</v>
      </c>
      <c r="E136">
        <v>0.41239999999999999</v>
      </c>
      <c r="F136">
        <v>0.32540000000000002</v>
      </c>
      <c r="J136">
        <v>0.79859999999999998</v>
      </c>
      <c r="N136" s="650"/>
      <c r="O136" s="148">
        <v>67</v>
      </c>
      <c r="R136" s="14" t="s">
        <v>413</v>
      </c>
      <c r="S136" s="146">
        <v>66</v>
      </c>
      <c r="U136" t="s">
        <v>168</v>
      </c>
    </row>
    <row r="137" spans="1:21">
      <c r="A137" t="str">
        <f t="shared" si="2"/>
        <v/>
      </c>
      <c r="B137" t="s">
        <v>170</v>
      </c>
      <c r="D137" t="s">
        <v>170</v>
      </c>
      <c r="E137">
        <v>0.57269999999999999</v>
      </c>
      <c r="F137">
        <v>0.57030000000000003</v>
      </c>
      <c r="J137">
        <v>0.32540000000000002</v>
      </c>
      <c r="N137" s="649" t="s">
        <v>369</v>
      </c>
      <c r="O137" s="149">
        <v>0.79649999999999999</v>
      </c>
      <c r="R137" s="13" t="s">
        <v>193</v>
      </c>
      <c r="S137" s="147">
        <v>0.77780000000000005</v>
      </c>
      <c r="U137" t="s">
        <v>169</v>
      </c>
    </row>
    <row r="138" spans="1:21" ht="15.75" thickBot="1">
      <c r="A138" t="str">
        <f t="shared" si="2"/>
        <v/>
      </c>
      <c r="B138" t="s">
        <v>171</v>
      </c>
      <c r="D138" t="s">
        <v>171</v>
      </c>
      <c r="E138">
        <v>0.94240000000000002</v>
      </c>
      <c r="F138">
        <v>0.93610000000000004</v>
      </c>
      <c r="J138">
        <v>0.57030000000000003</v>
      </c>
      <c r="N138" s="650"/>
      <c r="O138" s="150">
        <v>68</v>
      </c>
      <c r="R138" s="14" t="s">
        <v>424</v>
      </c>
      <c r="S138" s="148">
        <v>67</v>
      </c>
      <c r="U138" t="s">
        <v>170</v>
      </c>
    </row>
    <row r="139" spans="1:21">
      <c r="A139" t="str">
        <f t="shared" si="2"/>
        <v/>
      </c>
      <c r="B139" t="s">
        <v>172</v>
      </c>
      <c r="D139" t="s">
        <v>172</v>
      </c>
      <c r="E139">
        <v>0.35249999999999998</v>
      </c>
      <c r="F139">
        <v>0.35749999999999998</v>
      </c>
      <c r="J139">
        <v>0.93610000000000004</v>
      </c>
      <c r="N139" s="649" t="s">
        <v>342</v>
      </c>
      <c r="O139" s="151">
        <v>0.79459999999999997</v>
      </c>
      <c r="R139" s="649" t="s">
        <v>369</v>
      </c>
      <c r="S139" s="149">
        <v>0.77349999999999997</v>
      </c>
      <c r="U139" t="s">
        <v>171</v>
      </c>
    </row>
    <row r="140" spans="1:21" ht="15.75" thickBot="1">
      <c r="A140" t="str">
        <f t="shared" si="2"/>
        <v/>
      </c>
      <c r="B140" t="s">
        <v>173</v>
      </c>
      <c r="D140" t="s">
        <v>173</v>
      </c>
      <c r="E140">
        <v>0.21429999999999999</v>
      </c>
      <c r="F140">
        <v>0.14599999999999999</v>
      </c>
      <c r="J140">
        <v>0.35749999999999998</v>
      </c>
      <c r="N140" s="650"/>
      <c r="O140" s="152">
        <v>69</v>
      </c>
      <c r="R140" s="650"/>
      <c r="S140" s="150">
        <v>68</v>
      </c>
      <c r="U140" t="s">
        <v>172</v>
      </c>
    </row>
    <row r="141" spans="1:21">
      <c r="A141" t="str">
        <f t="shared" si="2"/>
        <v/>
      </c>
      <c r="B141" t="s">
        <v>174</v>
      </c>
      <c r="D141" t="s">
        <v>174</v>
      </c>
      <c r="E141">
        <v>8.5800000000000001E-2</v>
      </c>
      <c r="F141">
        <v>0.13339999999999999</v>
      </c>
      <c r="J141">
        <v>0.14599999999999999</v>
      </c>
      <c r="N141" s="13" t="s">
        <v>97</v>
      </c>
      <c r="O141" s="153">
        <v>0.79390000000000005</v>
      </c>
      <c r="R141" s="13" t="s">
        <v>367</v>
      </c>
      <c r="S141" s="151">
        <v>0.75739999999999996</v>
      </c>
      <c r="U141" t="s">
        <v>173</v>
      </c>
    </row>
    <row r="142" spans="1:21" ht="15.75" thickBot="1">
      <c r="A142" t="str">
        <f t="shared" si="2"/>
        <v/>
      </c>
      <c r="B142" t="s">
        <v>175</v>
      </c>
      <c r="D142" t="s">
        <v>175</v>
      </c>
      <c r="E142">
        <v>0.2412</v>
      </c>
      <c r="F142">
        <v>0.16389999999999999</v>
      </c>
      <c r="J142">
        <v>0.13339999999999999</v>
      </c>
      <c r="N142" s="14" t="s">
        <v>409</v>
      </c>
      <c r="O142" s="154">
        <v>70</v>
      </c>
      <c r="R142" s="14" t="s">
        <v>422</v>
      </c>
      <c r="S142" s="152">
        <v>69</v>
      </c>
      <c r="U142" t="s">
        <v>174</v>
      </c>
    </row>
    <row r="143" spans="1:21">
      <c r="A143" t="str">
        <f t="shared" si="2"/>
        <v/>
      </c>
      <c r="B143" t="s">
        <v>176</v>
      </c>
      <c r="D143" t="s">
        <v>176</v>
      </c>
      <c r="E143">
        <v>0.62209999999999999</v>
      </c>
      <c r="F143">
        <v>0.66749999999999998</v>
      </c>
      <c r="J143">
        <v>0.16389999999999999</v>
      </c>
      <c r="N143" s="649" t="s">
        <v>69</v>
      </c>
      <c r="O143" s="155">
        <v>0.79369999999999996</v>
      </c>
      <c r="R143" s="13" t="s">
        <v>277</v>
      </c>
      <c r="S143" s="153">
        <v>0.75449999999999995</v>
      </c>
      <c r="U143" t="s">
        <v>175</v>
      </c>
    </row>
    <row r="144" spans="1:21" ht="15.75" thickBot="1">
      <c r="A144" t="str">
        <f t="shared" si="2"/>
        <v/>
      </c>
      <c r="B144" t="s">
        <v>177</v>
      </c>
      <c r="D144" t="s">
        <v>177</v>
      </c>
      <c r="E144">
        <v>0.35060000000000002</v>
      </c>
      <c r="F144">
        <v>0.26200000000000001</v>
      </c>
      <c r="J144">
        <v>0.66749999999999998</v>
      </c>
      <c r="N144" s="650"/>
      <c r="O144" s="156">
        <v>71</v>
      </c>
      <c r="R144" s="14" t="s">
        <v>427</v>
      </c>
      <c r="S144" s="154">
        <v>70</v>
      </c>
      <c r="U144" t="s">
        <v>176</v>
      </c>
    </row>
    <row r="145" spans="1:21">
      <c r="A145" t="str">
        <f t="shared" si="2"/>
        <v/>
      </c>
      <c r="B145" t="s">
        <v>178</v>
      </c>
      <c r="D145" t="s">
        <v>178</v>
      </c>
      <c r="E145">
        <v>0.1867</v>
      </c>
      <c r="F145">
        <v>0.16259999999999999</v>
      </c>
      <c r="J145">
        <v>0.26200000000000001</v>
      </c>
      <c r="N145" s="649" t="s">
        <v>56</v>
      </c>
      <c r="O145" s="157">
        <v>0.79300000000000004</v>
      </c>
      <c r="R145" s="13" t="s">
        <v>84</v>
      </c>
      <c r="S145" s="155">
        <v>0.75270000000000004</v>
      </c>
      <c r="U145" t="s">
        <v>177</v>
      </c>
    </row>
    <row r="146" spans="1:21" ht="15.75" thickBot="1">
      <c r="A146" t="str">
        <f t="shared" si="2"/>
        <v>BAD</v>
      </c>
      <c r="B146" t="s">
        <v>179</v>
      </c>
      <c r="D146" t="s">
        <v>437</v>
      </c>
      <c r="E146">
        <v>0.22570000000000001</v>
      </c>
      <c r="F146">
        <v>0.50929999999999997</v>
      </c>
      <c r="J146">
        <v>0.16259999999999999</v>
      </c>
      <c r="N146" s="650"/>
      <c r="O146" s="158">
        <v>72</v>
      </c>
      <c r="R146" s="14" t="s">
        <v>422</v>
      </c>
      <c r="S146" s="156">
        <v>71</v>
      </c>
      <c r="U146" t="s">
        <v>178</v>
      </c>
    </row>
    <row r="147" spans="1:21">
      <c r="A147" t="str">
        <f t="shared" si="2"/>
        <v/>
      </c>
      <c r="B147" t="s">
        <v>180</v>
      </c>
      <c r="D147" t="s">
        <v>180</v>
      </c>
      <c r="E147">
        <v>0.44819999999999999</v>
      </c>
      <c r="F147">
        <v>0.4355</v>
      </c>
      <c r="J147">
        <v>0.50929999999999997</v>
      </c>
      <c r="N147" s="649" t="s">
        <v>125</v>
      </c>
      <c r="O147" s="159">
        <v>0.78710000000000002</v>
      </c>
      <c r="R147" s="649" t="s">
        <v>377</v>
      </c>
      <c r="S147" s="157">
        <v>0.75090000000000001</v>
      </c>
      <c r="U147" t="s">
        <v>437</v>
      </c>
    </row>
    <row r="148" spans="1:21" ht="15.75" thickBot="1">
      <c r="A148" t="str">
        <f t="shared" si="2"/>
        <v/>
      </c>
      <c r="B148" t="s">
        <v>181</v>
      </c>
      <c r="D148" t="s">
        <v>181</v>
      </c>
      <c r="E148">
        <v>0.48830000000000001</v>
      </c>
      <c r="F148">
        <v>0.58579999999999999</v>
      </c>
      <c r="J148">
        <v>0.4355</v>
      </c>
      <c r="N148" s="650"/>
      <c r="O148" s="160">
        <v>73</v>
      </c>
      <c r="R148" s="650"/>
      <c r="S148" s="158">
        <v>72</v>
      </c>
      <c r="U148" t="s">
        <v>180</v>
      </c>
    </row>
    <row r="149" spans="1:21">
      <c r="A149" t="str">
        <f t="shared" si="2"/>
        <v>BAD</v>
      </c>
      <c r="B149" t="s">
        <v>182</v>
      </c>
      <c r="D149" t="s">
        <v>441</v>
      </c>
      <c r="E149">
        <v>0.5625</v>
      </c>
      <c r="F149">
        <v>0.35020000000000001</v>
      </c>
      <c r="J149">
        <v>0.58579999999999999</v>
      </c>
      <c r="N149" s="649" t="s">
        <v>382</v>
      </c>
      <c r="O149" s="161">
        <v>0.78520000000000001</v>
      </c>
      <c r="R149" s="13" t="s">
        <v>340</v>
      </c>
      <c r="S149" s="159">
        <v>0.74750000000000005</v>
      </c>
      <c r="U149" t="s">
        <v>181</v>
      </c>
    </row>
    <row r="150" spans="1:21" ht="15.75" thickBot="1">
      <c r="A150" t="str">
        <f t="shared" si="2"/>
        <v/>
      </c>
      <c r="B150" t="s">
        <v>183</v>
      </c>
      <c r="D150" t="s">
        <v>183</v>
      </c>
      <c r="E150">
        <v>0.3322</v>
      </c>
      <c r="F150">
        <v>0.2419</v>
      </c>
      <c r="J150">
        <v>0.35020000000000001</v>
      </c>
      <c r="N150" s="650"/>
      <c r="O150" s="162">
        <v>74</v>
      </c>
      <c r="R150" s="14" t="s">
        <v>414</v>
      </c>
      <c r="S150" s="160">
        <v>73</v>
      </c>
      <c r="U150" t="s">
        <v>441</v>
      </c>
    </row>
    <row r="151" spans="1:21">
      <c r="A151" t="str">
        <f t="shared" si="2"/>
        <v/>
      </c>
      <c r="B151" t="s">
        <v>184</v>
      </c>
      <c r="D151" t="s">
        <v>184</v>
      </c>
      <c r="E151">
        <v>0.65629999999999999</v>
      </c>
      <c r="F151">
        <v>0.73970000000000002</v>
      </c>
      <c r="J151">
        <v>0.2419</v>
      </c>
      <c r="N151" s="649" t="s">
        <v>159</v>
      </c>
      <c r="O151" s="163">
        <v>0.78280000000000005</v>
      </c>
      <c r="R151" s="649" t="s">
        <v>146</v>
      </c>
      <c r="S151" s="161">
        <v>0.745</v>
      </c>
      <c r="U151" t="s">
        <v>183</v>
      </c>
    </row>
    <row r="152" spans="1:21" ht="15.75" thickBot="1">
      <c r="A152" t="str">
        <f t="shared" si="2"/>
        <v/>
      </c>
      <c r="B152" t="s">
        <v>185</v>
      </c>
      <c r="D152" t="s">
        <v>185</v>
      </c>
      <c r="E152">
        <v>0.60129999999999995</v>
      </c>
      <c r="F152">
        <v>0.67210000000000003</v>
      </c>
      <c r="J152">
        <v>0.73970000000000002</v>
      </c>
      <c r="N152" s="650"/>
      <c r="O152" s="164">
        <v>75</v>
      </c>
      <c r="R152" s="650"/>
      <c r="S152" s="162">
        <v>74</v>
      </c>
      <c r="U152" t="s">
        <v>184</v>
      </c>
    </row>
    <row r="153" spans="1:21" ht="15.75" thickBot="1">
      <c r="A153" t="str">
        <f t="shared" si="2"/>
        <v/>
      </c>
      <c r="B153" t="s">
        <v>186</v>
      </c>
      <c r="D153" t="s">
        <v>186</v>
      </c>
      <c r="E153">
        <v>0.86960000000000004</v>
      </c>
      <c r="F153">
        <v>0.8125</v>
      </c>
      <c r="J153">
        <v>0.67210000000000003</v>
      </c>
      <c r="N153" s="63" t="s">
        <v>23</v>
      </c>
      <c r="O153" s="64" t="s">
        <v>417</v>
      </c>
      <c r="R153" s="649" t="s">
        <v>195</v>
      </c>
      <c r="S153" s="163">
        <v>0.74380000000000002</v>
      </c>
      <c r="U153" t="s">
        <v>185</v>
      </c>
    </row>
    <row r="154" spans="1:21" ht="15.75" thickBot="1">
      <c r="A154" t="str">
        <f t="shared" si="2"/>
        <v/>
      </c>
      <c r="B154" t="s">
        <v>187</v>
      </c>
      <c r="D154" t="s">
        <v>187</v>
      </c>
      <c r="E154">
        <v>0.39340000000000003</v>
      </c>
      <c r="F154">
        <v>0.4632</v>
      </c>
      <c r="J154">
        <v>0.8125</v>
      </c>
      <c r="N154" s="649" t="s">
        <v>100</v>
      </c>
      <c r="O154" s="165">
        <v>0.77590000000000003</v>
      </c>
      <c r="R154" s="650"/>
      <c r="S154" s="164">
        <v>75</v>
      </c>
      <c r="U154" t="s">
        <v>186</v>
      </c>
    </row>
    <row r="155" spans="1:21" ht="15.75" thickBot="1">
      <c r="A155" t="str">
        <f t="shared" si="2"/>
        <v/>
      </c>
      <c r="B155" t="s">
        <v>188</v>
      </c>
      <c r="D155" t="s">
        <v>188</v>
      </c>
      <c r="E155">
        <v>0.1925</v>
      </c>
      <c r="F155">
        <v>0.34899999999999998</v>
      </c>
      <c r="J155">
        <v>0.4632</v>
      </c>
      <c r="N155" s="650"/>
      <c r="O155" s="166">
        <v>76</v>
      </c>
      <c r="R155" s="63" t="s">
        <v>23</v>
      </c>
      <c r="S155" s="64" t="s">
        <v>417</v>
      </c>
      <c r="U155" t="s">
        <v>187</v>
      </c>
    </row>
    <row r="156" spans="1:21">
      <c r="A156" t="str">
        <f t="shared" si="2"/>
        <v/>
      </c>
      <c r="B156" t="s">
        <v>189</v>
      </c>
      <c r="D156" t="s">
        <v>189</v>
      </c>
      <c r="E156">
        <v>0.84419999999999995</v>
      </c>
      <c r="F156">
        <v>0.92720000000000002</v>
      </c>
      <c r="J156">
        <v>0.34899999999999998</v>
      </c>
      <c r="N156" s="649" t="s">
        <v>127</v>
      </c>
      <c r="O156" s="167">
        <v>0.77529999999999999</v>
      </c>
      <c r="R156" s="13" t="s">
        <v>388</v>
      </c>
      <c r="S156" s="165">
        <v>0.74260000000000004</v>
      </c>
      <c r="U156" t="s">
        <v>188</v>
      </c>
    </row>
    <row r="157" spans="1:21" ht="15.75" thickBot="1">
      <c r="A157" t="str">
        <f t="shared" si="2"/>
        <v/>
      </c>
      <c r="B157" t="s">
        <v>190</v>
      </c>
      <c r="D157" t="s">
        <v>190</v>
      </c>
      <c r="E157">
        <v>9.0499999999999997E-2</v>
      </c>
      <c r="F157">
        <v>5.8000000000000003E-2</v>
      </c>
      <c r="J157">
        <v>0.92720000000000002</v>
      </c>
      <c r="N157" s="650"/>
      <c r="O157" s="168">
        <v>77</v>
      </c>
      <c r="R157" s="14" t="s">
        <v>425</v>
      </c>
      <c r="S157" s="166">
        <v>76</v>
      </c>
      <c r="U157" t="s">
        <v>189</v>
      </c>
    </row>
    <row r="158" spans="1:21">
      <c r="A158" t="str">
        <f t="shared" si="2"/>
        <v/>
      </c>
      <c r="B158" t="s">
        <v>191</v>
      </c>
      <c r="D158" t="s">
        <v>191</v>
      </c>
      <c r="E158">
        <v>0.29210000000000003</v>
      </c>
      <c r="F158">
        <v>0.27500000000000002</v>
      </c>
      <c r="J158">
        <v>5.8000000000000003E-2</v>
      </c>
      <c r="N158" s="649" t="s">
        <v>366</v>
      </c>
      <c r="O158" s="169">
        <v>0.77339999999999998</v>
      </c>
      <c r="R158" s="649" t="s">
        <v>91</v>
      </c>
      <c r="S158" s="167">
        <v>0.73960000000000004</v>
      </c>
      <c r="U158" t="s">
        <v>190</v>
      </c>
    </row>
    <row r="159" spans="1:21" ht="15.75" thickBot="1">
      <c r="A159" t="str">
        <f t="shared" si="2"/>
        <v/>
      </c>
      <c r="B159" t="s">
        <v>192</v>
      </c>
      <c r="D159" t="s">
        <v>192</v>
      </c>
      <c r="E159">
        <v>0.32579999999999998</v>
      </c>
      <c r="F159">
        <v>0.49630000000000002</v>
      </c>
      <c r="J159">
        <v>0.27500000000000002</v>
      </c>
      <c r="N159" s="650"/>
      <c r="O159" s="170">
        <v>78</v>
      </c>
      <c r="R159" s="650"/>
      <c r="S159" s="168">
        <v>77</v>
      </c>
      <c r="U159" t="s">
        <v>191</v>
      </c>
    </row>
    <row r="160" spans="1:21">
      <c r="A160" t="str">
        <f t="shared" si="2"/>
        <v/>
      </c>
      <c r="B160" t="s">
        <v>193</v>
      </c>
      <c r="D160" t="s">
        <v>193</v>
      </c>
      <c r="E160">
        <v>0.77780000000000005</v>
      </c>
      <c r="F160">
        <v>0.83079999999999998</v>
      </c>
      <c r="J160">
        <v>0.49630000000000002</v>
      </c>
      <c r="N160" s="649" t="s">
        <v>354</v>
      </c>
      <c r="O160" s="171">
        <v>0.77270000000000005</v>
      </c>
      <c r="R160" s="649" t="s">
        <v>284</v>
      </c>
      <c r="S160" s="169">
        <v>0.73099999999999998</v>
      </c>
      <c r="U160" t="s">
        <v>192</v>
      </c>
    </row>
    <row r="161" spans="1:21" ht="15.75" thickBot="1">
      <c r="A161" t="str">
        <f t="shared" si="2"/>
        <v/>
      </c>
      <c r="B161" t="s">
        <v>194</v>
      </c>
      <c r="D161" t="s">
        <v>194</v>
      </c>
      <c r="E161">
        <v>0.3569</v>
      </c>
      <c r="F161">
        <v>0.32700000000000001</v>
      </c>
      <c r="J161">
        <v>0.83079999999999998</v>
      </c>
      <c r="N161" s="650"/>
      <c r="O161" s="172">
        <v>79</v>
      </c>
      <c r="R161" s="650"/>
      <c r="S161" s="170">
        <v>78</v>
      </c>
      <c r="U161" t="s">
        <v>193</v>
      </c>
    </row>
    <row r="162" spans="1:21">
      <c r="A162" t="str">
        <f t="shared" si="2"/>
        <v/>
      </c>
      <c r="B162" t="s">
        <v>195</v>
      </c>
      <c r="D162" t="s">
        <v>195</v>
      </c>
      <c r="E162">
        <v>0.74380000000000002</v>
      </c>
      <c r="F162">
        <v>0.72299999999999998</v>
      </c>
      <c r="J162">
        <v>0.32700000000000001</v>
      </c>
      <c r="N162" s="649" t="s">
        <v>262</v>
      </c>
      <c r="O162" s="173">
        <v>0.77249999999999996</v>
      </c>
      <c r="R162" s="649" t="s">
        <v>298</v>
      </c>
      <c r="S162" s="171">
        <v>0.73029999999999995</v>
      </c>
      <c r="U162" t="s">
        <v>194</v>
      </c>
    </row>
    <row r="163" spans="1:21" ht="15.75" thickBot="1">
      <c r="A163" t="str">
        <f t="shared" si="2"/>
        <v/>
      </c>
      <c r="B163" t="s">
        <v>196</v>
      </c>
      <c r="D163" t="s">
        <v>196</v>
      </c>
      <c r="E163">
        <v>0.1938</v>
      </c>
      <c r="F163">
        <v>0.15970000000000001</v>
      </c>
      <c r="J163">
        <v>0.72299999999999998</v>
      </c>
      <c r="N163" s="650"/>
      <c r="O163" s="174">
        <v>80</v>
      </c>
      <c r="R163" s="650"/>
      <c r="S163" s="172">
        <v>79</v>
      </c>
      <c r="U163" t="s">
        <v>195</v>
      </c>
    </row>
    <row r="164" spans="1:21">
      <c r="A164" t="str">
        <f t="shared" si="2"/>
        <v/>
      </c>
      <c r="B164" t="s">
        <v>197</v>
      </c>
      <c r="D164" t="s">
        <v>197</v>
      </c>
      <c r="E164">
        <v>0.4234</v>
      </c>
      <c r="F164">
        <v>0.46679999999999999</v>
      </c>
      <c r="J164">
        <v>0.15970000000000001</v>
      </c>
      <c r="N164" s="13" t="s">
        <v>228</v>
      </c>
      <c r="O164" s="175">
        <v>0.77159999999999995</v>
      </c>
      <c r="R164" s="649" t="s">
        <v>435</v>
      </c>
      <c r="S164" s="173">
        <v>0.72529999999999994</v>
      </c>
      <c r="U164" t="s">
        <v>196</v>
      </c>
    </row>
    <row r="165" spans="1:21" ht="15.75" thickBot="1">
      <c r="A165" t="str">
        <f t="shared" si="2"/>
        <v/>
      </c>
      <c r="B165" t="s">
        <v>198</v>
      </c>
      <c r="D165" t="s">
        <v>198</v>
      </c>
      <c r="E165">
        <v>0.2495</v>
      </c>
      <c r="F165">
        <v>0.1086</v>
      </c>
      <c r="J165">
        <v>0.46679999999999999</v>
      </c>
      <c r="N165" s="14" t="s">
        <v>427</v>
      </c>
      <c r="O165" s="176">
        <v>81</v>
      </c>
      <c r="R165" s="650"/>
      <c r="S165" s="174">
        <v>80</v>
      </c>
      <c r="U165" t="s">
        <v>197</v>
      </c>
    </row>
    <row r="166" spans="1:21">
      <c r="A166" t="str">
        <f t="shared" si="2"/>
        <v/>
      </c>
      <c r="B166" t="s">
        <v>199</v>
      </c>
      <c r="D166" t="s">
        <v>199</v>
      </c>
      <c r="E166">
        <v>0.81220000000000003</v>
      </c>
      <c r="F166">
        <v>0.92490000000000006</v>
      </c>
      <c r="J166">
        <v>0.1086</v>
      </c>
      <c r="N166" s="13" t="s">
        <v>202</v>
      </c>
      <c r="O166" s="177">
        <v>0.76439999999999997</v>
      </c>
      <c r="R166" s="649" t="s">
        <v>338</v>
      </c>
      <c r="S166" s="175">
        <v>0.72219999999999995</v>
      </c>
      <c r="U166" t="s">
        <v>198</v>
      </c>
    </row>
    <row r="167" spans="1:21" ht="15.75" thickBot="1">
      <c r="A167" t="str">
        <f t="shared" si="2"/>
        <v/>
      </c>
      <c r="B167" t="s">
        <v>200</v>
      </c>
      <c r="D167" t="s">
        <v>200</v>
      </c>
      <c r="E167">
        <v>0.53659999999999997</v>
      </c>
      <c r="F167">
        <v>0.49130000000000001</v>
      </c>
      <c r="J167">
        <v>0.92490000000000006</v>
      </c>
      <c r="N167" s="14" t="s">
        <v>428</v>
      </c>
      <c r="O167" s="178">
        <v>82</v>
      </c>
      <c r="R167" s="650"/>
      <c r="S167" s="176">
        <v>81</v>
      </c>
      <c r="U167" t="s">
        <v>199</v>
      </c>
    </row>
    <row r="168" spans="1:21">
      <c r="A168" t="str">
        <f t="shared" si="2"/>
        <v/>
      </c>
      <c r="B168" t="s">
        <v>201</v>
      </c>
      <c r="D168" t="s">
        <v>201</v>
      </c>
      <c r="E168">
        <v>0.26469999999999999</v>
      </c>
      <c r="F168">
        <v>0.16980000000000001</v>
      </c>
      <c r="J168">
        <v>0.49130000000000001</v>
      </c>
      <c r="N168" s="649" t="s">
        <v>311</v>
      </c>
      <c r="O168" s="179">
        <v>0.76400000000000001</v>
      </c>
      <c r="R168" s="649" t="s">
        <v>86</v>
      </c>
      <c r="S168" s="177">
        <v>0.72150000000000003</v>
      </c>
      <c r="U168" t="s">
        <v>200</v>
      </c>
    </row>
    <row r="169" spans="1:21" ht="15.75" thickBot="1">
      <c r="A169" t="str">
        <f t="shared" si="2"/>
        <v/>
      </c>
      <c r="B169" t="s">
        <v>202</v>
      </c>
      <c r="D169" t="s">
        <v>202</v>
      </c>
      <c r="E169">
        <v>0.84670000000000001</v>
      </c>
      <c r="F169">
        <v>0.76439999999999997</v>
      </c>
      <c r="J169">
        <v>0.16980000000000001</v>
      </c>
      <c r="N169" s="650"/>
      <c r="O169" s="180">
        <v>83</v>
      </c>
      <c r="R169" s="650"/>
      <c r="S169" s="178">
        <v>82</v>
      </c>
      <c r="U169" t="s">
        <v>201</v>
      </c>
    </row>
    <row r="170" spans="1:21">
      <c r="A170" t="str">
        <f t="shared" si="2"/>
        <v/>
      </c>
      <c r="B170" t="s">
        <v>203</v>
      </c>
      <c r="D170" t="s">
        <v>203</v>
      </c>
      <c r="E170">
        <v>0.3463</v>
      </c>
      <c r="F170">
        <v>0.29210000000000003</v>
      </c>
      <c r="J170">
        <v>0.76439999999999997</v>
      </c>
      <c r="N170" s="649" t="s">
        <v>329</v>
      </c>
      <c r="O170" s="181">
        <v>0.76319999999999999</v>
      </c>
      <c r="R170" s="649" t="s">
        <v>225</v>
      </c>
      <c r="S170" s="179">
        <v>0.71209999999999996</v>
      </c>
      <c r="U170" t="s">
        <v>202</v>
      </c>
    </row>
    <row r="171" spans="1:21" ht="15.75" thickBot="1">
      <c r="A171" t="str">
        <f t="shared" si="2"/>
        <v/>
      </c>
      <c r="B171" t="s">
        <v>204</v>
      </c>
      <c r="D171" t="s">
        <v>204</v>
      </c>
      <c r="E171">
        <v>0.85140000000000005</v>
      </c>
      <c r="F171">
        <v>0.88339999999999996</v>
      </c>
      <c r="J171">
        <v>0.29210000000000003</v>
      </c>
      <c r="N171" s="650"/>
      <c r="O171" s="182">
        <v>84</v>
      </c>
      <c r="R171" s="650"/>
      <c r="S171" s="180">
        <v>83</v>
      </c>
      <c r="U171" t="s">
        <v>203</v>
      </c>
    </row>
    <row r="172" spans="1:21">
      <c r="A172" t="str">
        <f t="shared" si="2"/>
        <v/>
      </c>
      <c r="B172" t="s">
        <v>205</v>
      </c>
      <c r="D172" t="s">
        <v>205</v>
      </c>
      <c r="E172">
        <v>0.82620000000000005</v>
      </c>
      <c r="F172">
        <v>0.87490000000000001</v>
      </c>
      <c r="J172">
        <v>0.88339999999999996</v>
      </c>
      <c r="N172" s="649" t="s">
        <v>87</v>
      </c>
      <c r="O172" s="183">
        <v>0.76080000000000003</v>
      </c>
      <c r="R172" s="649" t="s">
        <v>56</v>
      </c>
      <c r="S172" s="181">
        <v>0.70299999999999996</v>
      </c>
      <c r="U172" t="s">
        <v>204</v>
      </c>
    </row>
    <row r="173" spans="1:21" ht="15.75" thickBot="1">
      <c r="A173" t="str">
        <f t="shared" si="2"/>
        <v/>
      </c>
      <c r="B173" t="s">
        <v>206</v>
      </c>
      <c r="D173" t="s">
        <v>206</v>
      </c>
      <c r="E173">
        <v>0.62439999999999996</v>
      </c>
      <c r="F173">
        <v>0.7389</v>
      </c>
      <c r="J173">
        <v>0.87490000000000001</v>
      </c>
      <c r="N173" s="650"/>
      <c r="O173" s="184">
        <v>85</v>
      </c>
      <c r="R173" s="650"/>
      <c r="S173" s="182">
        <v>84</v>
      </c>
      <c r="U173" t="s">
        <v>205</v>
      </c>
    </row>
    <row r="174" spans="1:21">
      <c r="A174" t="str">
        <f t="shared" si="2"/>
        <v/>
      </c>
      <c r="B174" t="s">
        <v>207</v>
      </c>
      <c r="D174" t="s">
        <v>207</v>
      </c>
      <c r="E174">
        <v>0.1419</v>
      </c>
      <c r="F174">
        <v>0.14410000000000001</v>
      </c>
      <c r="J174">
        <v>0.7389</v>
      </c>
      <c r="N174" s="649" t="s">
        <v>63</v>
      </c>
      <c r="O174" s="185">
        <v>0.75719999999999998</v>
      </c>
      <c r="R174" s="649" t="s">
        <v>335</v>
      </c>
      <c r="S174" s="183">
        <v>0.69730000000000003</v>
      </c>
      <c r="U174" t="s">
        <v>206</v>
      </c>
    </row>
    <row r="175" spans="1:21" ht="15.75" thickBot="1">
      <c r="A175" t="str">
        <f t="shared" si="2"/>
        <v/>
      </c>
      <c r="B175" t="s">
        <v>208</v>
      </c>
      <c r="D175" t="s">
        <v>208</v>
      </c>
      <c r="E175">
        <v>0.64059999999999995</v>
      </c>
      <c r="F175">
        <v>0.68940000000000001</v>
      </c>
      <c r="J175">
        <v>0.14410000000000001</v>
      </c>
      <c r="N175" s="650"/>
      <c r="O175" s="186">
        <v>86</v>
      </c>
      <c r="R175" s="650"/>
      <c r="S175" s="184">
        <v>85</v>
      </c>
      <c r="U175" t="s">
        <v>207</v>
      </c>
    </row>
    <row r="176" spans="1:21">
      <c r="A176" t="str">
        <f t="shared" si="2"/>
        <v/>
      </c>
      <c r="B176" t="s">
        <v>209</v>
      </c>
      <c r="D176" t="s">
        <v>209</v>
      </c>
      <c r="E176">
        <v>0.67059999999999997</v>
      </c>
      <c r="F176">
        <v>0.72030000000000005</v>
      </c>
      <c r="J176">
        <v>0.68940000000000001</v>
      </c>
      <c r="N176" s="649" t="s">
        <v>335</v>
      </c>
      <c r="O176" s="187">
        <v>0.7571</v>
      </c>
      <c r="R176" s="13" t="s">
        <v>37</v>
      </c>
      <c r="S176" s="185">
        <v>0.69689999999999996</v>
      </c>
      <c r="U176" t="s">
        <v>208</v>
      </c>
    </row>
    <row r="177" spans="1:21" ht="15.75" thickBot="1">
      <c r="A177" t="str">
        <f t="shared" si="2"/>
        <v/>
      </c>
      <c r="B177" t="s">
        <v>210</v>
      </c>
      <c r="D177" t="s">
        <v>210</v>
      </c>
      <c r="E177">
        <v>0.69159999999999999</v>
      </c>
      <c r="F177">
        <v>0.88739999999999997</v>
      </c>
      <c r="J177">
        <v>0.72030000000000005</v>
      </c>
      <c r="N177" s="650"/>
      <c r="O177" s="188">
        <v>87</v>
      </c>
      <c r="R177" s="14" t="s">
        <v>422</v>
      </c>
      <c r="S177" s="186">
        <v>86</v>
      </c>
      <c r="U177" t="s">
        <v>209</v>
      </c>
    </row>
    <row r="178" spans="1:21">
      <c r="A178" t="str">
        <f t="shared" si="2"/>
        <v/>
      </c>
      <c r="B178" t="s">
        <v>211</v>
      </c>
      <c r="D178" t="s">
        <v>211</v>
      </c>
      <c r="E178">
        <v>7.4399999999999994E-2</v>
      </c>
      <c r="F178">
        <v>6.9599999999999995E-2</v>
      </c>
      <c r="J178">
        <v>0.88739999999999997</v>
      </c>
      <c r="N178" s="649" t="s">
        <v>46</v>
      </c>
      <c r="O178" s="189">
        <v>0.75380000000000003</v>
      </c>
      <c r="R178" s="649" t="s">
        <v>222</v>
      </c>
      <c r="S178" s="187">
        <v>0.69369999999999998</v>
      </c>
      <c r="U178" t="s">
        <v>210</v>
      </c>
    </row>
    <row r="179" spans="1:21" ht="15.75" thickBot="1">
      <c r="A179" t="str">
        <f t="shared" si="2"/>
        <v/>
      </c>
      <c r="B179" t="s">
        <v>212</v>
      </c>
      <c r="D179" t="s">
        <v>212</v>
      </c>
      <c r="E179">
        <v>0.44529999999999997</v>
      </c>
      <c r="F179">
        <v>0.60340000000000005</v>
      </c>
      <c r="J179">
        <v>6.9599999999999995E-2</v>
      </c>
      <c r="N179" s="650"/>
      <c r="O179" s="190">
        <v>88</v>
      </c>
      <c r="R179" s="650"/>
      <c r="S179" s="188">
        <v>87</v>
      </c>
      <c r="U179" t="s">
        <v>211</v>
      </c>
    </row>
    <row r="180" spans="1:21">
      <c r="A180" t="str">
        <f t="shared" si="2"/>
        <v/>
      </c>
      <c r="B180" t="s">
        <v>213</v>
      </c>
      <c r="D180" t="s">
        <v>213</v>
      </c>
      <c r="E180">
        <v>0.81469999999999998</v>
      </c>
      <c r="F180">
        <v>0.71230000000000004</v>
      </c>
      <c r="J180">
        <v>0.60340000000000005</v>
      </c>
      <c r="N180" s="649" t="s">
        <v>365</v>
      </c>
      <c r="O180" s="191">
        <v>0.752</v>
      </c>
      <c r="R180" s="13" t="s">
        <v>228</v>
      </c>
      <c r="S180" s="189">
        <v>0.69169999999999998</v>
      </c>
      <c r="U180" t="s">
        <v>212</v>
      </c>
    </row>
    <row r="181" spans="1:21" ht="15.75" thickBot="1">
      <c r="A181" t="str">
        <f t="shared" si="2"/>
        <v/>
      </c>
      <c r="B181" t="s">
        <v>214</v>
      </c>
      <c r="D181" t="s">
        <v>214</v>
      </c>
      <c r="E181">
        <v>0.57499999999999996</v>
      </c>
      <c r="F181">
        <v>0.44219999999999998</v>
      </c>
      <c r="J181">
        <v>0.71230000000000004</v>
      </c>
      <c r="N181" s="650"/>
      <c r="O181" s="192">
        <v>89</v>
      </c>
      <c r="R181" s="14" t="s">
        <v>427</v>
      </c>
      <c r="S181" s="190">
        <v>88</v>
      </c>
      <c r="U181" t="s">
        <v>213</v>
      </c>
    </row>
    <row r="182" spans="1:21">
      <c r="A182" t="str">
        <f t="shared" si="2"/>
        <v/>
      </c>
      <c r="B182" t="s">
        <v>215</v>
      </c>
      <c r="D182" t="s">
        <v>215</v>
      </c>
      <c r="E182">
        <v>0.2331</v>
      </c>
      <c r="F182">
        <v>0.4894</v>
      </c>
      <c r="J182">
        <v>0.44219999999999998</v>
      </c>
      <c r="N182" s="649" t="s">
        <v>106</v>
      </c>
      <c r="O182" s="193">
        <v>0.75119999999999998</v>
      </c>
      <c r="R182" s="649" t="s">
        <v>210</v>
      </c>
      <c r="S182" s="191">
        <v>0.69159999999999999</v>
      </c>
      <c r="U182" t="s">
        <v>214</v>
      </c>
    </row>
    <row r="183" spans="1:21" ht="15.75" thickBot="1">
      <c r="A183" t="str">
        <f t="shared" si="2"/>
        <v/>
      </c>
      <c r="B183" t="s">
        <v>216</v>
      </c>
      <c r="D183" t="s">
        <v>216</v>
      </c>
      <c r="E183">
        <v>0.61609999999999998</v>
      </c>
      <c r="F183">
        <v>0.45800000000000002</v>
      </c>
      <c r="J183">
        <v>0.4894</v>
      </c>
      <c r="N183" s="650"/>
      <c r="O183" s="194">
        <v>90</v>
      </c>
      <c r="R183" s="650"/>
      <c r="S183" s="192">
        <v>89</v>
      </c>
      <c r="U183" t="s">
        <v>215</v>
      </c>
    </row>
    <row r="184" spans="1:21">
      <c r="A184" t="str">
        <f t="shared" si="2"/>
        <v/>
      </c>
      <c r="B184" t="s">
        <v>217</v>
      </c>
      <c r="D184" t="s">
        <v>217</v>
      </c>
      <c r="E184">
        <v>0.63670000000000004</v>
      </c>
      <c r="F184">
        <v>0.58860000000000001</v>
      </c>
      <c r="J184">
        <v>0.45800000000000002</v>
      </c>
      <c r="N184" s="13" t="s">
        <v>84</v>
      </c>
      <c r="O184" s="195">
        <v>0.74629999999999996</v>
      </c>
      <c r="R184" s="13" t="s">
        <v>303</v>
      </c>
      <c r="S184" s="193">
        <v>0.68859999999999999</v>
      </c>
      <c r="U184" t="s">
        <v>216</v>
      </c>
    </row>
    <row r="185" spans="1:21" ht="15.75" thickBot="1">
      <c r="A185" t="str">
        <f t="shared" si="2"/>
        <v/>
      </c>
      <c r="B185" t="s">
        <v>218</v>
      </c>
      <c r="D185" t="s">
        <v>218</v>
      </c>
      <c r="E185">
        <v>0.13339999999999999</v>
      </c>
      <c r="F185">
        <v>0.3427</v>
      </c>
      <c r="J185">
        <v>0.58860000000000001</v>
      </c>
      <c r="N185" s="14" t="s">
        <v>422</v>
      </c>
      <c r="O185" s="196">
        <v>91</v>
      </c>
      <c r="R185" s="14" t="s">
        <v>422</v>
      </c>
      <c r="S185" s="194">
        <v>90</v>
      </c>
      <c r="U185" t="s">
        <v>217</v>
      </c>
    </row>
    <row r="186" spans="1:21">
      <c r="A186" t="str">
        <f t="shared" si="2"/>
        <v/>
      </c>
      <c r="B186" t="s">
        <v>219</v>
      </c>
      <c r="D186" t="s">
        <v>219</v>
      </c>
      <c r="E186">
        <v>0.23669999999999999</v>
      </c>
      <c r="F186">
        <v>0.3846</v>
      </c>
      <c r="J186">
        <v>0.3427</v>
      </c>
      <c r="N186" s="649" t="s">
        <v>299</v>
      </c>
      <c r="O186" s="197">
        <v>0.74380000000000002</v>
      </c>
      <c r="R186" s="13" t="s">
        <v>101</v>
      </c>
      <c r="S186" s="195">
        <v>0.68089999999999995</v>
      </c>
      <c r="U186" t="s">
        <v>218</v>
      </c>
    </row>
    <row r="187" spans="1:21" ht="15.75" thickBot="1">
      <c r="A187" t="str">
        <f t="shared" si="2"/>
        <v/>
      </c>
      <c r="B187" t="s">
        <v>220</v>
      </c>
      <c r="D187" t="s">
        <v>220</v>
      </c>
      <c r="E187">
        <v>0.78080000000000005</v>
      </c>
      <c r="F187">
        <v>0.90490000000000004</v>
      </c>
      <c r="J187">
        <v>0.3846</v>
      </c>
      <c r="N187" s="650"/>
      <c r="O187" s="198">
        <v>92</v>
      </c>
      <c r="R187" s="14" t="s">
        <v>439</v>
      </c>
      <c r="S187" s="196">
        <v>91</v>
      </c>
      <c r="U187" t="s">
        <v>219</v>
      </c>
    </row>
    <row r="188" spans="1:21">
      <c r="A188" t="str">
        <f t="shared" si="2"/>
        <v/>
      </c>
      <c r="B188" t="s">
        <v>221</v>
      </c>
      <c r="D188" t="s">
        <v>221</v>
      </c>
      <c r="E188">
        <v>0.72529999999999994</v>
      </c>
      <c r="F188">
        <v>0.55689999999999995</v>
      </c>
      <c r="J188">
        <v>0.90490000000000004</v>
      </c>
      <c r="N188" s="649" t="s">
        <v>184</v>
      </c>
      <c r="O188" s="199">
        <v>0.73970000000000002</v>
      </c>
      <c r="R188" s="649" t="s">
        <v>248</v>
      </c>
      <c r="S188" s="197">
        <v>0.68059999999999998</v>
      </c>
      <c r="U188" t="s">
        <v>220</v>
      </c>
    </row>
    <row r="189" spans="1:21" ht="15.75" thickBot="1">
      <c r="A189" t="str">
        <f t="shared" si="2"/>
        <v/>
      </c>
      <c r="B189" t="s">
        <v>222</v>
      </c>
      <c r="D189" t="s">
        <v>222</v>
      </c>
      <c r="E189">
        <v>0.69369999999999998</v>
      </c>
      <c r="F189">
        <v>0.25850000000000001</v>
      </c>
      <c r="J189">
        <v>0.25850000000000001</v>
      </c>
      <c r="N189" s="650"/>
      <c r="O189" s="200">
        <v>93</v>
      </c>
      <c r="R189" s="650"/>
      <c r="S189" s="198">
        <v>92</v>
      </c>
      <c r="U189" t="s">
        <v>222</v>
      </c>
    </row>
    <row r="190" spans="1:21">
      <c r="A190" t="str">
        <f t="shared" si="2"/>
        <v/>
      </c>
      <c r="B190" t="s">
        <v>223</v>
      </c>
      <c r="D190" t="s">
        <v>223</v>
      </c>
      <c r="E190">
        <v>0.67859999999999998</v>
      </c>
      <c r="F190">
        <v>0.55710000000000004</v>
      </c>
      <c r="J190">
        <v>0.55710000000000004</v>
      </c>
      <c r="N190" s="649" t="s">
        <v>206</v>
      </c>
      <c r="O190" s="201">
        <v>0.7389</v>
      </c>
      <c r="R190" s="649" t="s">
        <v>223</v>
      </c>
      <c r="S190" s="199">
        <v>0.67859999999999998</v>
      </c>
      <c r="U190" t="s">
        <v>223</v>
      </c>
    </row>
    <row r="191" spans="1:21" ht="15.75" thickBot="1">
      <c r="A191" t="str">
        <f t="shared" si="2"/>
        <v/>
      </c>
      <c r="B191" t="s">
        <v>224</v>
      </c>
      <c r="D191" t="s">
        <v>224</v>
      </c>
      <c r="E191">
        <v>6.6000000000000003E-2</v>
      </c>
      <c r="F191">
        <v>0.1512</v>
      </c>
      <c r="J191">
        <v>0.1512</v>
      </c>
      <c r="N191" s="650"/>
      <c r="O191" s="202">
        <v>94</v>
      </c>
      <c r="R191" s="650"/>
      <c r="S191" s="200">
        <v>93</v>
      </c>
      <c r="U191" t="s">
        <v>224</v>
      </c>
    </row>
    <row r="192" spans="1:21">
      <c r="A192" t="str">
        <f t="shared" si="2"/>
        <v/>
      </c>
      <c r="B192" t="s">
        <v>225</v>
      </c>
      <c r="D192" t="s">
        <v>225</v>
      </c>
      <c r="E192">
        <v>0.71209999999999996</v>
      </c>
      <c r="F192">
        <v>0.44829999999999998</v>
      </c>
      <c r="J192">
        <v>0.44829999999999998</v>
      </c>
      <c r="N192" s="649" t="s">
        <v>128</v>
      </c>
      <c r="O192" s="203">
        <v>0.73829999999999996</v>
      </c>
      <c r="R192" s="649" t="s">
        <v>106</v>
      </c>
      <c r="S192" s="201">
        <v>0.67749999999999999</v>
      </c>
      <c r="U192" t="s">
        <v>225</v>
      </c>
    </row>
    <row r="193" spans="1:21" ht="15.75" thickBot="1">
      <c r="A193" t="str">
        <f t="shared" si="2"/>
        <v/>
      </c>
      <c r="B193" t="s">
        <v>226</v>
      </c>
      <c r="D193" t="s">
        <v>226</v>
      </c>
      <c r="E193">
        <v>0.36630000000000001</v>
      </c>
      <c r="F193">
        <v>0.32100000000000001</v>
      </c>
      <c r="J193">
        <v>0.32100000000000001</v>
      </c>
      <c r="N193" s="650"/>
      <c r="O193" s="204">
        <v>95</v>
      </c>
      <c r="R193" s="650"/>
      <c r="S193" s="202">
        <v>94</v>
      </c>
      <c r="U193" t="s">
        <v>226</v>
      </c>
    </row>
    <row r="194" spans="1:21">
      <c r="A194" t="str">
        <f t="shared" ref="A194:A257" si="3">IF(B194=D194,"","BAD")</f>
        <v/>
      </c>
      <c r="B194" t="s">
        <v>227</v>
      </c>
      <c r="D194" t="s">
        <v>227</v>
      </c>
      <c r="E194">
        <v>0.44240000000000002</v>
      </c>
      <c r="F194">
        <v>0.61560000000000004</v>
      </c>
      <c r="J194">
        <v>0.61560000000000004</v>
      </c>
      <c r="N194" s="649" t="s">
        <v>287</v>
      </c>
      <c r="O194" s="205">
        <v>0.73809999999999998</v>
      </c>
      <c r="R194" s="649" t="s">
        <v>209</v>
      </c>
      <c r="S194" s="203">
        <v>0.67059999999999997</v>
      </c>
      <c r="U194" t="s">
        <v>227</v>
      </c>
    </row>
    <row r="195" spans="1:21" ht="15.75" thickBot="1">
      <c r="A195" t="str">
        <f t="shared" si="3"/>
        <v/>
      </c>
      <c r="B195" t="s">
        <v>228</v>
      </c>
      <c r="D195" t="s">
        <v>228</v>
      </c>
      <c r="E195">
        <v>0.69169999999999998</v>
      </c>
      <c r="F195">
        <v>0.77159999999999995</v>
      </c>
      <c r="J195">
        <v>0.77159999999999995</v>
      </c>
      <c r="N195" s="650"/>
      <c r="O195" s="206">
        <v>96</v>
      </c>
      <c r="R195" s="650"/>
      <c r="S195" s="204">
        <v>95</v>
      </c>
      <c r="U195" t="s">
        <v>228</v>
      </c>
    </row>
    <row r="196" spans="1:21">
      <c r="A196" t="str">
        <f t="shared" si="3"/>
        <v/>
      </c>
      <c r="B196" t="s">
        <v>229</v>
      </c>
      <c r="D196" t="s">
        <v>229</v>
      </c>
      <c r="E196">
        <v>0.20369999999999999</v>
      </c>
      <c r="F196">
        <v>0.4274</v>
      </c>
      <c r="J196">
        <v>0.4274</v>
      </c>
      <c r="N196" s="649" t="s">
        <v>246</v>
      </c>
      <c r="O196" s="207">
        <v>0.73509999999999998</v>
      </c>
      <c r="R196" s="649" t="s">
        <v>354</v>
      </c>
      <c r="S196" s="205">
        <v>0.66969999999999996</v>
      </c>
      <c r="U196" t="s">
        <v>229</v>
      </c>
    </row>
    <row r="197" spans="1:21" ht="15.75" thickBot="1">
      <c r="A197" t="str">
        <f t="shared" si="3"/>
        <v/>
      </c>
      <c r="B197" t="s">
        <v>230</v>
      </c>
      <c r="D197" t="s">
        <v>230</v>
      </c>
      <c r="E197">
        <v>0.33360000000000001</v>
      </c>
      <c r="F197">
        <v>0.52910000000000001</v>
      </c>
      <c r="J197">
        <v>0.52910000000000001</v>
      </c>
      <c r="N197" s="650"/>
      <c r="O197" s="208">
        <v>97</v>
      </c>
      <c r="R197" s="650"/>
      <c r="S197" s="206">
        <v>96</v>
      </c>
      <c r="U197" t="s">
        <v>230</v>
      </c>
    </row>
    <row r="198" spans="1:21">
      <c r="A198" t="str">
        <f t="shared" si="3"/>
        <v/>
      </c>
      <c r="B198" t="s">
        <v>231</v>
      </c>
      <c r="D198" t="s">
        <v>231</v>
      </c>
      <c r="E198">
        <v>0.43740000000000001</v>
      </c>
      <c r="F198">
        <v>0.35970000000000002</v>
      </c>
      <c r="J198">
        <v>0.35970000000000002</v>
      </c>
      <c r="N198" s="649" t="s">
        <v>300</v>
      </c>
      <c r="O198" s="209">
        <v>0.72819999999999996</v>
      </c>
      <c r="R198" s="649" t="s">
        <v>159</v>
      </c>
      <c r="S198" s="207">
        <v>0.66800000000000004</v>
      </c>
      <c r="U198" t="s">
        <v>231</v>
      </c>
    </row>
    <row r="199" spans="1:21" ht="15.75" thickBot="1">
      <c r="A199" t="str">
        <f t="shared" si="3"/>
        <v/>
      </c>
      <c r="B199" t="s">
        <v>232</v>
      </c>
      <c r="D199" t="s">
        <v>232</v>
      </c>
      <c r="E199">
        <v>0.2311</v>
      </c>
      <c r="F199">
        <v>5.4800000000000001E-2</v>
      </c>
      <c r="J199">
        <v>5.4800000000000001E-2</v>
      </c>
      <c r="N199" s="650"/>
      <c r="O199" s="210">
        <v>98</v>
      </c>
      <c r="R199" s="650"/>
      <c r="S199" s="208">
        <v>97</v>
      </c>
      <c r="U199" t="s">
        <v>232</v>
      </c>
    </row>
    <row r="200" spans="1:21">
      <c r="A200" t="str">
        <f t="shared" si="3"/>
        <v/>
      </c>
      <c r="B200" t="s">
        <v>233</v>
      </c>
      <c r="D200" t="s">
        <v>233</v>
      </c>
      <c r="E200">
        <v>0.34570000000000001</v>
      </c>
      <c r="F200">
        <v>0.66690000000000005</v>
      </c>
      <c r="J200">
        <v>0.66690000000000005</v>
      </c>
      <c r="N200" s="649" t="s">
        <v>86</v>
      </c>
      <c r="O200" s="211">
        <v>0.72689999999999999</v>
      </c>
      <c r="R200" s="13" t="s">
        <v>165</v>
      </c>
      <c r="S200" s="209">
        <v>0.66459999999999997</v>
      </c>
      <c r="U200" t="s">
        <v>233</v>
      </c>
    </row>
    <row r="201" spans="1:21" ht="15.75" thickBot="1">
      <c r="A201" t="str">
        <f t="shared" si="3"/>
        <v/>
      </c>
      <c r="B201" t="s">
        <v>234</v>
      </c>
      <c r="D201" t="s">
        <v>234</v>
      </c>
      <c r="E201">
        <v>0.2361</v>
      </c>
      <c r="F201">
        <v>0.188</v>
      </c>
      <c r="J201">
        <v>0.188</v>
      </c>
      <c r="N201" s="650"/>
      <c r="O201" s="212">
        <v>99</v>
      </c>
      <c r="R201" s="14" t="s">
        <v>439</v>
      </c>
      <c r="S201" s="210">
        <v>98</v>
      </c>
      <c r="U201" t="s">
        <v>234</v>
      </c>
    </row>
    <row r="202" spans="1:21">
      <c r="A202" t="str">
        <f t="shared" si="3"/>
        <v/>
      </c>
      <c r="B202" t="s">
        <v>235</v>
      </c>
      <c r="D202" t="s">
        <v>235</v>
      </c>
      <c r="E202">
        <v>0.84660000000000002</v>
      </c>
      <c r="F202">
        <v>0.88390000000000002</v>
      </c>
      <c r="J202">
        <v>0.88390000000000002</v>
      </c>
      <c r="N202" s="13" t="s">
        <v>355</v>
      </c>
      <c r="O202" s="213">
        <v>0.72609999999999997</v>
      </c>
      <c r="R202" s="649" t="s">
        <v>382</v>
      </c>
      <c r="S202" s="211">
        <v>0.66100000000000003</v>
      </c>
      <c r="U202" t="s">
        <v>235</v>
      </c>
    </row>
    <row r="203" spans="1:21" ht="15.75" thickBot="1">
      <c r="A203" t="str">
        <f t="shared" si="3"/>
        <v/>
      </c>
      <c r="B203" t="s">
        <v>236</v>
      </c>
      <c r="D203" t="s">
        <v>236</v>
      </c>
      <c r="E203">
        <v>0.29530000000000001</v>
      </c>
      <c r="F203">
        <v>0.19620000000000001</v>
      </c>
      <c r="J203">
        <v>0.19620000000000001</v>
      </c>
      <c r="N203" s="14" t="s">
        <v>429</v>
      </c>
      <c r="O203" s="214">
        <v>100</v>
      </c>
      <c r="R203" s="650"/>
      <c r="S203" s="212">
        <v>99</v>
      </c>
      <c r="U203" t="s">
        <v>236</v>
      </c>
    </row>
    <row r="204" spans="1:21" ht="15.75" thickBot="1">
      <c r="A204" t="str">
        <f t="shared" si="3"/>
        <v/>
      </c>
      <c r="B204" t="s">
        <v>237</v>
      </c>
      <c r="D204" t="s">
        <v>237</v>
      </c>
      <c r="E204">
        <v>0.20219999999999999</v>
      </c>
      <c r="F204">
        <v>0.1704</v>
      </c>
      <c r="J204">
        <v>0.1704</v>
      </c>
      <c r="N204" s="63" t="s">
        <v>23</v>
      </c>
      <c r="O204" s="64" t="s">
        <v>417</v>
      </c>
      <c r="R204" s="649" t="s">
        <v>184</v>
      </c>
      <c r="S204" s="213">
        <v>0.65629999999999999</v>
      </c>
      <c r="U204" t="s">
        <v>237</v>
      </c>
    </row>
    <row r="205" spans="1:21" ht="15.75" thickBot="1">
      <c r="A205" t="str">
        <f t="shared" si="3"/>
        <v/>
      </c>
      <c r="B205" t="s">
        <v>238</v>
      </c>
      <c r="D205" t="s">
        <v>238</v>
      </c>
      <c r="E205">
        <v>0.1348</v>
      </c>
      <c r="F205">
        <v>8.1500000000000003E-2</v>
      </c>
      <c r="J205">
        <v>0.55689999999999995</v>
      </c>
      <c r="N205" s="649" t="s">
        <v>256</v>
      </c>
      <c r="O205" s="215">
        <v>0.7258</v>
      </c>
      <c r="R205" s="650"/>
      <c r="S205" s="214">
        <v>100</v>
      </c>
      <c r="U205" t="s">
        <v>435</v>
      </c>
    </row>
    <row r="206" spans="1:21" ht="15.75" thickBot="1">
      <c r="A206" t="str">
        <f t="shared" si="3"/>
        <v/>
      </c>
      <c r="B206" t="s">
        <v>239</v>
      </c>
      <c r="D206" t="s">
        <v>239</v>
      </c>
      <c r="E206">
        <v>0.55100000000000005</v>
      </c>
      <c r="F206">
        <v>0.41099999999999998</v>
      </c>
      <c r="J206">
        <v>8.1500000000000003E-2</v>
      </c>
      <c r="N206" s="650"/>
      <c r="O206" s="216">
        <v>101</v>
      </c>
      <c r="R206" s="63" t="s">
        <v>23</v>
      </c>
      <c r="S206" s="64" t="s">
        <v>417</v>
      </c>
      <c r="U206" t="s">
        <v>238</v>
      </c>
    </row>
    <row r="207" spans="1:21">
      <c r="A207" t="str">
        <f t="shared" si="3"/>
        <v/>
      </c>
      <c r="B207" t="s">
        <v>240</v>
      </c>
      <c r="D207" t="s">
        <v>240</v>
      </c>
      <c r="E207">
        <v>0.26519999999999999</v>
      </c>
      <c r="F207">
        <v>0.31569999999999998</v>
      </c>
      <c r="J207">
        <v>0.41099999999999998</v>
      </c>
      <c r="N207" s="649" t="s">
        <v>195</v>
      </c>
      <c r="O207" s="217">
        <v>0.72299999999999998</v>
      </c>
      <c r="R207" s="649" t="s">
        <v>46</v>
      </c>
      <c r="S207" s="215">
        <v>0.6492</v>
      </c>
      <c r="U207" t="s">
        <v>239</v>
      </c>
    </row>
    <row r="208" spans="1:21" ht="15.75" thickBot="1">
      <c r="A208" t="str">
        <f t="shared" si="3"/>
        <v/>
      </c>
      <c r="B208" t="s">
        <v>241</v>
      </c>
      <c r="D208" t="s">
        <v>241</v>
      </c>
      <c r="E208">
        <v>0.78839999999999999</v>
      </c>
      <c r="F208">
        <v>0.87460000000000004</v>
      </c>
      <c r="J208">
        <v>0.31569999999999998</v>
      </c>
      <c r="N208" s="650"/>
      <c r="O208" s="218">
        <v>102</v>
      </c>
      <c r="R208" s="650"/>
      <c r="S208" s="216">
        <v>101</v>
      </c>
      <c r="U208" t="s">
        <v>240</v>
      </c>
    </row>
    <row r="209" spans="1:21">
      <c r="A209" t="str">
        <f t="shared" si="3"/>
        <v/>
      </c>
      <c r="B209" t="s">
        <v>242</v>
      </c>
      <c r="D209" t="s">
        <v>242</v>
      </c>
      <c r="E209">
        <v>0.30259999999999998</v>
      </c>
      <c r="F209">
        <v>0.42170000000000002</v>
      </c>
      <c r="J209">
        <v>0.87460000000000004</v>
      </c>
      <c r="N209" s="649" t="s">
        <v>209</v>
      </c>
      <c r="O209" s="217">
        <v>0.72030000000000005</v>
      </c>
      <c r="R209" s="649" t="s">
        <v>104</v>
      </c>
      <c r="S209" s="217">
        <v>0.64890000000000003</v>
      </c>
      <c r="U209" t="s">
        <v>241</v>
      </c>
    </row>
    <row r="210" spans="1:21" ht="15.75" thickBot="1">
      <c r="A210" t="str">
        <f t="shared" si="3"/>
        <v/>
      </c>
      <c r="B210" t="s">
        <v>243</v>
      </c>
      <c r="D210" t="s">
        <v>243</v>
      </c>
      <c r="E210">
        <v>0.20669999999999999</v>
      </c>
      <c r="F210">
        <v>9.0200000000000002E-2</v>
      </c>
      <c r="J210">
        <v>0.42170000000000002</v>
      </c>
      <c r="N210" s="650"/>
      <c r="O210" s="218">
        <v>103</v>
      </c>
      <c r="R210" s="650"/>
      <c r="S210" s="218">
        <v>102</v>
      </c>
      <c r="U210" t="s">
        <v>242</v>
      </c>
    </row>
    <row r="211" spans="1:21">
      <c r="A211" t="str">
        <f t="shared" si="3"/>
        <v/>
      </c>
      <c r="B211" t="s">
        <v>244</v>
      </c>
      <c r="D211" t="s">
        <v>244</v>
      </c>
      <c r="E211">
        <v>0.48070000000000002</v>
      </c>
      <c r="F211">
        <v>0.29199999999999998</v>
      </c>
      <c r="J211">
        <v>9.0200000000000002E-2</v>
      </c>
      <c r="N211" s="649" t="s">
        <v>213</v>
      </c>
      <c r="O211" s="217">
        <v>0.71230000000000004</v>
      </c>
      <c r="R211" s="649" t="s">
        <v>386</v>
      </c>
      <c r="S211" s="217">
        <v>0.64759999999999995</v>
      </c>
      <c r="U211" t="s">
        <v>243</v>
      </c>
    </row>
    <row r="212" spans="1:21" ht="15.75" thickBot="1">
      <c r="A212" t="str">
        <f t="shared" si="3"/>
        <v/>
      </c>
      <c r="B212" t="s">
        <v>245</v>
      </c>
      <c r="D212" t="s">
        <v>245</v>
      </c>
      <c r="E212">
        <v>0.2223</v>
      </c>
      <c r="F212">
        <v>0.17530000000000001</v>
      </c>
      <c r="J212">
        <v>0.29199999999999998</v>
      </c>
      <c r="N212" s="650"/>
      <c r="O212" s="218">
        <v>104</v>
      </c>
      <c r="R212" s="650"/>
      <c r="S212" s="218">
        <v>103</v>
      </c>
      <c r="U212" t="s">
        <v>244</v>
      </c>
    </row>
    <row r="213" spans="1:21">
      <c r="A213" t="str">
        <f t="shared" si="3"/>
        <v/>
      </c>
      <c r="B213" t="s">
        <v>246</v>
      </c>
      <c r="D213" t="s">
        <v>246</v>
      </c>
      <c r="E213">
        <v>0.64200000000000002</v>
      </c>
      <c r="F213">
        <v>0.73509999999999998</v>
      </c>
      <c r="J213">
        <v>0.17530000000000001</v>
      </c>
      <c r="N213" s="649" t="s">
        <v>164</v>
      </c>
      <c r="O213" s="217">
        <v>0.71160000000000001</v>
      </c>
      <c r="R213" s="13" t="s">
        <v>280</v>
      </c>
      <c r="S213" s="217">
        <v>0.64429999999999998</v>
      </c>
      <c r="U213" t="s">
        <v>245</v>
      </c>
    </row>
    <row r="214" spans="1:21" ht="15.75" thickBot="1">
      <c r="A214" t="str">
        <f t="shared" si="3"/>
        <v/>
      </c>
      <c r="B214" t="s">
        <v>247</v>
      </c>
      <c r="D214" t="s">
        <v>247</v>
      </c>
      <c r="E214">
        <v>0.41670000000000001</v>
      </c>
      <c r="F214">
        <v>0.43890000000000001</v>
      </c>
      <c r="J214">
        <v>0.73509999999999998</v>
      </c>
      <c r="N214" s="650"/>
      <c r="O214" s="218">
        <v>105</v>
      </c>
      <c r="R214" s="14" t="s">
        <v>426</v>
      </c>
      <c r="S214" s="218">
        <v>104</v>
      </c>
      <c r="U214" t="s">
        <v>246</v>
      </c>
    </row>
    <row r="215" spans="1:21">
      <c r="A215" t="str">
        <f t="shared" si="3"/>
        <v/>
      </c>
      <c r="B215" t="s">
        <v>248</v>
      </c>
      <c r="D215" t="s">
        <v>248</v>
      </c>
      <c r="E215">
        <v>0.68059999999999998</v>
      </c>
      <c r="F215">
        <v>0.80049999999999999</v>
      </c>
      <c r="J215">
        <v>0.43890000000000001</v>
      </c>
      <c r="N215" s="649" t="s">
        <v>336</v>
      </c>
      <c r="O215" s="217">
        <v>0.71050000000000002</v>
      </c>
      <c r="R215" s="649" t="s">
        <v>436</v>
      </c>
      <c r="S215" s="217">
        <v>0.64419999999999999</v>
      </c>
      <c r="U215" t="s">
        <v>247</v>
      </c>
    </row>
    <row r="216" spans="1:21" ht="15.75" thickBot="1">
      <c r="A216" t="str">
        <f t="shared" si="3"/>
        <v/>
      </c>
      <c r="B216" t="s">
        <v>249</v>
      </c>
      <c r="D216" t="s">
        <v>249</v>
      </c>
      <c r="E216">
        <v>0.1177</v>
      </c>
      <c r="F216">
        <v>0.1547</v>
      </c>
      <c r="J216">
        <v>0.80049999999999999</v>
      </c>
      <c r="N216" s="650"/>
      <c r="O216" s="218">
        <v>106</v>
      </c>
      <c r="R216" s="650"/>
      <c r="S216" s="218">
        <v>105</v>
      </c>
      <c r="U216" t="s">
        <v>248</v>
      </c>
    </row>
    <row r="217" spans="1:21">
      <c r="A217" t="str">
        <f t="shared" si="3"/>
        <v/>
      </c>
      <c r="B217" t="s">
        <v>250</v>
      </c>
      <c r="D217" t="s">
        <v>250</v>
      </c>
      <c r="E217">
        <v>0.7944</v>
      </c>
      <c r="F217">
        <v>0.87460000000000004</v>
      </c>
      <c r="J217">
        <v>0.1547</v>
      </c>
      <c r="N217" s="649" t="s">
        <v>91</v>
      </c>
      <c r="O217" s="217">
        <v>0.7097</v>
      </c>
      <c r="R217" s="649" t="s">
        <v>269</v>
      </c>
      <c r="S217" s="217">
        <v>0.64300000000000002</v>
      </c>
      <c r="U217" t="s">
        <v>249</v>
      </c>
    </row>
    <row r="218" spans="1:21" ht="15.75" thickBot="1">
      <c r="A218" t="str">
        <f t="shared" si="3"/>
        <v/>
      </c>
      <c r="B218" t="s">
        <v>251</v>
      </c>
      <c r="D218" t="s">
        <v>251</v>
      </c>
      <c r="E218">
        <v>0.51300000000000001</v>
      </c>
      <c r="F218">
        <v>0.51119999999999999</v>
      </c>
      <c r="J218">
        <v>0.87460000000000004</v>
      </c>
      <c r="N218" s="650"/>
      <c r="O218" s="218">
        <v>107</v>
      </c>
      <c r="R218" s="650"/>
      <c r="S218" s="218">
        <v>106</v>
      </c>
      <c r="U218" t="s">
        <v>250</v>
      </c>
    </row>
    <row r="219" spans="1:21">
      <c r="A219" t="str">
        <f t="shared" si="3"/>
        <v/>
      </c>
      <c r="B219" t="s">
        <v>252</v>
      </c>
      <c r="D219" t="s">
        <v>252</v>
      </c>
      <c r="E219">
        <v>0.59009999999999996</v>
      </c>
      <c r="F219">
        <v>0.60670000000000002</v>
      </c>
      <c r="J219">
        <v>0.51119999999999999</v>
      </c>
      <c r="N219" s="649" t="s">
        <v>323</v>
      </c>
      <c r="O219" s="217">
        <v>0.7036</v>
      </c>
      <c r="R219" s="649" t="s">
        <v>246</v>
      </c>
      <c r="S219" s="217">
        <v>0.64200000000000002</v>
      </c>
      <c r="U219" t="s">
        <v>251</v>
      </c>
    </row>
    <row r="220" spans="1:21" ht="15.75" thickBot="1">
      <c r="A220" t="str">
        <f t="shared" si="3"/>
        <v/>
      </c>
      <c r="B220" t="s">
        <v>253</v>
      </c>
      <c r="D220" t="s">
        <v>253</v>
      </c>
      <c r="E220">
        <v>0.83</v>
      </c>
      <c r="F220">
        <v>0.88049999999999995</v>
      </c>
      <c r="J220">
        <v>0.60670000000000002</v>
      </c>
      <c r="N220" s="650"/>
      <c r="O220" s="218">
        <v>108</v>
      </c>
      <c r="R220" s="650"/>
      <c r="S220" s="218">
        <v>107</v>
      </c>
      <c r="U220" t="s">
        <v>252</v>
      </c>
    </row>
    <row r="221" spans="1:21">
      <c r="A221" t="str">
        <f t="shared" si="3"/>
        <v/>
      </c>
      <c r="B221" t="s">
        <v>254</v>
      </c>
      <c r="D221" t="s">
        <v>254</v>
      </c>
      <c r="E221">
        <v>0.8528</v>
      </c>
      <c r="F221">
        <v>0.88560000000000005</v>
      </c>
      <c r="J221">
        <v>0.88049999999999995</v>
      </c>
      <c r="N221" s="649" t="s">
        <v>308</v>
      </c>
      <c r="O221" s="217">
        <v>0.69769999999999999</v>
      </c>
      <c r="R221" s="649" t="s">
        <v>317</v>
      </c>
      <c r="S221" s="217">
        <v>0.64090000000000003</v>
      </c>
      <c r="U221" t="s">
        <v>253</v>
      </c>
    </row>
    <row r="222" spans="1:21" ht="15.75" thickBot="1">
      <c r="A222" t="str">
        <f t="shared" si="3"/>
        <v/>
      </c>
      <c r="B222" t="s">
        <v>255</v>
      </c>
      <c r="D222" t="s">
        <v>255</v>
      </c>
      <c r="E222">
        <v>0.82420000000000004</v>
      </c>
      <c r="F222">
        <v>0.87029999999999996</v>
      </c>
      <c r="J222">
        <v>0.88560000000000005</v>
      </c>
      <c r="N222" s="650"/>
      <c r="O222" s="218">
        <v>109</v>
      </c>
      <c r="R222" s="650"/>
      <c r="S222" s="218">
        <v>108</v>
      </c>
      <c r="U222" t="s">
        <v>254</v>
      </c>
    </row>
    <row r="223" spans="1:21">
      <c r="A223" t="str">
        <f t="shared" si="3"/>
        <v/>
      </c>
      <c r="B223" t="s">
        <v>256</v>
      </c>
      <c r="D223" t="s">
        <v>256</v>
      </c>
      <c r="E223">
        <v>0.22339999999999999</v>
      </c>
      <c r="F223">
        <v>0.7258</v>
      </c>
      <c r="J223">
        <v>0.87029999999999996</v>
      </c>
      <c r="N223" s="649" t="s">
        <v>361</v>
      </c>
      <c r="O223" s="217">
        <v>0.69620000000000004</v>
      </c>
      <c r="R223" s="649" t="s">
        <v>208</v>
      </c>
      <c r="S223" s="217">
        <v>0.64059999999999995</v>
      </c>
      <c r="U223" t="s">
        <v>255</v>
      </c>
    </row>
    <row r="224" spans="1:21" ht="15.75" thickBot="1">
      <c r="A224" t="str">
        <f t="shared" si="3"/>
        <v/>
      </c>
      <c r="B224" t="s">
        <v>257</v>
      </c>
      <c r="D224" t="s">
        <v>257</v>
      </c>
      <c r="E224">
        <v>0.47410000000000002</v>
      </c>
      <c r="F224">
        <v>0.50729999999999997</v>
      </c>
      <c r="J224">
        <v>0.7258</v>
      </c>
      <c r="N224" s="650"/>
      <c r="O224" s="218">
        <v>110</v>
      </c>
      <c r="R224" s="650"/>
      <c r="S224" s="218">
        <v>109</v>
      </c>
      <c r="U224" t="s">
        <v>256</v>
      </c>
    </row>
    <row r="225" spans="1:21">
      <c r="A225" t="str">
        <f t="shared" si="3"/>
        <v/>
      </c>
      <c r="B225" t="s">
        <v>258</v>
      </c>
      <c r="D225" t="s">
        <v>258</v>
      </c>
      <c r="E225">
        <v>0.61839999999999995</v>
      </c>
      <c r="F225">
        <v>0.88009999999999999</v>
      </c>
      <c r="J225">
        <v>0.50729999999999997</v>
      </c>
      <c r="N225" s="649" t="s">
        <v>123</v>
      </c>
      <c r="O225" s="217">
        <v>0.69330000000000003</v>
      </c>
      <c r="R225" s="649" t="s">
        <v>217</v>
      </c>
      <c r="S225" s="217">
        <v>0.63670000000000004</v>
      </c>
      <c r="U225" t="s">
        <v>257</v>
      </c>
    </row>
    <row r="226" spans="1:21" ht="15.75" thickBot="1">
      <c r="A226" t="str">
        <f t="shared" si="3"/>
        <v/>
      </c>
      <c r="B226" t="s">
        <v>259</v>
      </c>
      <c r="D226" t="s">
        <v>259</v>
      </c>
      <c r="E226">
        <v>0.32900000000000001</v>
      </c>
      <c r="F226">
        <v>0.46929999999999999</v>
      </c>
      <c r="J226">
        <v>0.88009999999999999</v>
      </c>
      <c r="N226" s="650"/>
      <c r="O226" s="218">
        <v>111</v>
      </c>
      <c r="R226" s="650"/>
      <c r="S226" s="218">
        <v>110</v>
      </c>
      <c r="U226" t="s">
        <v>258</v>
      </c>
    </row>
    <row r="227" spans="1:21">
      <c r="A227" t="str">
        <f t="shared" si="3"/>
        <v/>
      </c>
      <c r="B227" t="s">
        <v>260</v>
      </c>
      <c r="D227" t="s">
        <v>260</v>
      </c>
      <c r="E227">
        <v>0.2263</v>
      </c>
      <c r="F227">
        <v>0.30099999999999999</v>
      </c>
      <c r="J227">
        <v>0.46929999999999999</v>
      </c>
      <c r="N227" s="649" t="s">
        <v>208</v>
      </c>
      <c r="O227" s="217">
        <v>0.68940000000000001</v>
      </c>
      <c r="R227" s="649" t="s">
        <v>44</v>
      </c>
      <c r="S227" s="217">
        <v>0.63649999999999995</v>
      </c>
      <c r="U227" t="s">
        <v>259</v>
      </c>
    </row>
    <row r="228" spans="1:21" ht="15.75" thickBot="1">
      <c r="A228" t="str">
        <f t="shared" si="3"/>
        <v/>
      </c>
      <c r="B228" t="s">
        <v>261</v>
      </c>
      <c r="D228" t="s">
        <v>261</v>
      </c>
      <c r="E228">
        <v>0.36230000000000001</v>
      </c>
      <c r="F228">
        <v>0.43809999999999999</v>
      </c>
      <c r="J228">
        <v>0.30099999999999999</v>
      </c>
      <c r="N228" s="650"/>
      <c r="O228" s="218">
        <v>112</v>
      </c>
      <c r="R228" s="650"/>
      <c r="S228" s="218">
        <v>111</v>
      </c>
      <c r="U228" t="s">
        <v>260</v>
      </c>
    </row>
    <row r="229" spans="1:21">
      <c r="A229" t="str">
        <f t="shared" si="3"/>
        <v/>
      </c>
      <c r="B229" t="s">
        <v>262</v>
      </c>
      <c r="D229" t="s">
        <v>262</v>
      </c>
      <c r="E229">
        <v>0.63</v>
      </c>
      <c r="F229">
        <v>0.77249999999999996</v>
      </c>
      <c r="J229">
        <v>0.43809999999999999</v>
      </c>
      <c r="N229" s="649" t="s">
        <v>130</v>
      </c>
      <c r="O229" s="217">
        <v>0.68510000000000004</v>
      </c>
      <c r="R229" s="649" t="s">
        <v>380</v>
      </c>
      <c r="S229" s="217">
        <v>0.63270000000000004</v>
      </c>
      <c r="U229" t="s">
        <v>261</v>
      </c>
    </row>
    <row r="230" spans="1:21" ht="15.75" thickBot="1">
      <c r="A230" t="str">
        <f t="shared" si="3"/>
        <v/>
      </c>
      <c r="B230" t="s">
        <v>263</v>
      </c>
      <c r="D230" t="s">
        <v>263</v>
      </c>
      <c r="E230">
        <v>0.26229999999999998</v>
      </c>
      <c r="F230">
        <v>0.34849999999999998</v>
      </c>
      <c r="J230">
        <v>0.77249999999999996</v>
      </c>
      <c r="N230" s="650"/>
      <c r="O230" s="218">
        <v>113</v>
      </c>
      <c r="R230" s="650"/>
      <c r="S230" s="218">
        <v>112</v>
      </c>
      <c r="U230" t="s">
        <v>262</v>
      </c>
    </row>
    <row r="231" spans="1:21">
      <c r="A231" t="str">
        <f t="shared" si="3"/>
        <v/>
      </c>
      <c r="B231" t="s">
        <v>264</v>
      </c>
      <c r="D231" t="s">
        <v>264</v>
      </c>
      <c r="E231">
        <v>0.46110000000000001</v>
      </c>
      <c r="F231">
        <v>0.45250000000000001</v>
      </c>
      <c r="J231">
        <v>0.34849999999999998</v>
      </c>
      <c r="N231" s="649" t="s">
        <v>275</v>
      </c>
      <c r="O231" s="217">
        <v>0.68410000000000004</v>
      </c>
      <c r="R231" s="649" t="s">
        <v>262</v>
      </c>
      <c r="S231" s="217">
        <v>0.63</v>
      </c>
      <c r="U231" t="s">
        <v>263</v>
      </c>
    </row>
    <row r="232" spans="1:21" ht="15.75" thickBot="1">
      <c r="A232" t="str">
        <f t="shared" si="3"/>
        <v/>
      </c>
      <c r="B232" t="s">
        <v>265</v>
      </c>
      <c r="D232" t="s">
        <v>265</v>
      </c>
      <c r="E232">
        <v>0.51870000000000005</v>
      </c>
      <c r="F232">
        <v>0.41749999999999998</v>
      </c>
      <c r="J232">
        <v>0.45250000000000001</v>
      </c>
      <c r="N232" s="650"/>
      <c r="O232" s="218">
        <v>114</v>
      </c>
      <c r="R232" s="650"/>
      <c r="S232" s="218">
        <v>113</v>
      </c>
      <c r="U232" t="s">
        <v>264</v>
      </c>
    </row>
    <row r="233" spans="1:21">
      <c r="A233" t="str">
        <f t="shared" si="3"/>
        <v/>
      </c>
      <c r="B233" t="s">
        <v>266</v>
      </c>
      <c r="D233" t="s">
        <v>266</v>
      </c>
      <c r="E233">
        <v>0.36870000000000003</v>
      </c>
      <c r="F233">
        <v>0.1862</v>
      </c>
      <c r="J233">
        <v>0.41749999999999998</v>
      </c>
      <c r="N233" s="649" t="s">
        <v>104</v>
      </c>
      <c r="O233" s="217">
        <v>0.68200000000000005</v>
      </c>
      <c r="R233" s="649" t="s">
        <v>125</v>
      </c>
      <c r="S233" s="217">
        <v>0.62919999999999998</v>
      </c>
      <c r="U233" t="s">
        <v>265</v>
      </c>
    </row>
    <row r="234" spans="1:21" ht="15.75" thickBot="1">
      <c r="A234" t="str">
        <f t="shared" si="3"/>
        <v/>
      </c>
      <c r="B234" t="s">
        <v>267</v>
      </c>
      <c r="D234" t="s">
        <v>267</v>
      </c>
      <c r="E234">
        <v>0.22650000000000001</v>
      </c>
      <c r="F234">
        <v>0.31859999999999999</v>
      </c>
      <c r="J234">
        <v>0.1862</v>
      </c>
      <c r="N234" s="650"/>
      <c r="O234" s="218">
        <v>115</v>
      </c>
      <c r="R234" s="650"/>
      <c r="S234" s="218">
        <v>114</v>
      </c>
      <c r="U234" t="s">
        <v>266</v>
      </c>
    </row>
    <row r="235" spans="1:21">
      <c r="A235" t="str">
        <f t="shared" si="3"/>
        <v/>
      </c>
      <c r="B235" t="s">
        <v>268</v>
      </c>
      <c r="D235" t="s">
        <v>268</v>
      </c>
      <c r="E235">
        <v>0.30709999999999998</v>
      </c>
      <c r="F235">
        <v>0.22339999999999999</v>
      </c>
      <c r="J235">
        <v>0.31859999999999999</v>
      </c>
      <c r="N235" s="649" t="s">
        <v>60</v>
      </c>
      <c r="O235" s="217">
        <v>0.68020000000000003</v>
      </c>
      <c r="R235" s="649" t="s">
        <v>67</v>
      </c>
      <c r="S235" s="217">
        <v>0.62919999999999998</v>
      </c>
      <c r="U235" t="s">
        <v>267</v>
      </c>
    </row>
    <row r="236" spans="1:21" ht="15.75" thickBot="1">
      <c r="A236" t="str">
        <f t="shared" si="3"/>
        <v/>
      </c>
      <c r="B236" t="s">
        <v>269</v>
      </c>
      <c r="D236" t="s">
        <v>269</v>
      </c>
      <c r="E236">
        <v>0.64300000000000002</v>
      </c>
      <c r="F236">
        <v>0.57450000000000001</v>
      </c>
      <c r="J236">
        <v>0.22339999999999999</v>
      </c>
      <c r="N236" s="650"/>
      <c r="O236" s="218">
        <v>116</v>
      </c>
      <c r="R236" s="650"/>
      <c r="S236" s="218">
        <v>115</v>
      </c>
      <c r="U236" t="s">
        <v>268</v>
      </c>
    </row>
    <row r="237" spans="1:21">
      <c r="A237" t="str">
        <f t="shared" si="3"/>
        <v/>
      </c>
      <c r="B237" t="s">
        <v>270</v>
      </c>
      <c r="D237" t="s">
        <v>270</v>
      </c>
      <c r="E237">
        <v>0.80069999999999997</v>
      </c>
      <c r="F237">
        <v>0.85780000000000001</v>
      </c>
      <c r="J237">
        <v>0.57450000000000001</v>
      </c>
      <c r="N237" s="649" t="s">
        <v>293</v>
      </c>
      <c r="O237" s="217">
        <v>0.68</v>
      </c>
      <c r="R237" s="649" t="s">
        <v>107</v>
      </c>
      <c r="S237" s="217">
        <v>0.62790000000000001</v>
      </c>
      <c r="U237" t="s">
        <v>269</v>
      </c>
    </row>
    <row r="238" spans="1:21" ht="15.75" thickBot="1">
      <c r="A238" t="str">
        <f t="shared" si="3"/>
        <v/>
      </c>
      <c r="B238" t="s">
        <v>271</v>
      </c>
      <c r="D238" t="s">
        <v>271</v>
      </c>
      <c r="E238">
        <v>0.91410000000000002</v>
      </c>
      <c r="F238">
        <v>0.94979999999999998</v>
      </c>
      <c r="J238">
        <v>0.85780000000000001</v>
      </c>
      <c r="N238" s="650"/>
      <c r="O238" s="218">
        <v>117</v>
      </c>
      <c r="R238" s="650"/>
      <c r="S238" s="218">
        <v>116</v>
      </c>
      <c r="U238" t="s">
        <v>270</v>
      </c>
    </row>
    <row r="239" spans="1:21">
      <c r="A239" t="str">
        <f t="shared" si="3"/>
        <v/>
      </c>
      <c r="B239" t="s">
        <v>272</v>
      </c>
      <c r="D239" t="s">
        <v>272</v>
      </c>
      <c r="E239">
        <v>0.36420000000000002</v>
      </c>
      <c r="F239">
        <v>0.46800000000000003</v>
      </c>
      <c r="J239">
        <v>0.94979999999999998</v>
      </c>
      <c r="N239" s="649" t="s">
        <v>185</v>
      </c>
      <c r="O239" s="217">
        <v>0.67210000000000003</v>
      </c>
      <c r="R239" s="13" t="s">
        <v>286</v>
      </c>
      <c r="S239" s="217">
        <v>0.62709999999999999</v>
      </c>
      <c r="U239" t="s">
        <v>271</v>
      </c>
    </row>
    <row r="240" spans="1:21" ht="15.75" thickBot="1">
      <c r="A240" t="str">
        <f t="shared" si="3"/>
        <v/>
      </c>
      <c r="B240" t="s">
        <v>273</v>
      </c>
      <c r="D240" t="s">
        <v>273</v>
      </c>
      <c r="E240">
        <v>0.40870000000000001</v>
      </c>
      <c r="F240">
        <v>0.26490000000000002</v>
      </c>
      <c r="J240">
        <v>0.26490000000000002</v>
      </c>
      <c r="N240" s="650"/>
      <c r="O240" s="218">
        <v>118</v>
      </c>
      <c r="R240" s="14" t="s">
        <v>434</v>
      </c>
      <c r="S240" s="218">
        <v>117</v>
      </c>
      <c r="U240" t="s">
        <v>273</v>
      </c>
    </row>
    <row r="241" spans="1:21">
      <c r="A241" t="str">
        <f t="shared" si="3"/>
        <v/>
      </c>
      <c r="B241" t="s">
        <v>274</v>
      </c>
      <c r="D241" t="s">
        <v>274</v>
      </c>
      <c r="E241">
        <v>0.21179999999999999</v>
      </c>
      <c r="F241">
        <v>0.33350000000000002</v>
      </c>
      <c r="J241">
        <v>0.33350000000000002</v>
      </c>
      <c r="N241" s="649" t="s">
        <v>316</v>
      </c>
      <c r="O241" s="217">
        <v>0.67179999999999995</v>
      </c>
      <c r="R241" s="649" t="s">
        <v>206</v>
      </c>
      <c r="S241" s="217">
        <v>0.62439999999999996</v>
      </c>
      <c r="U241" t="s">
        <v>274</v>
      </c>
    </row>
    <row r="242" spans="1:21" ht="15.75" thickBot="1">
      <c r="A242" t="str">
        <f t="shared" si="3"/>
        <v/>
      </c>
      <c r="B242" t="s">
        <v>275</v>
      </c>
      <c r="D242" t="s">
        <v>275</v>
      </c>
      <c r="E242">
        <v>0.53669999999999995</v>
      </c>
      <c r="F242">
        <v>0.68410000000000004</v>
      </c>
      <c r="J242">
        <v>0.68410000000000004</v>
      </c>
      <c r="N242" s="650"/>
      <c r="O242" s="218">
        <v>119</v>
      </c>
      <c r="R242" s="650"/>
      <c r="S242" s="218">
        <v>118</v>
      </c>
      <c r="U242" t="s">
        <v>275</v>
      </c>
    </row>
    <row r="243" spans="1:21">
      <c r="A243" t="str">
        <f t="shared" si="3"/>
        <v/>
      </c>
      <c r="B243" t="s">
        <v>276</v>
      </c>
      <c r="D243" t="s">
        <v>276</v>
      </c>
      <c r="E243">
        <v>0.29239999999999999</v>
      </c>
      <c r="F243">
        <v>0.47739999999999999</v>
      </c>
      <c r="J243">
        <v>0.47739999999999999</v>
      </c>
      <c r="N243" s="649" t="s">
        <v>176</v>
      </c>
      <c r="O243" s="217">
        <v>0.66749999999999998</v>
      </c>
      <c r="R243" s="649" t="s">
        <v>176</v>
      </c>
      <c r="S243" s="217">
        <v>0.62209999999999999</v>
      </c>
      <c r="U243" t="s">
        <v>276</v>
      </c>
    </row>
    <row r="244" spans="1:21" ht="15.75" thickBot="1">
      <c r="A244" t="str">
        <f t="shared" si="3"/>
        <v/>
      </c>
      <c r="B244" t="s">
        <v>277</v>
      </c>
      <c r="D244" t="s">
        <v>277</v>
      </c>
      <c r="E244">
        <v>0.75449999999999995</v>
      </c>
      <c r="F244">
        <v>0.6542</v>
      </c>
      <c r="J244">
        <v>0.6542</v>
      </c>
      <c r="N244" s="650"/>
      <c r="O244" s="218">
        <v>120</v>
      </c>
      <c r="R244" s="650"/>
      <c r="S244" s="218">
        <v>119</v>
      </c>
      <c r="U244" t="s">
        <v>277</v>
      </c>
    </row>
    <row r="245" spans="1:21">
      <c r="A245" t="str">
        <f t="shared" si="3"/>
        <v/>
      </c>
      <c r="B245" t="s">
        <v>278</v>
      </c>
      <c r="D245" t="s">
        <v>278</v>
      </c>
      <c r="E245">
        <v>0.38129999999999997</v>
      </c>
      <c r="F245">
        <v>0.29670000000000002</v>
      </c>
      <c r="J245">
        <v>0.29670000000000002</v>
      </c>
      <c r="N245" s="13" t="s">
        <v>233</v>
      </c>
      <c r="O245" s="217">
        <v>0.66690000000000005</v>
      </c>
      <c r="R245" s="649" t="s">
        <v>258</v>
      </c>
      <c r="S245" s="217">
        <v>0.61839999999999995</v>
      </c>
      <c r="U245" t="s">
        <v>278</v>
      </c>
    </row>
    <row r="246" spans="1:21" ht="15.75" thickBot="1">
      <c r="A246" t="str">
        <f t="shared" si="3"/>
        <v/>
      </c>
      <c r="B246" t="s">
        <v>279</v>
      </c>
      <c r="D246" t="s">
        <v>279</v>
      </c>
      <c r="E246">
        <v>0.1862</v>
      </c>
      <c r="F246">
        <v>0.19980000000000001</v>
      </c>
      <c r="J246">
        <v>0.19980000000000001</v>
      </c>
      <c r="N246" s="14" t="s">
        <v>430</v>
      </c>
      <c r="O246" s="218">
        <v>121</v>
      </c>
      <c r="R246" s="650"/>
      <c r="S246" s="218">
        <v>120</v>
      </c>
      <c r="U246" t="s">
        <v>279</v>
      </c>
    </row>
    <row r="247" spans="1:21">
      <c r="A247" t="str">
        <f t="shared" si="3"/>
        <v/>
      </c>
      <c r="B247" t="s">
        <v>280</v>
      </c>
      <c r="D247" t="s">
        <v>280</v>
      </c>
      <c r="E247">
        <v>0.64429999999999998</v>
      </c>
      <c r="F247">
        <v>0.80669999999999997</v>
      </c>
      <c r="J247">
        <v>0.80669999999999997</v>
      </c>
      <c r="N247" s="649" t="s">
        <v>359</v>
      </c>
      <c r="O247" s="217">
        <v>0.66649999999999998</v>
      </c>
      <c r="R247" s="13" t="s">
        <v>216</v>
      </c>
      <c r="S247" s="217">
        <v>0.61609999999999998</v>
      </c>
      <c r="U247" t="s">
        <v>280</v>
      </c>
    </row>
    <row r="248" spans="1:21" ht="15.75" thickBot="1">
      <c r="A248" t="str">
        <f t="shared" si="3"/>
        <v/>
      </c>
      <c r="B248" t="s">
        <v>281</v>
      </c>
      <c r="D248" t="s">
        <v>281</v>
      </c>
      <c r="E248">
        <v>0.24540000000000001</v>
      </c>
      <c r="F248">
        <v>0.1153</v>
      </c>
      <c r="J248">
        <v>0.1153</v>
      </c>
      <c r="N248" s="650"/>
      <c r="O248" s="218">
        <v>122</v>
      </c>
      <c r="R248" s="14" t="s">
        <v>432</v>
      </c>
      <c r="S248" s="218">
        <v>121</v>
      </c>
      <c r="U248" t="s">
        <v>281</v>
      </c>
    </row>
    <row r="249" spans="1:21">
      <c r="A249" t="str">
        <f t="shared" si="3"/>
        <v/>
      </c>
      <c r="B249" t="s">
        <v>282</v>
      </c>
      <c r="D249" t="s">
        <v>282</v>
      </c>
      <c r="E249">
        <v>0.15459999999999999</v>
      </c>
      <c r="F249">
        <v>0.16139999999999999</v>
      </c>
      <c r="J249">
        <v>0.16139999999999999</v>
      </c>
      <c r="N249" s="649" t="s">
        <v>372</v>
      </c>
      <c r="O249" s="217">
        <v>0.66449999999999998</v>
      </c>
      <c r="R249" s="649" t="s">
        <v>63</v>
      </c>
      <c r="S249" s="217">
        <v>0.61229999999999996</v>
      </c>
      <c r="U249" t="s">
        <v>282</v>
      </c>
    </row>
    <row r="250" spans="1:21" ht="15.75" thickBot="1">
      <c r="A250" t="str">
        <f t="shared" si="3"/>
        <v/>
      </c>
      <c r="B250" t="s">
        <v>283</v>
      </c>
      <c r="D250" t="s">
        <v>283</v>
      </c>
      <c r="E250">
        <v>0.5282</v>
      </c>
      <c r="F250">
        <v>0.58460000000000001</v>
      </c>
      <c r="J250">
        <v>0.58460000000000001</v>
      </c>
      <c r="N250" s="650"/>
      <c r="O250" s="218">
        <v>123</v>
      </c>
      <c r="R250" s="650"/>
      <c r="S250" s="218">
        <v>122</v>
      </c>
      <c r="U250" t="s">
        <v>283</v>
      </c>
    </row>
    <row r="251" spans="1:21">
      <c r="A251" t="str">
        <f t="shared" si="3"/>
        <v/>
      </c>
      <c r="B251" t="s">
        <v>284</v>
      </c>
      <c r="D251" t="s">
        <v>284</v>
      </c>
      <c r="E251">
        <v>0.73099999999999998</v>
      </c>
      <c r="F251">
        <v>0.86860000000000004</v>
      </c>
      <c r="J251">
        <v>0.86860000000000004</v>
      </c>
      <c r="N251" s="649" t="s">
        <v>332</v>
      </c>
      <c r="O251" s="217">
        <v>0.66220000000000001</v>
      </c>
      <c r="R251" s="649" t="s">
        <v>374</v>
      </c>
      <c r="S251" s="217">
        <v>0.61080000000000001</v>
      </c>
      <c r="U251" t="s">
        <v>284</v>
      </c>
    </row>
    <row r="252" spans="1:21" ht="15.75" thickBot="1">
      <c r="A252" t="str">
        <f t="shared" si="3"/>
        <v/>
      </c>
      <c r="B252" t="s">
        <v>285</v>
      </c>
      <c r="D252" t="s">
        <v>285</v>
      </c>
      <c r="E252">
        <v>0.86009999999999998</v>
      </c>
      <c r="F252">
        <v>0.91220000000000001</v>
      </c>
      <c r="J252">
        <v>0.91220000000000001</v>
      </c>
      <c r="N252" s="650"/>
      <c r="O252" s="218">
        <v>124</v>
      </c>
      <c r="R252" s="650"/>
      <c r="S252" s="218">
        <v>123</v>
      </c>
      <c r="U252" t="s">
        <v>285</v>
      </c>
    </row>
    <row r="253" spans="1:21">
      <c r="A253" t="str">
        <f t="shared" si="3"/>
        <v/>
      </c>
      <c r="B253" t="s">
        <v>286</v>
      </c>
      <c r="D253" t="s">
        <v>286</v>
      </c>
      <c r="E253">
        <v>0.62709999999999999</v>
      </c>
      <c r="F253">
        <v>0.56779999999999997</v>
      </c>
      <c r="J253">
        <v>0.56779999999999997</v>
      </c>
      <c r="N253" s="649" t="s">
        <v>35</v>
      </c>
      <c r="O253" s="217">
        <v>0.65749999999999997</v>
      </c>
      <c r="R253" s="649" t="s">
        <v>130</v>
      </c>
      <c r="S253" s="217">
        <v>0.60799999999999998</v>
      </c>
      <c r="U253" t="s">
        <v>286</v>
      </c>
    </row>
    <row r="254" spans="1:21" ht="15.75" thickBot="1">
      <c r="A254" t="str">
        <f t="shared" si="3"/>
        <v/>
      </c>
      <c r="B254" t="s">
        <v>287</v>
      </c>
      <c r="D254" t="s">
        <v>287</v>
      </c>
      <c r="E254">
        <v>0.46650000000000003</v>
      </c>
      <c r="F254">
        <v>0.73809999999999998</v>
      </c>
      <c r="J254">
        <v>0.73809999999999998</v>
      </c>
      <c r="N254" s="650"/>
      <c r="O254" s="218">
        <v>125</v>
      </c>
      <c r="R254" s="650"/>
      <c r="S254" s="218">
        <v>124</v>
      </c>
      <c r="U254" t="s">
        <v>287</v>
      </c>
    </row>
    <row r="255" spans="1:21" ht="15.75" thickBot="1">
      <c r="A255" t="str">
        <f t="shared" si="3"/>
        <v/>
      </c>
      <c r="B255" t="s">
        <v>288</v>
      </c>
      <c r="D255" t="s">
        <v>288</v>
      </c>
      <c r="E255">
        <v>0.43669999999999998</v>
      </c>
      <c r="F255">
        <v>0.53359999999999996</v>
      </c>
      <c r="J255">
        <v>0.53359999999999996</v>
      </c>
      <c r="N255" s="63" t="s">
        <v>23</v>
      </c>
      <c r="O255" s="64" t="s">
        <v>417</v>
      </c>
      <c r="R255" s="649" t="s">
        <v>139</v>
      </c>
      <c r="S255" s="217">
        <v>0.60719999999999996</v>
      </c>
      <c r="U255" t="s">
        <v>288</v>
      </c>
    </row>
    <row r="256" spans="1:21" ht="15.75" thickBot="1">
      <c r="A256" t="str">
        <f t="shared" si="3"/>
        <v/>
      </c>
      <c r="B256" t="s">
        <v>289</v>
      </c>
      <c r="D256" t="s">
        <v>289</v>
      </c>
      <c r="E256">
        <v>0.434</v>
      </c>
      <c r="F256">
        <v>0.36959999999999998</v>
      </c>
      <c r="J256">
        <v>0.36959999999999998</v>
      </c>
      <c r="N256" s="649" t="s">
        <v>374</v>
      </c>
      <c r="O256" s="217">
        <v>0.65500000000000003</v>
      </c>
      <c r="R256" s="650"/>
      <c r="S256" s="218">
        <v>125</v>
      </c>
      <c r="U256" t="s">
        <v>289</v>
      </c>
    </row>
    <row r="257" spans="1:21" ht="15.75" thickBot="1">
      <c r="A257" t="str">
        <f t="shared" si="3"/>
        <v/>
      </c>
      <c r="B257" t="s">
        <v>290</v>
      </c>
      <c r="D257" t="s">
        <v>290</v>
      </c>
      <c r="E257">
        <v>0.83330000000000004</v>
      </c>
      <c r="F257">
        <v>0.8921</v>
      </c>
      <c r="J257">
        <v>0.8921</v>
      </c>
      <c r="N257" s="650"/>
      <c r="O257" s="218">
        <v>126</v>
      </c>
      <c r="R257" s="63" t="s">
        <v>23</v>
      </c>
      <c r="S257" s="64" t="s">
        <v>417</v>
      </c>
      <c r="U257" t="s">
        <v>290</v>
      </c>
    </row>
    <row r="258" spans="1:21">
      <c r="A258" t="str">
        <f t="shared" ref="A258:A321" si="4">IF(B258=D258,"","BAD")</f>
        <v/>
      </c>
      <c r="B258" t="s">
        <v>291</v>
      </c>
      <c r="D258" t="s">
        <v>291</v>
      </c>
      <c r="E258">
        <v>0.89990000000000003</v>
      </c>
      <c r="F258">
        <v>0.85089999999999999</v>
      </c>
      <c r="J258">
        <v>0.85089999999999999</v>
      </c>
      <c r="N258" s="13" t="s">
        <v>277</v>
      </c>
      <c r="O258" s="217">
        <v>0.6542</v>
      </c>
      <c r="R258" s="649" t="s">
        <v>361</v>
      </c>
      <c r="S258" s="217">
        <v>0.60719999999999996</v>
      </c>
      <c r="U258" t="s">
        <v>291</v>
      </c>
    </row>
    <row r="259" spans="1:21" ht="15.75" thickBot="1">
      <c r="A259" t="str">
        <f t="shared" si="4"/>
        <v/>
      </c>
      <c r="B259" t="s">
        <v>292</v>
      </c>
      <c r="D259" t="s">
        <v>292</v>
      </c>
      <c r="E259">
        <v>0.33539999999999998</v>
      </c>
      <c r="F259">
        <v>0.21890000000000001</v>
      </c>
      <c r="J259">
        <v>0.21890000000000001</v>
      </c>
      <c r="N259" s="14" t="s">
        <v>427</v>
      </c>
      <c r="O259" s="218">
        <v>127</v>
      </c>
      <c r="R259" s="650"/>
      <c r="S259" s="218">
        <v>126</v>
      </c>
      <c r="U259" t="s">
        <v>292</v>
      </c>
    </row>
    <row r="260" spans="1:21">
      <c r="A260" t="str">
        <f t="shared" si="4"/>
        <v/>
      </c>
      <c r="B260" t="s">
        <v>293</v>
      </c>
      <c r="D260" t="s">
        <v>293</v>
      </c>
      <c r="E260">
        <v>0.83350000000000002</v>
      </c>
      <c r="F260">
        <v>0.68</v>
      </c>
      <c r="J260">
        <v>0.68</v>
      </c>
      <c r="N260" s="649" t="s">
        <v>431</v>
      </c>
      <c r="O260" s="217">
        <v>0.64470000000000005</v>
      </c>
      <c r="R260" s="649" t="s">
        <v>316</v>
      </c>
      <c r="S260" s="217">
        <v>0.60440000000000005</v>
      </c>
      <c r="U260" t="s">
        <v>293</v>
      </c>
    </row>
    <row r="261" spans="1:21" ht="15.75" thickBot="1">
      <c r="A261" t="str">
        <f t="shared" si="4"/>
        <v/>
      </c>
      <c r="B261" t="s">
        <v>294</v>
      </c>
      <c r="D261" t="s">
        <v>294</v>
      </c>
      <c r="E261">
        <v>0.54590000000000005</v>
      </c>
      <c r="F261">
        <v>0.60150000000000003</v>
      </c>
      <c r="J261">
        <v>0.60150000000000003</v>
      </c>
      <c r="N261" s="650"/>
      <c r="O261" s="218">
        <v>128</v>
      </c>
      <c r="R261" s="650"/>
      <c r="S261" s="218">
        <v>127</v>
      </c>
      <c r="U261" t="s">
        <v>294</v>
      </c>
    </row>
    <row r="262" spans="1:21">
      <c r="A262" t="str">
        <f t="shared" si="4"/>
        <v/>
      </c>
      <c r="B262" t="s">
        <v>295</v>
      </c>
      <c r="D262" t="s">
        <v>295</v>
      </c>
      <c r="E262">
        <v>0.80840000000000001</v>
      </c>
      <c r="F262">
        <v>0.8417</v>
      </c>
      <c r="J262">
        <v>0.8417</v>
      </c>
      <c r="N262" s="649" t="s">
        <v>75</v>
      </c>
      <c r="O262" s="217">
        <v>0.63460000000000005</v>
      </c>
      <c r="R262" s="649" t="s">
        <v>359</v>
      </c>
      <c r="S262" s="217">
        <v>0.60399999999999998</v>
      </c>
      <c r="U262" t="s">
        <v>295</v>
      </c>
    </row>
    <row r="263" spans="1:21" ht="15.75" thickBot="1">
      <c r="A263" t="str">
        <f t="shared" si="4"/>
        <v/>
      </c>
      <c r="B263" t="s">
        <v>296</v>
      </c>
      <c r="D263" t="s">
        <v>296</v>
      </c>
      <c r="E263">
        <v>0.30649999999999999</v>
      </c>
      <c r="F263">
        <v>0.35570000000000002</v>
      </c>
      <c r="J263">
        <v>0.35570000000000002</v>
      </c>
      <c r="N263" s="650"/>
      <c r="O263" s="218">
        <v>129</v>
      </c>
      <c r="R263" s="650"/>
      <c r="S263" s="218">
        <v>128</v>
      </c>
      <c r="U263" t="s">
        <v>296</v>
      </c>
    </row>
    <row r="264" spans="1:21">
      <c r="A264" t="str">
        <f t="shared" si="4"/>
        <v/>
      </c>
      <c r="B264" t="s">
        <v>297</v>
      </c>
      <c r="D264" t="s">
        <v>297</v>
      </c>
      <c r="E264">
        <v>0.20200000000000001</v>
      </c>
      <c r="F264">
        <v>0.36959999999999998</v>
      </c>
      <c r="J264">
        <v>0.36959999999999998</v>
      </c>
      <c r="N264" s="649" t="s">
        <v>68</v>
      </c>
      <c r="O264" s="217">
        <v>0.63329999999999997</v>
      </c>
      <c r="R264" s="649" t="s">
        <v>185</v>
      </c>
      <c r="S264" s="217">
        <v>0.60129999999999995</v>
      </c>
      <c r="U264" t="s">
        <v>297</v>
      </c>
    </row>
    <row r="265" spans="1:21" ht="15.75" thickBot="1">
      <c r="A265" t="str">
        <f t="shared" si="4"/>
        <v/>
      </c>
      <c r="B265" t="s">
        <v>298</v>
      </c>
      <c r="D265" t="s">
        <v>298</v>
      </c>
      <c r="E265">
        <v>0.73029999999999995</v>
      </c>
      <c r="F265">
        <v>0.87860000000000005</v>
      </c>
      <c r="J265">
        <v>0.87860000000000005</v>
      </c>
      <c r="N265" s="650"/>
      <c r="O265" s="218">
        <v>130</v>
      </c>
      <c r="R265" s="650"/>
      <c r="S265" s="218">
        <v>129</v>
      </c>
      <c r="U265" t="s">
        <v>298</v>
      </c>
    </row>
    <row r="266" spans="1:21">
      <c r="A266" t="str">
        <f t="shared" si="4"/>
        <v/>
      </c>
      <c r="B266" t="s">
        <v>299</v>
      </c>
      <c r="D266" t="s">
        <v>299</v>
      </c>
      <c r="E266">
        <v>0.37319999999999998</v>
      </c>
      <c r="F266">
        <v>0.74380000000000002</v>
      </c>
      <c r="J266">
        <v>0.74380000000000002</v>
      </c>
      <c r="N266" s="649" t="s">
        <v>227</v>
      </c>
      <c r="O266" s="217">
        <v>0.61560000000000004</v>
      </c>
      <c r="R266" s="649" t="s">
        <v>252</v>
      </c>
      <c r="S266" s="217">
        <v>0.59009999999999996</v>
      </c>
      <c r="U266" t="s">
        <v>299</v>
      </c>
    </row>
    <row r="267" spans="1:21" ht="15.75" thickBot="1">
      <c r="A267" t="str">
        <f t="shared" si="4"/>
        <v/>
      </c>
      <c r="B267" t="s">
        <v>300</v>
      </c>
      <c r="D267" t="s">
        <v>300</v>
      </c>
      <c r="E267">
        <v>0.58440000000000003</v>
      </c>
      <c r="F267">
        <v>0.72819999999999996</v>
      </c>
      <c r="J267">
        <v>0.72819999999999996</v>
      </c>
      <c r="N267" s="650"/>
      <c r="O267" s="218">
        <v>131</v>
      </c>
      <c r="R267" s="650"/>
      <c r="S267" s="218">
        <v>130</v>
      </c>
      <c r="U267" t="s">
        <v>300</v>
      </c>
    </row>
    <row r="268" spans="1:21">
      <c r="A268" t="str">
        <f t="shared" si="4"/>
        <v/>
      </c>
      <c r="B268" t="s">
        <v>301</v>
      </c>
      <c r="D268" t="s">
        <v>301</v>
      </c>
      <c r="E268">
        <v>0.20230000000000001</v>
      </c>
      <c r="F268">
        <v>0.14119999999999999</v>
      </c>
      <c r="J268">
        <v>0.14119999999999999</v>
      </c>
      <c r="N268" s="649" t="s">
        <v>252</v>
      </c>
      <c r="O268" s="217">
        <v>0.60670000000000002</v>
      </c>
      <c r="R268" s="649" t="s">
        <v>129</v>
      </c>
      <c r="S268" s="217">
        <v>0.59</v>
      </c>
      <c r="U268" t="s">
        <v>301</v>
      </c>
    </row>
    <row r="269" spans="1:21" ht="15.75" thickBot="1">
      <c r="A269" t="str">
        <f t="shared" si="4"/>
        <v/>
      </c>
      <c r="B269" t="s">
        <v>302</v>
      </c>
      <c r="D269" t="s">
        <v>302</v>
      </c>
      <c r="E269">
        <v>0.31890000000000002</v>
      </c>
      <c r="F269">
        <v>0.45040000000000002</v>
      </c>
      <c r="J269">
        <v>0.45040000000000002</v>
      </c>
      <c r="N269" s="650"/>
      <c r="O269" s="218">
        <v>132</v>
      </c>
      <c r="R269" s="650"/>
      <c r="S269" s="218">
        <v>131</v>
      </c>
      <c r="U269" t="s">
        <v>302</v>
      </c>
    </row>
    <row r="270" spans="1:21">
      <c r="A270" t="str">
        <f t="shared" si="4"/>
        <v/>
      </c>
      <c r="B270" t="s">
        <v>303</v>
      </c>
      <c r="D270" t="s">
        <v>303</v>
      </c>
      <c r="E270">
        <v>0.68859999999999999</v>
      </c>
      <c r="F270">
        <v>0.87250000000000005</v>
      </c>
      <c r="J270">
        <v>0.87250000000000005</v>
      </c>
      <c r="N270" s="649" t="s">
        <v>212</v>
      </c>
      <c r="O270" s="217">
        <v>0.60340000000000005</v>
      </c>
      <c r="R270" s="649" t="s">
        <v>346</v>
      </c>
      <c r="S270" s="217">
        <v>0.58760000000000001</v>
      </c>
      <c r="U270" t="s">
        <v>303</v>
      </c>
    </row>
    <row r="271" spans="1:21" ht="15.75" thickBot="1">
      <c r="A271" t="str">
        <f t="shared" si="4"/>
        <v/>
      </c>
      <c r="B271" t="s">
        <v>304</v>
      </c>
      <c r="D271" t="s">
        <v>304</v>
      </c>
      <c r="E271">
        <v>0.3357</v>
      </c>
      <c r="F271">
        <v>0.373</v>
      </c>
      <c r="J271">
        <v>0.373</v>
      </c>
      <c r="N271" s="650"/>
      <c r="O271" s="218">
        <v>133</v>
      </c>
      <c r="R271" s="650"/>
      <c r="S271" s="218">
        <v>132</v>
      </c>
      <c r="U271" t="s">
        <v>304</v>
      </c>
    </row>
    <row r="272" spans="1:21">
      <c r="A272" t="str">
        <f t="shared" si="4"/>
        <v/>
      </c>
      <c r="B272" t="s">
        <v>305</v>
      </c>
      <c r="D272" t="s">
        <v>305</v>
      </c>
      <c r="E272">
        <v>0.30690000000000001</v>
      </c>
      <c r="F272">
        <v>0.37530000000000002</v>
      </c>
      <c r="J272">
        <v>0.37530000000000002</v>
      </c>
      <c r="N272" s="649" t="s">
        <v>294</v>
      </c>
      <c r="O272" s="217">
        <v>0.60150000000000003</v>
      </c>
      <c r="R272" s="649" t="s">
        <v>311</v>
      </c>
      <c r="S272" s="217">
        <v>0.58630000000000004</v>
      </c>
      <c r="U272" t="s">
        <v>305</v>
      </c>
    </row>
    <row r="273" spans="1:21" ht="15.75" thickBot="1">
      <c r="A273" t="str">
        <f t="shared" si="4"/>
        <v/>
      </c>
      <c r="B273" t="s">
        <v>306</v>
      </c>
      <c r="D273" t="s">
        <v>306</v>
      </c>
      <c r="E273">
        <v>0.30209999999999998</v>
      </c>
      <c r="F273">
        <v>0.1893</v>
      </c>
      <c r="J273">
        <v>0.1893</v>
      </c>
      <c r="N273" s="650"/>
      <c r="O273" s="218">
        <v>134</v>
      </c>
      <c r="R273" s="650"/>
      <c r="S273" s="218">
        <v>133</v>
      </c>
      <c r="U273" t="s">
        <v>306</v>
      </c>
    </row>
    <row r="274" spans="1:21">
      <c r="A274" t="str">
        <f t="shared" si="4"/>
        <v/>
      </c>
      <c r="B274" t="s">
        <v>307</v>
      </c>
      <c r="D274" t="s">
        <v>307</v>
      </c>
      <c r="E274">
        <v>0.31180000000000002</v>
      </c>
      <c r="F274">
        <v>0.50760000000000005</v>
      </c>
      <c r="J274">
        <v>0.50760000000000005</v>
      </c>
      <c r="N274" s="13" t="s">
        <v>90</v>
      </c>
      <c r="O274" s="217">
        <v>0.60089999999999999</v>
      </c>
      <c r="R274" s="649" t="s">
        <v>300</v>
      </c>
      <c r="S274" s="217">
        <v>0.58440000000000003</v>
      </c>
      <c r="U274" t="s">
        <v>307</v>
      </c>
    </row>
    <row r="275" spans="1:21" ht="15.75" thickBot="1">
      <c r="A275" t="str">
        <f t="shared" si="4"/>
        <v/>
      </c>
      <c r="B275" t="s">
        <v>308</v>
      </c>
      <c r="D275" t="s">
        <v>308</v>
      </c>
      <c r="E275">
        <v>0.50670000000000004</v>
      </c>
      <c r="F275">
        <v>0.69769999999999999</v>
      </c>
      <c r="J275">
        <v>0.69769999999999999</v>
      </c>
      <c r="N275" s="14" t="s">
        <v>432</v>
      </c>
      <c r="O275" s="218">
        <v>135</v>
      </c>
      <c r="R275" s="650"/>
      <c r="S275" s="218">
        <v>134</v>
      </c>
      <c r="U275" t="s">
        <v>308</v>
      </c>
    </row>
    <row r="276" spans="1:21">
      <c r="A276" t="str">
        <f t="shared" si="4"/>
        <v/>
      </c>
      <c r="B276" t="s">
        <v>309</v>
      </c>
      <c r="D276" t="s">
        <v>309</v>
      </c>
      <c r="E276">
        <v>0.1681</v>
      </c>
      <c r="F276">
        <v>0.12709999999999999</v>
      </c>
      <c r="J276">
        <v>0.12709999999999999</v>
      </c>
      <c r="N276" s="649" t="s">
        <v>136</v>
      </c>
      <c r="O276" s="217">
        <v>0.5998</v>
      </c>
      <c r="R276" s="649" t="s">
        <v>68</v>
      </c>
      <c r="S276" s="217">
        <v>0.5806</v>
      </c>
      <c r="U276" t="s">
        <v>309</v>
      </c>
    </row>
    <row r="277" spans="1:21" ht="15.75" thickBot="1">
      <c r="A277" t="str">
        <f t="shared" si="4"/>
        <v/>
      </c>
      <c r="B277" t="s">
        <v>310</v>
      </c>
      <c r="D277" t="s">
        <v>310</v>
      </c>
      <c r="E277">
        <v>0.442</v>
      </c>
      <c r="F277">
        <v>0.42149999999999999</v>
      </c>
      <c r="J277">
        <v>0.42149999999999999</v>
      </c>
      <c r="N277" s="650"/>
      <c r="O277" s="218">
        <v>136</v>
      </c>
      <c r="R277" s="650"/>
      <c r="S277" s="218">
        <v>135</v>
      </c>
      <c r="U277" t="s">
        <v>310</v>
      </c>
    </row>
    <row r="278" spans="1:21">
      <c r="A278" t="str">
        <f t="shared" si="4"/>
        <v/>
      </c>
      <c r="B278" t="s">
        <v>311</v>
      </c>
      <c r="D278" t="s">
        <v>311</v>
      </c>
      <c r="E278">
        <v>0.58630000000000004</v>
      </c>
      <c r="F278">
        <v>0.76400000000000001</v>
      </c>
      <c r="J278">
        <v>0.76400000000000001</v>
      </c>
      <c r="N278" s="649" t="s">
        <v>339</v>
      </c>
      <c r="O278" s="217">
        <v>0.5968</v>
      </c>
      <c r="R278" s="649" t="s">
        <v>214</v>
      </c>
      <c r="S278" s="217">
        <v>0.57499999999999996</v>
      </c>
      <c r="U278" t="s">
        <v>311</v>
      </c>
    </row>
    <row r="279" spans="1:21" ht="15.75" thickBot="1">
      <c r="A279" t="str">
        <f t="shared" si="4"/>
        <v/>
      </c>
      <c r="B279" t="s">
        <v>312</v>
      </c>
      <c r="D279" t="s">
        <v>312</v>
      </c>
      <c r="E279">
        <v>0.25940000000000002</v>
      </c>
      <c r="F279">
        <v>8.2199999999999995E-2</v>
      </c>
      <c r="J279">
        <v>8.2199999999999995E-2</v>
      </c>
      <c r="N279" s="650"/>
      <c r="O279" s="218">
        <v>137</v>
      </c>
      <c r="R279" s="650"/>
      <c r="S279" s="218">
        <v>136</v>
      </c>
      <c r="U279" t="s">
        <v>312</v>
      </c>
    </row>
    <row r="280" spans="1:21">
      <c r="A280" t="str">
        <f t="shared" si="4"/>
        <v/>
      </c>
      <c r="B280" t="s">
        <v>313</v>
      </c>
      <c r="D280" t="s">
        <v>313</v>
      </c>
      <c r="E280">
        <v>0.18640000000000001</v>
      </c>
      <c r="F280">
        <v>0.13059999999999999</v>
      </c>
      <c r="J280">
        <v>0.13059999999999999</v>
      </c>
      <c r="N280" s="649" t="s">
        <v>317</v>
      </c>
      <c r="O280" s="217">
        <v>0.59040000000000004</v>
      </c>
      <c r="R280" s="649" t="s">
        <v>64</v>
      </c>
      <c r="S280" s="217">
        <v>0.57499999999999996</v>
      </c>
      <c r="U280" t="s">
        <v>313</v>
      </c>
    </row>
    <row r="281" spans="1:21" ht="15.75" thickBot="1">
      <c r="A281" t="str">
        <f t="shared" si="4"/>
        <v/>
      </c>
      <c r="B281" t="s">
        <v>314</v>
      </c>
      <c r="D281" t="s">
        <v>314</v>
      </c>
      <c r="E281">
        <v>0.80930000000000002</v>
      </c>
      <c r="F281">
        <v>0.80069999999999997</v>
      </c>
      <c r="J281">
        <v>0.80069999999999997</v>
      </c>
      <c r="N281" s="650"/>
      <c r="O281" s="218">
        <v>138</v>
      </c>
      <c r="R281" s="650"/>
      <c r="S281" s="218">
        <v>137</v>
      </c>
      <c r="U281" t="s">
        <v>314</v>
      </c>
    </row>
    <row r="282" spans="1:21">
      <c r="A282" t="str">
        <f t="shared" si="4"/>
        <v/>
      </c>
      <c r="B282" t="s">
        <v>315</v>
      </c>
      <c r="D282" t="s">
        <v>315</v>
      </c>
      <c r="E282">
        <v>0.2923</v>
      </c>
      <c r="F282">
        <v>0.24099999999999999</v>
      </c>
      <c r="J282">
        <v>0.24099999999999999</v>
      </c>
      <c r="N282" s="649" t="s">
        <v>217</v>
      </c>
      <c r="O282" s="217">
        <v>0.58860000000000001</v>
      </c>
      <c r="R282" s="649" t="s">
        <v>35</v>
      </c>
      <c r="S282" s="217">
        <v>0.57450000000000001</v>
      </c>
      <c r="U282" t="s">
        <v>315</v>
      </c>
    </row>
    <row r="283" spans="1:21" ht="15.75" thickBot="1">
      <c r="A283" t="str">
        <f t="shared" si="4"/>
        <v/>
      </c>
      <c r="B283" t="s">
        <v>316</v>
      </c>
      <c r="D283" t="s">
        <v>316</v>
      </c>
      <c r="E283">
        <v>0.60440000000000005</v>
      </c>
      <c r="F283">
        <v>0.67179999999999995</v>
      </c>
      <c r="J283">
        <v>0.67179999999999995</v>
      </c>
      <c r="N283" s="650"/>
      <c r="O283" s="218">
        <v>139</v>
      </c>
      <c r="R283" s="650"/>
      <c r="S283" s="218">
        <v>138</v>
      </c>
      <c r="U283" t="s">
        <v>316</v>
      </c>
    </row>
    <row r="284" spans="1:21">
      <c r="A284" t="str">
        <f t="shared" si="4"/>
        <v/>
      </c>
      <c r="B284" t="s">
        <v>317</v>
      </c>
      <c r="D284" t="s">
        <v>317</v>
      </c>
      <c r="E284">
        <v>0.64090000000000003</v>
      </c>
      <c r="F284">
        <v>0.59040000000000004</v>
      </c>
      <c r="J284">
        <v>0.59040000000000004</v>
      </c>
      <c r="N284" s="13" t="s">
        <v>181</v>
      </c>
      <c r="O284" s="217">
        <v>0.58579999999999999</v>
      </c>
      <c r="R284" s="649" t="s">
        <v>170</v>
      </c>
      <c r="S284" s="217">
        <v>0.57269999999999999</v>
      </c>
      <c r="U284" t="s">
        <v>317</v>
      </c>
    </row>
    <row r="285" spans="1:21" ht="15.75" thickBot="1">
      <c r="A285" t="str">
        <f t="shared" si="4"/>
        <v/>
      </c>
      <c r="B285" t="s">
        <v>318</v>
      </c>
      <c r="D285" t="s">
        <v>318</v>
      </c>
      <c r="E285">
        <v>0.25359999999999999</v>
      </c>
      <c r="F285">
        <v>0.128</v>
      </c>
      <c r="J285">
        <v>0.128</v>
      </c>
      <c r="N285" s="14" t="s">
        <v>432</v>
      </c>
      <c r="O285" s="218">
        <v>140</v>
      </c>
      <c r="R285" s="650"/>
      <c r="S285" s="218">
        <v>139</v>
      </c>
      <c r="U285" t="s">
        <v>318</v>
      </c>
    </row>
    <row r="286" spans="1:21">
      <c r="A286" t="str">
        <f t="shared" si="4"/>
        <v/>
      </c>
      <c r="B286" t="s">
        <v>319</v>
      </c>
      <c r="D286" t="s">
        <v>319</v>
      </c>
      <c r="E286">
        <v>0.32029999999999997</v>
      </c>
      <c r="F286">
        <v>0.3931</v>
      </c>
      <c r="J286">
        <v>0.3931</v>
      </c>
      <c r="N286" s="649" t="s">
        <v>283</v>
      </c>
      <c r="O286" s="217">
        <v>0.58460000000000001</v>
      </c>
      <c r="R286" s="649" t="s">
        <v>136</v>
      </c>
      <c r="S286" s="217">
        <v>0.56710000000000005</v>
      </c>
      <c r="U286" t="s">
        <v>319</v>
      </c>
    </row>
    <row r="287" spans="1:21" ht="15.75" thickBot="1">
      <c r="A287" t="str">
        <f t="shared" si="4"/>
        <v/>
      </c>
      <c r="B287" t="s">
        <v>320</v>
      </c>
      <c r="D287" t="s">
        <v>320</v>
      </c>
      <c r="E287">
        <v>0.81589999999999996</v>
      </c>
      <c r="F287">
        <v>0.82110000000000005</v>
      </c>
      <c r="J287">
        <v>0.82110000000000005</v>
      </c>
      <c r="N287" s="650"/>
      <c r="O287" s="218">
        <v>141</v>
      </c>
      <c r="R287" s="650"/>
      <c r="S287" s="218">
        <v>140</v>
      </c>
      <c r="U287" t="s">
        <v>320</v>
      </c>
    </row>
    <row r="288" spans="1:21">
      <c r="A288" t="str">
        <f t="shared" si="4"/>
        <v/>
      </c>
      <c r="B288" t="s">
        <v>321</v>
      </c>
      <c r="D288" t="s">
        <v>321</v>
      </c>
      <c r="E288">
        <v>0.44619999999999999</v>
      </c>
      <c r="F288">
        <v>0.4385</v>
      </c>
      <c r="J288">
        <v>0.4385</v>
      </c>
      <c r="N288" s="13" t="s">
        <v>65</v>
      </c>
      <c r="O288" s="217">
        <v>0.57899999999999996</v>
      </c>
      <c r="R288" s="649" t="s">
        <v>441</v>
      </c>
      <c r="S288" s="217">
        <v>0.5625</v>
      </c>
      <c r="U288" t="s">
        <v>321</v>
      </c>
    </row>
    <row r="289" spans="1:21" ht="15.75" thickBot="1">
      <c r="A289" t="str">
        <f t="shared" si="4"/>
        <v/>
      </c>
      <c r="B289" t="s">
        <v>322</v>
      </c>
      <c r="D289" t="s">
        <v>322</v>
      </c>
      <c r="E289">
        <v>0.85370000000000001</v>
      </c>
      <c r="F289">
        <v>0.82669999999999999</v>
      </c>
      <c r="J289">
        <v>0.82669999999999999</v>
      </c>
      <c r="N289" s="14" t="s">
        <v>433</v>
      </c>
      <c r="O289" s="218">
        <v>142</v>
      </c>
      <c r="R289" s="650"/>
      <c r="S289" s="218">
        <v>141</v>
      </c>
      <c r="U289" t="s">
        <v>322</v>
      </c>
    </row>
    <row r="290" spans="1:21">
      <c r="A290" t="str">
        <f t="shared" si="4"/>
        <v/>
      </c>
      <c r="B290" t="s">
        <v>323</v>
      </c>
      <c r="D290" t="s">
        <v>323</v>
      </c>
      <c r="E290">
        <v>0.56079999999999997</v>
      </c>
      <c r="F290">
        <v>0.7036</v>
      </c>
      <c r="J290">
        <v>0.7036</v>
      </c>
      <c r="N290" s="649" t="s">
        <v>386</v>
      </c>
      <c r="O290" s="217">
        <v>0.57799999999999996</v>
      </c>
      <c r="R290" s="649" t="s">
        <v>60</v>
      </c>
      <c r="S290" s="217">
        <v>0.56230000000000002</v>
      </c>
      <c r="U290" t="s">
        <v>323</v>
      </c>
    </row>
    <row r="291" spans="1:21" ht="15.75" thickBot="1">
      <c r="A291" t="str">
        <f t="shared" si="4"/>
        <v/>
      </c>
      <c r="B291" t="s">
        <v>324</v>
      </c>
      <c r="D291" t="s">
        <v>324</v>
      </c>
      <c r="E291">
        <v>0.91200000000000003</v>
      </c>
      <c r="F291">
        <v>0.95920000000000005</v>
      </c>
      <c r="J291">
        <v>0.95920000000000005</v>
      </c>
      <c r="N291" s="650"/>
      <c r="O291" s="218">
        <v>143</v>
      </c>
      <c r="R291" s="650"/>
      <c r="S291" s="218">
        <v>142</v>
      </c>
      <c r="U291" t="s">
        <v>324</v>
      </c>
    </row>
    <row r="292" spans="1:21">
      <c r="A292" t="str">
        <f t="shared" si="4"/>
        <v/>
      </c>
      <c r="B292" t="s">
        <v>325</v>
      </c>
      <c r="D292" t="s">
        <v>325</v>
      </c>
      <c r="E292">
        <v>0.218</v>
      </c>
      <c r="F292">
        <v>0.26700000000000002</v>
      </c>
      <c r="J292">
        <v>0.26700000000000002</v>
      </c>
      <c r="N292" s="649" t="s">
        <v>269</v>
      </c>
      <c r="O292" s="217">
        <v>0.57450000000000001</v>
      </c>
      <c r="R292" s="649" t="s">
        <v>323</v>
      </c>
      <c r="S292" s="217">
        <v>0.56079999999999997</v>
      </c>
      <c r="U292" t="s">
        <v>325</v>
      </c>
    </row>
    <row r="293" spans="1:21" ht="15.75" thickBot="1">
      <c r="A293" t="str">
        <f t="shared" si="4"/>
        <v/>
      </c>
      <c r="B293" t="s">
        <v>326</v>
      </c>
      <c r="D293" t="s">
        <v>326</v>
      </c>
      <c r="E293">
        <v>0.25380000000000003</v>
      </c>
      <c r="F293">
        <v>0.32950000000000002</v>
      </c>
      <c r="J293">
        <v>0.32950000000000002</v>
      </c>
      <c r="N293" s="650"/>
      <c r="O293" s="218">
        <v>144</v>
      </c>
      <c r="R293" s="650"/>
      <c r="S293" s="218">
        <v>143</v>
      </c>
      <c r="U293" t="s">
        <v>326</v>
      </c>
    </row>
    <row r="294" spans="1:21">
      <c r="A294" t="str">
        <f t="shared" si="4"/>
        <v/>
      </c>
      <c r="B294" t="s">
        <v>327</v>
      </c>
      <c r="D294" t="s">
        <v>327</v>
      </c>
      <c r="E294">
        <v>0.34770000000000001</v>
      </c>
      <c r="F294">
        <v>0.29089999999999999</v>
      </c>
      <c r="J294">
        <v>0.29089999999999999</v>
      </c>
      <c r="N294" s="649" t="s">
        <v>83</v>
      </c>
      <c r="O294" s="217">
        <v>0.57430000000000003</v>
      </c>
      <c r="R294" s="13" t="s">
        <v>90</v>
      </c>
      <c r="S294" s="217">
        <v>0.55979999999999996</v>
      </c>
      <c r="U294" t="s">
        <v>327</v>
      </c>
    </row>
    <row r="295" spans="1:21" ht="15.75" thickBot="1">
      <c r="A295" t="str">
        <f t="shared" si="4"/>
        <v/>
      </c>
      <c r="B295" t="s">
        <v>328</v>
      </c>
      <c r="D295" t="s">
        <v>328</v>
      </c>
      <c r="E295">
        <v>0.86660000000000004</v>
      </c>
      <c r="F295">
        <v>0.94779999999999998</v>
      </c>
      <c r="J295">
        <v>0.94779999999999998</v>
      </c>
      <c r="N295" s="650"/>
      <c r="O295" s="218">
        <v>145</v>
      </c>
      <c r="R295" s="14" t="s">
        <v>432</v>
      </c>
      <c r="S295" s="218">
        <v>144</v>
      </c>
      <c r="U295" t="s">
        <v>328</v>
      </c>
    </row>
    <row r="296" spans="1:21">
      <c r="A296" t="str">
        <f t="shared" si="4"/>
        <v/>
      </c>
      <c r="B296" t="s">
        <v>329</v>
      </c>
      <c r="D296" t="s">
        <v>329</v>
      </c>
      <c r="E296">
        <v>0.86480000000000001</v>
      </c>
      <c r="F296">
        <v>0.76319999999999999</v>
      </c>
      <c r="J296">
        <v>0.76319999999999999</v>
      </c>
      <c r="N296" s="649" t="s">
        <v>49</v>
      </c>
      <c r="O296" s="217">
        <v>0.57330000000000003</v>
      </c>
      <c r="R296" s="13" t="s">
        <v>135</v>
      </c>
      <c r="S296" s="217">
        <v>0.55820000000000003</v>
      </c>
      <c r="U296" t="s">
        <v>329</v>
      </c>
    </row>
    <row r="297" spans="1:21" ht="15.75" thickBot="1">
      <c r="A297" t="str">
        <f t="shared" si="4"/>
        <v/>
      </c>
      <c r="B297" t="s">
        <v>330</v>
      </c>
      <c r="D297" t="s">
        <v>330</v>
      </c>
      <c r="E297">
        <v>0.4194</v>
      </c>
      <c r="F297">
        <v>0.1487</v>
      </c>
      <c r="J297">
        <v>0.1487</v>
      </c>
      <c r="N297" s="650"/>
      <c r="O297" s="218">
        <v>146</v>
      </c>
      <c r="R297" s="14" t="s">
        <v>430</v>
      </c>
      <c r="S297" s="218">
        <v>145</v>
      </c>
      <c r="U297" t="s">
        <v>330</v>
      </c>
    </row>
    <row r="298" spans="1:21">
      <c r="A298" t="str">
        <f t="shared" si="4"/>
        <v/>
      </c>
      <c r="B298" t="s">
        <v>331</v>
      </c>
      <c r="D298" t="s">
        <v>331</v>
      </c>
      <c r="E298">
        <v>0.43990000000000001</v>
      </c>
      <c r="F298">
        <v>0.46989999999999998</v>
      </c>
      <c r="J298">
        <v>0.46989999999999998</v>
      </c>
      <c r="N298" s="649" t="s">
        <v>345</v>
      </c>
      <c r="O298" s="217">
        <v>0.5706</v>
      </c>
      <c r="R298" s="649" t="s">
        <v>362</v>
      </c>
      <c r="S298" s="217">
        <v>0.55469999999999997</v>
      </c>
      <c r="U298" t="s">
        <v>331</v>
      </c>
    </row>
    <row r="299" spans="1:21" ht="15.75" thickBot="1">
      <c r="A299" t="str">
        <f t="shared" si="4"/>
        <v/>
      </c>
      <c r="B299" t="s">
        <v>332</v>
      </c>
      <c r="D299" t="s">
        <v>332</v>
      </c>
      <c r="E299">
        <v>0.51959999999999995</v>
      </c>
      <c r="F299">
        <v>0.66220000000000001</v>
      </c>
      <c r="J299">
        <v>0.66220000000000001</v>
      </c>
      <c r="N299" s="650"/>
      <c r="O299" s="218">
        <v>147</v>
      </c>
      <c r="R299" s="650"/>
      <c r="S299" s="218">
        <v>146</v>
      </c>
      <c r="U299" t="s">
        <v>332</v>
      </c>
    </row>
    <row r="300" spans="1:21">
      <c r="A300" t="str">
        <f t="shared" si="4"/>
        <v/>
      </c>
      <c r="B300" t="s">
        <v>333</v>
      </c>
      <c r="D300" t="s">
        <v>333</v>
      </c>
      <c r="E300">
        <v>0.90959999999999996</v>
      </c>
      <c r="F300">
        <v>0.96479999999999999</v>
      </c>
      <c r="J300">
        <v>0.96479999999999999</v>
      </c>
      <c r="N300" s="649" t="s">
        <v>170</v>
      </c>
      <c r="O300" s="217">
        <v>0.57030000000000003</v>
      </c>
      <c r="R300" s="649" t="s">
        <v>239</v>
      </c>
      <c r="S300" s="217">
        <v>0.55100000000000005</v>
      </c>
      <c r="U300" t="s">
        <v>333</v>
      </c>
    </row>
    <row r="301" spans="1:21" ht="15.75" thickBot="1">
      <c r="A301" t="str">
        <f t="shared" si="4"/>
        <v/>
      </c>
      <c r="B301" t="s">
        <v>334</v>
      </c>
      <c r="D301" t="s">
        <v>334</v>
      </c>
      <c r="E301">
        <v>0.43619999999999998</v>
      </c>
      <c r="F301">
        <v>0.21179999999999999</v>
      </c>
      <c r="J301">
        <v>0.21179999999999999</v>
      </c>
      <c r="N301" s="650"/>
      <c r="O301" s="218">
        <v>148</v>
      </c>
      <c r="R301" s="650"/>
      <c r="S301" s="218">
        <v>147</v>
      </c>
      <c r="U301" t="s">
        <v>334</v>
      </c>
    </row>
    <row r="302" spans="1:21">
      <c r="A302" t="str">
        <f t="shared" si="4"/>
        <v/>
      </c>
      <c r="B302" t="s">
        <v>335</v>
      </c>
      <c r="D302" t="s">
        <v>335</v>
      </c>
      <c r="E302">
        <v>0.69730000000000003</v>
      </c>
      <c r="F302">
        <v>0.7571</v>
      </c>
      <c r="J302">
        <v>0.7571</v>
      </c>
      <c r="N302" s="13" t="s">
        <v>286</v>
      </c>
      <c r="O302" s="217">
        <v>0.56779999999999997</v>
      </c>
      <c r="R302" s="13" t="s">
        <v>390</v>
      </c>
      <c r="S302" s="217">
        <v>0.55020000000000002</v>
      </c>
      <c r="U302" t="s">
        <v>335</v>
      </c>
    </row>
    <row r="303" spans="1:21" ht="15.75" thickBot="1">
      <c r="A303" t="str">
        <f t="shared" si="4"/>
        <v/>
      </c>
      <c r="B303" t="s">
        <v>336</v>
      </c>
      <c r="D303" t="s">
        <v>336</v>
      </c>
      <c r="E303">
        <v>0.7833</v>
      </c>
      <c r="F303">
        <v>0.71050000000000002</v>
      </c>
      <c r="J303">
        <v>0.71050000000000002</v>
      </c>
      <c r="N303" s="14" t="s">
        <v>434</v>
      </c>
      <c r="O303" s="218">
        <v>149</v>
      </c>
      <c r="R303" s="14" t="s">
        <v>432</v>
      </c>
      <c r="S303" s="218">
        <v>148</v>
      </c>
      <c r="U303" t="s">
        <v>336</v>
      </c>
    </row>
    <row r="304" spans="1:21">
      <c r="A304" t="str">
        <f t="shared" si="4"/>
        <v/>
      </c>
      <c r="B304" t="s">
        <v>337</v>
      </c>
      <c r="D304" t="s">
        <v>337</v>
      </c>
      <c r="E304">
        <v>0.44529999999999997</v>
      </c>
      <c r="F304">
        <v>0.43309999999999998</v>
      </c>
      <c r="J304">
        <v>0.43309999999999998</v>
      </c>
      <c r="N304" s="649" t="s">
        <v>380</v>
      </c>
      <c r="O304" s="217">
        <v>0.56279999999999997</v>
      </c>
      <c r="R304" s="649" t="s">
        <v>371</v>
      </c>
      <c r="S304" s="217">
        <v>0.54700000000000004</v>
      </c>
      <c r="U304" t="s">
        <v>337</v>
      </c>
    </row>
    <row r="305" spans="1:21" ht="15.75" thickBot="1">
      <c r="A305" t="str">
        <f t="shared" si="4"/>
        <v/>
      </c>
      <c r="B305" t="s">
        <v>338</v>
      </c>
      <c r="D305" t="s">
        <v>338</v>
      </c>
      <c r="E305">
        <v>0.72219999999999995</v>
      </c>
      <c r="F305">
        <v>0.7984</v>
      </c>
      <c r="J305">
        <v>0.7984</v>
      </c>
      <c r="N305" s="650"/>
      <c r="O305" s="218">
        <v>150</v>
      </c>
      <c r="R305" s="650"/>
      <c r="S305" s="218">
        <v>149</v>
      </c>
      <c r="U305" t="s">
        <v>338</v>
      </c>
    </row>
    <row r="306" spans="1:21" ht="15.75" thickBot="1">
      <c r="A306" t="str">
        <f t="shared" si="4"/>
        <v/>
      </c>
      <c r="B306" t="s">
        <v>339</v>
      </c>
      <c r="D306" t="s">
        <v>339</v>
      </c>
      <c r="E306">
        <v>0.44030000000000002</v>
      </c>
      <c r="F306">
        <v>0.5968</v>
      </c>
      <c r="J306">
        <v>0.5968</v>
      </c>
      <c r="N306" s="63" t="s">
        <v>23</v>
      </c>
      <c r="O306" s="64" t="s">
        <v>417</v>
      </c>
      <c r="R306" s="649" t="s">
        <v>294</v>
      </c>
      <c r="S306" s="217">
        <v>0.54590000000000005</v>
      </c>
      <c r="U306" t="s">
        <v>339</v>
      </c>
    </row>
    <row r="307" spans="1:21" ht="15.75" thickBot="1">
      <c r="A307" t="str">
        <f t="shared" si="4"/>
        <v/>
      </c>
      <c r="B307" t="s">
        <v>340</v>
      </c>
      <c r="D307" t="s">
        <v>340</v>
      </c>
      <c r="E307">
        <v>0.74750000000000005</v>
      </c>
      <c r="F307">
        <v>0.86350000000000005</v>
      </c>
      <c r="J307">
        <v>0.86350000000000005</v>
      </c>
      <c r="N307" s="649" t="s">
        <v>155</v>
      </c>
      <c r="O307" s="217">
        <v>0.56200000000000006</v>
      </c>
      <c r="R307" s="650"/>
      <c r="S307" s="218">
        <v>150</v>
      </c>
      <c r="U307" t="s">
        <v>340</v>
      </c>
    </row>
    <row r="308" spans="1:21" ht="15.75" thickBot="1">
      <c r="A308" t="str">
        <f t="shared" si="4"/>
        <v/>
      </c>
      <c r="B308" t="s">
        <v>341</v>
      </c>
      <c r="D308" t="s">
        <v>341</v>
      </c>
      <c r="E308">
        <v>0.42530000000000001</v>
      </c>
      <c r="F308">
        <v>0.39419999999999999</v>
      </c>
      <c r="J308">
        <v>0.39419999999999999</v>
      </c>
      <c r="N308" s="650"/>
      <c r="O308" s="218">
        <v>151</v>
      </c>
      <c r="R308" s="63" t="s">
        <v>23</v>
      </c>
      <c r="S308" s="64" t="s">
        <v>417</v>
      </c>
      <c r="U308" t="s">
        <v>341</v>
      </c>
    </row>
    <row r="309" spans="1:21">
      <c r="A309" t="str">
        <f t="shared" si="4"/>
        <v/>
      </c>
      <c r="B309" t="s">
        <v>342</v>
      </c>
      <c r="D309" t="s">
        <v>342</v>
      </c>
      <c r="E309">
        <v>0.40250000000000002</v>
      </c>
      <c r="F309">
        <v>0.79459999999999997</v>
      </c>
      <c r="J309">
        <v>0.79459999999999997</v>
      </c>
      <c r="N309" s="649" t="s">
        <v>89</v>
      </c>
      <c r="O309" s="217">
        <v>0.56110000000000004</v>
      </c>
      <c r="R309" s="649" t="s">
        <v>376</v>
      </c>
      <c r="S309" s="217">
        <v>0.53920000000000001</v>
      </c>
      <c r="U309" t="s">
        <v>342</v>
      </c>
    </row>
    <row r="310" spans="1:21" ht="15.75" thickBot="1">
      <c r="A310" t="str">
        <f t="shared" si="4"/>
        <v/>
      </c>
      <c r="B310" t="s">
        <v>343</v>
      </c>
      <c r="D310" t="s">
        <v>343</v>
      </c>
      <c r="E310">
        <v>0.51819999999999999</v>
      </c>
      <c r="F310">
        <v>0.55330000000000001</v>
      </c>
      <c r="J310">
        <v>0.55330000000000001</v>
      </c>
      <c r="N310" s="650"/>
      <c r="O310" s="218">
        <v>152</v>
      </c>
      <c r="R310" s="650"/>
      <c r="S310" s="218">
        <v>151</v>
      </c>
      <c r="U310" t="s">
        <v>343</v>
      </c>
    </row>
    <row r="311" spans="1:21">
      <c r="A311" t="str">
        <f t="shared" si="4"/>
        <v/>
      </c>
      <c r="B311" t="s">
        <v>344</v>
      </c>
      <c r="D311" t="s">
        <v>344</v>
      </c>
      <c r="E311">
        <v>0.2072</v>
      </c>
      <c r="F311">
        <v>0.4128</v>
      </c>
      <c r="J311">
        <v>0.4128</v>
      </c>
      <c r="N311" s="649" t="s">
        <v>223</v>
      </c>
      <c r="O311" s="217">
        <v>0.55710000000000004</v>
      </c>
      <c r="R311" s="649" t="s">
        <v>345</v>
      </c>
      <c r="S311" s="217">
        <v>0.53779999999999994</v>
      </c>
      <c r="U311" t="s">
        <v>344</v>
      </c>
    </row>
    <row r="312" spans="1:21" ht="15.75" thickBot="1">
      <c r="A312" t="str">
        <f t="shared" si="4"/>
        <v/>
      </c>
      <c r="B312" t="s">
        <v>345</v>
      </c>
      <c r="D312" t="s">
        <v>345</v>
      </c>
      <c r="E312">
        <v>0.53779999999999994</v>
      </c>
      <c r="F312">
        <v>0.5706</v>
      </c>
      <c r="J312">
        <v>0.5706</v>
      </c>
      <c r="N312" s="650"/>
      <c r="O312" s="218">
        <v>153</v>
      </c>
      <c r="R312" s="650"/>
      <c r="S312" s="218">
        <v>152</v>
      </c>
      <c r="U312" t="s">
        <v>345</v>
      </c>
    </row>
    <row r="313" spans="1:21">
      <c r="A313" t="str">
        <f t="shared" si="4"/>
        <v/>
      </c>
      <c r="B313" t="s">
        <v>346</v>
      </c>
      <c r="D313" t="s">
        <v>346</v>
      </c>
      <c r="E313">
        <v>0.58760000000000001</v>
      </c>
      <c r="F313">
        <v>0.80679999999999996</v>
      </c>
      <c r="J313">
        <v>0.80679999999999996</v>
      </c>
      <c r="N313" s="649" t="s">
        <v>435</v>
      </c>
      <c r="O313" s="217">
        <v>0.55689999999999995</v>
      </c>
      <c r="R313" s="649" t="s">
        <v>275</v>
      </c>
      <c r="S313" s="217">
        <v>0.53669999999999995</v>
      </c>
      <c r="U313" t="s">
        <v>346</v>
      </c>
    </row>
    <row r="314" spans="1:21" ht="15.75" thickBot="1">
      <c r="A314" t="str">
        <f t="shared" si="4"/>
        <v/>
      </c>
      <c r="B314" t="s">
        <v>347</v>
      </c>
      <c r="D314" t="s">
        <v>347</v>
      </c>
      <c r="E314">
        <v>0.91149999999999998</v>
      </c>
      <c r="F314">
        <v>0.95240000000000002</v>
      </c>
      <c r="J314">
        <v>0.95240000000000002</v>
      </c>
      <c r="N314" s="650"/>
      <c r="O314" s="218">
        <v>154</v>
      </c>
      <c r="R314" s="650"/>
      <c r="S314" s="218">
        <v>153</v>
      </c>
      <c r="U314" t="s">
        <v>347</v>
      </c>
    </row>
    <row r="315" spans="1:21">
      <c r="A315" t="str">
        <f t="shared" si="4"/>
        <v/>
      </c>
      <c r="B315" t="s">
        <v>348</v>
      </c>
      <c r="D315" t="s">
        <v>348</v>
      </c>
      <c r="E315">
        <v>0.34749999999999998</v>
      </c>
      <c r="F315">
        <v>0.17929999999999999</v>
      </c>
      <c r="J315">
        <v>0.17929999999999999</v>
      </c>
      <c r="N315" s="649" t="s">
        <v>343</v>
      </c>
      <c r="O315" s="217">
        <v>0.55330000000000001</v>
      </c>
      <c r="R315" s="649" t="s">
        <v>200</v>
      </c>
      <c r="S315" s="217">
        <v>0.53659999999999997</v>
      </c>
      <c r="U315" t="s">
        <v>348</v>
      </c>
    </row>
    <row r="316" spans="1:21" ht="15.75" thickBot="1">
      <c r="A316" t="str">
        <f t="shared" si="4"/>
        <v/>
      </c>
      <c r="B316" t="s">
        <v>349</v>
      </c>
      <c r="D316" t="s">
        <v>349</v>
      </c>
      <c r="E316">
        <v>0.30030000000000001</v>
      </c>
      <c r="F316">
        <v>0.39800000000000002</v>
      </c>
      <c r="J316">
        <v>0.39800000000000002</v>
      </c>
      <c r="N316" s="650"/>
      <c r="O316" s="218">
        <v>155</v>
      </c>
      <c r="R316" s="650"/>
      <c r="S316" s="218">
        <v>154</v>
      </c>
      <c r="U316" t="s">
        <v>349</v>
      </c>
    </row>
    <row r="317" spans="1:21">
      <c r="A317" t="str">
        <f t="shared" si="4"/>
        <v/>
      </c>
      <c r="B317" t="s">
        <v>350</v>
      </c>
      <c r="D317" t="s">
        <v>350</v>
      </c>
      <c r="E317">
        <v>0.45529999999999998</v>
      </c>
      <c r="F317">
        <v>0.32169999999999999</v>
      </c>
      <c r="J317">
        <v>0.32169999999999999</v>
      </c>
      <c r="N317" s="649" t="s">
        <v>436</v>
      </c>
      <c r="O317" s="217">
        <v>0.54120000000000001</v>
      </c>
      <c r="R317" s="649" t="s">
        <v>111</v>
      </c>
      <c r="S317" s="217">
        <v>0.53490000000000004</v>
      </c>
      <c r="U317" t="s">
        <v>350</v>
      </c>
    </row>
    <row r="318" spans="1:21" ht="15.75" thickBot="1">
      <c r="A318" t="str">
        <f t="shared" si="4"/>
        <v/>
      </c>
      <c r="B318" t="s">
        <v>351</v>
      </c>
      <c r="D318" t="s">
        <v>351</v>
      </c>
      <c r="E318">
        <v>0.35809999999999997</v>
      </c>
      <c r="F318">
        <v>0.37030000000000002</v>
      </c>
      <c r="J318">
        <v>0.37030000000000002</v>
      </c>
      <c r="N318" s="650"/>
      <c r="O318" s="218">
        <v>156</v>
      </c>
      <c r="R318" s="650"/>
      <c r="S318" s="218">
        <v>155</v>
      </c>
      <c r="U318" t="s">
        <v>351</v>
      </c>
    </row>
    <row r="319" spans="1:21">
      <c r="A319" t="str">
        <f t="shared" si="4"/>
        <v/>
      </c>
      <c r="B319" t="s">
        <v>352</v>
      </c>
      <c r="D319" t="s">
        <v>352</v>
      </c>
      <c r="E319">
        <v>0.441</v>
      </c>
      <c r="F319">
        <v>0.50190000000000001</v>
      </c>
      <c r="J319">
        <v>0.50190000000000001</v>
      </c>
      <c r="N319" s="649" t="s">
        <v>288</v>
      </c>
      <c r="O319" s="217">
        <v>0.53359999999999996</v>
      </c>
      <c r="R319" s="649" t="s">
        <v>75</v>
      </c>
      <c r="S319" s="217">
        <v>0.52939999999999998</v>
      </c>
      <c r="U319" t="s">
        <v>352</v>
      </c>
    </row>
    <row r="320" spans="1:21" ht="15.75" thickBot="1">
      <c r="A320" t="str">
        <f t="shared" si="4"/>
        <v/>
      </c>
      <c r="B320" t="s">
        <v>353</v>
      </c>
      <c r="D320" t="s">
        <v>353</v>
      </c>
      <c r="E320">
        <v>0.44080000000000003</v>
      </c>
      <c r="F320">
        <v>0.47060000000000002</v>
      </c>
      <c r="J320">
        <v>0.47060000000000002</v>
      </c>
      <c r="N320" s="650"/>
      <c r="O320" s="218">
        <v>157</v>
      </c>
      <c r="R320" s="650"/>
      <c r="S320" s="218">
        <v>156</v>
      </c>
      <c r="U320" t="s">
        <v>353</v>
      </c>
    </row>
    <row r="321" spans="1:21">
      <c r="A321" t="str">
        <f t="shared" si="4"/>
        <v/>
      </c>
      <c r="B321" t="s">
        <v>354</v>
      </c>
      <c r="D321" t="s">
        <v>354</v>
      </c>
      <c r="E321">
        <v>0.66969999999999996</v>
      </c>
      <c r="F321">
        <v>0.77270000000000005</v>
      </c>
      <c r="J321">
        <v>0.77270000000000005</v>
      </c>
      <c r="N321" s="649" t="s">
        <v>126</v>
      </c>
      <c r="O321" s="217">
        <v>0.53100000000000003</v>
      </c>
      <c r="R321" s="649" t="s">
        <v>118</v>
      </c>
      <c r="S321" s="217">
        <v>0.52929999999999999</v>
      </c>
      <c r="U321" t="s">
        <v>354</v>
      </c>
    </row>
    <row r="322" spans="1:21" ht="15.75" thickBot="1">
      <c r="A322" t="str">
        <f t="shared" ref="A322:A359" si="5">IF(B322=D322,"","BAD")</f>
        <v/>
      </c>
      <c r="B322" t="s">
        <v>355</v>
      </c>
      <c r="D322" t="s">
        <v>355</v>
      </c>
      <c r="E322">
        <v>0.87749999999999995</v>
      </c>
      <c r="F322">
        <v>0.72609999999999997</v>
      </c>
      <c r="J322">
        <v>0.72609999999999997</v>
      </c>
      <c r="N322" s="650"/>
      <c r="O322" s="218">
        <v>158</v>
      </c>
      <c r="R322" s="650"/>
      <c r="S322" s="218">
        <v>157</v>
      </c>
      <c r="U322" t="s">
        <v>355</v>
      </c>
    </row>
    <row r="323" spans="1:21">
      <c r="A323" t="str">
        <f t="shared" si="5"/>
        <v/>
      </c>
      <c r="B323" t="s">
        <v>356</v>
      </c>
      <c r="D323" t="s">
        <v>356</v>
      </c>
      <c r="E323">
        <v>0.34399999999999997</v>
      </c>
      <c r="F323">
        <v>0.1973</v>
      </c>
      <c r="J323">
        <v>0.1973</v>
      </c>
      <c r="N323" s="649" t="s">
        <v>230</v>
      </c>
      <c r="O323" s="217">
        <v>0.52910000000000001</v>
      </c>
      <c r="R323" s="649" t="s">
        <v>283</v>
      </c>
      <c r="S323" s="217">
        <v>0.5282</v>
      </c>
      <c r="U323" t="s">
        <v>356</v>
      </c>
    </row>
    <row r="324" spans="1:21" ht="15.75" thickBot="1">
      <c r="A324" t="str">
        <f t="shared" si="5"/>
        <v/>
      </c>
      <c r="B324" t="s">
        <v>357</v>
      </c>
      <c r="D324" t="s">
        <v>357</v>
      </c>
      <c r="E324">
        <v>0.2777</v>
      </c>
      <c r="F324">
        <v>0.50209999999999999</v>
      </c>
      <c r="J324">
        <v>0.50209999999999999</v>
      </c>
      <c r="N324" s="650"/>
      <c r="O324" s="218">
        <v>159</v>
      </c>
      <c r="R324" s="650"/>
      <c r="S324" s="218">
        <v>158</v>
      </c>
      <c r="U324" t="s">
        <v>357</v>
      </c>
    </row>
    <row r="325" spans="1:21">
      <c r="A325" t="str">
        <f t="shared" si="5"/>
        <v/>
      </c>
      <c r="B325" t="s">
        <v>358</v>
      </c>
      <c r="D325" t="s">
        <v>358</v>
      </c>
      <c r="E325">
        <v>0.26369999999999999</v>
      </c>
      <c r="F325">
        <v>0.12870000000000001</v>
      </c>
      <c r="J325">
        <v>0.12870000000000001</v>
      </c>
      <c r="N325" s="13" t="s">
        <v>390</v>
      </c>
      <c r="O325" s="217">
        <v>0.52310000000000001</v>
      </c>
      <c r="R325" s="649" t="s">
        <v>143</v>
      </c>
      <c r="S325" s="217">
        <v>0.52139999999999997</v>
      </c>
      <c r="U325" t="s">
        <v>358</v>
      </c>
    </row>
    <row r="326" spans="1:21" ht="15.75" thickBot="1">
      <c r="A326" t="str">
        <f t="shared" si="5"/>
        <v/>
      </c>
      <c r="B326" t="s">
        <v>359</v>
      </c>
      <c r="D326" t="s">
        <v>359</v>
      </c>
      <c r="E326">
        <v>0.60399999999999998</v>
      </c>
      <c r="F326">
        <v>0.66649999999999998</v>
      </c>
      <c r="J326">
        <v>0.66649999999999998</v>
      </c>
      <c r="N326" s="14" t="s">
        <v>432</v>
      </c>
      <c r="O326" s="218">
        <v>160</v>
      </c>
      <c r="R326" s="650"/>
      <c r="S326" s="218">
        <v>159</v>
      </c>
      <c r="U326" t="s">
        <v>359</v>
      </c>
    </row>
    <row r="327" spans="1:21">
      <c r="A327" t="str">
        <f t="shared" si="5"/>
        <v/>
      </c>
      <c r="B327" t="s">
        <v>360</v>
      </c>
      <c r="D327" t="s">
        <v>360</v>
      </c>
      <c r="E327">
        <v>0.81320000000000003</v>
      </c>
      <c r="F327">
        <v>0.82269999999999999</v>
      </c>
      <c r="J327">
        <v>0.82269999999999999</v>
      </c>
      <c r="N327" s="649" t="s">
        <v>124</v>
      </c>
      <c r="O327" s="217">
        <v>0.52229999999999999</v>
      </c>
      <c r="R327" s="649" t="s">
        <v>332</v>
      </c>
      <c r="S327" s="217">
        <v>0.51959999999999995</v>
      </c>
      <c r="U327" t="s">
        <v>360</v>
      </c>
    </row>
    <row r="328" spans="1:21" ht="15.75" thickBot="1">
      <c r="A328" t="str">
        <f t="shared" si="5"/>
        <v/>
      </c>
      <c r="B328" t="s">
        <v>440</v>
      </c>
      <c r="D328" t="s">
        <v>440</v>
      </c>
      <c r="E328">
        <v>0.18840000000000001</v>
      </c>
      <c r="F328">
        <v>0.36009999999999998</v>
      </c>
      <c r="J328">
        <v>0.36009999999999998</v>
      </c>
      <c r="N328" s="650"/>
      <c r="O328" s="218">
        <v>161</v>
      </c>
      <c r="R328" s="650"/>
      <c r="S328" s="218">
        <v>160</v>
      </c>
      <c r="U328" t="s">
        <v>440</v>
      </c>
    </row>
    <row r="329" spans="1:21">
      <c r="A329" t="str">
        <f t="shared" si="5"/>
        <v/>
      </c>
      <c r="B329" t="s">
        <v>361</v>
      </c>
      <c r="D329" t="s">
        <v>361</v>
      </c>
      <c r="E329">
        <v>0.60719999999999996</v>
      </c>
      <c r="F329">
        <v>0.69620000000000004</v>
      </c>
      <c r="J329">
        <v>0.69620000000000004</v>
      </c>
      <c r="N329" s="649" t="s">
        <v>96</v>
      </c>
      <c r="O329" s="217">
        <v>0.52049999999999996</v>
      </c>
      <c r="R329" s="649" t="s">
        <v>265</v>
      </c>
      <c r="S329" s="217">
        <v>0.51870000000000005</v>
      </c>
      <c r="U329" t="s">
        <v>361</v>
      </c>
    </row>
    <row r="330" spans="1:21" ht="15.75" thickBot="1">
      <c r="A330" t="str">
        <f t="shared" si="5"/>
        <v/>
      </c>
      <c r="B330" t="s">
        <v>362</v>
      </c>
      <c r="D330" t="s">
        <v>362</v>
      </c>
      <c r="E330">
        <v>0.55469999999999997</v>
      </c>
      <c r="F330">
        <v>0.47039999999999998</v>
      </c>
      <c r="J330">
        <v>0.47039999999999998</v>
      </c>
      <c r="N330" s="650"/>
      <c r="O330" s="218">
        <v>162</v>
      </c>
      <c r="R330" s="650"/>
      <c r="S330" s="218">
        <v>161</v>
      </c>
      <c r="U330" t="s">
        <v>362</v>
      </c>
    </row>
    <row r="331" spans="1:21">
      <c r="A331" t="str">
        <f t="shared" si="5"/>
        <v/>
      </c>
      <c r="B331" t="s">
        <v>363</v>
      </c>
      <c r="D331" t="s">
        <v>363</v>
      </c>
      <c r="E331">
        <v>0.19600000000000001</v>
      </c>
      <c r="F331">
        <v>0.1515</v>
      </c>
      <c r="J331">
        <v>0.1515</v>
      </c>
      <c r="N331" s="649" t="s">
        <v>88</v>
      </c>
      <c r="O331" s="217">
        <v>0.52</v>
      </c>
      <c r="R331" s="649" t="s">
        <v>343</v>
      </c>
      <c r="S331" s="217">
        <v>0.51819999999999999</v>
      </c>
      <c r="U331" t="s">
        <v>363</v>
      </c>
    </row>
    <row r="332" spans="1:21" ht="15.75" thickBot="1">
      <c r="A332" t="str">
        <f t="shared" si="5"/>
        <v/>
      </c>
      <c r="B332" t="s">
        <v>364</v>
      </c>
      <c r="D332" t="s">
        <v>364</v>
      </c>
      <c r="E332">
        <v>0.43509999999999999</v>
      </c>
      <c r="F332">
        <v>0.37809999999999999</v>
      </c>
      <c r="J332">
        <v>0.37809999999999999</v>
      </c>
      <c r="N332" s="650"/>
      <c r="O332" s="218">
        <v>163</v>
      </c>
      <c r="R332" s="650"/>
      <c r="S332" s="218">
        <v>162</v>
      </c>
      <c r="U332" t="s">
        <v>364</v>
      </c>
    </row>
    <row r="333" spans="1:21">
      <c r="A333" t="str">
        <f t="shared" si="5"/>
        <v/>
      </c>
      <c r="B333" t="s">
        <v>365</v>
      </c>
      <c r="D333" t="s">
        <v>365</v>
      </c>
      <c r="E333">
        <v>0.80549999999999999</v>
      </c>
      <c r="F333">
        <v>0.752</v>
      </c>
      <c r="J333">
        <v>0.752</v>
      </c>
      <c r="N333" s="649" t="s">
        <v>110</v>
      </c>
      <c r="O333" s="217">
        <v>0.5141</v>
      </c>
      <c r="R333" s="649" t="s">
        <v>144</v>
      </c>
      <c r="S333" s="217">
        <v>0.51449999999999996</v>
      </c>
      <c r="U333" t="s">
        <v>365</v>
      </c>
    </row>
    <row r="334" spans="1:21" ht="15.75" thickBot="1">
      <c r="A334" t="str">
        <f t="shared" si="5"/>
        <v/>
      </c>
      <c r="B334" t="s">
        <v>366</v>
      </c>
      <c r="D334" t="s">
        <v>366</v>
      </c>
      <c r="E334">
        <v>0.83989999999999998</v>
      </c>
      <c r="F334">
        <v>0.77339999999999998</v>
      </c>
      <c r="J334">
        <v>0.77339999999999998</v>
      </c>
      <c r="N334" s="650"/>
      <c r="O334" s="218">
        <v>164</v>
      </c>
      <c r="R334" s="650"/>
      <c r="S334" s="218">
        <v>163</v>
      </c>
      <c r="U334" t="s">
        <v>366</v>
      </c>
    </row>
    <row r="335" spans="1:21">
      <c r="A335" t="str">
        <f t="shared" si="5"/>
        <v/>
      </c>
      <c r="B335" t="s">
        <v>367</v>
      </c>
      <c r="D335" t="s">
        <v>367</v>
      </c>
      <c r="E335">
        <v>0.75739999999999996</v>
      </c>
      <c r="F335">
        <v>0.79930000000000001</v>
      </c>
      <c r="J335">
        <v>0.79930000000000001</v>
      </c>
      <c r="N335" s="649" t="s">
        <v>146</v>
      </c>
      <c r="O335" s="217">
        <v>0.51359999999999995</v>
      </c>
      <c r="R335" s="649" t="s">
        <v>251</v>
      </c>
      <c r="S335" s="217">
        <v>0.51300000000000001</v>
      </c>
      <c r="U335" t="s">
        <v>367</v>
      </c>
    </row>
    <row r="336" spans="1:21" ht="15.75" thickBot="1">
      <c r="A336" t="str">
        <f t="shared" si="5"/>
        <v/>
      </c>
      <c r="B336" t="s">
        <v>368</v>
      </c>
      <c r="D336" t="s">
        <v>368</v>
      </c>
      <c r="E336">
        <v>0.91549999999999998</v>
      </c>
      <c r="F336">
        <v>0.95640000000000003</v>
      </c>
      <c r="J336">
        <v>0.95640000000000003</v>
      </c>
      <c r="N336" s="650"/>
      <c r="O336" s="218">
        <v>165</v>
      </c>
      <c r="R336" s="650"/>
      <c r="S336" s="218">
        <v>164</v>
      </c>
      <c r="U336" t="s">
        <v>368</v>
      </c>
    </row>
    <row r="337" spans="1:21">
      <c r="A337" t="str">
        <f t="shared" si="5"/>
        <v/>
      </c>
      <c r="B337" t="s">
        <v>369</v>
      </c>
      <c r="D337" t="s">
        <v>369</v>
      </c>
      <c r="E337">
        <v>0.77349999999999997</v>
      </c>
      <c r="F337">
        <v>0.79649999999999999</v>
      </c>
      <c r="J337">
        <v>0.79649999999999999</v>
      </c>
      <c r="N337" s="13" t="s">
        <v>135</v>
      </c>
      <c r="O337" s="217">
        <v>0.51190000000000002</v>
      </c>
      <c r="R337" s="649" t="s">
        <v>110</v>
      </c>
      <c r="S337" s="217">
        <v>0.5101</v>
      </c>
      <c r="U337" t="s">
        <v>369</v>
      </c>
    </row>
    <row r="338" spans="1:21" ht="15.75" thickBot="1">
      <c r="A338" t="str">
        <f t="shared" si="5"/>
        <v/>
      </c>
      <c r="B338" t="s">
        <v>370</v>
      </c>
      <c r="D338" t="s">
        <v>370</v>
      </c>
      <c r="E338">
        <v>0.90849999999999997</v>
      </c>
      <c r="F338">
        <v>0.87860000000000005</v>
      </c>
      <c r="J338">
        <v>0.87860000000000005</v>
      </c>
      <c r="N338" s="14" t="s">
        <v>430</v>
      </c>
      <c r="O338" s="218">
        <v>166</v>
      </c>
      <c r="R338" s="650"/>
      <c r="S338" s="218">
        <v>165</v>
      </c>
      <c r="U338" t="s">
        <v>370</v>
      </c>
    </row>
    <row r="339" spans="1:21">
      <c r="A339" t="str">
        <f t="shared" si="5"/>
        <v/>
      </c>
      <c r="B339" t="s">
        <v>371</v>
      </c>
      <c r="D339" t="s">
        <v>371</v>
      </c>
      <c r="E339">
        <v>0.54700000000000004</v>
      </c>
      <c r="F339">
        <v>0.43580000000000002</v>
      </c>
      <c r="J339">
        <v>0.43580000000000002</v>
      </c>
      <c r="N339" s="649" t="s">
        <v>251</v>
      </c>
      <c r="O339" s="217">
        <v>0.51119999999999999</v>
      </c>
      <c r="R339" s="649" t="s">
        <v>55</v>
      </c>
      <c r="S339" s="217">
        <v>0.50700000000000001</v>
      </c>
      <c r="U339" t="s">
        <v>371</v>
      </c>
    </row>
    <row r="340" spans="1:21" ht="15.75" thickBot="1">
      <c r="A340" t="str">
        <f t="shared" si="5"/>
        <v/>
      </c>
      <c r="B340" t="s">
        <v>372</v>
      </c>
      <c r="D340" t="s">
        <v>372</v>
      </c>
      <c r="E340">
        <v>0.45229999999999998</v>
      </c>
      <c r="F340">
        <v>0.66449999999999998</v>
      </c>
      <c r="J340">
        <v>0.66449999999999998</v>
      </c>
      <c r="N340" s="650"/>
      <c r="O340" s="218">
        <v>167</v>
      </c>
      <c r="R340" s="650"/>
      <c r="S340" s="218">
        <v>166</v>
      </c>
      <c r="U340" t="s">
        <v>372</v>
      </c>
    </row>
    <row r="341" spans="1:21">
      <c r="A341" t="str">
        <f t="shared" si="5"/>
        <v/>
      </c>
      <c r="B341" t="s">
        <v>373</v>
      </c>
      <c r="D341" t="s">
        <v>373</v>
      </c>
      <c r="E341">
        <v>0.80659999999999998</v>
      </c>
      <c r="F341">
        <v>0.89100000000000001</v>
      </c>
      <c r="J341">
        <v>0.89100000000000001</v>
      </c>
      <c r="N341" s="649" t="s">
        <v>437</v>
      </c>
      <c r="O341" s="217">
        <v>0.50929999999999997</v>
      </c>
      <c r="R341" s="649" t="s">
        <v>308</v>
      </c>
      <c r="S341" s="217">
        <v>0.50670000000000004</v>
      </c>
      <c r="U341" t="s">
        <v>373</v>
      </c>
    </row>
    <row r="342" spans="1:21" ht="15.75" thickBot="1">
      <c r="A342" t="str">
        <f t="shared" si="5"/>
        <v/>
      </c>
      <c r="B342" t="s">
        <v>374</v>
      </c>
      <c r="D342" t="s">
        <v>374</v>
      </c>
      <c r="E342">
        <v>0.61080000000000001</v>
      </c>
      <c r="F342">
        <v>0.65500000000000003</v>
      </c>
      <c r="J342">
        <v>0.65500000000000003</v>
      </c>
      <c r="N342" s="650"/>
      <c r="O342" s="218">
        <v>168</v>
      </c>
      <c r="R342" s="650"/>
      <c r="S342" s="218">
        <v>167</v>
      </c>
      <c r="U342" t="s">
        <v>374</v>
      </c>
    </row>
    <row r="343" spans="1:21">
      <c r="A343" t="str">
        <f t="shared" si="5"/>
        <v/>
      </c>
      <c r="B343" t="s">
        <v>375</v>
      </c>
      <c r="D343" t="s">
        <v>375</v>
      </c>
      <c r="E343">
        <v>0.82140000000000002</v>
      </c>
      <c r="F343">
        <v>0.84230000000000005</v>
      </c>
      <c r="J343">
        <v>0.84230000000000005</v>
      </c>
      <c r="N343" s="649" t="s">
        <v>307</v>
      </c>
      <c r="O343" s="217">
        <v>0.50760000000000005</v>
      </c>
      <c r="R343" s="649" t="s">
        <v>76</v>
      </c>
      <c r="S343" s="217">
        <v>0.5</v>
      </c>
      <c r="U343" t="s">
        <v>375</v>
      </c>
    </row>
    <row r="344" spans="1:21" ht="15.75" thickBot="1">
      <c r="A344" t="str">
        <f t="shared" si="5"/>
        <v/>
      </c>
      <c r="B344" t="s">
        <v>376</v>
      </c>
      <c r="D344" t="s">
        <v>376</v>
      </c>
      <c r="E344">
        <v>0.53920000000000001</v>
      </c>
      <c r="F344">
        <v>0.33679999999999999</v>
      </c>
      <c r="J344">
        <v>0.33679999999999999</v>
      </c>
      <c r="N344" s="650"/>
      <c r="O344" s="218">
        <v>169</v>
      </c>
      <c r="R344" s="650"/>
      <c r="S344" s="218">
        <v>168</v>
      </c>
      <c r="U344" t="s">
        <v>376</v>
      </c>
    </row>
    <row r="345" spans="1:21">
      <c r="A345" t="str">
        <f t="shared" si="5"/>
        <v/>
      </c>
      <c r="B345" t="s">
        <v>377</v>
      </c>
      <c r="D345" t="s">
        <v>377</v>
      </c>
      <c r="E345">
        <v>0.75090000000000001</v>
      </c>
      <c r="F345">
        <v>0.8488</v>
      </c>
      <c r="J345">
        <v>0.8488</v>
      </c>
      <c r="N345" s="649" t="s">
        <v>257</v>
      </c>
      <c r="O345" s="217">
        <v>0.50729999999999997</v>
      </c>
      <c r="R345" s="649" t="s">
        <v>61</v>
      </c>
      <c r="S345" s="217">
        <v>0.49619999999999997</v>
      </c>
      <c r="U345" t="s">
        <v>377</v>
      </c>
    </row>
    <row r="346" spans="1:21" ht="15.75" thickBot="1">
      <c r="A346" t="str">
        <f t="shared" si="5"/>
        <v/>
      </c>
      <c r="B346" t="s">
        <v>378</v>
      </c>
      <c r="D346" t="s">
        <v>378</v>
      </c>
      <c r="E346">
        <v>0.1862</v>
      </c>
      <c r="F346">
        <v>0.2903</v>
      </c>
      <c r="J346">
        <v>0.2903</v>
      </c>
      <c r="N346" s="650"/>
      <c r="O346" s="218">
        <v>170</v>
      </c>
      <c r="R346" s="650"/>
      <c r="S346" s="218">
        <v>169</v>
      </c>
      <c r="U346" t="s">
        <v>378</v>
      </c>
    </row>
    <row r="347" spans="1:21">
      <c r="A347" t="str">
        <f t="shared" si="5"/>
        <v/>
      </c>
      <c r="B347" t="s">
        <v>379</v>
      </c>
      <c r="D347" t="s">
        <v>379</v>
      </c>
      <c r="E347">
        <v>0.37809999999999999</v>
      </c>
      <c r="F347">
        <v>0.3498</v>
      </c>
      <c r="J347">
        <v>0.3498</v>
      </c>
      <c r="N347" s="649" t="s">
        <v>357</v>
      </c>
      <c r="O347" s="217">
        <v>0.50209999999999999</v>
      </c>
      <c r="R347" s="13" t="s">
        <v>181</v>
      </c>
      <c r="S347" s="217">
        <v>0.48830000000000001</v>
      </c>
      <c r="U347" t="s">
        <v>379</v>
      </c>
    </row>
    <row r="348" spans="1:21" ht="15.75" thickBot="1">
      <c r="A348" t="str">
        <f t="shared" si="5"/>
        <v/>
      </c>
      <c r="B348" t="s">
        <v>380</v>
      </c>
      <c r="D348" t="s">
        <v>380</v>
      </c>
      <c r="E348">
        <v>0.63270000000000004</v>
      </c>
      <c r="F348">
        <v>0.56279999999999997</v>
      </c>
      <c r="J348">
        <v>0.56279999999999997</v>
      </c>
      <c r="N348" s="650"/>
      <c r="O348" s="218">
        <v>171</v>
      </c>
      <c r="R348" s="14" t="s">
        <v>432</v>
      </c>
      <c r="S348" s="218">
        <v>170</v>
      </c>
      <c r="U348" t="s">
        <v>380</v>
      </c>
    </row>
    <row r="349" spans="1:21">
      <c r="A349" t="str">
        <f t="shared" si="5"/>
        <v/>
      </c>
      <c r="B349" t="s">
        <v>381</v>
      </c>
      <c r="D349" t="s">
        <v>381</v>
      </c>
      <c r="E349">
        <v>0.2266</v>
      </c>
      <c r="F349">
        <v>0.1244</v>
      </c>
      <c r="J349">
        <v>0.1244</v>
      </c>
      <c r="N349" s="649" t="s">
        <v>352</v>
      </c>
      <c r="O349" s="217">
        <v>0.50190000000000001</v>
      </c>
      <c r="R349" s="649" t="s">
        <v>244</v>
      </c>
      <c r="S349" s="217">
        <v>0.48070000000000002</v>
      </c>
      <c r="U349" t="s">
        <v>381</v>
      </c>
    </row>
    <row r="350" spans="1:21" ht="15.75" thickBot="1">
      <c r="A350" t="str">
        <f t="shared" si="5"/>
        <v/>
      </c>
      <c r="B350" t="s">
        <v>382</v>
      </c>
      <c r="D350" t="s">
        <v>382</v>
      </c>
      <c r="E350">
        <v>0.66100000000000003</v>
      </c>
      <c r="F350">
        <v>0.78520000000000001</v>
      </c>
      <c r="J350">
        <v>0.78520000000000001</v>
      </c>
      <c r="N350" s="650"/>
      <c r="O350" s="218">
        <v>172</v>
      </c>
      <c r="R350" s="650"/>
      <c r="S350" s="218">
        <v>171</v>
      </c>
      <c r="U350" t="s">
        <v>382</v>
      </c>
    </row>
    <row r="351" spans="1:21">
      <c r="A351" t="str">
        <f t="shared" si="5"/>
        <v/>
      </c>
      <c r="B351" t="s">
        <v>383</v>
      </c>
      <c r="D351" t="s">
        <v>383</v>
      </c>
      <c r="E351">
        <v>0.1236</v>
      </c>
      <c r="F351">
        <v>0.13880000000000001</v>
      </c>
      <c r="J351">
        <v>0.13880000000000001</v>
      </c>
      <c r="N351" s="649" t="s">
        <v>111</v>
      </c>
      <c r="O351" s="217">
        <v>0.50060000000000004</v>
      </c>
      <c r="R351" s="649" t="s">
        <v>257</v>
      </c>
      <c r="S351" s="217">
        <v>0.47410000000000002</v>
      </c>
      <c r="U351" t="s">
        <v>383</v>
      </c>
    </row>
    <row r="352" spans="1:21" ht="15.75" thickBot="1">
      <c r="A352" t="str">
        <f t="shared" si="5"/>
        <v/>
      </c>
      <c r="B352" t="s">
        <v>384</v>
      </c>
      <c r="D352" t="s">
        <v>384</v>
      </c>
      <c r="E352">
        <v>0.45679999999999998</v>
      </c>
      <c r="F352">
        <v>0.47810000000000002</v>
      </c>
      <c r="J352">
        <v>0.47810000000000002</v>
      </c>
      <c r="N352" s="650"/>
      <c r="O352" s="218">
        <v>173</v>
      </c>
      <c r="R352" s="650"/>
      <c r="S352" s="218">
        <v>172</v>
      </c>
      <c r="U352" t="s">
        <v>384</v>
      </c>
    </row>
    <row r="353" spans="1:22">
      <c r="A353" t="str">
        <f t="shared" si="5"/>
        <v/>
      </c>
      <c r="B353" t="s">
        <v>385</v>
      </c>
      <c r="D353" t="s">
        <v>385</v>
      </c>
      <c r="E353">
        <v>0.8982</v>
      </c>
      <c r="F353">
        <v>0.82050000000000001</v>
      </c>
      <c r="J353">
        <v>0.82050000000000001</v>
      </c>
      <c r="N353" s="649" t="s">
        <v>132</v>
      </c>
      <c r="O353" s="217">
        <v>0.49730000000000002</v>
      </c>
      <c r="R353" s="649" t="s">
        <v>132</v>
      </c>
      <c r="S353" s="217">
        <v>0.47260000000000002</v>
      </c>
      <c r="U353" t="s">
        <v>385</v>
      </c>
    </row>
    <row r="354" spans="1:22" ht="15.75" thickBot="1">
      <c r="A354" t="str">
        <f t="shared" si="5"/>
        <v/>
      </c>
      <c r="B354" t="s">
        <v>386</v>
      </c>
      <c r="D354" t="s">
        <v>386</v>
      </c>
      <c r="E354">
        <v>0.64759999999999995</v>
      </c>
      <c r="F354">
        <v>0.57799999999999996</v>
      </c>
      <c r="J354">
        <v>0.57799999999999996</v>
      </c>
      <c r="N354" s="650"/>
      <c r="O354" s="218">
        <v>174</v>
      </c>
      <c r="R354" s="650"/>
      <c r="S354" s="218">
        <v>173</v>
      </c>
      <c r="U354" t="s">
        <v>386</v>
      </c>
    </row>
    <row r="355" spans="1:22">
      <c r="A355" t="str">
        <f t="shared" si="5"/>
        <v/>
      </c>
      <c r="B355" t="s">
        <v>387</v>
      </c>
      <c r="D355" t="s">
        <v>387</v>
      </c>
      <c r="E355">
        <v>0.43059999999999998</v>
      </c>
      <c r="F355">
        <v>0.42480000000000001</v>
      </c>
      <c r="J355">
        <v>0.42480000000000001</v>
      </c>
      <c r="N355" s="649" t="s">
        <v>192</v>
      </c>
      <c r="O355" s="217">
        <v>0.49630000000000002</v>
      </c>
      <c r="R355" s="649" t="s">
        <v>89</v>
      </c>
      <c r="S355" s="217">
        <v>0.47039999999999998</v>
      </c>
      <c r="U355" t="s">
        <v>387</v>
      </c>
    </row>
    <row r="356" spans="1:22" ht="15.75" thickBot="1">
      <c r="A356" t="str">
        <f t="shared" si="5"/>
        <v/>
      </c>
      <c r="B356" t="s">
        <v>388</v>
      </c>
      <c r="D356" t="s">
        <v>388</v>
      </c>
      <c r="E356">
        <v>0.74260000000000004</v>
      </c>
      <c r="F356">
        <v>0.81630000000000003</v>
      </c>
      <c r="J356">
        <v>0.81630000000000003</v>
      </c>
      <c r="N356" s="650"/>
      <c r="O356" s="218">
        <v>175</v>
      </c>
      <c r="R356" s="650"/>
      <c r="S356" s="218">
        <v>174</v>
      </c>
      <c r="U356" t="s">
        <v>388</v>
      </c>
    </row>
    <row r="357" spans="1:22" ht="15.75" thickBot="1">
      <c r="A357" t="str">
        <f t="shared" si="5"/>
        <v/>
      </c>
      <c r="B357" t="s">
        <v>389</v>
      </c>
      <c r="D357" t="s">
        <v>389</v>
      </c>
      <c r="E357">
        <v>0.79</v>
      </c>
      <c r="F357">
        <v>0.86570000000000003</v>
      </c>
      <c r="J357">
        <v>0.86570000000000003</v>
      </c>
      <c r="N357" s="63" t="s">
        <v>23</v>
      </c>
      <c r="O357" s="64" t="s">
        <v>417</v>
      </c>
      <c r="R357" s="649" t="s">
        <v>287</v>
      </c>
      <c r="S357" s="217">
        <v>0.46650000000000003</v>
      </c>
      <c r="U357" t="s">
        <v>389</v>
      </c>
    </row>
    <row r="358" spans="1:22" ht="15.75" thickBot="1">
      <c r="A358" t="str">
        <f t="shared" si="5"/>
        <v/>
      </c>
      <c r="B358" t="s">
        <v>390</v>
      </c>
      <c r="D358" t="s">
        <v>390</v>
      </c>
      <c r="E358">
        <v>0.55020000000000002</v>
      </c>
      <c r="F358">
        <v>0.52310000000000001</v>
      </c>
      <c r="J358">
        <v>0.52310000000000001</v>
      </c>
      <c r="N358" s="649" t="s">
        <v>200</v>
      </c>
      <c r="O358" s="217">
        <v>0.49130000000000001</v>
      </c>
      <c r="R358" s="650"/>
      <c r="S358" s="218">
        <v>175</v>
      </c>
      <c r="U358" t="s">
        <v>390</v>
      </c>
    </row>
    <row r="359" spans="1:22" ht="15.75" thickBot="1">
      <c r="A359" t="str">
        <f t="shared" si="5"/>
        <v/>
      </c>
      <c r="B359" t="s">
        <v>391</v>
      </c>
      <c r="D359" t="s">
        <v>391</v>
      </c>
      <c r="E359">
        <v>0.28520000000000001</v>
      </c>
      <c r="F359">
        <v>0.36049999999999999</v>
      </c>
      <c r="J359">
        <v>0.36049999999999999</v>
      </c>
      <c r="N359" s="650"/>
      <c r="O359" s="218">
        <v>176</v>
      </c>
      <c r="R359" s="63" t="s">
        <v>23</v>
      </c>
      <c r="S359" s="64" t="s">
        <v>417</v>
      </c>
      <c r="U359" t="s">
        <v>391</v>
      </c>
    </row>
    <row r="360" spans="1:22">
      <c r="N360" s="649" t="s">
        <v>129</v>
      </c>
      <c r="O360" s="217">
        <v>0.49</v>
      </c>
      <c r="R360" s="13" t="s">
        <v>73</v>
      </c>
      <c r="S360" s="217">
        <v>0.46639999999999998</v>
      </c>
      <c r="V360">
        <v>25</v>
      </c>
    </row>
    <row r="361" spans="1:22" ht="15.75" thickBot="1">
      <c r="N361" s="650"/>
      <c r="O361" s="218">
        <v>177</v>
      </c>
      <c r="R361" s="14" t="s">
        <v>439</v>
      </c>
      <c r="S361" s="218">
        <v>176</v>
      </c>
      <c r="V361">
        <v>30</v>
      </c>
    </row>
    <row r="362" spans="1:22">
      <c r="N362" s="649" t="s">
        <v>215</v>
      </c>
      <c r="O362" s="217">
        <v>0.4894</v>
      </c>
      <c r="R362" s="649" t="s">
        <v>123</v>
      </c>
      <c r="S362" s="217">
        <v>0.46429999999999999</v>
      </c>
      <c r="V362">
        <v>32</v>
      </c>
    </row>
    <row r="363" spans="1:22" ht="15.75" thickBot="1">
      <c r="N363" s="650"/>
      <c r="O363" s="218">
        <v>178</v>
      </c>
      <c r="R363" s="650"/>
      <c r="S363" s="218">
        <v>177</v>
      </c>
      <c r="V363">
        <v>36</v>
      </c>
    </row>
    <row r="364" spans="1:22">
      <c r="N364" s="649" t="s">
        <v>133</v>
      </c>
      <c r="O364" s="217">
        <v>0.4803</v>
      </c>
      <c r="R364" s="649" t="s">
        <v>264</v>
      </c>
      <c r="S364" s="217">
        <v>0.46110000000000001</v>
      </c>
      <c r="V364">
        <v>38</v>
      </c>
    </row>
    <row r="365" spans="1:22" ht="15.75" thickBot="1">
      <c r="N365" s="650"/>
      <c r="O365" s="218">
        <v>179</v>
      </c>
      <c r="R365" s="650"/>
      <c r="S365" s="218">
        <v>178</v>
      </c>
      <c r="V365">
        <v>43</v>
      </c>
    </row>
    <row r="366" spans="1:22">
      <c r="N366" s="649" t="s">
        <v>384</v>
      </c>
      <c r="O366" s="217">
        <v>0.47810000000000002</v>
      </c>
      <c r="R366" s="649" t="s">
        <v>384</v>
      </c>
      <c r="S366" s="217">
        <v>0.45679999999999998</v>
      </c>
      <c r="V366">
        <v>45</v>
      </c>
    </row>
    <row r="367" spans="1:22" ht="15.75" thickBot="1">
      <c r="N367" s="650"/>
      <c r="O367" s="218">
        <v>180</v>
      </c>
      <c r="R367" s="650"/>
      <c r="S367" s="218">
        <v>179</v>
      </c>
      <c r="V367">
        <v>46</v>
      </c>
    </row>
    <row r="368" spans="1:22">
      <c r="N368" s="649" t="s">
        <v>276</v>
      </c>
      <c r="O368" s="217">
        <v>0.47739999999999999</v>
      </c>
      <c r="R368" s="649" t="s">
        <v>350</v>
      </c>
      <c r="S368" s="217">
        <v>0.45529999999999998</v>
      </c>
      <c r="V368">
        <v>47</v>
      </c>
    </row>
    <row r="369" spans="12:22" ht="15.75" thickBot="1">
      <c r="N369" s="650"/>
      <c r="O369" s="218">
        <v>181</v>
      </c>
      <c r="R369" s="650"/>
      <c r="S369" s="218">
        <v>180</v>
      </c>
      <c r="V369">
        <v>48</v>
      </c>
    </row>
    <row r="370" spans="12:22">
      <c r="N370" s="649" t="s">
        <v>353</v>
      </c>
      <c r="O370" s="217">
        <v>0.47060000000000002</v>
      </c>
      <c r="R370" s="649" t="s">
        <v>372</v>
      </c>
      <c r="S370" s="217">
        <v>0.45229999999999998</v>
      </c>
      <c r="V370">
        <v>49</v>
      </c>
    </row>
    <row r="371" spans="12:22" ht="15.75" thickBot="1">
      <c r="N371" s="650"/>
      <c r="O371" s="218">
        <v>182</v>
      </c>
      <c r="R371" s="650"/>
      <c r="S371" s="218">
        <v>181</v>
      </c>
      <c r="V371">
        <v>51</v>
      </c>
    </row>
    <row r="372" spans="12:22">
      <c r="L372">
        <v>24</v>
      </c>
      <c r="N372" s="649" t="s">
        <v>362</v>
      </c>
      <c r="O372" s="217">
        <v>0.47039999999999998</v>
      </c>
      <c r="R372" s="649" t="s">
        <v>96</v>
      </c>
      <c r="S372" s="217">
        <v>0.44879999999999998</v>
      </c>
      <c r="V372">
        <v>54</v>
      </c>
    </row>
    <row r="373" spans="12:22" ht="15.75" thickBot="1">
      <c r="L373">
        <v>26</v>
      </c>
      <c r="N373" s="650"/>
      <c r="O373" s="218">
        <v>183</v>
      </c>
      <c r="R373" s="650"/>
      <c r="S373" s="218">
        <v>182</v>
      </c>
      <c r="V373">
        <v>55</v>
      </c>
    </row>
    <row r="374" spans="12:22">
      <c r="L374">
        <v>27</v>
      </c>
      <c r="N374" s="13" t="s">
        <v>331</v>
      </c>
      <c r="O374" s="217">
        <v>0.46989999999999998</v>
      </c>
      <c r="R374" s="649" t="s">
        <v>180</v>
      </c>
      <c r="S374" s="217">
        <v>0.44819999999999999</v>
      </c>
      <c r="V374">
        <v>56</v>
      </c>
    </row>
    <row r="375" spans="12:22" ht="15.75" thickBot="1">
      <c r="L375">
        <v>32</v>
      </c>
      <c r="N375" s="14" t="s">
        <v>430</v>
      </c>
      <c r="O375" s="218">
        <v>184</v>
      </c>
      <c r="R375" s="650"/>
      <c r="S375" s="218">
        <v>183</v>
      </c>
      <c r="V375">
        <v>58</v>
      </c>
    </row>
    <row r="376" spans="12:22">
      <c r="L376">
        <v>34</v>
      </c>
      <c r="N376" s="649" t="s">
        <v>259</v>
      </c>
      <c r="O376" s="217">
        <v>0.46929999999999999</v>
      </c>
      <c r="R376" s="649" t="s">
        <v>321</v>
      </c>
      <c r="S376" s="217">
        <v>0.44619999999999999</v>
      </c>
      <c r="V376">
        <v>60</v>
      </c>
    </row>
    <row r="377" spans="12:22" ht="15.75" thickBot="1">
      <c r="L377">
        <v>36</v>
      </c>
      <c r="N377" s="650"/>
      <c r="O377" s="218">
        <v>185</v>
      </c>
      <c r="R377" s="650"/>
      <c r="S377" s="218">
        <v>184</v>
      </c>
      <c r="V377">
        <v>61</v>
      </c>
    </row>
    <row r="378" spans="12:22">
      <c r="L378">
        <v>39</v>
      </c>
      <c r="N378" s="649" t="s">
        <v>438</v>
      </c>
      <c r="O378" s="217">
        <v>0.46800000000000003</v>
      </c>
      <c r="R378" s="649" t="s">
        <v>88</v>
      </c>
      <c r="S378" s="217">
        <v>0.44619999999999999</v>
      </c>
      <c r="V378">
        <v>62</v>
      </c>
    </row>
    <row r="379" spans="12:22" ht="15.75" thickBot="1">
      <c r="L379">
        <v>40</v>
      </c>
      <c r="N379" s="650"/>
      <c r="O379" s="218">
        <v>186</v>
      </c>
      <c r="R379" s="650"/>
      <c r="S379" s="218">
        <v>185</v>
      </c>
      <c r="V379">
        <v>63</v>
      </c>
    </row>
    <row r="380" spans="12:22">
      <c r="L380">
        <v>41</v>
      </c>
      <c r="N380" s="649" t="s">
        <v>197</v>
      </c>
      <c r="O380" s="217">
        <v>0.46679999999999999</v>
      </c>
      <c r="R380" s="649" t="s">
        <v>337</v>
      </c>
      <c r="S380" s="217">
        <v>0.44529999999999997</v>
      </c>
      <c r="V380">
        <v>64</v>
      </c>
    </row>
    <row r="381" spans="12:22" ht="15.75" thickBot="1">
      <c r="L381">
        <v>46</v>
      </c>
      <c r="N381" s="650"/>
      <c r="O381" s="218">
        <v>187</v>
      </c>
      <c r="R381" s="650"/>
      <c r="S381" s="218">
        <v>186</v>
      </c>
      <c r="V381">
        <v>65</v>
      </c>
    </row>
    <row r="382" spans="12:22">
      <c r="L382">
        <v>47</v>
      </c>
      <c r="N382" s="13" t="s">
        <v>73</v>
      </c>
      <c r="O382" s="217">
        <v>0.46600000000000003</v>
      </c>
      <c r="R382" s="649" t="s">
        <v>212</v>
      </c>
      <c r="S382" s="217">
        <v>0.44529999999999997</v>
      </c>
      <c r="V382">
        <v>68</v>
      </c>
    </row>
    <row r="383" spans="12:22" ht="15.75" thickBot="1">
      <c r="L383">
        <v>48</v>
      </c>
      <c r="N383" s="14" t="s">
        <v>439</v>
      </c>
      <c r="O383" s="218">
        <v>188</v>
      </c>
      <c r="R383" s="650"/>
      <c r="S383" s="218">
        <v>187</v>
      </c>
      <c r="V383">
        <v>72</v>
      </c>
    </row>
    <row r="384" spans="12:22">
      <c r="L384">
        <v>52</v>
      </c>
      <c r="N384" s="649" t="s">
        <v>107</v>
      </c>
      <c r="O384" s="217">
        <v>0.46439999999999998</v>
      </c>
      <c r="R384" s="649" t="s">
        <v>227</v>
      </c>
      <c r="S384" s="217">
        <v>0.44240000000000002</v>
      </c>
      <c r="V384">
        <v>74</v>
      </c>
    </row>
    <row r="385" spans="12:22" ht="15.75" thickBot="1">
      <c r="L385">
        <v>53</v>
      </c>
      <c r="N385" s="650"/>
      <c r="O385" s="218">
        <v>189</v>
      </c>
      <c r="R385" s="650"/>
      <c r="S385" s="218">
        <v>188</v>
      </c>
      <c r="V385">
        <v>75</v>
      </c>
    </row>
    <row r="386" spans="12:22">
      <c r="L386">
        <v>59</v>
      </c>
      <c r="N386" s="649" t="s">
        <v>158</v>
      </c>
      <c r="O386" s="217">
        <v>0.46379999999999999</v>
      </c>
      <c r="R386" s="649" t="s">
        <v>310</v>
      </c>
      <c r="S386" s="217">
        <v>0.442</v>
      </c>
      <c r="V386">
        <v>77</v>
      </c>
    </row>
    <row r="387" spans="12:22" ht="15.75" thickBot="1">
      <c r="L387">
        <v>62</v>
      </c>
      <c r="N387" s="650"/>
      <c r="O387" s="218">
        <v>190</v>
      </c>
      <c r="R387" s="650"/>
      <c r="S387" s="218">
        <v>189</v>
      </c>
      <c r="V387">
        <v>78</v>
      </c>
    </row>
    <row r="388" spans="12:22">
      <c r="L388">
        <v>63</v>
      </c>
      <c r="N388" s="649" t="s">
        <v>187</v>
      </c>
      <c r="O388" s="217">
        <v>0.4632</v>
      </c>
      <c r="R388" s="649" t="s">
        <v>352</v>
      </c>
      <c r="S388" s="217">
        <v>0.441</v>
      </c>
      <c r="V388">
        <v>79</v>
      </c>
    </row>
    <row r="389" spans="12:22" ht="15.75" thickBot="1">
      <c r="L389">
        <v>64</v>
      </c>
      <c r="N389" s="650"/>
      <c r="O389" s="218">
        <v>191</v>
      </c>
      <c r="R389" s="650"/>
      <c r="S389" s="218">
        <v>190</v>
      </c>
      <c r="V389">
        <v>80</v>
      </c>
    </row>
    <row r="390" spans="12:22">
      <c r="L390">
        <v>66</v>
      </c>
      <c r="N390" s="649" t="s">
        <v>70</v>
      </c>
      <c r="O390" s="217">
        <v>0.4627</v>
      </c>
      <c r="R390" s="649" t="s">
        <v>353</v>
      </c>
      <c r="S390" s="217">
        <v>0.44080000000000003</v>
      </c>
      <c r="V390">
        <v>81</v>
      </c>
    </row>
    <row r="391" spans="12:22" ht="15.75" thickBot="1">
      <c r="L391">
        <v>67</v>
      </c>
      <c r="N391" s="650"/>
      <c r="O391" s="218">
        <v>192</v>
      </c>
      <c r="R391" s="650"/>
      <c r="S391" s="218">
        <v>191</v>
      </c>
      <c r="V391">
        <v>82</v>
      </c>
    </row>
    <row r="392" spans="12:22">
      <c r="L392">
        <v>68</v>
      </c>
      <c r="N392" s="13" t="s">
        <v>101</v>
      </c>
      <c r="O392" s="217">
        <v>0.46039999999999998</v>
      </c>
      <c r="R392" s="649" t="s">
        <v>339</v>
      </c>
      <c r="S392" s="217">
        <v>0.44030000000000002</v>
      </c>
      <c r="V392">
        <v>83</v>
      </c>
    </row>
    <row r="393" spans="12:22" ht="15.75" thickBot="1">
      <c r="L393">
        <v>69</v>
      </c>
      <c r="N393" s="14" t="s">
        <v>439</v>
      </c>
      <c r="O393" s="218">
        <v>193</v>
      </c>
      <c r="R393" s="650"/>
      <c r="S393" s="218">
        <v>192</v>
      </c>
      <c r="V393">
        <v>84</v>
      </c>
    </row>
    <row r="394" spans="12:22">
      <c r="L394">
        <v>71</v>
      </c>
      <c r="N394" s="649" t="s">
        <v>144</v>
      </c>
      <c r="O394" s="217">
        <v>0.4582</v>
      </c>
      <c r="R394" s="13" t="s">
        <v>331</v>
      </c>
      <c r="S394" s="217">
        <v>0.43990000000000001</v>
      </c>
      <c r="V394">
        <v>85</v>
      </c>
    </row>
    <row r="395" spans="12:22" ht="15.75" thickBot="1">
      <c r="L395">
        <v>72</v>
      </c>
      <c r="N395" s="650"/>
      <c r="O395" s="218">
        <v>194</v>
      </c>
      <c r="R395" s="14" t="s">
        <v>430</v>
      </c>
      <c r="S395" s="218">
        <v>193</v>
      </c>
      <c r="V395">
        <v>87</v>
      </c>
    </row>
    <row r="396" spans="12:22">
      <c r="L396">
        <v>73</v>
      </c>
      <c r="N396" s="13" t="s">
        <v>216</v>
      </c>
      <c r="O396" s="217">
        <v>0.45800000000000002</v>
      </c>
      <c r="R396" s="649" t="s">
        <v>231</v>
      </c>
      <c r="S396" s="217">
        <v>0.43740000000000001</v>
      </c>
      <c r="V396">
        <v>89</v>
      </c>
    </row>
    <row r="397" spans="12:22" ht="15.75" thickBot="1">
      <c r="L397">
        <v>74</v>
      </c>
      <c r="N397" s="14" t="s">
        <v>432</v>
      </c>
      <c r="O397" s="218">
        <v>195</v>
      </c>
      <c r="R397" s="650"/>
      <c r="S397" s="218">
        <v>194</v>
      </c>
      <c r="V397">
        <v>92</v>
      </c>
    </row>
    <row r="398" spans="12:22">
      <c r="L398">
        <v>75</v>
      </c>
      <c r="N398" s="649" t="s">
        <v>264</v>
      </c>
      <c r="O398" s="217">
        <v>0.45250000000000001</v>
      </c>
      <c r="R398" s="649" t="s">
        <v>288</v>
      </c>
      <c r="S398" s="217">
        <v>0.43669999999999998</v>
      </c>
      <c r="V398">
        <v>93</v>
      </c>
    </row>
    <row r="399" spans="12:22" ht="15.75" thickBot="1">
      <c r="L399">
        <v>76</v>
      </c>
      <c r="N399" s="650"/>
      <c r="O399" s="218">
        <v>196</v>
      </c>
      <c r="R399" s="650"/>
      <c r="S399" s="218">
        <v>195</v>
      </c>
      <c r="V399">
        <v>94</v>
      </c>
    </row>
    <row r="400" spans="12:22">
      <c r="L400">
        <v>77</v>
      </c>
      <c r="N400" s="649" t="s">
        <v>302</v>
      </c>
      <c r="O400" s="217">
        <v>0.45040000000000002</v>
      </c>
      <c r="R400" s="649" t="s">
        <v>334</v>
      </c>
      <c r="S400" s="217">
        <v>0.43619999999999998</v>
      </c>
      <c r="V400">
        <v>95</v>
      </c>
    </row>
    <row r="401" spans="12:22" ht="15.75" thickBot="1">
      <c r="L401">
        <v>78</v>
      </c>
      <c r="N401" s="650"/>
      <c r="O401" s="218">
        <v>197</v>
      </c>
      <c r="R401" s="650"/>
      <c r="S401" s="218">
        <v>196</v>
      </c>
      <c r="V401">
        <v>96</v>
      </c>
    </row>
    <row r="402" spans="12:22">
      <c r="L402">
        <v>79</v>
      </c>
      <c r="N402" s="649" t="s">
        <v>225</v>
      </c>
      <c r="O402" s="217">
        <v>0.44829999999999998</v>
      </c>
      <c r="R402" s="649" t="s">
        <v>364</v>
      </c>
      <c r="S402" s="217">
        <v>0.43509999999999999</v>
      </c>
      <c r="V402">
        <v>97</v>
      </c>
    </row>
    <row r="403" spans="12:22" ht="15.75" thickBot="1">
      <c r="L403">
        <v>80</v>
      </c>
      <c r="N403" s="650"/>
      <c r="O403" s="218">
        <v>198</v>
      </c>
      <c r="R403" s="650"/>
      <c r="S403" s="218">
        <v>197</v>
      </c>
      <c r="V403">
        <v>99</v>
      </c>
    </row>
    <row r="404" spans="12:22">
      <c r="L404">
        <v>83</v>
      </c>
      <c r="N404" s="649" t="s">
        <v>214</v>
      </c>
      <c r="O404" s="217">
        <v>0.44219999999999998</v>
      </c>
      <c r="R404" s="649" t="s">
        <v>109</v>
      </c>
      <c r="S404" s="217">
        <v>0.43469999999999998</v>
      </c>
      <c r="V404">
        <v>100</v>
      </c>
    </row>
    <row r="405" spans="12:22" ht="15.75" thickBot="1">
      <c r="L405">
        <v>84</v>
      </c>
      <c r="N405" s="650"/>
      <c r="O405" s="218">
        <v>199</v>
      </c>
      <c r="R405" s="650"/>
      <c r="S405" s="218">
        <v>198</v>
      </c>
      <c r="V405">
        <v>101</v>
      </c>
    </row>
    <row r="406" spans="12:22">
      <c r="L406">
        <v>85</v>
      </c>
      <c r="N406" s="649" t="s">
        <v>247</v>
      </c>
      <c r="O406" s="217">
        <v>0.43890000000000001</v>
      </c>
      <c r="R406" s="649" t="s">
        <v>289</v>
      </c>
      <c r="S406" s="217">
        <v>0.434</v>
      </c>
      <c r="V406">
        <v>102</v>
      </c>
    </row>
    <row r="407" spans="12:22" ht="15.75" thickBot="1">
      <c r="L407">
        <v>86</v>
      </c>
      <c r="N407" s="650"/>
      <c r="O407" s="218">
        <v>200</v>
      </c>
      <c r="R407" s="650"/>
      <c r="S407" s="218">
        <v>199</v>
      </c>
      <c r="V407">
        <v>103</v>
      </c>
    </row>
    <row r="408" spans="12:22" ht="15.75" thickBot="1">
      <c r="L408">
        <v>87</v>
      </c>
      <c r="N408" s="63" t="s">
        <v>23</v>
      </c>
      <c r="O408" s="64" t="s">
        <v>417</v>
      </c>
      <c r="R408" s="13" t="s">
        <v>387</v>
      </c>
      <c r="S408" s="217">
        <v>0.43059999999999998</v>
      </c>
      <c r="V408">
        <v>105</v>
      </c>
    </row>
    <row r="409" spans="12:22" ht="15.75" thickBot="1">
      <c r="L409">
        <v>88</v>
      </c>
      <c r="N409" s="649" t="s">
        <v>321</v>
      </c>
      <c r="O409" s="217">
        <v>0.4385</v>
      </c>
      <c r="R409" s="14" t="s">
        <v>430</v>
      </c>
      <c r="S409" s="218">
        <v>200</v>
      </c>
      <c r="V409">
        <v>106</v>
      </c>
    </row>
    <row r="410" spans="12:22" ht="15.75" thickBot="1">
      <c r="L410">
        <v>89</v>
      </c>
      <c r="N410" s="650"/>
      <c r="O410" s="218">
        <v>201</v>
      </c>
      <c r="R410" s="63" t="s">
        <v>23</v>
      </c>
      <c r="S410" s="64" t="s">
        <v>417</v>
      </c>
      <c r="V410">
        <v>107</v>
      </c>
    </row>
    <row r="411" spans="12:22">
      <c r="L411">
        <v>90</v>
      </c>
      <c r="N411" s="649" t="s">
        <v>261</v>
      </c>
      <c r="O411" s="217">
        <v>0.43809999999999999</v>
      </c>
      <c r="R411" s="649" t="s">
        <v>341</v>
      </c>
      <c r="S411" s="217">
        <v>0.42530000000000001</v>
      </c>
      <c r="V411">
        <v>108</v>
      </c>
    </row>
    <row r="412" spans="12:22" ht="15.75" thickBot="1">
      <c r="L412">
        <v>92</v>
      </c>
      <c r="N412" s="650"/>
      <c r="O412" s="218">
        <v>202</v>
      </c>
      <c r="R412" s="650"/>
      <c r="S412" s="218">
        <v>201</v>
      </c>
      <c r="V412">
        <v>109</v>
      </c>
    </row>
    <row r="413" spans="12:22">
      <c r="L413">
        <v>93</v>
      </c>
      <c r="N413" s="649" t="s">
        <v>67</v>
      </c>
      <c r="O413" s="217">
        <v>0.43680000000000002</v>
      </c>
      <c r="R413" s="649" t="s">
        <v>133</v>
      </c>
      <c r="S413" s="217">
        <v>0.42449999999999999</v>
      </c>
      <c r="V413">
        <v>110</v>
      </c>
    </row>
    <row r="414" spans="12:22" ht="15.75" thickBot="1">
      <c r="L414">
        <v>94</v>
      </c>
      <c r="N414" s="650"/>
      <c r="O414" s="218">
        <v>203</v>
      </c>
      <c r="R414" s="650"/>
      <c r="S414" s="218">
        <v>202</v>
      </c>
      <c r="V414">
        <v>111</v>
      </c>
    </row>
    <row r="415" spans="12:22">
      <c r="L415">
        <v>95</v>
      </c>
      <c r="N415" s="649" t="s">
        <v>371</v>
      </c>
      <c r="O415" s="217">
        <v>0.43580000000000002</v>
      </c>
      <c r="R415" s="649" t="s">
        <v>197</v>
      </c>
      <c r="S415" s="217">
        <v>0.4234</v>
      </c>
      <c r="V415">
        <v>112</v>
      </c>
    </row>
    <row r="416" spans="12:22" ht="15.75" thickBot="1">
      <c r="L416">
        <v>96</v>
      </c>
      <c r="N416" s="650"/>
      <c r="O416" s="218">
        <v>204</v>
      </c>
      <c r="R416" s="650"/>
      <c r="S416" s="218">
        <v>203</v>
      </c>
      <c r="V416">
        <v>113</v>
      </c>
    </row>
    <row r="417" spans="12:22">
      <c r="L417">
        <v>97</v>
      </c>
      <c r="N417" s="13" t="s">
        <v>165</v>
      </c>
      <c r="O417" s="217">
        <v>0.43580000000000002</v>
      </c>
      <c r="R417" s="649" t="s">
        <v>126</v>
      </c>
      <c r="S417" s="217">
        <v>0.42009999999999997</v>
      </c>
      <c r="V417">
        <v>114</v>
      </c>
    </row>
    <row r="418" spans="12:22" ht="15.75" thickBot="1">
      <c r="L418">
        <v>98</v>
      </c>
      <c r="N418" s="14" t="s">
        <v>439</v>
      </c>
      <c r="O418" s="218">
        <v>205</v>
      </c>
      <c r="R418" s="650"/>
      <c r="S418" s="218">
        <v>204</v>
      </c>
      <c r="V418">
        <v>115</v>
      </c>
    </row>
    <row r="419" spans="12:22">
      <c r="L419">
        <v>99</v>
      </c>
      <c r="N419" s="649" t="s">
        <v>180</v>
      </c>
      <c r="O419" s="217">
        <v>0.4355</v>
      </c>
      <c r="R419" s="649" t="s">
        <v>158</v>
      </c>
      <c r="S419" s="217">
        <v>0.42009999999999997</v>
      </c>
      <c r="V419">
        <v>116</v>
      </c>
    </row>
    <row r="420" spans="12:22" ht="15.75" thickBot="1">
      <c r="L420">
        <v>101</v>
      </c>
      <c r="N420" s="650"/>
      <c r="O420" s="218">
        <v>206</v>
      </c>
      <c r="R420" s="650"/>
      <c r="S420" s="218">
        <v>205</v>
      </c>
      <c r="V420">
        <v>118</v>
      </c>
    </row>
    <row r="421" spans="12:22">
      <c r="L421">
        <v>102</v>
      </c>
      <c r="N421" s="649" t="s">
        <v>166</v>
      </c>
      <c r="O421" s="217">
        <v>0.43340000000000001</v>
      </c>
      <c r="R421" s="13" t="s">
        <v>330</v>
      </c>
      <c r="S421" s="217">
        <v>0.4194</v>
      </c>
      <c r="V421">
        <v>119</v>
      </c>
    </row>
    <row r="422" spans="12:22" ht="15.75" thickBot="1">
      <c r="L422">
        <v>103</v>
      </c>
      <c r="N422" s="650"/>
      <c r="O422" s="218">
        <v>207</v>
      </c>
      <c r="R422" s="14" t="s">
        <v>433</v>
      </c>
      <c r="S422" s="218">
        <v>206</v>
      </c>
      <c r="V422">
        <v>120</v>
      </c>
    </row>
    <row r="423" spans="12:22">
      <c r="L423">
        <v>104</v>
      </c>
      <c r="N423" s="649" t="s">
        <v>337</v>
      </c>
      <c r="O423" s="217">
        <v>0.43309999999999998</v>
      </c>
      <c r="R423" s="649" t="s">
        <v>247</v>
      </c>
      <c r="S423" s="217">
        <v>0.41670000000000001</v>
      </c>
      <c r="V423">
        <v>122</v>
      </c>
    </row>
    <row r="424" spans="12:22" ht="15.75" thickBot="1">
      <c r="L424">
        <v>105</v>
      </c>
      <c r="N424" s="650"/>
      <c r="O424" s="218">
        <v>208</v>
      </c>
      <c r="R424" s="650"/>
      <c r="S424" s="218">
        <v>207</v>
      </c>
      <c r="V424">
        <v>123</v>
      </c>
    </row>
    <row r="425" spans="12:22">
      <c r="L425">
        <v>106</v>
      </c>
      <c r="N425" s="649" t="s">
        <v>113</v>
      </c>
      <c r="O425" s="217">
        <v>0.4304</v>
      </c>
      <c r="R425" s="649" t="s">
        <v>169</v>
      </c>
      <c r="S425" s="217">
        <v>0.41239999999999999</v>
      </c>
      <c r="V425">
        <v>124</v>
      </c>
    </row>
    <row r="426" spans="12:22" ht="15.75" thickBot="1">
      <c r="L426">
        <v>107</v>
      </c>
      <c r="N426" s="650"/>
      <c r="O426" s="218">
        <v>209</v>
      </c>
      <c r="R426" s="650"/>
      <c r="S426" s="218">
        <v>208</v>
      </c>
      <c r="V426">
        <v>125</v>
      </c>
    </row>
    <row r="427" spans="12:22">
      <c r="L427">
        <v>108</v>
      </c>
      <c r="N427" s="649" t="s">
        <v>229</v>
      </c>
      <c r="O427" s="217">
        <v>0.4274</v>
      </c>
      <c r="R427" s="649" t="s">
        <v>273</v>
      </c>
      <c r="S427" s="217">
        <v>0.40870000000000001</v>
      </c>
      <c r="V427">
        <v>126</v>
      </c>
    </row>
    <row r="428" spans="12:22" ht="15.75" thickBot="1">
      <c r="L428">
        <v>109</v>
      </c>
      <c r="N428" s="650"/>
      <c r="O428" s="218">
        <v>210</v>
      </c>
      <c r="R428" s="650"/>
      <c r="S428" s="218">
        <v>209</v>
      </c>
      <c r="V428">
        <v>127</v>
      </c>
    </row>
    <row r="429" spans="12:22">
      <c r="L429">
        <v>110</v>
      </c>
      <c r="N429" s="13" t="s">
        <v>387</v>
      </c>
      <c r="O429" s="217">
        <v>0.42480000000000001</v>
      </c>
      <c r="R429" s="649" t="s">
        <v>342</v>
      </c>
      <c r="S429" s="217">
        <v>0.40250000000000002</v>
      </c>
      <c r="V429">
        <v>128</v>
      </c>
    </row>
    <row r="430" spans="12:22" ht="15.75" thickBot="1">
      <c r="L430">
        <v>111</v>
      </c>
      <c r="N430" s="14" t="s">
        <v>430</v>
      </c>
      <c r="O430" s="218">
        <v>211</v>
      </c>
      <c r="R430" s="650"/>
      <c r="S430" s="218">
        <v>210</v>
      </c>
      <c r="V430">
        <v>129</v>
      </c>
    </row>
    <row r="431" spans="12:22">
      <c r="L431">
        <v>112</v>
      </c>
      <c r="N431" s="649" t="s">
        <v>131</v>
      </c>
      <c r="O431" s="217">
        <v>0.42399999999999999</v>
      </c>
      <c r="R431" s="649" t="s">
        <v>187</v>
      </c>
      <c r="S431" s="217">
        <v>0.39340000000000003</v>
      </c>
      <c r="V431">
        <v>130</v>
      </c>
    </row>
    <row r="432" spans="12:22" ht="15.75" thickBot="1">
      <c r="L432">
        <v>113</v>
      </c>
      <c r="N432" s="650"/>
      <c r="O432" s="218">
        <v>212</v>
      </c>
      <c r="R432" s="650"/>
      <c r="S432" s="218">
        <v>211</v>
      </c>
      <c r="V432">
        <v>131</v>
      </c>
    </row>
    <row r="433" spans="12:22">
      <c r="L433">
        <v>114</v>
      </c>
      <c r="N433" s="649" t="s">
        <v>242</v>
      </c>
      <c r="O433" s="217">
        <v>0.42170000000000002</v>
      </c>
      <c r="R433" s="649" t="s">
        <v>115</v>
      </c>
      <c r="S433" s="217">
        <v>0.39019999999999999</v>
      </c>
      <c r="V433">
        <v>132</v>
      </c>
    </row>
    <row r="434" spans="12:22" ht="15.75" thickBot="1">
      <c r="L434">
        <v>115</v>
      </c>
      <c r="N434" s="650"/>
      <c r="O434" s="218">
        <v>213</v>
      </c>
      <c r="R434" s="650"/>
      <c r="S434" s="218">
        <v>212</v>
      </c>
      <c r="V434">
        <v>133</v>
      </c>
    </row>
    <row r="435" spans="12:22">
      <c r="L435">
        <v>116</v>
      </c>
      <c r="N435" s="649" t="s">
        <v>310</v>
      </c>
      <c r="O435" s="217">
        <v>0.42149999999999999</v>
      </c>
      <c r="R435" s="649" t="s">
        <v>166</v>
      </c>
      <c r="S435" s="217">
        <v>0.38329999999999997</v>
      </c>
      <c r="V435">
        <v>134</v>
      </c>
    </row>
    <row r="436" spans="12:22" ht="15.75" thickBot="1">
      <c r="L436">
        <v>117</v>
      </c>
      <c r="N436" s="650"/>
      <c r="O436" s="218">
        <v>214</v>
      </c>
      <c r="R436" s="650"/>
      <c r="S436" s="218">
        <v>213</v>
      </c>
      <c r="V436">
        <v>135</v>
      </c>
    </row>
    <row r="437" spans="12:22">
      <c r="L437">
        <v>118</v>
      </c>
      <c r="N437" s="649" t="s">
        <v>44</v>
      </c>
      <c r="O437" s="217">
        <v>0.41820000000000002</v>
      </c>
      <c r="R437" s="649" t="s">
        <v>278</v>
      </c>
      <c r="S437" s="217">
        <v>0.38129999999999997</v>
      </c>
      <c r="V437">
        <v>136</v>
      </c>
    </row>
    <row r="438" spans="12:22" ht="15.75" thickBot="1">
      <c r="L438">
        <v>119</v>
      </c>
      <c r="N438" s="650"/>
      <c r="O438" s="218">
        <v>215</v>
      </c>
      <c r="R438" s="650"/>
      <c r="S438" s="218">
        <v>214</v>
      </c>
      <c r="V438">
        <v>137</v>
      </c>
    </row>
    <row r="439" spans="12:22">
      <c r="L439">
        <v>120</v>
      </c>
      <c r="N439" s="649" t="s">
        <v>265</v>
      </c>
      <c r="O439" s="217">
        <v>0.41749999999999998</v>
      </c>
      <c r="R439" s="649" t="s">
        <v>379</v>
      </c>
      <c r="S439" s="217">
        <v>0.37809999999999999</v>
      </c>
      <c r="V439">
        <v>138</v>
      </c>
    </row>
    <row r="440" spans="12:22" ht="15.75" thickBot="1">
      <c r="L440">
        <v>122</v>
      </c>
      <c r="N440" s="650"/>
      <c r="O440" s="218">
        <v>216</v>
      </c>
      <c r="R440" s="650"/>
      <c r="S440" s="218">
        <v>215</v>
      </c>
      <c r="V440">
        <v>139</v>
      </c>
    </row>
    <row r="441" spans="12:22">
      <c r="L441">
        <v>123</v>
      </c>
      <c r="N441" s="649" t="s">
        <v>55</v>
      </c>
      <c r="O441" s="217">
        <v>0.4163</v>
      </c>
      <c r="R441" s="649" t="s">
        <v>299</v>
      </c>
      <c r="S441" s="217">
        <v>0.37319999999999998</v>
      </c>
      <c r="V441">
        <v>140</v>
      </c>
    </row>
    <row r="442" spans="12:22" ht="15.75" thickBot="1">
      <c r="L442">
        <v>124</v>
      </c>
      <c r="N442" s="650"/>
      <c r="O442" s="218">
        <v>217</v>
      </c>
      <c r="R442" s="650"/>
      <c r="S442" s="218">
        <v>216</v>
      </c>
      <c r="V442">
        <v>141</v>
      </c>
    </row>
    <row r="443" spans="12:22">
      <c r="L443">
        <v>125</v>
      </c>
      <c r="N443" s="649" t="s">
        <v>53</v>
      </c>
      <c r="O443" s="217">
        <v>0.4153</v>
      </c>
      <c r="R443" s="649" t="s">
        <v>266</v>
      </c>
      <c r="S443" s="217">
        <v>0.36870000000000003</v>
      </c>
      <c r="V443">
        <v>142</v>
      </c>
    </row>
    <row r="444" spans="12:22" ht="15.75" thickBot="1">
      <c r="L444">
        <v>126</v>
      </c>
      <c r="N444" s="650"/>
      <c r="O444" s="218">
        <v>218</v>
      </c>
      <c r="R444" s="650"/>
      <c r="S444" s="218">
        <v>217</v>
      </c>
      <c r="V444">
        <v>143</v>
      </c>
    </row>
    <row r="445" spans="12:22">
      <c r="L445">
        <v>128</v>
      </c>
      <c r="N445" s="649" t="s">
        <v>50</v>
      </c>
      <c r="O445" s="217">
        <v>0.41499999999999998</v>
      </c>
      <c r="R445" s="649" t="s">
        <v>164</v>
      </c>
      <c r="S445" s="217">
        <v>0.36730000000000002</v>
      </c>
      <c r="V445">
        <v>146</v>
      </c>
    </row>
    <row r="446" spans="12:22" ht="15.75" thickBot="1">
      <c r="L446">
        <v>129</v>
      </c>
      <c r="N446" s="650"/>
      <c r="O446" s="218">
        <v>219</v>
      </c>
      <c r="R446" s="650"/>
      <c r="S446" s="218">
        <v>218</v>
      </c>
      <c r="V446">
        <v>147</v>
      </c>
    </row>
    <row r="447" spans="12:22">
      <c r="L447">
        <v>130</v>
      </c>
      <c r="N447" s="649" t="s">
        <v>344</v>
      </c>
      <c r="O447" s="217">
        <v>0.4128</v>
      </c>
      <c r="R447" s="649" t="s">
        <v>226</v>
      </c>
      <c r="S447" s="217">
        <v>0.36630000000000001</v>
      </c>
      <c r="V447">
        <v>149</v>
      </c>
    </row>
    <row r="448" spans="12:22" ht="15.75" thickBot="1">
      <c r="L448">
        <v>131</v>
      </c>
      <c r="N448" s="650"/>
      <c r="O448" s="218">
        <v>220</v>
      </c>
      <c r="R448" s="650"/>
      <c r="S448" s="218">
        <v>219</v>
      </c>
      <c r="V448">
        <v>150</v>
      </c>
    </row>
    <row r="449" spans="12:22">
      <c r="L449">
        <v>132</v>
      </c>
      <c r="N449" s="649" t="s">
        <v>239</v>
      </c>
      <c r="O449" s="217">
        <v>0.41099999999999998</v>
      </c>
      <c r="R449" s="649" t="s">
        <v>438</v>
      </c>
      <c r="S449" s="217">
        <v>0.36420000000000002</v>
      </c>
      <c r="V449">
        <v>151</v>
      </c>
    </row>
    <row r="450" spans="12:22" ht="15.75" thickBot="1">
      <c r="L450">
        <v>133</v>
      </c>
      <c r="N450" s="650"/>
      <c r="O450" s="218">
        <v>221</v>
      </c>
      <c r="R450" s="650"/>
      <c r="S450" s="218">
        <v>220</v>
      </c>
      <c r="V450">
        <v>152</v>
      </c>
    </row>
    <row r="451" spans="12:22">
      <c r="L451">
        <v>134</v>
      </c>
      <c r="N451" s="649" t="s">
        <v>145</v>
      </c>
      <c r="O451" s="217">
        <v>0.4083</v>
      </c>
      <c r="R451" s="649" t="s">
        <v>83</v>
      </c>
      <c r="S451" s="217">
        <v>0.36309999999999998</v>
      </c>
      <c r="V451">
        <v>153</v>
      </c>
    </row>
    <row r="452" spans="12:22" ht="15.75" thickBot="1">
      <c r="L452">
        <v>136</v>
      </c>
      <c r="N452" s="650"/>
      <c r="O452" s="218">
        <v>222</v>
      </c>
      <c r="R452" s="650"/>
      <c r="S452" s="218">
        <v>221</v>
      </c>
      <c r="V452">
        <v>154</v>
      </c>
    </row>
    <row r="453" spans="12:22">
      <c r="L453">
        <v>137</v>
      </c>
      <c r="N453" s="649" t="s">
        <v>98</v>
      </c>
      <c r="O453" s="217">
        <v>0.40749999999999997</v>
      </c>
      <c r="R453" s="649" t="s">
        <v>261</v>
      </c>
      <c r="S453" s="217">
        <v>0.36230000000000001</v>
      </c>
      <c r="V453">
        <v>155</v>
      </c>
    </row>
    <row r="454" spans="12:22" ht="15.75" thickBot="1">
      <c r="L454">
        <v>138</v>
      </c>
      <c r="N454" s="650"/>
      <c r="O454" s="218">
        <v>223</v>
      </c>
      <c r="R454" s="650"/>
      <c r="S454" s="218">
        <v>222</v>
      </c>
      <c r="V454">
        <v>156</v>
      </c>
    </row>
    <row r="455" spans="12:22">
      <c r="L455">
        <v>139</v>
      </c>
      <c r="N455" s="649" t="s">
        <v>349</v>
      </c>
      <c r="O455" s="217">
        <v>0.39800000000000002</v>
      </c>
      <c r="R455" s="649" t="s">
        <v>351</v>
      </c>
      <c r="S455" s="217">
        <v>0.35809999999999997</v>
      </c>
      <c r="V455">
        <v>157</v>
      </c>
    </row>
    <row r="456" spans="12:22" ht="15.75" thickBot="1">
      <c r="L456">
        <v>141</v>
      </c>
      <c r="N456" s="650"/>
      <c r="O456" s="218">
        <v>224</v>
      </c>
      <c r="R456" s="650"/>
      <c r="S456" s="218">
        <v>223</v>
      </c>
      <c r="V456">
        <v>158</v>
      </c>
    </row>
    <row r="457" spans="12:22">
      <c r="L457">
        <v>143</v>
      </c>
      <c r="N457" s="649" t="s">
        <v>341</v>
      </c>
      <c r="O457" s="217">
        <v>0.39419999999999999</v>
      </c>
      <c r="R457" s="649" t="s">
        <v>194</v>
      </c>
      <c r="S457" s="217">
        <v>0.3569</v>
      </c>
      <c r="V457">
        <v>159</v>
      </c>
    </row>
    <row r="458" spans="12:22" ht="15.75" thickBot="1">
      <c r="L458">
        <v>144</v>
      </c>
      <c r="N458" s="650"/>
      <c r="O458" s="218">
        <v>225</v>
      </c>
      <c r="R458" s="650"/>
      <c r="S458" s="218">
        <v>224</v>
      </c>
      <c r="V458">
        <v>160</v>
      </c>
    </row>
    <row r="459" spans="12:22" ht="15.75" thickBot="1">
      <c r="L459">
        <v>145</v>
      </c>
      <c r="N459" s="63" t="s">
        <v>23</v>
      </c>
      <c r="O459" s="64" t="s">
        <v>417</v>
      </c>
      <c r="R459" s="13" t="s">
        <v>65</v>
      </c>
      <c r="S459" s="217">
        <v>0.3569</v>
      </c>
      <c r="V459">
        <v>161</v>
      </c>
    </row>
    <row r="460" spans="12:22" ht="15.75" thickBot="1">
      <c r="L460">
        <v>146</v>
      </c>
      <c r="N460" s="649" t="s">
        <v>319</v>
      </c>
      <c r="O460" s="217">
        <v>0.3931</v>
      </c>
      <c r="R460" s="14" t="s">
        <v>433</v>
      </c>
      <c r="S460" s="218">
        <v>225</v>
      </c>
      <c r="V460">
        <v>162</v>
      </c>
    </row>
    <row r="461" spans="12:22" ht="15.75" thickBot="1">
      <c r="L461">
        <v>147</v>
      </c>
      <c r="N461" s="650"/>
      <c r="O461" s="218">
        <v>226</v>
      </c>
      <c r="R461" s="63" t="s">
        <v>23</v>
      </c>
      <c r="S461" s="64" t="s">
        <v>417</v>
      </c>
      <c r="V461">
        <v>163</v>
      </c>
    </row>
    <row r="462" spans="12:22">
      <c r="L462">
        <v>148</v>
      </c>
      <c r="N462" s="649" t="s">
        <v>36</v>
      </c>
      <c r="O462" s="217">
        <v>0.38819999999999999</v>
      </c>
      <c r="R462" s="649" t="s">
        <v>124</v>
      </c>
      <c r="S462" s="217">
        <v>0.35539999999999999</v>
      </c>
      <c r="V462">
        <v>164</v>
      </c>
    </row>
    <row r="463" spans="12:22" ht="15.75" thickBot="1">
      <c r="L463">
        <v>150</v>
      </c>
      <c r="N463" s="650"/>
      <c r="O463" s="218">
        <v>227</v>
      </c>
      <c r="R463" s="650"/>
      <c r="S463" s="218">
        <v>226</v>
      </c>
      <c r="V463">
        <v>165</v>
      </c>
    </row>
    <row r="464" spans="12:22">
      <c r="L464">
        <v>151</v>
      </c>
      <c r="N464" s="649" t="s">
        <v>116</v>
      </c>
      <c r="O464" s="217">
        <v>0.38690000000000002</v>
      </c>
      <c r="R464" s="649" t="s">
        <v>134</v>
      </c>
      <c r="S464" s="217">
        <v>0.35510000000000003</v>
      </c>
      <c r="V464">
        <v>166</v>
      </c>
    </row>
    <row r="465" spans="12:22" ht="15.75" thickBot="1">
      <c r="L465">
        <v>152</v>
      </c>
      <c r="N465" s="650"/>
      <c r="O465" s="218">
        <v>228</v>
      </c>
      <c r="R465" s="650"/>
      <c r="S465" s="218">
        <v>227</v>
      </c>
      <c r="V465">
        <v>167</v>
      </c>
    </row>
    <row r="466" spans="12:22">
      <c r="L466">
        <v>153</v>
      </c>
      <c r="N466" s="649" t="s">
        <v>150</v>
      </c>
      <c r="O466" s="217">
        <v>0.38540000000000002</v>
      </c>
      <c r="R466" s="649" t="s">
        <v>172</v>
      </c>
      <c r="S466" s="217">
        <v>0.35249999999999998</v>
      </c>
      <c r="V466">
        <v>168</v>
      </c>
    </row>
    <row r="467" spans="12:22" ht="15.75" thickBot="1">
      <c r="L467">
        <v>154</v>
      </c>
      <c r="N467" s="650"/>
      <c r="O467" s="218">
        <v>229</v>
      </c>
      <c r="R467" s="650"/>
      <c r="S467" s="218">
        <v>228</v>
      </c>
      <c r="V467">
        <v>169</v>
      </c>
    </row>
    <row r="468" spans="12:22">
      <c r="L468">
        <v>155</v>
      </c>
      <c r="N468" s="649" t="s">
        <v>219</v>
      </c>
      <c r="O468" s="217">
        <v>0.3846</v>
      </c>
      <c r="R468" s="649" t="s">
        <v>177</v>
      </c>
      <c r="S468" s="217">
        <v>0.35060000000000002</v>
      </c>
      <c r="V468">
        <v>171</v>
      </c>
    </row>
    <row r="469" spans="12:22" ht="15.75" thickBot="1">
      <c r="L469">
        <v>156</v>
      </c>
      <c r="N469" s="650"/>
      <c r="O469" s="218">
        <v>230</v>
      </c>
      <c r="R469" s="650"/>
      <c r="S469" s="218">
        <v>229</v>
      </c>
      <c r="V469">
        <v>172</v>
      </c>
    </row>
    <row r="470" spans="12:22">
      <c r="L470">
        <v>157</v>
      </c>
      <c r="N470" s="649" t="s">
        <v>76</v>
      </c>
      <c r="O470" s="217">
        <v>0.38219999999999998</v>
      </c>
      <c r="R470" s="649" t="s">
        <v>327</v>
      </c>
      <c r="S470" s="217">
        <v>0.34770000000000001</v>
      </c>
      <c r="V470">
        <v>173</v>
      </c>
    </row>
    <row r="471" spans="12:22" ht="15.75" thickBot="1">
      <c r="L471">
        <v>158</v>
      </c>
      <c r="N471" s="650"/>
      <c r="O471" s="218">
        <v>231</v>
      </c>
      <c r="R471" s="650"/>
      <c r="S471" s="218">
        <v>230</v>
      </c>
      <c r="V471">
        <v>174</v>
      </c>
    </row>
    <row r="472" spans="12:22">
      <c r="L472">
        <v>159</v>
      </c>
      <c r="N472" s="649" t="s">
        <v>364</v>
      </c>
      <c r="O472" s="217">
        <v>0.37809999999999999</v>
      </c>
      <c r="R472" s="649" t="s">
        <v>348</v>
      </c>
      <c r="S472" s="217">
        <v>0.34749999999999998</v>
      </c>
      <c r="V472">
        <v>175</v>
      </c>
    </row>
    <row r="473" spans="12:22" ht="15.75" thickBot="1">
      <c r="L473">
        <v>161</v>
      </c>
      <c r="N473" s="650"/>
      <c r="O473" s="218">
        <v>232</v>
      </c>
      <c r="R473" s="650"/>
      <c r="S473" s="218">
        <v>231</v>
      </c>
      <c r="V473">
        <v>177</v>
      </c>
    </row>
    <row r="474" spans="12:22">
      <c r="L474">
        <v>162</v>
      </c>
      <c r="N474" s="649" t="s">
        <v>305</v>
      </c>
      <c r="O474" s="217">
        <v>0.37530000000000002</v>
      </c>
      <c r="R474" s="649" t="s">
        <v>203</v>
      </c>
      <c r="S474" s="217">
        <v>0.3463</v>
      </c>
      <c r="V474">
        <v>178</v>
      </c>
    </row>
    <row r="475" spans="12:22" ht="15.75" thickBot="1">
      <c r="L475">
        <v>163</v>
      </c>
      <c r="N475" s="650"/>
      <c r="O475" s="218">
        <v>233</v>
      </c>
      <c r="R475" s="650"/>
      <c r="S475" s="218">
        <v>232</v>
      </c>
      <c r="V475">
        <v>179</v>
      </c>
    </row>
    <row r="476" spans="12:22">
      <c r="L476">
        <v>164</v>
      </c>
      <c r="N476" s="649" t="s">
        <v>304</v>
      </c>
      <c r="O476" s="217">
        <v>0.373</v>
      </c>
      <c r="R476" s="13" t="s">
        <v>233</v>
      </c>
      <c r="S476" s="217">
        <v>0.34570000000000001</v>
      </c>
      <c r="V476">
        <v>180</v>
      </c>
    </row>
    <row r="477" spans="12:22" ht="15.75" thickBot="1">
      <c r="L477">
        <v>165</v>
      </c>
      <c r="N477" s="650"/>
      <c r="O477" s="218">
        <v>234</v>
      </c>
      <c r="R477" s="14" t="s">
        <v>430</v>
      </c>
      <c r="S477" s="218">
        <v>233</v>
      </c>
      <c r="V477">
        <v>181</v>
      </c>
    </row>
    <row r="478" spans="12:22">
      <c r="L478">
        <v>167</v>
      </c>
      <c r="N478" s="649" t="s">
        <v>141</v>
      </c>
      <c r="O478" s="217">
        <v>0.37119999999999997</v>
      </c>
      <c r="R478" s="649" t="s">
        <v>49</v>
      </c>
      <c r="S478" s="217">
        <v>0.34549999999999997</v>
      </c>
      <c r="V478">
        <v>182</v>
      </c>
    </row>
    <row r="479" spans="12:22" ht="15.75" thickBot="1">
      <c r="L479">
        <v>168</v>
      </c>
      <c r="N479" s="650"/>
      <c r="O479" s="218">
        <v>235</v>
      </c>
      <c r="R479" s="650"/>
      <c r="S479" s="218">
        <v>234</v>
      </c>
      <c r="V479">
        <v>183</v>
      </c>
    </row>
    <row r="480" spans="12:22">
      <c r="L480">
        <v>169</v>
      </c>
      <c r="N480" s="649" t="s">
        <v>351</v>
      </c>
      <c r="O480" s="217">
        <v>0.37030000000000002</v>
      </c>
      <c r="R480" s="649" t="s">
        <v>356</v>
      </c>
      <c r="S480" s="217">
        <v>0.34399999999999997</v>
      </c>
      <c r="V480">
        <v>184</v>
      </c>
    </row>
    <row r="481" spans="12:22" ht="15.75" thickBot="1">
      <c r="L481">
        <v>170</v>
      </c>
      <c r="N481" s="650"/>
      <c r="O481" s="218">
        <v>236</v>
      </c>
      <c r="R481" s="650"/>
      <c r="S481" s="218">
        <v>235</v>
      </c>
      <c r="V481">
        <v>185</v>
      </c>
    </row>
    <row r="482" spans="12:22">
      <c r="L482">
        <v>171</v>
      </c>
      <c r="N482" s="649" t="s">
        <v>297</v>
      </c>
      <c r="O482" s="217">
        <v>0.36959999999999998</v>
      </c>
      <c r="R482" s="649" t="s">
        <v>150</v>
      </c>
      <c r="S482" s="217">
        <v>0.3387</v>
      </c>
      <c r="V482">
        <v>186</v>
      </c>
    </row>
    <row r="483" spans="12:22" ht="15.75" thickBot="1">
      <c r="L483">
        <v>172</v>
      </c>
      <c r="N483" s="650"/>
      <c r="O483" s="218">
        <v>237</v>
      </c>
      <c r="R483" s="650"/>
      <c r="S483" s="218">
        <v>236</v>
      </c>
      <c r="V483">
        <v>187</v>
      </c>
    </row>
    <row r="484" spans="12:22">
      <c r="L484">
        <v>173</v>
      </c>
      <c r="N484" s="649" t="s">
        <v>289</v>
      </c>
      <c r="O484" s="217">
        <v>0.36959999999999998</v>
      </c>
      <c r="R484" s="649" t="s">
        <v>145</v>
      </c>
      <c r="S484" s="217">
        <v>0.33860000000000001</v>
      </c>
      <c r="V484">
        <v>188</v>
      </c>
    </row>
    <row r="485" spans="12:22" ht="15.75" thickBot="1">
      <c r="L485">
        <v>174</v>
      </c>
      <c r="N485" s="650"/>
      <c r="O485" s="218">
        <v>238</v>
      </c>
      <c r="R485" s="650"/>
      <c r="S485" s="218">
        <v>237</v>
      </c>
      <c r="V485">
        <v>189</v>
      </c>
    </row>
    <row r="486" spans="12:22">
      <c r="L486">
        <v>175</v>
      </c>
      <c r="N486" s="13" t="s">
        <v>37</v>
      </c>
      <c r="O486" s="217">
        <v>0.36809999999999998</v>
      </c>
      <c r="R486" s="649" t="s">
        <v>304</v>
      </c>
      <c r="S486" s="217">
        <v>0.3357</v>
      </c>
      <c r="V486">
        <v>190</v>
      </c>
    </row>
    <row r="487" spans="12:22" ht="15.75" thickBot="1">
      <c r="L487">
        <v>176</v>
      </c>
      <c r="N487" s="14" t="s">
        <v>422</v>
      </c>
      <c r="O487" s="218">
        <v>239</v>
      </c>
      <c r="R487" s="650"/>
      <c r="S487" s="218">
        <v>238</v>
      </c>
      <c r="V487">
        <v>191</v>
      </c>
    </row>
    <row r="488" spans="12:22">
      <c r="L488">
        <v>177</v>
      </c>
      <c r="N488" s="649" t="s">
        <v>391</v>
      </c>
      <c r="O488" s="217">
        <v>0.36049999999999999</v>
      </c>
      <c r="R488" s="649" t="s">
        <v>292</v>
      </c>
      <c r="S488" s="217">
        <v>0.33539999999999998</v>
      </c>
      <c r="V488">
        <v>192</v>
      </c>
    </row>
    <row r="489" spans="12:22" ht="15.75" thickBot="1">
      <c r="L489">
        <v>178</v>
      </c>
      <c r="N489" s="650"/>
      <c r="O489" s="218">
        <v>240</v>
      </c>
      <c r="R489" s="650"/>
      <c r="S489" s="218">
        <v>239</v>
      </c>
      <c r="V489">
        <v>194</v>
      </c>
    </row>
    <row r="490" spans="12:22">
      <c r="L490">
        <v>179</v>
      </c>
      <c r="N490" s="649" t="s">
        <v>440</v>
      </c>
      <c r="O490" s="217">
        <v>0.36009999999999998</v>
      </c>
      <c r="R490" s="649" t="s">
        <v>230</v>
      </c>
      <c r="S490" s="217">
        <v>0.33360000000000001</v>
      </c>
      <c r="V490">
        <v>195</v>
      </c>
    </row>
    <row r="491" spans="12:22" ht="15.75" thickBot="1">
      <c r="L491">
        <v>180</v>
      </c>
      <c r="N491" s="650"/>
      <c r="O491" s="218">
        <v>241</v>
      </c>
      <c r="R491" s="650"/>
      <c r="S491" s="218">
        <v>240</v>
      </c>
      <c r="V491">
        <v>196</v>
      </c>
    </row>
    <row r="492" spans="12:22">
      <c r="L492">
        <v>181</v>
      </c>
      <c r="N492" s="649" t="s">
        <v>231</v>
      </c>
      <c r="O492" s="217">
        <v>0.35970000000000002</v>
      </c>
      <c r="R492" s="649" t="s">
        <v>98</v>
      </c>
      <c r="S492" s="217">
        <v>0.33350000000000002</v>
      </c>
      <c r="V492">
        <v>197</v>
      </c>
    </row>
    <row r="493" spans="12:22" ht="15.75" thickBot="1">
      <c r="L493">
        <v>182</v>
      </c>
      <c r="N493" s="650"/>
      <c r="O493" s="218">
        <v>242</v>
      </c>
      <c r="R493" s="650"/>
      <c r="S493" s="218">
        <v>241</v>
      </c>
      <c r="V493">
        <v>198</v>
      </c>
    </row>
    <row r="494" spans="12:22">
      <c r="L494">
        <v>183</v>
      </c>
      <c r="N494" s="649" t="s">
        <v>172</v>
      </c>
      <c r="O494" s="217">
        <v>0.35749999999999998</v>
      </c>
      <c r="R494" s="649" t="s">
        <v>183</v>
      </c>
      <c r="S494" s="217">
        <v>0.3322</v>
      </c>
      <c r="V494">
        <v>199</v>
      </c>
    </row>
    <row r="495" spans="12:22" ht="15.75" thickBot="1">
      <c r="L495">
        <v>185</v>
      </c>
      <c r="N495" s="650"/>
      <c r="O495" s="218">
        <v>243</v>
      </c>
      <c r="R495" s="650"/>
      <c r="S495" s="218">
        <v>242</v>
      </c>
      <c r="V495">
        <v>201</v>
      </c>
    </row>
    <row r="496" spans="12:22">
      <c r="L496">
        <v>186</v>
      </c>
      <c r="N496" s="649" t="s">
        <v>296</v>
      </c>
      <c r="O496" s="217">
        <v>0.35570000000000002</v>
      </c>
      <c r="R496" s="649" t="s">
        <v>259</v>
      </c>
      <c r="S496" s="217">
        <v>0.32900000000000001</v>
      </c>
      <c r="V496">
        <v>202</v>
      </c>
    </row>
    <row r="497" spans="12:22" ht="15.75" thickBot="1">
      <c r="L497">
        <v>187</v>
      </c>
      <c r="N497" s="650"/>
      <c r="O497" s="218">
        <v>244</v>
      </c>
      <c r="R497" s="650"/>
      <c r="S497" s="218">
        <v>243</v>
      </c>
      <c r="V497">
        <v>203</v>
      </c>
    </row>
    <row r="498" spans="12:22">
      <c r="L498">
        <v>189</v>
      </c>
      <c r="N498" s="649" t="s">
        <v>441</v>
      </c>
      <c r="O498" s="217">
        <v>0.35020000000000001</v>
      </c>
      <c r="R498" s="649" t="s">
        <v>192</v>
      </c>
      <c r="S498" s="217">
        <v>0.32579999999999998</v>
      </c>
      <c r="V498">
        <v>204</v>
      </c>
    </row>
    <row r="499" spans="12:22" ht="15.75" thickBot="1">
      <c r="L499">
        <v>190</v>
      </c>
      <c r="N499" s="650"/>
      <c r="O499" s="218">
        <v>245</v>
      </c>
      <c r="R499" s="650"/>
      <c r="S499" s="218">
        <v>244</v>
      </c>
      <c r="V499">
        <v>205</v>
      </c>
    </row>
    <row r="500" spans="12:22">
      <c r="L500">
        <v>191</v>
      </c>
      <c r="N500" s="649" t="s">
        <v>379</v>
      </c>
      <c r="O500" s="217">
        <v>0.3498</v>
      </c>
      <c r="R500" s="649" t="s">
        <v>155</v>
      </c>
      <c r="S500" s="217">
        <v>0.32469999999999999</v>
      </c>
      <c r="V500">
        <v>207</v>
      </c>
    </row>
    <row r="501" spans="12:22" ht="15.75" thickBot="1">
      <c r="L501">
        <v>192</v>
      </c>
      <c r="N501" s="650"/>
      <c r="O501" s="218">
        <v>246</v>
      </c>
      <c r="R501" s="650"/>
      <c r="S501" s="218">
        <v>245</v>
      </c>
      <c r="V501">
        <v>208</v>
      </c>
    </row>
    <row r="502" spans="12:22">
      <c r="L502">
        <v>194</v>
      </c>
      <c r="N502" s="649" t="s">
        <v>188</v>
      </c>
      <c r="O502" s="217">
        <v>0.34899999999999998</v>
      </c>
      <c r="R502" s="649" t="s">
        <v>319</v>
      </c>
      <c r="S502" s="217">
        <v>0.32029999999999997</v>
      </c>
      <c r="V502">
        <v>209</v>
      </c>
    </row>
    <row r="503" spans="12:22" ht="15.75" thickBot="1">
      <c r="L503">
        <v>196</v>
      </c>
      <c r="N503" s="650"/>
      <c r="O503" s="218">
        <v>247</v>
      </c>
      <c r="R503" s="650"/>
      <c r="S503" s="218">
        <v>246</v>
      </c>
      <c r="V503">
        <v>210</v>
      </c>
    </row>
    <row r="504" spans="12:22">
      <c r="L504">
        <v>197</v>
      </c>
      <c r="N504" s="649" t="s">
        <v>263</v>
      </c>
      <c r="O504" s="217">
        <v>0.34849999999999998</v>
      </c>
      <c r="R504" s="649" t="s">
        <v>302</v>
      </c>
      <c r="S504" s="217">
        <v>0.31890000000000002</v>
      </c>
      <c r="V504">
        <v>211</v>
      </c>
    </row>
    <row r="505" spans="12:22" ht="15.75" thickBot="1">
      <c r="L505">
        <v>198</v>
      </c>
      <c r="N505" s="650"/>
      <c r="O505" s="218">
        <v>248</v>
      </c>
      <c r="R505" s="650"/>
      <c r="S505" s="218">
        <v>247</v>
      </c>
      <c r="V505">
        <v>212</v>
      </c>
    </row>
    <row r="506" spans="12:22">
      <c r="L506">
        <v>199</v>
      </c>
      <c r="N506" s="649" t="s">
        <v>218</v>
      </c>
      <c r="O506" s="217">
        <v>0.3427</v>
      </c>
      <c r="R506" s="649" t="s">
        <v>42</v>
      </c>
      <c r="S506" s="217">
        <v>0.31530000000000002</v>
      </c>
      <c r="V506">
        <v>213</v>
      </c>
    </row>
    <row r="507" spans="12:22" ht="15.75" thickBot="1">
      <c r="L507">
        <v>200</v>
      </c>
      <c r="N507" s="650"/>
      <c r="O507" s="218">
        <v>249</v>
      </c>
      <c r="R507" s="650"/>
      <c r="S507" s="218">
        <v>248</v>
      </c>
      <c r="V507">
        <v>214</v>
      </c>
    </row>
    <row r="508" spans="12:22">
      <c r="L508">
        <v>201</v>
      </c>
      <c r="N508" s="649" t="s">
        <v>376</v>
      </c>
      <c r="O508" s="217">
        <v>0.33679999999999999</v>
      </c>
      <c r="R508" s="649" t="s">
        <v>131</v>
      </c>
      <c r="S508" s="217">
        <v>0.31359999999999999</v>
      </c>
      <c r="V508">
        <v>215</v>
      </c>
    </row>
    <row r="509" spans="12:22" ht="15.75" thickBot="1">
      <c r="L509">
        <v>202</v>
      </c>
      <c r="N509" s="650"/>
      <c r="O509" s="218">
        <v>250</v>
      </c>
      <c r="R509" s="650"/>
      <c r="S509" s="218">
        <v>249</v>
      </c>
      <c r="V509">
        <v>216</v>
      </c>
    </row>
    <row r="510" spans="12:22" ht="15.75" thickBot="1">
      <c r="L510">
        <v>203</v>
      </c>
      <c r="N510" s="63" t="s">
        <v>23</v>
      </c>
      <c r="O510" s="64" t="s">
        <v>417</v>
      </c>
      <c r="R510" s="649" t="s">
        <v>307</v>
      </c>
      <c r="S510" s="217">
        <v>0.31180000000000002</v>
      </c>
      <c r="V510">
        <v>217</v>
      </c>
    </row>
    <row r="511" spans="12:22" ht="15.75" thickBot="1">
      <c r="L511">
        <v>204</v>
      </c>
      <c r="N511" s="649" t="s">
        <v>274</v>
      </c>
      <c r="O511" s="217">
        <v>0.33350000000000002</v>
      </c>
      <c r="R511" s="650"/>
      <c r="S511" s="218">
        <v>250</v>
      </c>
      <c r="V511">
        <v>218</v>
      </c>
    </row>
    <row r="512" spans="12:22" ht="15.75" thickBot="1">
      <c r="L512">
        <v>206</v>
      </c>
      <c r="N512" s="650"/>
      <c r="O512" s="218">
        <v>251</v>
      </c>
      <c r="R512" s="63" t="s">
        <v>23</v>
      </c>
      <c r="S512" s="64" t="s">
        <v>417</v>
      </c>
      <c r="V512">
        <v>219</v>
      </c>
    </row>
    <row r="513" spans="12:22">
      <c r="L513">
        <v>207</v>
      </c>
      <c r="N513" s="649" t="s">
        <v>62</v>
      </c>
      <c r="O513" s="215">
        <v>0.33189999999999997</v>
      </c>
      <c r="R513" s="649" t="s">
        <v>268</v>
      </c>
      <c r="S513" s="217">
        <v>0.30709999999999998</v>
      </c>
      <c r="V513">
        <v>220</v>
      </c>
    </row>
    <row r="514" spans="12:22" ht="15.75" thickBot="1">
      <c r="L514">
        <v>208</v>
      </c>
      <c r="N514" s="650"/>
      <c r="O514" s="216">
        <v>252</v>
      </c>
      <c r="R514" s="650"/>
      <c r="S514" s="218">
        <v>251</v>
      </c>
      <c r="V514">
        <v>221</v>
      </c>
    </row>
    <row r="515" spans="12:22">
      <c r="L515">
        <v>209</v>
      </c>
      <c r="N515" s="649" t="s">
        <v>326</v>
      </c>
      <c r="O515" s="219">
        <v>0.32950000000000002</v>
      </c>
      <c r="R515" s="649" t="s">
        <v>305</v>
      </c>
      <c r="S515" s="215">
        <v>0.30690000000000001</v>
      </c>
      <c r="V515">
        <v>222</v>
      </c>
    </row>
    <row r="516" spans="12:22" ht="15.75" thickBot="1">
      <c r="L516">
        <v>210</v>
      </c>
      <c r="N516" s="650"/>
      <c r="O516" s="220">
        <v>253</v>
      </c>
      <c r="R516" s="650"/>
      <c r="S516" s="216">
        <v>252</v>
      </c>
      <c r="V516">
        <v>223</v>
      </c>
    </row>
    <row r="517" spans="12:22">
      <c r="L517">
        <v>212</v>
      </c>
      <c r="N517" s="649" t="s">
        <v>194</v>
      </c>
      <c r="O517" s="221">
        <v>0.32700000000000001</v>
      </c>
      <c r="R517" s="649" t="s">
        <v>296</v>
      </c>
      <c r="S517" s="219">
        <v>0.30649999999999999</v>
      </c>
      <c r="V517">
        <v>224</v>
      </c>
    </row>
    <row r="518" spans="12:22" ht="15.75" thickBot="1">
      <c r="L518">
        <v>213</v>
      </c>
      <c r="N518" s="650"/>
      <c r="O518" s="222">
        <v>254</v>
      </c>
      <c r="R518" s="650"/>
      <c r="S518" s="220">
        <v>253</v>
      </c>
      <c r="V518">
        <v>226</v>
      </c>
    </row>
    <row r="519" spans="12:22">
      <c r="L519">
        <v>214</v>
      </c>
      <c r="N519" s="649" t="s">
        <v>169</v>
      </c>
      <c r="O519" s="223">
        <v>0.32540000000000002</v>
      </c>
      <c r="R519" s="649" t="s">
        <v>242</v>
      </c>
      <c r="S519" s="221">
        <v>0.30259999999999998</v>
      </c>
      <c r="V519">
        <v>227</v>
      </c>
    </row>
    <row r="520" spans="12:22" ht="15.75" thickBot="1">
      <c r="L520">
        <v>215</v>
      </c>
      <c r="N520" s="650"/>
      <c r="O520" s="224">
        <v>255</v>
      </c>
      <c r="R520" s="650"/>
      <c r="S520" s="222">
        <v>254</v>
      </c>
      <c r="V520">
        <v>228</v>
      </c>
    </row>
    <row r="521" spans="12:22">
      <c r="L521">
        <v>216</v>
      </c>
      <c r="N521" s="649" t="s">
        <v>350</v>
      </c>
      <c r="O521" s="225">
        <v>0.32169999999999999</v>
      </c>
      <c r="R521" s="649" t="s">
        <v>306</v>
      </c>
      <c r="S521" s="223">
        <v>0.30209999999999998</v>
      </c>
      <c r="V521">
        <v>229</v>
      </c>
    </row>
    <row r="522" spans="12:22" ht="15.75" thickBot="1">
      <c r="L522">
        <v>217</v>
      </c>
      <c r="N522" s="650"/>
      <c r="O522" s="226">
        <v>256</v>
      </c>
      <c r="R522" s="650"/>
      <c r="S522" s="224">
        <v>255</v>
      </c>
      <c r="V522">
        <v>230</v>
      </c>
    </row>
    <row r="523" spans="12:22">
      <c r="L523">
        <v>218</v>
      </c>
      <c r="N523" s="649" t="s">
        <v>226</v>
      </c>
      <c r="O523" s="227">
        <v>0.32100000000000001</v>
      </c>
      <c r="R523" s="649" t="s">
        <v>154</v>
      </c>
      <c r="S523" s="225">
        <v>0.3019</v>
      </c>
      <c r="V523">
        <v>231</v>
      </c>
    </row>
    <row r="524" spans="12:22" ht="15.75" thickBot="1">
      <c r="L524">
        <v>219</v>
      </c>
      <c r="N524" s="650"/>
      <c r="O524" s="228">
        <v>257</v>
      </c>
      <c r="R524" s="650"/>
      <c r="S524" s="226">
        <v>256</v>
      </c>
      <c r="V524">
        <v>232</v>
      </c>
    </row>
    <row r="525" spans="12:22">
      <c r="L525">
        <v>220</v>
      </c>
      <c r="N525" s="649" t="s">
        <v>267</v>
      </c>
      <c r="O525" s="229">
        <v>0.31859999999999999</v>
      </c>
      <c r="R525" s="649" t="s">
        <v>70</v>
      </c>
      <c r="S525" s="227">
        <v>0.3009</v>
      </c>
      <c r="V525">
        <v>234</v>
      </c>
    </row>
    <row r="526" spans="12:22" ht="15.75" thickBot="1">
      <c r="L526">
        <v>221</v>
      </c>
      <c r="N526" s="650"/>
      <c r="O526" s="230">
        <v>258</v>
      </c>
      <c r="R526" s="650"/>
      <c r="S526" s="228">
        <v>257</v>
      </c>
      <c r="V526">
        <v>235</v>
      </c>
    </row>
    <row r="527" spans="12:22">
      <c r="L527">
        <v>222</v>
      </c>
      <c r="N527" s="649" t="s">
        <v>240</v>
      </c>
      <c r="O527" s="229">
        <v>0.31569999999999998</v>
      </c>
      <c r="R527" s="649" t="s">
        <v>349</v>
      </c>
      <c r="S527" s="229">
        <v>0.30030000000000001</v>
      </c>
      <c r="V527">
        <v>236</v>
      </c>
    </row>
    <row r="528" spans="12:22" ht="15.75" thickBot="1">
      <c r="L528">
        <v>223</v>
      </c>
      <c r="N528" s="650"/>
      <c r="O528" s="230">
        <v>259</v>
      </c>
      <c r="R528" s="650"/>
      <c r="S528" s="230">
        <v>258</v>
      </c>
      <c r="V528">
        <v>237</v>
      </c>
    </row>
    <row r="529" spans="12:22">
      <c r="L529">
        <v>224</v>
      </c>
      <c r="N529" s="649" t="s">
        <v>120</v>
      </c>
      <c r="O529" s="231">
        <v>0.311</v>
      </c>
      <c r="R529" s="649" t="s">
        <v>236</v>
      </c>
      <c r="S529" s="229">
        <v>0.29530000000000001</v>
      </c>
      <c r="V529">
        <v>238</v>
      </c>
    </row>
    <row r="530" spans="12:22" ht="15.75" thickBot="1">
      <c r="L530">
        <v>225</v>
      </c>
      <c r="N530" s="650"/>
      <c r="O530" s="232">
        <v>260</v>
      </c>
      <c r="R530" s="650"/>
      <c r="S530" s="230">
        <v>259</v>
      </c>
      <c r="V530">
        <v>239</v>
      </c>
    </row>
    <row r="531" spans="12:22">
      <c r="L531">
        <v>226</v>
      </c>
      <c r="N531" s="649" t="s">
        <v>143</v>
      </c>
      <c r="O531" s="233">
        <v>0.30270000000000002</v>
      </c>
      <c r="R531" s="649" t="s">
        <v>41</v>
      </c>
      <c r="S531" s="231">
        <v>0.2928</v>
      </c>
      <c r="V531">
        <v>240</v>
      </c>
    </row>
    <row r="532" spans="12:22" ht="15.75" thickBot="1">
      <c r="L532">
        <v>227</v>
      </c>
      <c r="N532" s="650"/>
      <c r="O532" s="234">
        <v>261</v>
      </c>
      <c r="R532" s="650"/>
      <c r="S532" s="232">
        <v>260</v>
      </c>
      <c r="V532">
        <v>241</v>
      </c>
    </row>
    <row r="533" spans="12:22">
      <c r="L533">
        <v>228</v>
      </c>
      <c r="N533" s="649" t="s">
        <v>134</v>
      </c>
      <c r="O533" s="235">
        <v>0.30249999999999999</v>
      </c>
      <c r="R533" s="649" t="s">
        <v>276</v>
      </c>
      <c r="S533" s="233">
        <v>0.29239999999999999</v>
      </c>
      <c r="V533">
        <v>242</v>
      </c>
    </row>
    <row r="534" spans="12:22" ht="15.75" thickBot="1">
      <c r="L534">
        <v>229</v>
      </c>
      <c r="N534" s="650"/>
      <c r="O534" s="236">
        <v>262</v>
      </c>
      <c r="R534" s="650"/>
      <c r="S534" s="234">
        <v>261</v>
      </c>
      <c r="V534">
        <v>243</v>
      </c>
    </row>
    <row r="535" spans="12:22">
      <c r="L535">
        <v>230</v>
      </c>
      <c r="N535" s="649" t="s">
        <v>42</v>
      </c>
      <c r="O535" s="237">
        <v>0.30209999999999998</v>
      </c>
      <c r="R535" s="649" t="s">
        <v>315</v>
      </c>
      <c r="S535" s="235">
        <v>0.2923</v>
      </c>
      <c r="V535">
        <v>244</v>
      </c>
    </row>
    <row r="536" spans="12:22" ht="15.75" thickBot="1">
      <c r="L536">
        <v>231</v>
      </c>
      <c r="N536" s="650"/>
      <c r="O536" s="238">
        <v>263</v>
      </c>
      <c r="R536" s="650"/>
      <c r="S536" s="236">
        <v>262</v>
      </c>
      <c r="V536">
        <v>245</v>
      </c>
    </row>
    <row r="537" spans="12:22">
      <c r="L537">
        <v>232</v>
      </c>
      <c r="N537" s="649" t="s">
        <v>260</v>
      </c>
      <c r="O537" s="239">
        <v>0.30099999999999999</v>
      </c>
      <c r="R537" s="649" t="s">
        <v>191</v>
      </c>
      <c r="S537" s="237">
        <v>0.29210000000000003</v>
      </c>
      <c r="V537">
        <v>246</v>
      </c>
    </row>
    <row r="538" spans="12:22" ht="15.75" thickBot="1">
      <c r="L538">
        <v>233</v>
      </c>
      <c r="N538" s="650"/>
      <c r="O538" s="240">
        <v>264</v>
      </c>
      <c r="R538" s="650"/>
      <c r="S538" s="238">
        <v>263</v>
      </c>
      <c r="V538">
        <v>247</v>
      </c>
    </row>
    <row r="539" spans="12:22">
      <c r="L539">
        <v>234</v>
      </c>
      <c r="N539" s="649" t="s">
        <v>278</v>
      </c>
      <c r="O539" s="239">
        <v>0.29670000000000002</v>
      </c>
      <c r="R539" s="649" t="s">
        <v>391</v>
      </c>
      <c r="S539" s="239">
        <v>0.28520000000000001</v>
      </c>
      <c r="V539">
        <v>248</v>
      </c>
    </row>
    <row r="540" spans="12:22" ht="15.75" thickBot="1">
      <c r="L540">
        <v>235</v>
      </c>
      <c r="N540" s="650"/>
      <c r="O540" s="240">
        <v>265</v>
      </c>
      <c r="R540" s="650"/>
      <c r="S540" s="240">
        <v>264</v>
      </c>
      <c r="V540">
        <v>249</v>
      </c>
    </row>
    <row r="541" spans="12:22">
      <c r="L541">
        <v>236</v>
      </c>
      <c r="N541" s="649" t="s">
        <v>78</v>
      </c>
      <c r="O541" s="241">
        <v>0.2959</v>
      </c>
      <c r="R541" s="649" t="s">
        <v>357</v>
      </c>
      <c r="S541" s="239">
        <v>0.2777</v>
      </c>
      <c r="V541">
        <v>250</v>
      </c>
    </row>
    <row r="542" spans="12:22" ht="15.75" thickBot="1">
      <c r="L542">
        <v>237</v>
      </c>
      <c r="N542" s="650"/>
      <c r="O542" s="242">
        <v>266</v>
      </c>
      <c r="R542" s="650"/>
      <c r="S542" s="240">
        <v>265</v>
      </c>
      <c r="V542">
        <v>251</v>
      </c>
    </row>
    <row r="543" spans="12:22">
      <c r="L543">
        <v>238</v>
      </c>
      <c r="N543" s="649" t="s">
        <v>203</v>
      </c>
      <c r="O543" s="243">
        <v>0.29210000000000003</v>
      </c>
      <c r="R543" s="649" t="s">
        <v>116</v>
      </c>
      <c r="S543" s="241">
        <v>0.26950000000000002</v>
      </c>
      <c r="V543">
        <v>252</v>
      </c>
    </row>
    <row r="544" spans="12:22" ht="15.75" thickBot="1">
      <c r="L544">
        <v>240</v>
      </c>
      <c r="N544" s="650"/>
      <c r="O544" s="244">
        <v>267</v>
      </c>
      <c r="R544" s="650"/>
      <c r="S544" s="242">
        <v>266</v>
      </c>
      <c r="V544">
        <v>253</v>
      </c>
    </row>
    <row r="545" spans="12:22">
      <c r="L545">
        <v>241</v>
      </c>
      <c r="N545" s="649" t="s">
        <v>244</v>
      </c>
      <c r="O545" s="245">
        <v>0.29199999999999998</v>
      </c>
      <c r="R545" s="649" t="s">
        <v>431</v>
      </c>
      <c r="S545" s="243">
        <v>0.2666</v>
      </c>
      <c r="V545">
        <v>254</v>
      </c>
    </row>
    <row r="546" spans="12:22" ht="15.75" thickBot="1">
      <c r="L546">
        <v>242</v>
      </c>
      <c r="N546" s="650"/>
      <c r="O546" s="246">
        <v>268</v>
      </c>
      <c r="R546" s="650"/>
      <c r="S546" s="244">
        <v>267</v>
      </c>
      <c r="V546">
        <v>255</v>
      </c>
    </row>
    <row r="547" spans="12:22">
      <c r="L547">
        <v>243</v>
      </c>
      <c r="N547" s="649" t="s">
        <v>327</v>
      </c>
      <c r="O547" s="247">
        <v>0.29089999999999999</v>
      </c>
      <c r="R547" s="649" t="s">
        <v>240</v>
      </c>
      <c r="S547" s="245">
        <v>0.26519999999999999</v>
      </c>
      <c r="V547">
        <v>256</v>
      </c>
    </row>
    <row r="548" spans="12:22" ht="15.75" thickBot="1">
      <c r="L548">
        <v>244</v>
      </c>
      <c r="N548" s="650"/>
      <c r="O548" s="248">
        <v>269</v>
      </c>
      <c r="R548" s="650"/>
      <c r="S548" s="246">
        <v>268</v>
      </c>
      <c r="V548">
        <v>257</v>
      </c>
    </row>
    <row r="549" spans="12:22">
      <c r="L549">
        <v>245</v>
      </c>
      <c r="N549" s="649" t="s">
        <v>378</v>
      </c>
      <c r="O549" s="249">
        <v>0.2903</v>
      </c>
      <c r="R549" s="649" t="s">
        <v>201</v>
      </c>
      <c r="S549" s="247">
        <v>0.26469999999999999</v>
      </c>
      <c r="V549">
        <v>258</v>
      </c>
    </row>
    <row r="550" spans="12:22" ht="15.75" thickBot="1">
      <c r="L550">
        <v>246</v>
      </c>
      <c r="N550" s="650"/>
      <c r="O550" s="250">
        <v>270</v>
      </c>
      <c r="R550" s="650"/>
      <c r="S550" s="248">
        <v>269</v>
      </c>
      <c r="V550">
        <v>259</v>
      </c>
    </row>
    <row r="551" spans="12:22">
      <c r="L551">
        <v>247</v>
      </c>
      <c r="N551" s="649" t="s">
        <v>77</v>
      </c>
      <c r="O551" s="251">
        <v>0.28670000000000001</v>
      </c>
      <c r="R551" s="649" t="s">
        <v>358</v>
      </c>
      <c r="S551" s="249">
        <v>0.26369999999999999</v>
      </c>
      <c r="V551">
        <v>260</v>
      </c>
    </row>
    <row r="552" spans="12:22" ht="15.75" thickBot="1">
      <c r="L552">
        <v>248</v>
      </c>
      <c r="N552" s="650"/>
      <c r="O552" s="252">
        <v>271</v>
      </c>
      <c r="R552" s="650"/>
      <c r="S552" s="250">
        <v>270</v>
      </c>
      <c r="V552">
        <v>261</v>
      </c>
    </row>
    <row r="553" spans="12:22">
      <c r="L553">
        <v>249</v>
      </c>
      <c r="N553" s="649" t="s">
        <v>115</v>
      </c>
      <c r="O553" s="253">
        <v>0.28439999999999999</v>
      </c>
      <c r="R553" s="649" t="s">
        <v>263</v>
      </c>
      <c r="S553" s="251">
        <v>0.26229999999999998</v>
      </c>
      <c r="V553">
        <v>262</v>
      </c>
    </row>
    <row r="554" spans="12:22" ht="15.75" thickBot="1">
      <c r="L554">
        <v>250</v>
      </c>
      <c r="N554" s="650"/>
      <c r="O554" s="254">
        <v>272</v>
      </c>
      <c r="R554" s="650"/>
      <c r="S554" s="252">
        <v>271</v>
      </c>
      <c r="V554">
        <v>263</v>
      </c>
    </row>
    <row r="555" spans="12:22">
      <c r="L555">
        <v>251</v>
      </c>
      <c r="N555" s="649" t="s">
        <v>61</v>
      </c>
      <c r="O555" s="255">
        <v>0.28160000000000002</v>
      </c>
      <c r="R555" s="649" t="s">
        <v>53</v>
      </c>
      <c r="S555" s="253">
        <v>0.26079999999999998</v>
      </c>
      <c r="V555">
        <v>264</v>
      </c>
    </row>
    <row r="556" spans="12:22" ht="15.75" thickBot="1">
      <c r="L556">
        <v>252</v>
      </c>
      <c r="N556" s="650"/>
      <c r="O556" s="256">
        <v>273</v>
      </c>
      <c r="R556" s="650"/>
      <c r="S556" s="254">
        <v>272</v>
      </c>
      <c r="V556">
        <v>265</v>
      </c>
    </row>
    <row r="557" spans="12:22">
      <c r="L557">
        <v>253</v>
      </c>
      <c r="N557" s="649" t="s">
        <v>118</v>
      </c>
      <c r="O557" s="257">
        <v>0.27679999999999999</v>
      </c>
      <c r="R557" s="649" t="s">
        <v>312</v>
      </c>
      <c r="S557" s="255">
        <v>0.25940000000000002</v>
      </c>
      <c r="V557">
        <v>266</v>
      </c>
    </row>
    <row r="558" spans="12:22" ht="15.75" thickBot="1">
      <c r="L558">
        <v>254</v>
      </c>
      <c r="N558" s="650"/>
      <c r="O558" s="258">
        <v>274</v>
      </c>
      <c r="R558" s="650"/>
      <c r="S558" s="256">
        <v>273</v>
      </c>
      <c r="V558">
        <v>267</v>
      </c>
    </row>
    <row r="559" spans="12:22">
      <c r="L559">
        <v>255</v>
      </c>
      <c r="N559" s="649" t="s">
        <v>191</v>
      </c>
      <c r="O559" s="259">
        <v>0.27500000000000002</v>
      </c>
      <c r="R559" s="649" t="s">
        <v>52</v>
      </c>
      <c r="S559" s="257">
        <v>0.25900000000000001</v>
      </c>
      <c r="V559">
        <v>268</v>
      </c>
    </row>
    <row r="560" spans="12:22" ht="15.75" thickBot="1">
      <c r="L560">
        <v>256</v>
      </c>
      <c r="N560" s="650"/>
      <c r="O560" s="260">
        <v>275</v>
      </c>
      <c r="R560" s="650"/>
      <c r="S560" s="258">
        <v>274</v>
      </c>
      <c r="V560">
        <v>269</v>
      </c>
    </row>
    <row r="561" spans="12:22" ht="15.75" thickBot="1">
      <c r="L561">
        <v>257</v>
      </c>
      <c r="N561" s="63" t="s">
        <v>23</v>
      </c>
      <c r="O561" s="64" t="s">
        <v>417</v>
      </c>
      <c r="R561" s="649" t="s">
        <v>36</v>
      </c>
      <c r="S561" s="259">
        <v>0.25869999999999999</v>
      </c>
      <c r="V561">
        <v>270</v>
      </c>
    </row>
    <row r="562" spans="12:22" ht="15.75" thickBot="1">
      <c r="L562">
        <v>258</v>
      </c>
      <c r="N562" s="649" t="s">
        <v>142</v>
      </c>
      <c r="O562" s="261">
        <v>0.27429999999999999</v>
      </c>
      <c r="R562" s="650"/>
      <c r="S562" s="260">
        <v>275</v>
      </c>
      <c r="V562">
        <v>271</v>
      </c>
    </row>
    <row r="563" spans="12:22" ht="15.75" thickBot="1">
      <c r="L563">
        <v>259</v>
      </c>
      <c r="N563" s="650"/>
      <c r="O563" s="262">
        <v>276</v>
      </c>
      <c r="R563" s="63" t="s">
        <v>23</v>
      </c>
      <c r="S563" s="64" t="s">
        <v>417</v>
      </c>
      <c r="V563">
        <v>272</v>
      </c>
    </row>
    <row r="564" spans="12:22">
      <c r="L564">
        <v>260</v>
      </c>
      <c r="N564" s="649" t="s">
        <v>325</v>
      </c>
      <c r="O564" s="263">
        <v>0.26700000000000002</v>
      </c>
      <c r="R564" s="649" t="s">
        <v>58</v>
      </c>
      <c r="S564" s="261">
        <v>0.25690000000000002</v>
      </c>
      <c r="V564">
        <v>273</v>
      </c>
    </row>
    <row r="565" spans="12:22" ht="15.75" thickBot="1">
      <c r="L565">
        <v>261</v>
      </c>
      <c r="N565" s="650"/>
      <c r="O565" s="264">
        <v>277</v>
      </c>
      <c r="R565" s="650"/>
      <c r="S565" s="262">
        <v>276</v>
      </c>
      <c r="V565">
        <v>274</v>
      </c>
    </row>
    <row r="566" spans="12:22">
      <c r="L566">
        <v>262</v>
      </c>
      <c r="N566" s="649" t="s">
        <v>273</v>
      </c>
      <c r="O566" s="265">
        <v>0.26490000000000002</v>
      </c>
      <c r="R566" s="649" t="s">
        <v>326</v>
      </c>
      <c r="S566" s="263">
        <v>0.25380000000000003</v>
      </c>
      <c r="V566">
        <v>275</v>
      </c>
    </row>
    <row r="567" spans="12:22" ht="15.75" thickBot="1">
      <c r="L567">
        <v>263</v>
      </c>
      <c r="N567" s="650"/>
      <c r="O567" s="266">
        <v>278</v>
      </c>
      <c r="R567" s="650"/>
      <c r="S567" s="264">
        <v>277</v>
      </c>
      <c r="V567">
        <v>276</v>
      </c>
    </row>
    <row r="568" spans="12:22">
      <c r="L568">
        <v>264</v>
      </c>
      <c r="N568" s="649" t="s">
        <v>177</v>
      </c>
      <c r="O568" s="267">
        <v>0.26200000000000001</v>
      </c>
      <c r="R568" s="649" t="s">
        <v>318</v>
      </c>
      <c r="S568" s="265">
        <v>0.25359999999999999</v>
      </c>
      <c r="V568">
        <v>277</v>
      </c>
    </row>
    <row r="569" spans="12:22" ht="15.75" thickBot="1">
      <c r="L569">
        <v>265</v>
      </c>
      <c r="N569" s="650"/>
      <c r="O569" s="268">
        <v>279</v>
      </c>
      <c r="R569" s="650"/>
      <c r="S569" s="266">
        <v>278</v>
      </c>
      <c r="V569">
        <v>278</v>
      </c>
    </row>
    <row r="570" spans="12:22">
      <c r="L570">
        <v>266</v>
      </c>
      <c r="N570" s="649" t="s">
        <v>222</v>
      </c>
      <c r="O570" s="269">
        <v>0.25850000000000001</v>
      </c>
      <c r="R570" s="649" t="s">
        <v>72</v>
      </c>
      <c r="S570" s="267">
        <v>0.25040000000000001</v>
      </c>
      <c r="V570">
        <v>279</v>
      </c>
    </row>
    <row r="571" spans="12:22" ht="15.75" thickBot="1">
      <c r="L571">
        <v>267</v>
      </c>
      <c r="N571" s="650"/>
      <c r="O571" s="270">
        <v>280</v>
      </c>
      <c r="R571" s="650"/>
      <c r="S571" s="268">
        <v>279</v>
      </c>
      <c r="V571">
        <v>280</v>
      </c>
    </row>
    <row r="572" spans="12:22">
      <c r="L572">
        <v>268</v>
      </c>
      <c r="N572" s="649" t="s">
        <v>114</v>
      </c>
      <c r="O572" s="271">
        <v>0.25169999999999998</v>
      </c>
      <c r="R572" s="649" t="s">
        <v>163</v>
      </c>
      <c r="S572" s="269">
        <v>0.24979999999999999</v>
      </c>
      <c r="V572">
        <v>281</v>
      </c>
    </row>
    <row r="573" spans="12:22" ht="15.75" thickBot="1">
      <c r="L573">
        <v>269</v>
      </c>
      <c r="N573" s="650"/>
      <c r="O573" s="272">
        <v>281</v>
      </c>
      <c r="R573" s="650"/>
      <c r="S573" s="270">
        <v>280</v>
      </c>
      <c r="V573">
        <v>282</v>
      </c>
    </row>
    <row r="574" spans="12:22">
      <c r="L574">
        <v>270</v>
      </c>
      <c r="N574" s="649" t="s">
        <v>71</v>
      </c>
      <c r="O574" s="273">
        <v>0.2467</v>
      </c>
      <c r="R574" s="649" t="s">
        <v>198</v>
      </c>
      <c r="S574" s="271">
        <v>0.2495</v>
      </c>
      <c r="V574">
        <v>283</v>
      </c>
    </row>
    <row r="575" spans="12:22" ht="15.75" thickBot="1">
      <c r="L575">
        <v>271</v>
      </c>
      <c r="N575" s="650"/>
      <c r="O575" s="274">
        <v>282</v>
      </c>
      <c r="R575" s="650"/>
      <c r="S575" s="272">
        <v>281</v>
      </c>
      <c r="V575">
        <v>284</v>
      </c>
    </row>
    <row r="576" spans="12:22">
      <c r="L576">
        <v>272</v>
      </c>
      <c r="N576" s="649" t="s">
        <v>183</v>
      </c>
      <c r="O576" s="275">
        <v>0.2419</v>
      </c>
      <c r="R576" s="649" t="s">
        <v>62</v>
      </c>
      <c r="S576" s="273">
        <v>0.24660000000000001</v>
      </c>
      <c r="V576">
        <v>285</v>
      </c>
    </row>
    <row r="577" spans="12:22" ht="15.75" thickBot="1">
      <c r="L577">
        <v>273</v>
      </c>
      <c r="N577" s="650"/>
      <c r="O577" s="276">
        <v>283</v>
      </c>
      <c r="R577" s="650"/>
      <c r="S577" s="274">
        <v>282</v>
      </c>
      <c r="V577">
        <v>286</v>
      </c>
    </row>
    <row r="578" spans="12:22">
      <c r="L578">
        <v>274</v>
      </c>
      <c r="N578" s="649" t="s">
        <v>315</v>
      </c>
      <c r="O578" s="277">
        <v>0.24099999999999999</v>
      </c>
      <c r="R578" s="649" t="s">
        <v>281</v>
      </c>
      <c r="S578" s="275">
        <v>0.24540000000000001</v>
      </c>
      <c r="V578">
        <v>287</v>
      </c>
    </row>
    <row r="579" spans="12:22" ht="15.75" thickBot="1">
      <c r="L579">
        <v>275</v>
      </c>
      <c r="N579" s="650"/>
      <c r="O579" s="278">
        <v>284</v>
      </c>
      <c r="R579" s="650"/>
      <c r="S579" s="276">
        <v>283</v>
      </c>
      <c r="V579">
        <v>288</v>
      </c>
    </row>
    <row r="580" spans="12:22">
      <c r="L580">
        <v>276</v>
      </c>
      <c r="N580" s="649" t="s">
        <v>52</v>
      </c>
      <c r="O580" s="279">
        <v>0.23899999999999999</v>
      </c>
      <c r="R580" s="649" t="s">
        <v>120</v>
      </c>
      <c r="S580" s="277">
        <v>0.24329999999999999</v>
      </c>
      <c r="V580">
        <v>289</v>
      </c>
    </row>
    <row r="581" spans="12:22" ht="15.75" thickBot="1">
      <c r="L581">
        <v>277</v>
      </c>
      <c r="N581" s="650"/>
      <c r="O581" s="280">
        <v>285</v>
      </c>
      <c r="R581" s="650"/>
      <c r="S581" s="278">
        <v>284</v>
      </c>
      <c r="V581">
        <v>290</v>
      </c>
    </row>
    <row r="582" spans="12:22">
      <c r="L582">
        <v>278</v>
      </c>
      <c r="N582" s="649" t="s">
        <v>163</v>
      </c>
      <c r="O582" s="281">
        <v>0.23499999999999999</v>
      </c>
      <c r="R582" s="649" t="s">
        <v>175</v>
      </c>
      <c r="S582" s="279">
        <v>0.2412</v>
      </c>
      <c r="V582">
        <v>291</v>
      </c>
    </row>
    <row r="583" spans="12:22" ht="15.75" thickBot="1">
      <c r="L583">
        <v>279</v>
      </c>
      <c r="N583" s="650"/>
      <c r="O583" s="282">
        <v>286</v>
      </c>
      <c r="R583" s="650"/>
      <c r="S583" s="280">
        <v>285</v>
      </c>
      <c r="V583">
        <v>292</v>
      </c>
    </row>
    <row r="584" spans="12:22">
      <c r="L584">
        <v>280</v>
      </c>
      <c r="N584" s="649" t="s">
        <v>103</v>
      </c>
      <c r="O584" s="283">
        <v>0.23080000000000001</v>
      </c>
      <c r="R584" s="649" t="s">
        <v>219</v>
      </c>
      <c r="S584" s="281">
        <v>0.23669999999999999</v>
      </c>
      <c r="V584">
        <v>293</v>
      </c>
    </row>
    <row r="585" spans="12:22" ht="15.75" thickBot="1">
      <c r="L585">
        <v>281</v>
      </c>
      <c r="N585" s="650"/>
      <c r="O585" s="284">
        <v>287</v>
      </c>
      <c r="R585" s="650"/>
      <c r="S585" s="282">
        <v>286</v>
      </c>
      <c r="V585">
        <v>294</v>
      </c>
    </row>
    <row r="586" spans="12:22">
      <c r="L586">
        <v>282</v>
      </c>
      <c r="N586" s="649" t="s">
        <v>268</v>
      </c>
      <c r="O586" s="285">
        <v>0.22339999999999999</v>
      </c>
      <c r="R586" s="649" t="s">
        <v>113</v>
      </c>
      <c r="S586" s="283">
        <v>0.23649999999999999</v>
      </c>
      <c r="V586">
        <v>295</v>
      </c>
    </row>
    <row r="587" spans="12:22" ht="15.75" thickBot="1">
      <c r="L587">
        <v>283</v>
      </c>
      <c r="N587" s="650"/>
      <c r="O587" s="286">
        <v>288</v>
      </c>
      <c r="R587" s="650"/>
      <c r="S587" s="284">
        <v>287</v>
      </c>
      <c r="V587">
        <v>296</v>
      </c>
    </row>
    <row r="588" spans="12:22">
      <c r="L588">
        <v>284</v>
      </c>
      <c r="N588" s="649" t="s">
        <v>292</v>
      </c>
      <c r="O588" s="287">
        <v>0.21890000000000001</v>
      </c>
      <c r="R588" s="649" t="s">
        <v>234</v>
      </c>
      <c r="S588" s="285">
        <v>0.2361</v>
      </c>
      <c r="V588">
        <v>297</v>
      </c>
    </row>
    <row r="589" spans="12:22" ht="15.75" thickBot="1">
      <c r="L589">
        <v>285</v>
      </c>
      <c r="N589" s="650"/>
      <c r="O589" s="288">
        <v>289</v>
      </c>
      <c r="R589" s="650"/>
      <c r="S589" s="286">
        <v>288</v>
      </c>
      <c r="V589">
        <v>298</v>
      </c>
    </row>
    <row r="590" spans="12:22">
      <c r="L590">
        <v>286</v>
      </c>
      <c r="N590" s="649" t="s">
        <v>43</v>
      </c>
      <c r="O590" s="289">
        <v>0.21329999999999999</v>
      </c>
      <c r="R590" s="649" t="s">
        <v>40</v>
      </c>
      <c r="S590" s="287">
        <v>0.2349</v>
      </c>
      <c r="V590">
        <v>299</v>
      </c>
    </row>
    <row r="591" spans="12:22" ht="15.75" thickBot="1">
      <c r="L591">
        <v>287</v>
      </c>
      <c r="N591" s="650"/>
      <c r="O591" s="290">
        <v>290</v>
      </c>
      <c r="R591" s="650"/>
      <c r="S591" s="288">
        <v>289</v>
      </c>
      <c r="V591">
        <v>300</v>
      </c>
    </row>
    <row r="592" spans="12:22">
      <c r="L592">
        <v>288</v>
      </c>
      <c r="N592" s="649" t="s">
        <v>39</v>
      </c>
      <c r="O592" s="291">
        <v>0.2127</v>
      </c>
      <c r="R592" s="649" t="s">
        <v>215</v>
      </c>
      <c r="S592" s="289">
        <v>0.2331</v>
      </c>
      <c r="V592">
        <v>301</v>
      </c>
    </row>
    <row r="593" spans="12:22" ht="15.75" thickBot="1">
      <c r="L593">
        <v>289</v>
      </c>
      <c r="N593" s="650"/>
      <c r="O593" s="292">
        <v>291</v>
      </c>
      <c r="R593" s="650"/>
      <c r="S593" s="290">
        <v>290</v>
      </c>
      <c r="V593">
        <v>302</v>
      </c>
    </row>
    <row r="594" spans="12:22">
      <c r="L594">
        <v>290</v>
      </c>
      <c r="N594" s="649" t="s">
        <v>334</v>
      </c>
      <c r="O594" s="293">
        <v>0.21179999999999999</v>
      </c>
      <c r="R594" s="649" t="s">
        <v>232</v>
      </c>
      <c r="S594" s="291">
        <v>0.2311</v>
      </c>
      <c r="V594">
        <v>303</v>
      </c>
    </row>
    <row r="595" spans="12:22" ht="15.75" thickBot="1">
      <c r="L595">
        <v>291</v>
      </c>
      <c r="N595" s="650"/>
      <c r="O595" s="294">
        <v>292</v>
      </c>
      <c r="R595" s="650"/>
      <c r="S595" s="292">
        <v>291</v>
      </c>
      <c r="V595">
        <v>304</v>
      </c>
    </row>
    <row r="596" spans="12:22">
      <c r="L596">
        <v>292</v>
      </c>
      <c r="N596" s="649" t="s">
        <v>154</v>
      </c>
      <c r="O596" s="295">
        <v>0.21129999999999999</v>
      </c>
      <c r="R596" s="649" t="s">
        <v>77</v>
      </c>
      <c r="S596" s="293">
        <v>0.2291</v>
      </c>
      <c r="V596">
        <v>305</v>
      </c>
    </row>
    <row r="597" spans="12:22" ht="15.75" thickBot="1">
      <c r="L597">
        <v>293</v>
      </c>
      <c r="N597" s="650"/>
      <c r="O597" s="296">
        <v>293</v>
      </c>
      <c r="R597" s="650"/>
      <c r="S597" s="294">
        <v>292</v>
      </c>
      <c r="V597">
        <v>306</v>
      </c>
    </row>
    <row r="598" spans="12:22">
      <c r="L598">
        <v>294</v>
      </c>
      <c r="N598" s="649" t="s">
        <v>151</v>
      </c>
      <c r="O598" s="297">
        <v>0.20979999999999999</v>
      </c>
      <c r="R598" s="649" t="s">
        <v>381</v>
      </c>
      <c r="S598" s="295">
        <v>0.2266</v>
      </c>
      <c r="V598">
        <v>307</v>
      </c>
    </row>
    <row r="599" spans="12:22" ht="15.75" thickBot="1">
      <c r="L599">
        <v>295</v>
      </c>
      <c r="N599" s="650"/>
      <c r="O599" s="298">
        <v>294</v>
      </c>
      <c r="R599" s="650"/>
      <c r="S599" s="296">
        <v>293</v>
      </c>
      <c r="V599">
        <v>308</v>
      </c>
    </row>
    <row r="600" spans="12:22">
      <c r="L600">
        <v>296</v>
      </c>
      <c r="N600" s="649" t="s">
        <v>72</v>
      </c>
      <c r="O600" s="299">
        <v>0.20599999999999999</v>
      </c>
      <c r="R600" s="649" t="s">
        <v>267</v>
      </c>
      <c r="S600" s="297">
        <v>0.22650000000000001</v>
      </c>
      <c r="V600">
        <v>309</v>
      </c>
    </row>
    <row r="601" spans="12:22" ht="15.75" thickBot="1">
      <c r="L601">
        <v>297</v>
      </c>
      <c r="N601" s="650"/>
      <c r="O601" s="300">
        <v>295</v>
      </c>
      <c r="R601" s="650"/>
      <c r="S601" s="298">
        <v>294</v>
      </c>
      <c r="V601">
        <v>310</v>
      </c>
    </row>
    <row r="602" spans="12:22">
      <c r="L602">
        <v>298</v>
      </c>
      <c r="N602" s="649" t="s">
        <v>279</v>
      </c>
      <c r="O602" s="301">
        <v>0.19980000000000001</v>
      </c>
      <c r="R602" s="649" t="s">
        <v>260</v>
      </c>
      <c r="S602" s="299">
        <v>0.2263</v>
      </c>
      <c r="V602">
        <v>311</v>
      </c>
    </row>
    <row r="603" spans="12:22" ht="15.75" thickBot="1">
      <c r="L603">
        <v>299</v>
      </c>
      <c r="N603" s="650"/>
      <c r="O603" s="302">
        <v>296</v>
      </c>
      <c r="R603" s="650"/>
      <c r="S603" s="300">
        <v>295</v>
      </c>
      <c r="V603">
        <v>312</v>
      </c>
    </row>
    <row r="604" spans="12:22">
      <c r="L604">
        <v>300</v>
      </c>
      <c r="N604" s="649" t="s">
        <v>64</v>
      </c>
      <c r="O604" s="303">
        <v>0.19939999999999999</v>
      </c>
      <c r="R604" s="649" t="s">
        <v>437</v>
      </c>
      <c r="S604" s="301">
        <v>0.22570000000000001</v>
      </c>
      <c r="V604">
        <v>313</v>
      </c>
    </row>
    <row r="605" spans="12:22" ht="15.75" thickBot="1">
      <c r="L605">
        <v>301</v>
      </c>
      <c r="N605" s="650"/>
      <c r="O605" s="304">
        <v>297</v>
      </c>
      <c r="R605" s="650"/>
      <c r="S605" s="302">
        <v>296</v>
      </c>
      <c r="V605">
        <v>314</v>
      </c>
    </row>
    <row r="606" spans="12:22">
      <c r="L606">
        <v>302</v>
      </c>
      <c r="N606" s="649" t="s">
        <v>356</v>
      </c>
      <c r="O606" s="305">
        <v>0.1973</v>
      </c>
      <c r="R606" s="649" t="s">
        <v>256</v>
      </c>
      <c r="S606" s="303">
        <v>0.22339999999999999</v>
      </c>
      <c r="V606">
        <v>315</v>
      </c>
    </row>
    <row r="607" spans="12:22" ht="15.75" thickBot="1">
      <c r="L607">
        <v>303</v>
      </c>
      <c r="N607" s="650"/>
      <c r="O607" s="306">
        <v>298</v>
      </c>
      <c r="R607" s="650"/>
      <c r="S607" s="304">
        <v>297</v>
      </c>
      <c r="V607">
        <v>316</v>
      </c>
    </row>
    <row r="608" spans="12:22">
      <c r="L608">
        <v>304</v>
      </c>
      <c r="N608" s="649" t="s">
        <v>236</v>
      </c>
      <c r="O608" s="307">
        <v>0.19620000000000001</v>
      </c>
      <c r="R608" s="649" t="s">
        <v>245</v>
      </c>
      <c r="S608" s="305">
        <v>0.2223</v>
      </c>
      <c r="V608">
        <v>317</v>
      </c>
    </row>
    <row r="609" spans="12:22" ht="15.75" thickBot="1">
      <c r="L609">
        <v>305</v>
      </c>
      <c r="N609" s="650"/>
      <c r="O609" s="308">
        <v>299</v>
      </c>
      <c r="R609" s="650"/>
      <c r="S609" s="306">
        <v>298</v>
      </c>
      <c r="V609">
        <v>318</v>
      </c>
    </row>
    <row r="610" spans="12:22">
      <c r="L610">
        <v>306</v>
      </c>
      <c r="N610" s="649" t="s">
        <v>117</v>
      </c>
      <c r="O610" s="309">
        <v>0.19439999999999999</v>
      </c>
      <c r="R610" s="649" t="s">
        <v>142</v>
      </c>
      <c r="S610" s="307">
        <v>0.22170000000000001</v>
      </c>
      <c r="V610">
        <v>319</v>
      </c>
    </row>
    <row r="611" spans="12:22" ht="15.75" thickBot="1">
      <c r="L611">
        <v>307</v>
      </c>
      <c r="N611" s="650"/>
      <c r="O611" s="310">
        <v>300</v>
      </c>
      <c r="R611" s="650"/>
      <c r="S611" s="308">
        <v>299</v>
      </c>
      <c r="V611">
        <v>320</v>
      </c>
    </row>
    <row r="612" spans="12:22" ht="15.75" thickBot="1">
      <c r="L612">
        <v>308</v>
      </c>
      <c r="N612" s="63" t="s">
        <v>23</v>
      </c>
      <c r="O612" s="64" t="s">
        <v>417</v>
      </c>
      <c r="R612" s="649" t="s">
        <v>325</v>
      </c>
      <c r="S612" s="309">
        <v>0.218</v>
      </c>
      <c r="V612">
        <v>321</v>
      </c>
    </row>
    <row r="613" spans="12:22" ht="15.75" thickBot="1">
      <c r="L613">
        <v>309</v>
      </c>
      <c r="N613" s="649" t="s">
        <v>306</v>
      </c>
      <c r="O613" s="311">
        <v>0.1893</v>
      </c>
      <c r="R613" s="650"/>
      <c r="S613" s="310">
        <v>300</v>
      </c>
      <c r="V613">
        <v>322</v>
      </c>
    </row>
    <row r="614" spans="12:22" ht="15.75" thickBot="1">
      <c r="L614">
        <v>310</v>
      </c>
      <c r="N614" s="650"/>
      <c r="O614" s="312">
        <v>301</v>
      </c>
      <c r="R614" s="63" t="s">
        <v>23</v>
      </c>
      <c r="S614" s="64" t="s">
        <v>417</v>
      </c>
      <c r="V614">
        <v>323</v>
      </c>
    </row>
    <row r="615" spans="12:22">
      <c r="L615">
        <v>311</v>
      </c>
      <c r="N615" s="649" t="s">
        <v>234</v>
      </c>
      <c r="O615" s="313">
        <v>0.188</v>
      </c>
      <c r="R615" s="649" t="s">
        <v>122</v>
      </c>
      <c r="S615" s="311">
        <v>0.2165</v>
      </c>
      <c r="V615">
        <v>324</v>
      </c>
    </row>
    <row r="616" spans="12:22" ht="15.75" thickBot="1">
      <c r="L616">
        <v>312</v>
      </c>
      <c r="N616" s="650"/>
      <c r="O616" s="314">
        <v>302</v>
      </c>
      <c r="R616" s="650"/>
      <c r="S616" s="312">
        <v>301</v>
      </c>
      <c r="V616">
        <v>325</v>
      </c>
    </row>
    <row r="617" spans="12:22">
      <c r="L617">
        <v>313</v>
      </c>
      <c r="N617" s="649" t="s">
        <v>266</v>
      </c>
      <c r="O617" s="315">
        <v>0.1862</v>
      </c>
      <c r="R617" s="649" t="s">
        <v>173</v>
      </c>
      <c r="S617" s="313">
        <v>0.21429999999999999</v>
      </c>
      <c r="V617">
        <v>326</v>
      </c>
    </row>
    <row r="618" spans="12:22" ht="15.75" thickBot="1">
      <c r="L618">
        <v>314</v>
      </c>
      <c r="N618" s="650"/>
      <c r="O618" s="316">
        <v>303</v>
      </c>
      <c r="R618" s="650"/>
      <c r="S618" s="314">
        <v>302</v>
      </c>
      <c r="V618">
        <v>327</v>
      </c>
    </row>
    <row r="619" spans="12:22">
      <c r="L619">
        <v>315</v>
      </c>
      <c r="N619" s="649" t="s">
        <v>66</v>
      </c>
      <c r="O619" s="317">
        <v>0.18240000000000001</v>
      </c>
      <c r="R619" s="649" t="s">
        <v>274</v>
      </c>
      <c r="S619" s="315">
        <v>0.21179999999999999</v>
      </c>
      <c r="V619">
        <v>328</v>
      </c>
    </row>
    <row r="620" spans="12:22" ht="15.75" thickBot="1">
      <c r="L620">
        <v>316</v>
      </c>
      <c r="N620" s="650"/>
      <c r="O620" s="318">
        <v>304</v>
      </c>
      <c r="R620" s="650"/>
      <c r="S620" s="316">
        <v>303</v>
      </c>
      <c r="V620">
        <v>329</v>
      </c>
    </row>
    <row r="621" spans="12:22">
      <c r="L621">
        <v>317</v>
      </c>
      <c r="N621" s="649" t="s">
        <v>348</v>
      </c>
      <c r="O621" s="319">
        <v>0.17929999999999999</v>
      </c>
      <c r="R621" s="649" t="s">
        <v>344</v>
      </c>
      <c r="S621" s="317">
        <v>0.2072</v>
      </c>
      <c r="V621">
        <v>330</v>
      </c>
    </row>
    <row r="622" spans="12:22" ht="15.75" thickBot="1">
      <c r="L622">
        <v>318</v>
      </c>
      <c r="N622" s="650"/>
      <c r="O622" s="320">
        <v>305</v>
      </c>
      <c r="R622" s="650"/>
      <c r="S622" s="318">
        <v>304</v>
      </c>
      <c r="V622">
        <v>331</v>
      </c>
    </row>
    <row r="623" spans="12:22">
      <c r="L623">
        <v>319</v>
      </c>
      <c r="N623" s="649" t="s">
        <v>245</v>
      </c>
      <c r="O623" s="321">
        <v>0.17530000000000001</v>
      </c>
      <c r="R623" s="649" t="s">
        <v>243</v>
      </c>
      <c r="S623" s="319">
        <v>0.20669999999999999</v>
      </c>
      <c r="V623">
        <v>332</v>
      </c>
    </row>
    <row r="624" spans="12:22" ht="15.75" thickBot="1">
      <c r="L624">
        <v>320</v>
      </c>
      <c r="N624" s="650"/>
      <c r="O624" s="322">
        <v>306</v>
      </c>
      <c r="R624" s="650"/>
      <c r="S624" s="320">
        <v>305</v>
      </c>
      <c r="V624">
        <v>333</v>
      </c>
    </row>
    <row r="625" spans="12:22">
      <c r="L625">
        <v>322</v>
      </c>
      <c r="N625" s="649" t="s">
        <v>237</v>
      </c>
      <c r="O625" s="323">
        <v>0.1704</v>
      </c>
      <c r="R625" s="649" t="s">
        <v>80</v>
      </c>
      <c r="S625" s="321">
        <v>0.2039</v>
      </c>
      <c r="V625">
        <v>334</v>
      </c>
    </row>
    <row r="626" spans="12:22" ht="15.75" thickBot="1">
      <c r="L626">
        <v>323</v>
      </c>
      <c r="N626" s="650"/>
      <c r="O626" s="324">
        <v>307</v>
      </c>
      <c r="R626" s="650"/>
      <c r="S626" s="322">
        <v>306</v>
      </c>
      <c r="V626">
        <v>335</v>
      </c>
    </row>
    <row r="627" spans="12:22">
      <c r="L627">
        <v>324</v>
      </c>
      <c r="N627" s="649" t="s">
        <v>201</v>
      </c>
      <c r="O627" s="325">
        <v>0.16980000000000001</v>
      </c>
      <c r="R627" s="649" t="s">
        <v>229</v>
      </c>
      <c r="S627" s="323">
        <v>0.20369999999999999</v>
      </c>
      <c r="V627">
        <v>336</v>
      </c>
    </row>
    <row r="628" spans="12:22" ht="15.75" thickBot="1">
      <c r="L628">
        <v>325</v>
      </c>
      <c r="N628" s="650"/>
      <c r="O628" s="326">
        <v>308</v>
      </c>
      <c r="R628" s="650"/>
      <c r="S628" s="324">
        <v>307</v>
      </c>
      <c r="V628">
        <v>337</v>
      </c>
    </row>
    <row r="629" spans="12:22">
      <c r="L629">
        <v>326</v>
      </c>
      <c r="N629" s="649" t="s">
        <v>122</v>
      </c>
      <c r="O629" s="327">
        <v>0.1686</v>
      </c>
      <c r="R629" s="649" t="s">
        <v>95</v>
      </c>
      <c r="S629" s="325">
        <v>0.2024</v>
      </c>
      <c r="V629">
        <v>338</v>
      </c>
    </row>
    <row r="630" spans="12:22" ht="15.75" thickBot="1">
      <c r="L630">
        <v>327</v>
      </c>
      <c r="N630" s="650"/>
      <c r="O630" s="328">
        <v>309</v>
      </c>
      <c r="R630" s="650"/>
      <c r="S630" s="326">
        <v>308</v>
      </c>
      <c r="V630">
        <v>339</v>
      </c>
    </row>
    <row r="631" spans="12:22">
      <c r="L631">
        <v>328</v>
      </c>
      <c r="N631" s="649" t="s">
        <v>175</v>
      </c>
      <c r="O631" s="329">
        <v>0.16389999999999999</v>
      </c>
      <c r="R631" s="649" t="s">
        <v>301</v>
      </c>
      <c r="S631" s="327">
        <v>0.20230000000000001</v>
      </c>
      <c r="V631">
        <v>340</v>
      </c>
    </row>
    <row r="632" spans="12:22" ht="15.75" thickBot="1">
      <c r="L632">
        <v>329</v>
      </c>
      <c r="N632" s="650"/>
      <c r="O632" s="330">
        <v>310</v>
      </c>
      <c r="R632" s="650"/>
      <c r="S632" s="328">
        <v>309</v>
      </c>
      <c r="V632">
        <v>341</v>
      </c>
    </row>
    <row r="633" spans="12:22">
      <c r="L633">
        <v>330</v>
      </c>
      <c r="N633" s="649" t="s">
        <v>178</v>
      </c>
      <c r="O633" s="331">
        <v>0.16259999999999999</v>
      </c>
      <c r="R633" s="649" t="s">
        <v>237</v>
      </c>
      <c r="S633" s="329">
        <v>0.20219999999999999</v>
      </c>
      <c r="V633">
        <v>342</v>
      </c>
    </row>
    <row r="634" spans="12:22" ht="15.75" thickBot="1">
      <c r="L634">
        <v>331</v>
      </c>
      <c r="N634" s="650"/>
      <c r="O634" s="332">
        <v>311</v>
      </c>
      <c r="R634" s="650"/>
      <c r="S634" s="330">
        <v>310</v>
      </c>
      <c r="V634">
        <v>343</v>
      </c>
    </row>
    <row r="635" spans="12:22">
      <c r="L635">
        <v>332</v>
      </c>
      <c r="N635" s="649" t="s">
        <v>282</v>
      </c>
      <c r="O635" s="333">
        <v>0.16139999999999999</v>
      </c>
      <c r="R635" s="649" t="s">
        <v>297</v>
      </c>
      <c r="S635" s="331">
        <v>0.20200000000000001</v>
      </c>
      <c r="V635">
        <v>344</v>
      </c>
    </row>
    <row r="636" spans="12:22" ht="15.75" thickBot="1">
      <c r="L636">
        <v>333</v>
      </c>
      <c r="N636" s="650"/>
      <c r="O636" s="334">
        <v>312</v>
      </c>
      <c r="R636" s="650"/>
      <c r="S636" s="332">
        <v>311</v>
      </c>
      <c r="V636">
        <v>345</v>
      </c>
    </row>
    <row r="637" spans="12:22">
      <c r="L637">
        <v>334</v>
      </c>
      <c r="N637" s="649" t="s">
        <v>85</v>
      </c>
      <c r="O637" s="335">
        <v>0.16039999999999999</v>
      </c>
      <c r="R637" s="649" t="s">
        <v>114</v>
      </c>
      <c r="S637" s="333">
        <v>0.19989999999999999</v>
      </c>
      <c r="V637">
        <v>346</v>
      </c>
    </row>
    <row r="638" spans="12:22" ht="15.75" thickBot="1">
      <c r="L638">
        <v>335</v>
      </c>
      <c r="N638" s="650"/>
      <c r="O638" s="336">
        <v>313</v>
      </c>
      <c r="R638" s="650"/>
      <c r="S638" s="334">
        <v>312</v>
      </c>
      <c r="V638">
        <v>347</v>
      </c>
    </row>
    <row r="639" spans="12:22">
      <c r="L639">
        <v>336</v>
      </c>
      <c r="N639" s="649" t="s">
        <v>196</v>
      </c>
      <c r="O639" s="337">
        <v>0.15970000000000001</v>
      </c>
      <c r="R639" s="649" t="s">
        <v>103</v>
      </c>
      <c r="S639" s="335">
        <v>0.19939999999999999</v>
      </c>
      <c r="V639">
        <v>348</v>
      </c>
    </row>
    <row r="640" spans="12:22" ht="15.75" thickBot="1">
      <c r="L640">
        <v>337</v>
      </c>
      <c r="N640" s="650"/>
      <c r="O640" s="338">
        <v>314</v>
      </c>
      <c r="R640" s="650"/>
      <c r="S640" s="336">
        <v>313</v>
      </c>
      <c r="V640">
        <v>349</v>
      </c>
    </row>
    <row r="641" spans="12:22">
      <c r="L641">
        <v>338</v>
      </c>
      <c r="N641" s="649" t="s">
        <v>249</v>
      </c>
      <c r="O641" s="339">
        <v>0.1547</v>
      </c>
      <c r="R641" s="649" t="s">
        <v>71</v>
      </c>
      <c r="S641" s="337">
        <v>0.19700000000000001</v>
      </c>
      <c r="V641">
        <v>350</v>
      </c>
    </row>
    <row r="642" spans="12:22" ht="15.75" thickBot="1">
      <c r="L642">
        <v>339</v>
      </c>
      <c r="N642" s="650"/>
      <c r="O642" s="340">
        <v>315</v>
      </c>
      <c r="R642" s="650"/>
      <c r="S642" s="338">
        <v>314</v>
      </c>
      <c r="V642">
        <v>351</v>
      </c>
    </row>
    <row r="643" spans="12:22">
      <c r="L643">
        <v>340</v>
      </c>
      <c r="N643" s="649" t="s">
        <v>41</v>
      </c>
      <c r="O643" s="341">
        <v>0.1542</v>
      </c>
      <c r="R643" s="649" t="s">
        <v>363</v>
      </c>
      <c r="S643" s="339">
        <v>0.19600000000000001</v>
      </c>
      <c r="V643">
        <v>352</v>
      </c>
    </row>
    <row r="644" spans="12:22" ht="15.75" thickBot="1">
      <c r="L644">
        <v>341</v>
      </c>
      <c r="N644" s="650"/>
      <c r="O644" s="342">
        <v>316</v>
      </c>
      <c r="R644" s="650"/>
      <c r="S644" s="340">
        <v>315</v>
      </c>
      <c r="V644">
        <v>353</v>
      </c>
    </row>
    <row r="645" spans="12:22">
      <c r="L645">
        <v>342</v>
      </c>
      <c r="N645" s="649" t="s">
        <v>363</v>
      </c>
      <c r="O645" s="343">
        <v>0.1515</v>
      </c>
      <c r="R645" s="649" t="s">
        <v>140</v>
      </c>
      <c r="S645" s="341">
        <v>0.19450000000000001</v>
      </c>
      <c r="V645">
        <v>354</v>
      </c>
    </row>
    <row r="646" spans="12:22" ht="15.75" thickBot="1">
      <c r="L646">
        <v>343</v>
      </c>
      <c r="N646" s="650"/>
      <c r="O646" s="344">
        <v>317</v>
      </c>
      <c r="R646" s="650"/>
      <c r="S646" s="342">
        <v>316</v>
      </c>
      <c r="V646">
        <v>355</v>
      </c>
    </row>
    <row r="647" spans="12:22">
      <c r="L647">
        <v>344</v>
      </c>
      <c r="N647" s="649" t="s">
        <v>224</v>
      </c>
      <c r="O647" s="345">
        <v>0.1512</v>
      </c>
      <c r="R647" s="649" t="s">
        <v>196</v>
      </c>
      <c r="S647" s="343">
        <v>0.1938</v>
      </c>
      <c r="V647">
        <v>356</v>
      </c>
    </row>
    <row r="648" spans="12:22" ht="15.75" thickBot="1">
      <c r="L648">
        <v>345</v>
      </c>
      <c r="N648" s="650"/>
      <c r="O648" s="346">
        <v>318</v>
      </c>
      <c r="R648" s="650"/>
      <c r="S648" s="344">
        <v>317</v>
      </c>
      <c r="V648">
        <v>357</v>
      </c>
    </row>
    <row r="649" spans="12:22">
      <c r="L649">
        <v>346</v>
      </c>
      <c r="N649" s="649" t="s">
        <v>57</v>
      </c>
      <c r="O649" s="347">
        <v>0.151</v>
      </c>
      <c r="R649" s="649" t="s">
        <v>188</v>
      </c>
      <c r="S649" s="345">
        <v>0.1925</v>
      </c>
      <c r="V649">
        <v>358</v>
      </c>
    </row>
    <row r="650" spans="12:22" ht="15.75" thickBot="1">
      <c r="L650">
        <v>347</v>
      </c>
      <c r="N650" s="650"/>
      <c r="O650" s="348">
        <v>319</v>
      </c>
      <c r="R650" s="650"/>
      <c r="S650" s="346">
        <v>318</v>
      </c>
    </row>
    <row r="651" spans="12:22">
      <c r="L651">
        <v>348</v>
      </c>
      <c r="N651" s="649" t="s">
        <v>82</v>
      </c>
      <c r="O651" s="349">
        <v>0.14899999999999999</v>
      </c>
      <c r="R651" s="649" t="s">
        <v>440</v>
      </c>
      <c r="S651" s="347">
        <v>0.18840000000000001</v>
      </c>
    </row>
    <row r="652" spans="12:22" ht="15.75" thickBot="1">
      <c r="L652">
        <v>349</v>
      </c>
      <c r="N652" s="650"/>
      <c r="O652" s="350">
        <v>320</v>
      </c>
      <c r="R652" s="650"/>
      <c r="S652" s="348">
        <v>319</v>
      </c>
    </row>
    <row r="653" spans="12:22">
      <c r="L653">
        <v>350</v>
      </c>
      <c r="N653" s="13" t="s">
        <v>330</v>
      </c>
      <c r="O653" s="351">
        <v>0.1487</v>
      </c>
      <c r="R653" s="649" t="s">
        <v>138</v>
      </c>
      <c r="S653" s="349">
        <v>0.1883</v>
      </c>
    </row>
    <row r="654" spans="12:22" ht="15.75" thickBot="1">
      <c r="L654">
        <v>351</v>
      </c>
      <c r="N654" s="14" t="s">
        <v>433</v>
      </c>
      <c r="O654" s="352">
        <v>321</v>
      </c>
      <c r="R654" s="650"/>
      <c r="S654" s="350">
        <v>320</v>
      </c>
    </row>
    <row r="655" spans="12:22">
      <c r="L655">
        <v>352</v>
      </c>
      <c r="N655" s="649" t="s">
        <v>173</v>
      </c>
      <c r="O655" s="353">
        <v>0.14599999999999999</v>
      </c>
      <c r="R655" s="649" t="s">
        <v>178</v>
      </c>
      <c r="S655" s="351">
        <v>0.1867</v>
      </c>
    </row>
    <row r="656" spans="12:22" ht="15.75" thickBot="1">
      <c r="L656">
        <v>353</v>
      </c>
      <c r="N656" s="650"/>
      <c r="O656" s="354">
        <v>322</v>
      </c>
      <c r="R656" s="650"/>
      <c r="S656" s="352">
        <v>321</v>
      </c>
    </row>
    <row r="657" spans="12:19">
      <c r="L657">
        <v>354</v>
      </c>
      <c r="N657" s="649" t="s">
        <v>207</v>
      </c>
      <c r="O657" s="355">
        <v>0.14410000000000001</v>
      </c>
      <c r="R657" s="649" t="s">
        <v>313</v>
      </c>
      <c r="S657" s="353">
        <v>0.18640000000000001</v>
      </c>
    </row>
    <row r="658" spans="12:19" ht="15.75" thickBot="1">
      <c r="L658">
        <v>355</v>
      </c>
      <c r="N658" s="650"/>
      <c r="O658" s="356">
        <v>323</v>
      </c>
      <c r="R658" s="650"/>
      <c r="S658" s="354">
        <v>322</v>
      </c>
    </row>
    <row r="659" spans="12:19">
      <c r="L659">
        <v>356</v>
      </c>
      <c r="N659" s="649" t="s">
        <v>109</v>
      </c>
      <c r="O659" s="357">
        <v>0.14380000000000001</v>
      </c>
      <c r="R659" s="649" t="s">
        <v>279</v>
      </c>
      <c r="S659" s="355">
        <v>0.1862</v>
      </c>
    </row>
    <row r="660" spans="12:19" ht="15.75" thickBot="1">
      <c r="L660">
        <v>357</v>
      </c>
      <c r="N660" s="650"/>
      <c r="O660" s="358">
        <v>324</v>
      </c>
      <c r="R660" s="650"/>
      <c r="S660" s="356">
        <v>323</v>
      </c>
    </row>
    <row r="661" spans="12:19">
      <c r="L661">
        <v>358</v>
      </c>
      <c r="N661" s="649" t="s">
        <v>301</v>
      </c>
      <c r="O661" s="359">
        <v>0.14119999999999999</v>
      </c>
      <c r="R661" s="649" t="s">
        <v>378</v>
      </c>
      <c r="S661" s="357">
        <v>0.1862</v>
      </c>
    </row>
    <row r="662" spans="12:19" ht="15.75" thickBot="1">
      <c r="N662" s="650"/>
      <c r="O662" s="360">
        <v>325</v>
      </c>
      <c r="R662" s="650"/>
      <c r="S662" s="358">
        <v>324</v>
      </c>
    </row>
    <row r="663" spans="12:19" ht="15.75" thickBot="1">
      <c r="N663" s="63" t="s">
        <v>23</v>
      </c>
      <c r="O663" s="64" t="s">
        <v>417</v>
      </c>
      <c r="R663" s="649" t="s">
        <v>78</v>
      </c>
      <c r="S663" s="359">
        <v>0.17799999999999999</v>
      </c>
    </row>
    <row r="664" spans="12:19" ht="15.75" thickBot="1">
      <c r="N664" s="649" t="s">
        <v>383</v>
      </c>
      <c r="O664" s="361">
        <v>0.13880000000000001</v>
      </c>
      <c r="R664" s="650"/>
      <c r="S664" s="360">
        <v>325</v>
      </c>
    </row>
    <row r="665" spans="12:19" ht="15.75" thickBot="1">
      <c r="N665" s="650"/>
      <c r="O665" s="362">
        <v>326</v>
      </c>
      <c r="R665" s="63" t="s">
        <v>23</v>
      </c>
      <c r="S665" s="64" t="s">
        <v>417</v>
      </c>
    </row>
    <row r="666" spans="12:19">
      <c r="N666" s="649" t="s">
        <v>95</v>
      </c>
      <c r="O666" s="363">
        <v>0.13819999999999999</v>
      </c>
      <c r="R666" s="649" t="s">
        <v>309</v>
      </c>
      <c r="S666" s="361">
        <v>0.1681</v>
      </c>
    </row>
    <row r="667" spans="12:19" ht="15.75" thickBot="1">
      <c r="N667" s="650"/>
      <c r="O667" s="364">
        <v>327</v>
      </c>
      <c r="R667" s="650"/>
      <c r="S667" s="362">
        <v>326</v>
      </c>
    </row>
    <row r="668" spans="12:19">
      <c r="N668" s="649" t="s">
        <v>58</v>
      </c>
      <c r="O668" s="365">
        <v>0.1351</v>
      </c>
      <c r="R668" s="649" t="s">
        <v>74</v>
      </c>
      <c r="S668" s="363">
        <v>0.1623</v>
      </c>
    </row>
    <row r="669" spans="12:19" ht="15.75" thickBot="1">
      <c r="N669" s="650"/>
      <c r="O669" s="366">
        <v>328</v>
      </c>
      <c r="R669" s="650"/>
      <c r="S669" s="364">
        <v>327</v>
      </c>
    </row>
    <row r="670" spans="12:19">
      <c r="N670" s="649" t="s">
        <v>174</v>
      </c>
      <c r="O670" s="367">
        <v>0.13339999999999999</v>
      </c>
      <c r="R670" s="649" t="s">
        <v>117</v>
      </c>
      <c r="S670" s="365">
        <v>0.1593</v>
      </c>
    </row>
    <row r="671" spans="12:19" ht="15.75" thickBot="1">
      <c r="N671" s="650"/>
      <c r="O671" s="368">
        <v>329</v>
      </c>
      <c r="R671" s="650"/>
      <c r="S671" s="366">
        <v>328</v>
      </c>
    </row>
    <row r="672" spans="12:19">
      <c r="N672" s="649" t="s">
        <v>313</v>
      </c>
      <c r="O672" s="369">
        <v>0.13059999999999999</v>
      </c>
      <c r="R672" s="649" t="s">
        <v>282</v>
      </c>
      <c r="S672" s="367">
        <v>0.15459999999999999</v>
      </c>
    </row>
    <row r="673" spans="14:19" ht="15.75" thickBot="1">
      <c r="N673" s="650"/>
      <c r="O673" s="370">
        <v>330</v>
      </c>
      <c r="R673" s="650"/>
      <c r="S673" s="368">
        <v>329</v>
      </c>
    </row>
    <row r="674" spans="14:19">
      <c r="N674" s="649" t="s">
        <v>358</v>
      </c>
      <c r="O674" s="371">
        <v>0.12870000000000001</v>
      </c>
      <c r="R674" s="649" t="s">
        <v>66</v>
      </c>
      <c r="S674" s="369">
        <v>0.15229999999999999</v>
      </c>
    </row>
    <row r="675" spans="14:19" ht="15.75" thickBot="1">
      <c r="N675" s="650"/>
      <c r="O675" s="372">
        <v>331</v>
      </c>
      <c r="R675" s="650"/>
      <c r="S675" s="370">
        <v>330</v>
      </c>
    </row>
    <row r="676" spans="14:19">
      <c r="N676" s="649" t="s">
        <v>318</v>
      </c>
      <c r="O676" s="373">
        <v>0.128</v>
      </c>
      <c r="R676" s="649" t="s">
        <v>50</v>
      </c>
      <c r="S676" s="371">
        <v>0.1515</v>
      </c>
    </row>
    <row r="677" spans="14:19" ht="15.75" thickBot="1">
      <c r="N677" s="650"/>
      <c r="O677" s="374">
        <v>332</v>
      </c>
      <c r="R677" s="650"/>
      <c r="S677" s="372">
        <v>331</v>
      </c>
    </row>
    <row r="678" spans="14:19">
      <c r="N678" s="649" t="s">
        <v>309</v>
      </c>
      <c r="O678" s="375">
        <v>0.12709999999999999</v>
      </c>
      <c r="R678" s="649" t="s">
        <v>207</v>
      </c>
      <c r="S678" s="373">
        <v>0.1419</v>
      </c>
    </row>
    <row r="679" spans="14:19" ht="15.75" thickBot="1">
      <c r="N679" s="650"/>
      <c r="O679" s="376">
        <v>333</v>
      </c>
      <c r="R679" s="650"/>
      <c r="S679" s="374">
        <v>332</v>
      </c>
    </row>
    <row r="680" spans="14:19">
      <c r="N680" s="649" t="s">
        <v>381</v>
      </c>
      <c r="O680" s="377">
        <v>0.1244</v>
      </c>
      <c r="R680" s="649" t="s">
        <v>238</v>
      </c>
      <c r="S680" s="375">
        <v>0.1348</v>
      </c>
    </row>
    <row r="681" spans="14:19" ht="15.75" thickBot="1">
      <c r="N681" s="650"/>
      <c r="O681" s="378">
        <v>334</v>
      </c>
      <c r="R681" s="650"/>
      <c r="S681" s="376">
        <v>333</v>
      </c>
    </row>
    <row r="682" spans="14:19">
      <c r="N682" s="649" t="s">
        <v>74</v>
      </c>
      <c r="O682" s="379">
        <v>0.1197</v>
      </c>
      <c r="R682" s="649" t="s">
        <v>218</v>
      </c>
      <c r="S682" s="377">
        <v>0.13339999999999999</v>
      </c>
    </row>
    <row r="683" spans="14:19" ht="15.75" thickBot="1">
      <c r="N683" s="650"/>
      <c r="O683" s="380">
        <v>335</v>
      </c>
      <c r="R683" s="650"/>
      <c r="S683" s="378">
        <v>334</v>
      </c>
    </row>
    <row r="684" spans="14:19">
      <c r="N684" s="649" t="s">
        <v>281</v>
      </c>
      <c r="O684" s="381">
        <v>0.1153</v>
      </c>
      <c r="R684" s="649" t="s">
        <v>152</v>
      </c>
      <c r="S684" s="379">
        <v>0.1333</v>
      </c>
    </row>
    <row r="685" spans="14:19" ht="15.75" thickBot="1">
      <c r="N685" s="650"/>
      <c r="O685" s="382">
        <v>336</v>
      </c>
      <c r="R685" s="650"/>
      <c r="S685" s="380">
        <v>335</v>
      </c>
    </row>
    <row r="686" spans="14:19">
      <c r="N686" s="649" t="s">
        <v>152</v>
      </c>
      <c r="O686" s="383">
        <v>0.1132</v>
      </c>
      <c r="R686" s="649" t="s">
        <v>442</v>
      </c>
      <c r="S686" s="381">
        <v>0.13200000000000001</v>
      </c>
    </row>
    <row r="687" spans="14:19" ht="15.75" thickBot="1">
      <c r="N687" s="650"/>
      <c r="O687" s="384">
        <v>337</v>
      </c>
      <c r="R687" s="650"/>
      <c r="S687" s="382">
        <v>336</v>
      </c>
    </row>
    <row r="688" spans="14:19">
      <c r="N688" s="649" t="s">
        <v>138</v>
      </c>
      <c r="O688" s="385">
        <v>0.1108</v>
      </c>
      <c r="R688" s="649" t="s">
        <v>383</v>
      </c>
      <c r="S688" s="383">
        <v>0.1236</v>
      </c>
    </row>
    <row r="689" spans="14:19" ht="15.75" thickBot="1">
      <c r="N689" s="650"/>
      <c r="O689" s="386">
        <v>338</v>
      </c>
      <c r="R689" s="650"/>
      <c r="S689" s="384">
        <v>337</v>
      </c>
    </row>
    <row r="690" spans="14:19">
      <c r="N690" s="649" t="s">
        <v>198</v>
      </c>
      <c r="O690" s="387">
        <v>0.1086</v>
      </c>
      <c r="R690" s="649" t="s">
        <v>141</v>
      </c>
      <c r="S690" s="385">
        <v>0.1235</v>
      </c>
    </row>
    <row r="691" spans="14:19" ht="15.75" thickBot="1">
      <c r="N691" s="650"/>
      <c r="O691" s="388">
        <v>339</v>
      </c>
      <c r="R691" s="650"/>
      <c r="S691" s="386">
        <v>338</v>
      </c>
    </row>
    <row r="692" spans="14:19">
      <c r="N692" s="649" t="s">
        <v>119</v>
      </c>
      <c r="O692" s="389">
        <v>0.1081</v>
      </c>
      <c r="R692" s="649" t="s">
        <v>57</v>
      </c>
      <c r="S692" s="387">
        <v>0.1181</v>
      </c>
    </row>
    <row r="693" spans="14:19" ht="15.75" thickBot="1">
      <c r="N693" s="650"/>
      <c r="O693" s="390">
        <v>340</v>
      </c>
      <c r="R693" s="650"/>
      <c r="S693" s="388">
        <v>339</v>
      </c>
    </row>
    <row r="694" spans="14:19">
      <c r="N694" s="649" t="s">
        <v>156</v>
      </c>
      <c r="O694" s="391">
        <v>0.10050000000000001</v>
      </c>
      <c r="R694" s="649" t="s">
        <v>249</v>
      </c>
      <c r="S694" s="389">
        <v>0.1177</v>
      </c>
    </row>
    <row r="695" spans="14:19" ht="15.75" thickBot="1">
      <c r="N695" s="650"/>
      <c r="O695" s="392">
        <v>341</v>
      </c>
      <c r="R695" s="650"/>
      <c r="S695" s="390">
        <v>340</v>
      </c>
    </row>
    <row r="696" spans="14:19">
      <c r="N696" s="649" t="s">
        <v>40</v>
      </c>
      <c r="O696" s="393">
        <v>0.1004</v>
      </c>
      <c r="R696" s="649" t="s">
        <v>39</v>
      </c>
      <c r="S696" s="391">
        <v>0.1036</v>
      </c>
    </row>
    <row r="697" spans="14:19" ht="15.75" thickBot="1">
      <c r="N697" s="650"/>
      <c r="O697" s="394">
        <v>342</v>
      </c>
      <c r="R697" s="650"/>
      <c r="S697" s="392">
        <v>341</v>
      </c>
    </row>
    <row r="698" spans="14:19">
      <c r="N698" s="649" t="s">
        <v>80</v>
      </c>
      <c r="O698" s="395">
        <v>9.4799999999999995E-2</v>
      </c>
      <c r="R698" s="649" t="s">
        <v>151</v>
      </c>
      <c r="S698" s="393">
        <v>0.1013</v>
      </c>
    </row>
    <row r="699" spans="14:19" ht="15.75" thickBot="1">
      <c r="N699" s="650"/>
      <c r="O699" s="396">
        <v>343</v>
      </c>
      <c r="R699" s="650"/>
      <c r="S699" s="394">
        <v>342</v>
      </c>
    </row>
    <row r="700" spans="14:19">
      <c r="N700" s="649" t="s">
        <v>140</v>
      </c>
      <c r="O700" s="397">
        <v>9.06E-2</v>
      </c>
      <c r="R700" s="649" t="s">
        <v>119</v>
      </c>
      <c r="S700" s="395">
        <v>9.9900000000000003E-2</v>
      </c>
    </row>
    <row r="701" spans="14:19" ht="15.75" thickBot="1">
      <c r="N701" s="650"/>
      <c r="O701" s="398">
        <v>344</v>
      </c>
      <c r="R701" s="650"/>
      <c r="S701" s="396">
        <v>343</v>
      </c>
    </row>
    <row r="702" spans="14:19">
      <c r="N702" s="649" t="s">
        <v>243</v>
      </c>
      <c r="O702" s="399">
        <v>9.0200000000000002E-2</v>
      </c>
      <c r="R702" s="649" t="s">
        <v>147</v>
      </c>
      <c r="S702" s="397">
        <v>9.8000000000000004E-2</v>
      </c>
    </row>
    <row r="703" spans="14:19" ht="15.75" thickBot="1">
      <c r="N703" s="650"/>
      <c r="O703" s="400">
        <v>345</v>
      </c>
      <c r="R703" s="650"/>
      <c r="S703" s="398">
        <v>344</v>
      </c>
    </row>
    <row r="704" spans="14:19">
      <c r="N704" s="649" t="s">
        <v>442</v>
      </c>
      <c r="O704" s="401">
        <v>8.9700000000000002E-2</v>
      </c>
      <c r="R704" s="649" t="s">
        <v>93</v>
      </c>
      <c r="S704" s="399">
        <v>9.69E-2</v>
      </c>
    </row>
    <row r="705" spans="14:19" ht="15.75" thickBot="1">
      <c r="N705" s="650"/>
      <c r="O705" s="402">
        <v>346</v>
      </c>
      <c r="R705" s="650"/>
      <c r="S705" s="400">
        <v>345</v>
      </c>
    </row>
    <row r="706" spans="14:19">
      <c r="N706" s="649" t="s">
        <v>48</v>
      </c>
      <c r="O706" s="403">
        <v>8.5199999999999998E-2</v>
      </c>
      <c r="R706" s="649" t="s">
        <v>85</v>
      </c>
      <c r="S706" s="401">
        <v>9.5899999999999999E-2</v>
      </c>
    </row>
    <row r="707" spans="14:19" ht="15.75" thickBot="1">
      <c r="N707" s="650"/>
      <c r="O707" s="404">
        <v>347</v>
      </c>
      <c r="R707" s="650"/>
      <c r="S707" s="402">
        <v>346</v>
      </c>
    </row>
    <row r="708" spans="14:19">
      <c r="N708" s="649" t="s">
        <v>312</v>
      </c>
      <c r="O708" s="405">
        <v>8.2199999999999995E-2</v>
      </c>
      <c r="R708" s="649" t="s">
        <v>190</v>
      </c>
      <c r="S708" s="403">
        <v>9.0499999999999997E-2</v>
      </c>
    </row>
    <row r="709" spans="14:19" ht="15.75" thickBot="1">
      <c r="N709" s="650"/>
      <c r="O709" s="406">
        <v>348</v>
      </c>
      <c r="R709" s="650"/>
      <c r="S709" s="404">
        <v>347</v>
      </c>
    </row>
    <row r="710" spans="14:19">
      <c r="N710" s="649" t="s">
        <v>238</v>
      </c>
      <c r="O710" s="407">
        <v>8.1500000000000003E-2</v>
      </c>
      <c r="R710" s="649" t="s">
        <v>48</v>
      </c>
      <c r="S710" s="405">
        <v>8.6599999999999996E-2</v>
      </c>
    </row>
    <row r="711" spans="14:19" ht="15.75" thickBot="1">
      <c r="N711" s="650"/>
      <c r="O711" s="408">
        <v>349</v>
      </c>
      <c r="R711" s="650"/>
      <c r="S711" s="406">
        <v>348</v>
      </c>
    </row>
    <row r="712" spans="14:19">
      <c r="N712" s="649" t="s">
        <v>211</v>
      </c>
      <c r="O712" s="409">
        <v>6.9599999999999995E-2</v>
      </c>
      <c r="R712" s="649" t="s">
        <v>174</v>
      </c>
      <c r="S712" s="407">
        <v>8.5800000000000001E-2</v>
      </c>
    </row>
    <row r="713" spans="14:19" ht="15.75" thickBot="1">
      <c r="N713" s="650"/>
      <c r="O713" s="410">
        <v>350</v>
      </c>
      <c r="R713" s="650"/>
      <c r="S713" s="408">
        <v>349</v>
      </c>
    </row>
    <row r="714" spans="14:19">
      <c r="N714" s="649" t="s">
        <v>147</v>
      </c>
      <c r="O714" s="411">
        <v>6.7299999999999999E-2</v>
      </c>
      <c r="R714" s="649" t="s">
        <v>43</v>
      </c>
      <c r="S714" s="409">
        <v>8.5400000000000004E-2</v>
      </c>
    </row>
    <row r="715" spans="14:19" ht="15.75" thickBot="1">
      <c r="N715" s="650"/>
      <c r="O715" s="412">
        <v>351</v>
      </c>
      <c r="R715" s="650"/>
      <c r="S715" s="410">
        <v>350</v>
      </c>
    </row>
    <row r="716" spans="14:19">
      <c r="N716" s="649" t="s">
        <v>79</v>
      </c>
      <c r="O716" s="411">
        <v>6.6799999999999998E-2</v>
      </c>
      <c r="R716" s="649" t="s">
        <v>82</v>
      </c>
      <c r="S716" s="411">
        <v>8.43E-2</v>
      </c>
    </row>
    <row r="717" spans="14:19" ht="15.75" thickBot="1">
      <c r="N717" s="650"/>
      <c r="O717" s="412">
        <v>352</v>
      </c>
      <c r="R717" s="650"/>
      <c r="S717" s="412">
        <v>351</v>
      </c>
    </row>
    <row r="718" spans="14:19">
      <c r="N718" s="649" t="s">
        <v>102</v>
      </c>
      <c r="O718" s="411">
        <v>6.4299999999999996E-2</v>
      </c>
      <c r="R718" s="649" t="s">
        <v>79</v>
      </c>
      <c r="S718" s="411">
        <v>8.1299999999999997E-2</v>
      </c>
    </row>
    <row r="719" spans="14:19" ht="15.75" thickBot="1">
      <c r="N719" s="650"/>
      <c r="O719" s="412">
        <v>353</v>
      </c>
      <c r="R719" s="650"/>
      <c r="S719" s="412">
        <v>352</v>
      </c>
    </row>
    <row r="720" spans="14:19">
      <c r="N720" s="649" t="s">
        <v>190</v>
      </c>
      <c r="O720" s="411">
        <v>5.8000000000000003E-2</v>
      </c>
      <c r="R720" s="649" t="s">
        <v>211</v>
      </c>
      <c r="S720" s="411">
        <v>7.4399999999999994E-2</v>
      </c>
    </row>
    <row r="721" spans="14:19" ht="15.75" thickBot="1">
      <c r="N721" s="650"/>
      <c r="O721" s="412">
        <v>354</v>
      </c>
      <c r="R721" s="650"/>
      <c r="S721" s="412">
        <v>353</v>
      </c>
    </row>
    <row r="722" spans="14:19">
      <c r="N722" s="649" t="s">
        <v>93</v>
      </c>
      <c r="O722" s="411">
        <v>5.7299999999999997E-2</v>
      </c>
      <c r="R722" s="649" t="s">
        <v>224</v>
      </c>
      <c r="S722" s="411">
        <v>6.6000000000000003E-2</v>
      </c>
    </row>
    <row r="723" spans="14:19" ht="15.75" thickBot="1">
      <c r="N723" s="650"/>
      <c r="O723" s="412">
        <v>355</v>
      </c>
      <c r="R723" s="650"/>
      <c r="S723" s="412">
        <v>354</v>
      </c>
    </row>
    <row r="724" spans="14:19">
      <c r="N724" s="649" t="s">
        <v>232</v>
      </c>
      <c r="O724" s="411">
        <v>5.4800000000000001E-2</v>
      </c>
      <c r="R724" s="649" t="s">
        <v>156</v>
      </c>
      <c r="S724" s="411">
        <v>6.1100000000000002E-2</v>
      </c>
    </row>
    <row r="725" spans="14:19" ht="15.75" thickBot="1">
      <c r="N725" s="650"/>
      <c r="O725" s="412">
        <v>356</v>
      </c>
      <c r="R725" s="650"/>
      <c r="S725" s="412">
        <v>355</v>
      </c>
    </row>
    <row r="726" spans="14:19">
      <c r="N726" s="649" t="s">
        <v>112</v>
      </c>
      <c r="O726" s="411">
        <v>3.4799999999999998E-2</v>
      </c>
      <c r="R726" s="649" t="s">
        <v>112</v>
      </c>
      <c r="S726" s="411">
        <v>5.2699999999999997E-2</v>
      </c>
    </row>
    <row r="727" spans="14:19" ht="15.75" thickBot="1">
      <c r="N727" s="650"/>
      <c r="O727" s="412">
        <v>357</v>
      </c>
      <c r="R727" s="650"/>
      <c r="S727" s="412">
        <v>356</v>
      </c>
    </row>
    <row r="728" spans="14:19">
      <c r="N728" s="649" t="s">
        <v>162</v>
      </c>
      <c r="O728" s="413">
        <v>1.1900000000000001E-2</v>
      </c>
      <c r="R728" s="649" t="s">
        <v>162</v>
      </c>
      <c r="S728" s="411">
        <v>4.6699999999999998E-2</v>
      </c>
    </row>
    <row r="729" spans="14:19" ht="15.75" thickBot="1">
      <c r="N729" s="650"/>
      <c r="O729" s="414">
        <v>358</v>
      </c>
      <c r="R729" s="650"/>
      <c r="S729" s="412">
        <v>357</v>
      </c>
    </row>
    <row r="730" spans="14:19">
      <c r="R730" s="649" t="s">
        <v>102</v>
      </c>
      <c r="S730" s="411">
        <v>4.3299999999999998E-2</v>
      </c>
    </row>
    <row r="731" spans="14:19" ht="15.75" thickBot="1">
      <c r="R731" s="650"/>
      <c r="S731" s="412">
        <v>358</v>
      </c>
    </row>
  </sheetData>
  <sortState xmlns:xlrd2="http://schemas.microsoft.com/office/spreadsheetml/2017/richdata2" ref="D2:F359">
    <sortCondition ref="D188:D359"/>
  </sortState>
  <mergeCells count="580">
    <mergeCell ref="N72:N73"/>
    <mergeCell ref="N68:N69"/>
    <mergeCell ref="N64:N65"/>
    <mergeCell ref="N54:N55"/>
    <mergeCell ref="N52:N53"/>
    <mergeCell ref="N47:N48"/>
    <mergeCell ref="N119:N120"/>
    <mergeCell ref="N107:N108"/>
    <mergeCell ref="N105:N106"/>
    <mergeCell ref="N94:N95"/>
    <mergeCell ref="N96:N97"/>
    <mergeCell ref="N92:N93"/>
    <mergeCell ref="N82:N83"/>
    <mergeCell ref="N78:N79"/>
    <mergeCell ref="N80:N81"/>
    <mergeCell ref="N143:N144"/>
    <mergeCell ref="N145:N146"/>
    <mergeCell ref="N139:N140"/>
    <mergeCell ref="N135:N136"/>
    <mergeCell ref="N137:N138"/>
    <mergeCell ref="N133:N134"/>
    <mergeCell ref="N127:N128"/>
    <mergeCell ref="N129:N130"/>
    <mergeCell ref="N125:N126"/>
    <mergeCell ref="N168:N169"/>
    <mergeCell ref="N170:N171"/>
    <mergeCell ref="N160:N161"/>
    <mergeCell ref="N162:N163"/>
    <mergeCell ref="N156:N157"/>
    <mergeCell ref="N158:N159"/>
    <mergeCell ref="N151:N152"/>
    <mergeCell ref="N154:N155"/>
    <mergeCell ref="N147:N148"/>
    <mergeCell ref="N149:N150"/>
    <mergeCell ref="N188:N189"/>
    <mergeCell ref="N190:N191"/>
    <mergeCell ref="N186:N187"/>
    <mergeCell ref="N180:N181"/>
    <mergeCell ref="N182:N183"/>
    <mergeCell ref="N176:N177"/>
    <mergeCell ref="N178:N179"/>
    <mergeCell ref="N172:N173"/>
    <mergeCell ref="N174:N175"/>
    <mergeCell ref="N209:N210"/>
    <mergeCell ref="N211:N212"/>
    <mergeCell ref="N205:N206"/>
    <mergeCell ref="N207:N208"/>
    <mergeCell ref="N200:N201"/>
    <mergeCell ref="N196:N197"/>
    <mergeCell ref="N198:N199"/>
    <mergeCell ref="N192:N193"/>
    <mergeCell ref="N194:N195"/>
    <mergeCell ref="N229:N230"/>
    <mergeCell ref="N231:N232"/>
    <mergeCell ref="N225:N226"/>
    <mergeCell ref="N227:N228"/>
    <mergeCell ref="N221:N222"/>
    <mergeCell ref="N223:N224"/>
    <mergeCell ref="N217:N218"/>
    <mergeCell ref="N219:N220"/>
    <mergeCell ref="N213:N214"/>
    <mergeCell ref="N215:N216"/>
    <mergeCell ref="N249:N250"/>
    <mergeCell ref="N251:N252"/>
    <mergeCell ref="N247:N248"/>
    <mergeCell ref="N241:N242"/>
    <mergeCell ref="N243:N244"/>
    <mergeCell ref="N237:N238"/>
    <mergeCell ref="N239:N240"/>
    <mergeCell ref="N233:N234"/>
    <mergeCell ref="N235:N236"/>
    <mergeCell ref="N270:N271"/>
    <mergeCell ref="N272:N273"/>
    <mergeCell ref="N266:N267"/>
    <mergeCell ref="N268:N269"/>
    <mergeCell ref="N262:N263"/>
    <mergeCell ref="N264:N265"/>
    <mergeCell ref="N260:N261"/>
    <mergeCell ref="N253:N254"/>
    <mergeCell ref="N256:N257"/>
    <mergeCell ref="N294:N295"/>
    <mergeCell ref="N296:N297"/>
    <mergeCell ref="N290:N291"/>
    <mergeCell ref="N292:N293"/>
    <mergeCell ref="N286:N287"/>
    <mergeCell ref="N282:N283"/>
    <mergeCell ref="N278:N279"/>
    <mergeCell ref="N280:N281"/>
    <mergeCell ref="N276:N277"/>
    <mergeCell ref="N315:N316"/>
    <mergeCell ref="N317:N318"/>
    <mergeCell ref="N311:N312"/>
    <mergeCell ref="N313:N314"/>
    <mergeCell ref="N307:N308"/>
    <mergeCell ref="N309:N310"/>
    <mergeCell ref="N304:N305"/>
    <mergeCell ref="N298:N299"/>
    <mergeCell ref="N300:N301"/>
    <mergeCell ref="N339:N340"/>
    <mergeCell ref="N341:N342"/>
    <mergeCell ref="N335:N336"/>
    <mergeCell ref="N331:N332"/>
    <mergeCell ref="N333:N334"/>
    <mergeCell ref="N327:N328"/>
    <mergeCell ref="N329:N330"/>
    <mergeCell ref="N323:N324"/>
    <mergeCell ref="N319:N320"/>
    <mergeCell ref="N321:N322"/>
    <mergeCell ref="N360:N361"/>
    <mergeCell ref="N362:N363"/>
    <mergeCell ref="N355:N356"/>
    <mergeCell ref="N358:N359"/>
    <mergeCell ref="N351:N352"/>
    <mergeCell ref="N353:N354"/>
    <mergeCell ref="N347:N348"/>
    <mergeCell ref="N349:N350"/>
    <mergeCell ref="N343:N344"/>
    <mergeCell ref="N345:N346"/>
    <mergeCell ref="N384:N385"/>
    <mergeCell ref="N386:N387"/>
    <mergeCell ref="N380:N381"/>
    <mergeCell ref="N376:N377"/>
    <mergeCell ref="N378:N379"/>
    <mergeCell ref="N372:N373"/>
    <mergeCell ref="N368:N369"/>
    <mergeCell ref="N370:N371"/>
    <mergeCell ref="N364:N365"/>
    <mergeCell ref="N366:N367"/>
    <mergeCell ref="N409:N410"/>
    <mergeCell ref="N411:N412"/>
    <mergeCell ref="N404:N405"/>
    <mergeCell ref="N406:N407"/>
    <mergeCell ref="N400:N401"/>
    <mergeCell ref="N402:N403"/>
    <mergeCell ref="N398:N399"/>
    <mergeCell ref="N394:N395"/>
    <mergeCell ref="N388:N389"/>
    <mergeCell ref="N390:N391"/>
    <mergeCell ref="N433:N434"/>
    <mergeCell ref="N435:N436"/>
    <mergeCell ref="N431:N432"/>
    <mergeCell ref="N425:N426"/>
    <mergeCell ref="N427:N428"/>
    <mergeCell ref="N421:N422"/>
    <mergeCell ref="N423:N424"/>
    <mergeCell ref="N419:N420"/>
    <mergeCell ref="N413:N414"/>
    <mergeCell ref="N415:N416"/>
    <mergeCell ref="N453:N454"/>
    <mergeCell ref="N455:N456"/>
    <mergeCell ref="N449:N450"/>
    <mergeCell ref="N451:N452"/>
    <mergeCell ref="N445:N446"/>
    <mergeCell ref="N447:N448"/>
    <mergeCell ref="N441:N442"/>
    <mergeCell ref="N443:N444"/>
    <mergeCell ref="N437:N438"/>
    <mergeCell ref="N439:N440"/>
    <mergeCell ref="N474:N475"/>
    <mergeCell ref="N476:N477"/>
    <mergeCell ref="N470:N471"/>
    <mergeCell ref="N472:N473"/>
    <mergeCell ref="N466:N467"/>
    <mergeCell ref="N468:N469"/>
    <mergeCell ref="N462:N463"/>
    <mergeCell ref="N464:N465"/>
    <mergeCell ref="N457:N458"/>
    <mergeCell ref="N460:N461"/>
    <mergeCell ref="N494:N495"/>
    <mergeCell ref="N496:N497"/>
    <mergeCell ref="N490:N491"/>
    <mergeCell ref="N492:N493"/>
    <mergeCell ref="N488:N489"/>
    <mergeCell ref="N482:N483"/>
    <mergeCell ref="N484:N485"/>
    <mergeCell ref="N478:N479"/>
    <mergeCell ref="N480:N481"/>
    <mergeCell ref="N515:N516"/>
    <mergeCell ref="N517:N518"/>
    <mergeCell ref="N511:N512"/>
    <mergeCell ref="N513:N514"/>
    <mergeCell ref="N506:N507"/>
    <mergeCell ref="N508:N509"/>
    <mergeCell ref="N502:N503"/>
    <mergeCell ref="N504:N505"/>
    <mergeCell ref="N498:N499"/>
    <mergeCell ref="N500:N501"/>
    <mergeCell ref="N535:N536"/>
    <mergeCell ref="N537:N538"/>
    <mergeCell ref="N531:N532"/>
    <mergeCell ref="N533:N534"/>
    <mergeCell ref="N527:N528"/>
    <mergeCell ref="N529:N530"/>
    <mergeCell ref="N523:N524"/>
    <mergeCell ref="N525:N526"/>
    <mergeCell ref="N519:N520"/>
    <mergeCell ref="N521:N522"/>
    <mergeCell ref="N555:N556"/>
    <mergeCell ref="N557:N558"/>
    <mergeCell ref="N551:N552"/>
    <mergeCell ref="N553:N554"/>
    <mergeCell ref="N547:N548"/>
    <mergeCell ref="N549:N550"/>
    <mergeCell ref="N543:N544"/>
    <mergeCell ref="N545:N546"/>
    <mergeCell ref="N539:N540"/>
    <mergeCell ref="N541:N542"/>
    <mergeCell ref="N576:N577"/>
    <mergeCell ref="N578:N579"/>
    <mergeCell ref="N572:N573"/>
    <mergeCell ref="N574:N575"/>
    <mergeCell ref="N568:N569"/>
    <mergeCell ref="N570:N571"/>
    <mergeCell ref="N564:N565"/>
    <mergeCell ref="N566:N567"/>
    <mergeCell ref="N559:N560"/>
    <mergeCell ref="N562:N563"/>
    <mergeCell ref="N596:N597"/>
    <mergeCell ref="N598:N599"/>
    <mergeCell ref="N592:N593"/>
    <mergeCell ref="N594:N595"/>
    <mergeCell ref="N588:N589"/>
    <mergeCell ref="N590:N591"/>
    <mergeCell ref="N584:N585"/>
    <mergeCell ref="N586:N587"/>
    <mergeCell ref="N580:N581"/>
    <mergeCell ref="N582:N583"/>
    <mergeCell ref="N617:N618"/>
    <mergeCell ref="N619:N620"/>
    <mergeCell ref="N613:N614"/>
    <mergeCell ref="N615:N616"/>
    <mergeCell ref="N608:N609"/>
    <mergeCell ref="N610:N611"/>
    <mergeCell ref="N604:N605"/>
    <mergeCell ref="N606:N607"/>
    <mergeCell ref="N600:N601"/>
    <mergeCell ref="N602:N603"/>
    <mergeCell ref="N637:N638"/>
    <mergeCell ref="N639:N640"/>
    <mergeCell ref="N633:N634"/>
    <mergeCell ref="N635:N636"/>
    <mergeCell ref="N629:N630"/>
    <mergeCell ref="N631:N632"/>
    <mergeCell ref="N625:N626"/>
    <mergeCell ref="N627:N628"/>
    <mergeCell ref="N621:N622"/>
    <mergeCell ref="N623:N624"/>
    <mergeCell ref="N657:N658"/>
    <mergeCell ref="N659:N660"/>
    <mergeCell ref="N655:N656"/>
    <mergeCell ref="N649:N650"/>
    <mergeCell ref="N651:N652"/>
    <mergeCell ref="N645:N646"/>
    <mergeCell ref="N647:N648"/>
    <mergeCell ref="N641:N642"/>
    <mergeCell ref="N643:N644"/>
    <mergeCell ref="N680:N681"/>
    <mergeCell ref="N674:N675"/>
    <mergeCell ref="N676:N677"/>
    <mergeCell ref="N670:N671"/>
    <mergeCell ref="N672:N673"/>
    <mergeCell ref="N666:N667"/>
    <mergeCell ref="N668:N669"/>
    <mergeCell ref="N661:N662"/>
    <mergeCell ref="N664:N665"/>
    <mergeCell ref="N728:N729"/>
    <mergeCell ref="N722:N723"/>
    <mergeCell ref="N724:N725"/>
    <mergeCell ref="N718:N719"/>
    <mergeCell ref="N720:N721"/>
    <mergeCell ref="N714:N715"/>
    <mergeCell ref="N716:N717"/>
    <mergeCell ref="N710:N711"/>
    <mergeCell ref="N712:N713"/>
    <mergeCell ref="R92:R93"/>
    <mergeCell ref="R94:R95"/>
    <mergeCell ref="R88:R89"/>
    <mergeCell ref="R78:R79"/>
    <mergeCell ref="R74:R75"/>
    <mergeCell ref="R66:R67"/>
    <mergeCell ref="R62:R63"/>
    <mergeCell ref="R51:R52"/>
    <mergeCell ref="N726:N727"/>
    <mergeCell ref="N706:N707"/>
    <mergeCell ref="N708:N709"/>
    <mergeCell ref="N702:N703"/>
    <mergeCell ref="N704:N705"/>
    <mergeCell ref="N698:N699"/>
    <mergeCell ref="N700:N701"/>
    <mergeCell ref="N694:N695"/>
    <mergeCell ref="N696:N697"/>
    <mergeCell ref="N690:N691"/>
    <mergeCell ref="N692:N693"/>
    <mergeCell ref="N686:N687"/>
    <mergeCell ref="N688:N689"/>
    <mergeCell ref="N682:N683"/>
    <mergeCell ref="N684:N685"/>
    <mergeCell ref="N678:N679"/>
    <mergeCell ref="R123:R124"/>
    <mergeCell ref="R119:R120"/>
    <mergeCell ref="R113:R114"/>
    <mergeCell ref="R115:R116"/>
    <mergeCell ref="R111:R112"/>
    <mergeCell ref="R105:R106"/>
    <mergeCell ref="R100:R101"/>
    <mergeCell ref="R96:R97"/>
    <mergeCell ref="R98:R99"/>
    <mergeCell ref="R153:R154"/>
    <mergeCell ref="R151:R152"/>
    <mergeCell ref="R147:R148"/>
    <mergeCell ref="R139:R140"/>
    <mergeCell ref="R133:R134"/>
    <mergeCell ref="R129:R130"/>
    <mergeCell ref="R131:R132"/>
    <mergeCell ref="R125:R126"/>
    <mergeCell ref="R127:R128"/>
    <mergeCell ref="R178:R179"/>
    <mergeCell ref="R174:R175"/>
    <mergeCell ref="R170:R171"/>
    <mergeCell ref="R172:R173"/>
    <mergeCell ref="R166:R167"/>
    <mergeCell ref="R168:R169"/>
    <mergeCell ref="R162:R163"/>
    <mergeCell ref="R164:R165"/>
    <mergeCell ref="R158:R159"/>
    <mergeCell ref="R160:R161"/>
    <mergeCell ref="R202:R203"/>
    <mergeCell ref="R204:R205"/>
    <mergeCell ref="R198:R199"/>
    <mergeCell ref="R194:R195"/>
    <mergeCell ref="R196:R197"/>
    <mergeCell ref="R190:R191"/>
    <mergeCell ref="R192:R193"/>
    <mergeCell ref="R188:R189"/>
    <mergeCell ref="R182:R183"/>
    <mergeCell ref="R223:R224"/>
    <mergeCell ref="R225:R226"/>
    <mergeCell ref="R219:R220"/>
    <mergeCell ref="R221:R222"/>
    <mergeCell ref="R215:R216"/>
    <mergeCell ref="R217:R218"/>
    <mergeCell ref="R211:R212"/>
    <mergeCell ref="R207:R208"/>
    <mergeCell ref="R209:R210"/>
    <mergeCell ref="R249:R250"/>
    <mergeCell ref="R243:R244"/>
    <mergeCell ref="R245:R246"/>
    <mergeCell ref="R241:R242"/>
    <mergeCell ref="R235:R236"/>
    <mergeCell ref="R237:R238"/>
    <mergeCell ref="R231:R232"/>
    <mergeCell ref="R233:R234"/>
    <mergeCell ref="R227:R228"/>
    <mergeCell ref="R229:R230"/>
    <mergeCell ref="R268:R269"/>
    <mergeCell ref="R270:R271"/>
    <mergeCell ref="R264:R265"/>
    <mergeCell ref="R266:R267"/>
    <mergeCell ref="R260:R261"/>
    <mergeCell ref="R262:R263"/>
    <mergeCell ref="R255:R256"/>
    <mergeCell ref="R258:R259"/>
    <mergeCell ref="R251:R252"/>
    <mergeCell ref="R253:R254"/>
    <mergeCell ref="R288:R289"/>
    <mergeCell ref="R290:R291"/>
    <mergeCell ref="R284:R285"/>
    <mergeCell ref="R286:R287"/>
    <mergeCell ref="R280:R281"/>
    <mergeCell ref="R282:R283"/>
    <mergeCell ref="R276:R277"/>
    <mergeCell ref="R278:R279"/>
    <mergeCell ref="R272:R273"/>
    <mergeCell ref="R274:R275"/>
    <mergeCell ref="R313:R314"/>
    <mergeCell ref="R315:R316"/>
    <mergeCell ref="R309:R310"/>
    <mergeCell ref="R311:R312"/>
    <mergeCell ref="R304:R305"/>
    <mergeCell ref="R306:R307"/>
    <mergeCell ref="R300:R301"/>
    <mergeCell ref="R298:R299"/>
    <mergeCell ref="R292:R293"/>
    <mergeCell ref="R333:R334"/>
    <mergeCell ref="R335:R336"/>
    <mergeCell ref="R329:R330"/>
    <mergeCell ref="R331:R332"/>
    <mergeCell ref="R325:R326"/>
    <mergeCell ref="R327:R328"/>
    <mergeCell ref="R321:R322"/>
    <mergeCell ref="R323:R324"/>
    <mergeCell ref="R317:R318"/>
    <mergeCell ref="R319:R320"/>
    <mergeCell ref="R357:R358"/>
    <mergeCell ref="R353:R354"/>
    <mergeCell ref="R355:R356"/>
    <mergeCell ref="R349:R350"/>
    <mergeCell ref="R351:R352"/>
    <mergeCell ref="R345:R346"/>
    <mergeCell ref="R341:R342"/>
    <mergeCell ref="R343:R344"/>
    <mergeCell ref="R337:R338"/>
    <mergeCell ref="R339:R340"/>
    <mergeCell ref="R378:R379"/>
    <mergeCell ref="R380:R381"/>
    <mergeCell ref="R374:R375"/>
    <mergeCell ref="R376:R377"/>
    <mergeCell ref="R370:R371"/>
    <mergeCell ref="R372:R373"/>
    <mergeCell ref="R366:R367"/>
    <mergeCell ref="R368:R369"/>
    <mergeCell ref="R362:R363"/>
    <mergeCell ref="R364:R365"/>
    <mergeCell ref="R398:R399"/>
    <mergeCell ref="R400:R401"/>
    <mergeCell ref="R396:R397"/>
    <mergeCell ref="R390:R391"/>
    <mergeCell ref="R392:R393"/>
    <mergeCell ref="R386:R387"/>
    <mergeCell ref="R388:R389"/>
    <mergeCell ref="R382:R383"/>
    <mergeCell ref="R384:R385"/>
    <mergeCell ref="R423:R424"/>
    <mergeCell ref="R425:R426"/>
    <mergeCell ref="R419:R420"/>
    <mergeCell ref="R415:R416"/>
    <mergeCell ref="R417:R418"/>
    <mergeCell ref="R411:R412"/>
    <mergeCell ref="R413:R414"/>
    <mergeCell ref="R406:R407"/>
    <mergeCell ref="R402:R403"/>
    <mergeCell ref="R404:R405"/>
    <mergeCell ref="R443:R444"/>
    <mergeCell ref="R445:R446"/>
    <mergeCell ref="R439:R440"/>
    <mergeCell ref="R441:R442"/>
    <mergeCell ref="R435:R436"/>
    <mergeCell ref="R437:R438"/>
    <mergeCell ref="R431:R432"/>
    <mergeCell ref="R433:R434"/>
    <mergeCell ref="R427:R428"/>
    <mergeCell ref="R429:R430"/>
    <mergeCell ref="R464:R465"/>
    <mergeCell ref="R466:R467"/>
    <mergeCell ref="R462:R463"/>
    <mergeCell ref="R455:R456"/>
    <mergeCell ref="R457:R458"/>
    <mergeCell ref="R451:R452"/>
    <mergeCell ref="R453:R454"/>
    <mergeCell ref="R447:R448"/>
    <mergeCell ref="R449:R450"/>
    <mergeCell ref="R484:R485"/>
    <mergeCell ref="R486:R487"/>
    <mergeCell ref="R480:R481"/>
    <mergeCell ref="R482:R483"/>
    <mergeCell ref="R478:R479"/>
    <mergeCell ref="R472:R473"/>
    <mergeCell ref="R474:R475"/>
    <mergeCell ref="R468:R469"/>
    <mergeCell ref="R470:R471"/>
    <mergeCell ref="R504:R505"/>
    <mergeCell ref="R506:R507"/>
    <mergeCell ref="R500:R501"/>
    <mergeCell ref="R502:R503"/>
    <mergeCell ref="R496:R497"/>
    <mergeCell ref="R498:R499"/>
    <mergeCell ref="R492:R493"/>
    <mergeCell ref="R494:R495"/>
    <mergeCell ref="R488:R489"/>
    <mergeCell ref="R490:R491"/>
    <mergeCell ref="R525:R526"/>
    <mergeCell ref="R527:R528"/>
    <mergeCell ref="R521:R522"/>
    <mergeCell ref="R523:R524"/>
    <mergeCell ref="R517:R518"/>
    <mergeCell ref="R519:R520"/>
    <mergeCell ref="R513:R514"/>
    <mergeCell ref="R515:R516"/>
    <mergeCell ref="R508:R509"/>
    <mergeCell ref="R510:R511"/>
    <mergeCell ref="R545:R546"/>
    <mergeCell ref="R547:R548"/>
    <mergeCell ref="R541:R542"/>
    <mergeCell ref="R543:R544"/>
    <mergeCell ref="R537:R538"/>
    <mergeCell ref="R539:R540"/>
    <mergeCell ref="R533:R534"/>
    <mergeCell ref="R535:R536"/>
    <mergeCell ref="R529:R530"/>
    <mergeCell ref="R531:R532"/>
    <mergeCell ref="R566:R567"/>
    <mergeCell ref="R568:R569"/>
    <mergeCell ref="R561:R562"/>
    <mergeCell ref="R564:R565"/>
    <mergeCell ref="R557:R558"/>
    <mergeCell ref="R559:R560"/>
    <mergeCell ref="R553:R554"/>
    <mergeCell ref="R555:R556"/>
    <mergeCell ref="R549:R550"/>
    <mergeCell ref="R551:R552"/>
    <mergeCell ref="R586:R587"/>
    <mergeCell ref="R588:R589"/>
    <mergeCell ref="R582:R583"/>
    <mergeCell ref="R584:R585"/>
    <mergeCell ref="R578:R579"/>
    <mergeCell ref="R580:R581"/>
    <mergeCell ref="R574:R575"/>
    <mergeCell ref="R576:R577"/>
    <mergeCell ref="R570:R571"/>
    <mergeCell ref="R572:R573"/>
    <mergeCell ref="R606:R607"/>
    <mergeCell ref="R608:R609"/>
    <mergeCell ref="R602:R603"/>
    <mergeCell ref="R604:R605"/>
    <mergeCell ref="R598:R599"/>
    <mergeCell ref="R600:R601"/>
    <mergeCell ref="R594:R595"/>
    <mergeCell ref="R596:R597"/>
    <mergeCell ref="R590:R591"/>
    <mergeCell ref="R592:R593"/>
    <mergeCell ref="R627:R628"/>
    <mergeCell ref="R629:R630"/>
    <mergeCell ref="R623:R624"/>
    <mergeCell ref="R625:R626"/>
    <mergeCell ref="R619:R620"/>
    <mergeCell ref="R621:R622"/>
    <mergeCell ref="R615:R616"/>
    <mergeCell ref="R617:R618"/>
    <mergeCell ref="R610:R611"/>
    <mergeCell ref="R612:R613"/>
    <mergeCell ref="R647:R648"/>
    <mergeCell ref="R649:R650"/>
    <mergeCell ref="R643:R644"/>
    <mergeCell ref="R645:R646"/>
    <mergeCell ref="R639:R640"/>
    <mergeCell ref="R641:R642"/>
    <mergeCell ref="R635:R636"/>
    <mergeCell ref="R637:R638"/>
    <mergeCell ref="R631:R632"/>
    <mergeCell ref="R633:R634"/>
    <mergeCell ref="R668:R669"/>
    <mergeCell ref="R670:R671"/>
    <mergeCell ref="R663:R664"/>
    <mergeCell ref="R666:R667"/>
    <mergeCell ref="R659:R660"/>
    <mergeCell ref="R661:R662"/>
    <mergeCell ref="R655:R656"/>
    <mergeCell ref="R657:R658"/>
    <mergeCell ref="R651:R652"/>
    <mergeCell ref="R653:R654"/>
    <mergeCell ref="R688:R689"/>
    <mergeCell ref="R690:R691"/>
    <mergeCell ref="R684:R685"/>
    <mergeCell ref="R686:R687"/>
    <mergeCell ref="R680:R681"/>
    <mergeCell ref="R682:R683"/>
    <mergeCell ref="R676:R677"/>
    <mergeCell ref="R678:R679"/>
    <mergeCell ref="R672:R673"/>
    <mergeCell ref="R674:R675"/>
    <mergeCell ref="R708:R709"/>
    <mergeCell ref="R710:R711"/>
    <mergeCell ref="R704:R705"/>
    <mergeCell ref="R706:R707"/>
    <mergeCell ref="R700:R701"/>
    <mergeCell ref="R702:R703"/>
    <mergeCell ref="R696:R697"/>
    <mergeCell ref="R698:R699"/>
    <mergeCell ref="R692:R693"/>
    <mergeCell ref="R694:R695"/>
    <mergeCell ref="R728:R729"/>
    <mergeCell ref="R730:R731"/>
    <mergeCell ref="R724:R725"/>
    <mergeCell ref="R726:R727"/>
    <mergeCell ref="R720:R721"/>
    <mergeCell ref="R722:R723"/>
    <mergeCell ref="R716:R717"/>
    <mergeCell ref="R718:R719"/>
    <mergeCell ref="R712:R713"/>
    <mergeCell ref="R714:R715"/>
  </mergeCells>
  <hyperlinks>
    <hyperlink ref="N1" r:id="rId1" display="https://barttorvik.com/team.php?team=Houston&amp;year=2022" xr:uid="{4AFAE3D6-0BCE-4A50-AA5F-CA9D40C4F8AB}"/>
    <hyperlink ref="N2" r:id="rId2" display="https://barttorvik.com/team.php?team=Houston&amp;year=2022" xr:uid="{D0DBD944-1002-4712-84D6-BF32839A3507}"/>
    <hyperlink ref="N3" r:id="rId3" display="https://barttorvik.com/team.php?team=Baylor&amp;year=2022" xr:uid="{A917F489-C2A2-43AF-9327-4FC8589697E8}"/>
    <hyperlink ref="N4" r:id="rId4" display="https://barttorvik.com/team.php?team=Baylor&amp;year=2022" xr:uid="{067C61D3-722E-4931-8BF5-4C787FDBAAA2}"/>
    <hyperlink ref="N5" r:id="rId5" display="https://barttorvik.com/team.php?team=Gonzaga&amp;year=2022" xr:uid="{E5A0B550-F6F4-4AFF-8704-D61034A40A44}"/>
    <hyperlink ref="N6" r:id="rId6" display="https://barttorvik.com/team.php?team=Gonzaga&amp;year=2022" xr:uid="{58AE782E-29AD-490F-BA16-4A2AC73F481D}"/>
    <hyperlink ref="N7" r:id="rId7" display="https://barttorvik.com/team.php?team=Texas+Tech&amp;year=2022" xr:uid="{30123D94-D1DE-49E0-8A9F-41653A7C97F3}"/>
    <hyperlink ref="N8" r:id="rId8" display="https://barttorvik.com/team.php?team=Texas+Tech&amp;year=2022" xr:uid="{32630A12-A7AF-44B2-8423-2DDF24B5004D}"/>
    <hyperlink ref="N9" r:id="rId9" display="https://barttorvik.com/team.php?team=Auburn&amp;year=2022" xr:uid="{2135D56E-052A-4203-82E5-69089234B014}"/>
    <hyperlink ref="N10" r:id="rId10" display="https://barttorvik.com/team.php?team=Auburn&amp;year=2022" xr:uid="{942A68D8-1EFC-4854-A382-CD7015236F82}"/>
    <hyperlink ref="N11" r:id="rId11" display="https://barttorvik.com/team.php?team=Tennessee&amp;year=2022" xr:uid="{7D54C8AC-DC40-4F41-99F2-CECB1F88190B}"/>
    <hyperlink ref="N12" r:id="rId12" display="https://barttorvik.com/team.php?team=Tennessee&amp;year=2022" xr:uid="{F9AB2CE8-51CD-4261-B47E-4F3BB79C45EE}"/>
    <hyperlink ref="N13" r:id="rId13" display="https://barttorvik.com/team.php?team=Villanova&amp;year=2022" xr:uid="{44A48625-5C59-4FC5-9F9C-D70CA6DBF421}"/>
    <hyperlink ref="N14" r:id="rId14" display="https://barttorvik.com/team.php?team=Villanova&amp;year=2022" xr:uid="{6E06F078-0AF0-426D-896E-131CABC38E63}"/>
    <hyperlink ref="N15" r:id="rId15" display="https://barttorvik.com/team.php?team=UCLA&amp;year=2022" xr:uid="{BCABEEF3-4911-443C-835A-EFDD8F11E759}"/>
    <hyperlink ref="N16" r:id="rId16" display="https://barttorvik.com/team.php?team=UCLA&amp;year=2022" xr:uid="{3D23AD8D-C89A-46A9-95D3-709FBAD06299}"/>
    <hyperlink ref="N17" r:id="rId17" display="https://barttorvik.com/team.php?team=Purdue&amp;year=2022" xr:uid="{367BA82F-FA59-4685-B976-05C929274F07}"/>
    <hyperlink ref="N18" r:id="rId18" display="https://barttorvik.com/team.php?team=Purdue&amp;year=2022" xr:uid="{FB7FA476-7770-4F83-A4E0-7435E463FCF4}"/>
    <hyperlink ref="N19" r:id="rId19" display="https://barttorvik.com/team.php?team=Texas&amp;year=2022" xr:uid="{FDA30086-6470-485B-B7FB-6967D19B9175}"/>
    <hyperlink ref="N20" r:id="rId20" display="https://barttorvik.com/team.php?team=Texas&amp;year=2022" xr:uid="{6F5137E4-1808-407D-A454-12B8EB6FBB6D}"/>
    <hyperlink ref="N21" r:id="rId21" display="https://barttorvik.com/team.php?team=Arizona&amp;year=2022" xr:uid="{16267E70-9AA4-4498-8364-0147D1113ADD}"/>
    <hyperlink ref="N22" r:id="rId22" display="https://barttorvik.com/team.php?team=Arizona&amp;year=2022" xr:uid="{11636718-8FB0-41C3-8329-0E24A506D5AC}"/>
    <hyperlink ref="N23" r:id="rId23" display="https://barttorvik.com/team.php?team=Kansas&amp;year=2022" xr:uid="{4874BC70-715E-4D67-A730-81918B6DF6C1}"/>
    <hyperlink ref="N24" r:id="rId24" display="https://barttorvik.com/team.php?team=Kansas&amp;year=2022" xr:uid="{08BD5299-7CC7-4F5D-B344-C3397E9A19A2}"/>
    <hyperlink ref="N25" r:id="rId25" display="https://barttorvik.com/team.php?team=Kentucky&amp;year=2022" xr:uid="{B8A9310A-313F-4C89-B883-75F69E73AE43}"/>
    <hyperlink ref="N26" r:id="rId26" display="https://barttorvik.com/team.php?team=Kentucky&amp;year=2022" xr:uid="{E471C4B7-7C51-4D30-AD95-3DE2EAFB9CF5}"/>
    <hyperlink ref="N27" r:id="rId27" display="https://barttorvik.com/team.php?team=LSU&amp;year=2022" xr:uid="{D63F2415-6921-4A76-BF4C-106F8557D9B5}"/>
    <hyperlink ref="N28" r:id="rId28" display="https://barttorvik.com/team.php?team=LSU&amp;year=2022" xr:uid="{35E7F6BA-0293-4A06-B013-0A0257AD6658}"/>
    <hyperlink ref="N29" r:id="rId29" display="https://barttorvik.com/team.php?team=Memphis&amp;year=2022" xr:uid="{2DA95B16-0948-4671-8B60-F3BD5718117C}"/>
    <hyperlink ref="N30" r:id="rId30" display="https://barttorvik.com/team.php?team=Memphis&amp;year=2022" xr:uid="{29DF9C75-9136-4CBD-93CE-E346F2E8E28F}"/>
    <hyperlink ref="N31" r:id="rId31" display="https://barttorvik.com/team.php?team=Illinois&amp;year=2022" xr:uid="{5FD147AB-1ABA-47F0-86BB-315FEFA5F63E}"/>
    <hyperlink ref="N32" r:id="rId32" display="https://barttorvik.com/team.php?team=Illinois&amp;year=2022" xr:uid="{8832C5E4-AC0B-4E2D-8743-D706D1F22520}"/>
    <hyperlink ref="N33" r:id="rId33" display="https://barttorvik.com/team.php?team=Iowa&amp;year=2022" xr:uid="{FA8F63E2-7FFB-462A-B66C-DED07B404064}"/>
    <hyperlink ref="N34" r:id="rId34" display="https://barttorvik.com/team.php?team=Iowa&amp;year=2022" xr:uid="{42B166FB-4486-4F01-B16D-4E1465DD8A59}"/>
    <hyperlink ref="N35" r:id="rId35" display="https://barttorvik.com/team.php?team=Saint+Mary%27s&amp;year=2022" xr:uid="{062E9BCE-1902-4E28-84B3-EB3828A54394}"/>
    <hyperlink ref="N36" r:id="rId36" display="https://barttorvik.com/team.php?team=Saint+Mary%27s&amp;year=2022" xr:uid="{E5795578-EBB9-4983-BC5D-CFAD016C6339}"/>
    <hyperlink ref="N37" r:id="rId37" display="https://barttorvik.com/team.php?team=Duke&amp;year=2022" xr:uid="{077B3732-807F-41DB-B866-E29710A1B524}"/>
    <hyperlink ref="N38" r:id="rId38" display="https://barttorvik.com/team.php?team=Duke&amp;year=2022" xr:uid="{C39B58F6-B4BE-4B12-B35B-CD7667209AC5}"/>
    <hyperlink ref="N39" r:id="rId39" display="https://barttorvik.com/team.php?team=Murray+St.&amp;year=2022" xr:uid="{4784FFF8-9231-4B5E-901E-88AF31B27281}"/>
    <hyperlink ref="N40" r:id="rId40" display="https://barttorvik.com/team.php?team=Murray+St.&amp;year=2022" xr:uid="{975906D1-ED54-4208-BBFD-A19C41E0557C}"/>
    <hyperlink ref="N41" r:id="rId41" display="https://barttorvik.com/team.php?team=Indiana&amp;year=2022" xr:uid="{EDB41E09-94F7-4540-AB81-A3D52F10B3E9}"/>
    <hyperlink ref="N42" r:id="rId42" display="https://barttorvik.com/team.php?team=Indiana&amp;year=2022" xr:uid="{E4AF8EE4-2F81-45B7-AA3C-A0B87DEAD5A7}"/>
    <hyperlink ref="N43" r:id="rId43" display="https://barttorvik.com/team.php?team=Arkansas&amp;year=2022" xr:uid="{FE079E0F-FF1C-417E-AAAD-C445E878AD86}"/>
    <hyperlink ref="N44" r:id="rId44" display="https://barttorvik.com/team.php?team=Arkansas&amp;year=2022" xr:uid="{DD3EE0CF-6820-4E0B-964D-15453CE4F0F5}"/>
    <hyperlink ref="N45" r:id="rId45" display="https://barttorvik.com/team.php?team=San+Diego+St.&amp;year=2022" xr:uid="{93B833E8-982C-40BE-8A76-0098855C01C8}"/>
    <hyperlink ref="N46" r:id="rId46" display="https://barttorvik.com/team.php?team=San+Diego+St.&amp;year=2022" xr:uid="{48861E55-2643-49EB-8654-5ED592CC0F62}"/>
    <hyperlink ref="N47" r:id="rId47" display="https://barttorvik.com/team.php?team=Wake+Forest&amp;year=2022" xr:uid="{3FA87825-CDBD-4FB1-9404-4356BBEA1551}"/>
    <hyperlink ref="N49" r:id="rId48" display="https://barttorvik.com/team.php?team=Alabama&amp;year=2022" xr:uid="{3E26C752-8B04-406C-9E71-63F49FAF2803}"/>
    <hyperlink ref="N50" r:id="rId49" display="https://barttorvik.com/team.php?team=Alabama&amp;year=2022" xr:uid="{773BBC1E-A775-4202-A772-CAECCEB2C0A6}"/>
    <hyperlink ref="O51" r:id="rId50" display="https://barttorvik.com/trank.php?&amp;begin=20211101&amp;end=20220314&amp;conlimit=All&amp;year=2022&amp;top=0&amp;venue=H&amp;type=All&amp;mingames=0&amp;quad=5&amp;rpi=" xr:uid="{07406FF9-49C2-46F4-B8C2-E805052B8AD0}"/>
    <hyperlink ref="N52" r:id="rId51" display="https://barttorvik.com/team.php?team=Mississippi+St.&amp;year=2022" xr:uid="{479F6A96-6C85-45AB-A988-C49BEC95C0E0}"/>
    <hyperlink ref="N54" r:id="rId52" display="https://barttorvik.com/team.php?team=Oklahoma&amp;year=2022" xr:uid="{FF58CF29-1574-488A-9171-59D4B073BF59}"/>
    <hyperlink ref="N56" r:id="rId53" display="https://barttorvik.com/team.php?team=North+Carolina&amp;year=2022" xr:uid="{462EA1B1-3972-4900-BAC4-40E528953D29}"/>
    <hyperlink ref="N57" r:id="rId54" display="https://barttorvik.com/team.php?team=North+Carolina&amp;year=2022" xr:uid="{EC998BDB-4169-45B8-BE92-5F35A744CA3D}"/>
    <hyperlink ref="N58" r:id="rId55" display="https://barttorvik.com/team.php?team=Michigan&amp;year=2022" xr:uid="{F944C50F-1716-463D-B8B5-315BB810C9A4}"/>
    <hyperlink ref="N59" r:id="rId56" display="https://barttorvik.com/team.php?team=Michigan&amp;year=2022" xr:uid="{C9B172D5-4DBB-4DB1-BC38-4A1FE2507091}"/>
    <hyperlink ref="N60" r:id="rId57" display="https://barttorvik.com/team.php?team=Connecticut&amp;year=2022" xr:uid="{D4D5C227-0EE7-46B7-9D93-85EA385C780C}"/>
    <hyperlink ref="N61" r:id="rId58" display="https://barttorvik.com/team.php?team=Connecticut&amp;year=2022" xr:uid="{017817BA-84FF-411E-9DCE-BC3F89CFFF1B}"/>
    <hyperlink ref="N62" r:id="rId59" display="https://barttorvik.com/team.php?team=Ohio+St.&amp;year=2022" xr:uid="{9876321D-525C-4073-836C-2E8BB27C0D02}"/>
    <hyperlink ref="N63" r:id="rId60" display="https://barttorvik.com/team.php?team=Ohio+St.&amp;year=2022" xr:uid="{6CBEAEC6-46AC-42A2-AF80-A08DA163FD3A}"/>
    <hyperlink ref="N64" r:id="rId61" display="https://barttorvik.com/team.php?team=Oregon&amp;year=2022" xr:uid="{8D4A6E82-5F99-4281-9942-F3E902103352}"/>
    <hyperlink ref="N66" r:id="rId62" display="https://barttorvik.com/team.php?team=Virginia+Tech&amp;year=2022" xr:uid="{E6E1E4BE-0ACE-45CF-8B49-927DB41C3B94}"/>
    <hyperlink ref="N67" r:id="rId63" display="https://barttorvik.com/team.php?team=Virginia+Tech&amp;year=2022" xr:uid="{3741F6C8-8173-46BA-86F5-984E03C5D832}"/>
    <hyperlink ref="N68" r:id="rId64" display="https://barttorvik.com/team.php?team=SMU&amp;year=2022" xr:uid="{DBC19547-D367-42A5-A4A5-07F8DFD02766}"/>
    <hyperlink ref="N70" r:id="rId65" display="https://barttorvik.com/team.php?team=Michigan+St.&amp;year=2022" xr:uid="{43EF086D-F9E1-4337-BC7B-28E54B836AC6}"/>
    <hyperlink ref="N71" r:id="rId66" display="https://barttorvik.com/team.php?team=Michigan+St.&amp;year=2022" xr:uid="{6347E6ED-5124-48BA-B20F-CDB995A1B67D}"/>
    <hyperlink ref="N72" r:id="rId67" display="https://barttorvik.com/team.php?team=North+Texas&amp;year=2022" xr:uid="{67ED410B-462B-4507-A62C-1A716EC80AC8}"/>
    <hyperlink ref="N74" r:id="rId68" display="https://barttorvik.com/team.php?team=Notre+Dame&amp;year=2022" xr:uid="{6D719071-66B7-48A9-9C4A-899DC2E1D0D8}"/>
    <hyperlink ref="N75" r:id="rId69" display="https://barttorvik.com/team.php?team=Notre+Dame&amp;year=2022" xr:uid="{10CC63F2-4251-4472-A290-23D048BC51DE}"/>
    <hyperlink ref="N76" r:id="rId70" display="https://barttorvik.com/team.php?team=South+Dakota+St.&amp;year=2022" xr:uid="{1D37E163-D99D-4ABD-BEC7-EBDEB39E4108}"/>
    <hyperlink ref="N77" r:id="rId71" display="https://barttorvik.com/team.php?team=South+Dakota+St.&amp;year=2022" xr:uid="{9ED06B64-4E67-4246-A3DB-FDADD2A583D1}"/>
    <hyperlink ref="N78" r:id="rId72" display="https://barttorvik.com/team.php?team=Oklahoma+St.&amp;year=2022" xr:uid="{129EF4F9-413D-4FC5-BC3B-82A64620A7BC}"/>
    <hyperlink ref="N80" r:id="rId73" display="https://barttorvik.com/team.php?team=Saint+Louis&amp;year=2022" xr:uid="{13A3965C-D247-435F-8235-B9C4A71CE322}"/>
    <hyperlink ref="N82" r:id="rId74" display="https://barttorvik.com/team.php?team=Xavier&amp;year=2022" xr:uid="{7FC5BCC7-1864-44BA-A5D3-C052097D9991}"/>
    <hyperlink ref="N84" r:id="rId75" display="https://barttorvik.com/team.php?team=UAB&amp;year=2022" xr:uid="{6FF9E6B8-F833-49E1-9351-9A6B54D68096}"/>
    <hyperlink ref="N85" r:id="rId76" display="https://barttorvik.com/team.php?team=UAB&amp;year=2022" xr:uid="{22C98F2C-1963-4D26-AF1E-54FC47D4A83B}"/>
    <hyperlink ref="N86" r:id="rId77" display="https://barttorvik.com/team.php?team=Iowa+St.&amp;year=2022" xr:uid="{9EB36A62-423E-47C3-9F10-D58262B2D5EA}"/>
    <hyperlink ref="N87" r:id="rId78" display="https://barttorvik.com/team.php?team=Iowa+St.&amp;year=2022" xr:uid="{D209263B-2247-4CC0-96BB-B1B2B5D5DF01}"/>
    <hyperlink ref="N88" r:id="rId79" display="https://barttorvik.com/team.php?team=Providence&amp;year=2022" xr:uid="{EE2742F2-F8ED-43C2-B160-9DBE63249DE0}"/>
    <hyperlink ref="N89" r:id="rId80" display="https://barttorvik.com/team.php?team=Providence&amp;year=2022" xr:uid="{3FC3C5DC-53E1-4654-991D-FC012497F0C3}"/>
    <hyperlink ref="N90" r:id="rId81" display="https://barttorvik.com/team.php?team=San+Francisco&amp;year=2022" xr:uid="{C6466F5E-8114-49C4-93C7-5AD2FAC9E968}"/>
    <hyperlink ref="N91" r:id="rId82" display="https://barttorvik.com/team.php?team=San+Francisco&amp;year=2022" xr:uid="{6B4DBD94-61F5-4290-99A3-0F8208547C3E}"/>
    <hyperlink ref="N92" r:id="rId83" display="https://barttorvik.com/team.php?team=West+Virginia&amp;year=2022" xr:uid="{EB8D1973-B007-45C5-B447-4C43132BFF5D}"/>
    <hyperlink ref="N94" r:id="rId84" display="https://barttorvik.com/team.php?team=Florida&amp;year=2022" xr:uid="{9B27EA7A-E616-4937-AF0B-9BD5D002F00C}"/>
    <hyperlink ref="N96" r:id="rId85" display="https://barttorvik.com/team.php?team=Washington+St.&amp;year=2022" xr:uid="{7548EB38-1E4B-46AF-BD2A-0D1F5F975A98}"/>
    <hyperlink ref="N98" r:id="rId86" display="https://barttorvik.com/team.php?team=Seton+Hall&amp;year=2022" xr:uid="{8C6DEE58-03A3-4709-80A2-9A8504702F6C}"/>
    <hyperlink ref="N99" r:id="rId87" display="https://barttorvik.com/team.php?team=Seton+Hall&amp;year=2022" xr:uid="{D95AB414-3058-4F5E-B3F2-57E59226C85A}"/>
    <hyperlink ref="N100" r:id="rId88" display="https://barttorvik.com/team.php?team=Marquette&amp;year=2022" xr:uid="{0645FCD4-298D-4B8B-A129-B005620419BE}"/>
    <hyperlink ref="N101" r:id="rId89" display="https://barttorvik.com/team.php?team=Marquette&amp;year=2022" xr:uid="{FD6C7124-FFC4-4E73-B238-79395EAD8CA4}"/>
    <hyperlink ref="O102" r:id="rId90" display="https://barttorvik.com/trank.php?&amp;begin=20211101&amp;end=20220314&amp;conlimit=All&amp;year=2022&amp;top=0&amp;venue=H&amp;type=All&amp;mingames=0&amp;quad=5&amp;rpi=" xr:uid="{CBF5423F-B083-4589-86CF-8F5016377E05}"/>
    <hyperlink ref="N103" r:id="rId91" display="https://barttorvik.com/team.php?team=TCU&amp;year=2022" xr:uid="{BD26996D-2A49-4838-B28D-D41DBFC90607}"/>
    <hyperlink ref="N104" r:id="rId92" display="https://barttorvik.com/team.php?team=TCU&amp;year=2022" xr:uid="{5FB60328-4F2F-437E-B237-33FC24F721FE}"/>
    <hyperlink ref="N105" r:id="rId93" display="https://barttorvik.com/team.php?team=Utah+St.&amp;year=2022" xr:uid="{BF76CA5F-39A9-4C37-A641-D43FC474FBA0}"/>
    <hyperlink ref="N107" r:id="rId94" display="https://barttorvik.com/team.php?team=Syracuse&amp;year=2022" xr:uid="{7C4FFD88-CACD-4B8A-ACEC-F439B42FD1F8}"/>
    <hyperlink ref="N109" r:id="rId95" display="https://barttorvik.com/team.php?team=Wisconsin&amp;year=2022" xr:uid="{9AE8F7D3-0671-40A3-9E74-E8A6F0330027}"/>
    <hyperlink ref="N110" r:id="rId96" display="https://barttorvik.com/team.php?team=Wisconsin&amp;year=2022" xr:uid="{5093B17E-9272-405F-9069-2F0443B5439A}"/>
    <hyperlink ref="N111" r:id="rId97" display="https://barttorvik.com/team.php?team=Wyoming&amp;year=2022" xr:uid="{D0743D15-9E70-480D-846D-C769D068AB95}"/>
    <hyperlink ref="N112" r:id="rId98" display="https://barttorvik.com/team.php?team=Wyoming&amp;year=2022" xr:uid="{3F91684E-7785-455F-B0B1-B9C618F3624F}"/>
    <hyperlink ref="N113" r:id="rId99" display="https://barttorvik.com/team.php?team=Davidson&amp;year=2022" xr:uid="{B926DEC0-C645-44DD-8F05-FB7B16388F76}"/>
    <hyperlink ref="N114" r:id="rId100" display="https://barttorvik.com/team.php?team=Davidson&amp;year=2022" xr:uid="{4C6E4C89-2E53-4FF8-8AC2-2B20B6943BB1}"/>
    <hyperlink ref="N115" r:id="rId101" display="https://barttorvik.com/team.php?team=Loyola+Chicago&amp;year=2022" xr:uid="{FDED6AE3-ECE3-4B9E-8B03-69C4C0921D70}"/>
    <hyperlink ref="N116" r:id="rId102" display="https://barttorvik.com/team.php?team=Loyola+Chicago&amp;year=2022" xr:uid="{914D32DD-1A3B-4350-8F02-2C82DA2C6F95}"/>
    <hyperlink ref="N117" r:id="rId103" display="https://barttorvik.com/team.php?team=Colorado+St.&amp;year=2022" xr:uid="{460C39C2-47A1-4102-8E33-19ED38FABDD8}"/>
    <hyperlink ref="N118" r:id="rId104" display="https://barttorvik.com/team.php?team=Colorado+St.&amp;year=2022" xr:uid="{C141B1D7-7170-48CD-85C0-6C4E8ED89D00}"/>
    <hyperlink ref="N119" r:id="rId105" display="https://barttorvik.com/team.php?team=UCF&amp;year=2022" xr:uid="{6C014AAD-63C3-45EC-9577-20B6BD72714F}"/>
    <hyperlink ref="N121" r:id="rId106" display="https://barttorvik.com/team.php?team=Rutgers&amp;year=2022" xr:uid="{C776065D-F932-42F2-A60C-06423569168E}"/>
    <hyperlink ref="N122" r:id="rId107" display="https://barttorvik.com/team.php?team=Rutgers&amp;year=2022" xr:uid="{7CFCF0E7-0010-493F-8A24-0F0DDAFE4E94}"/>
    <hyperlink ref="N123" r:id="rId108" display="https://barttorvik.com/team.php?team=Boise+St.&amp;year=2022" xr:uid="{F59684B8-F970-4D72-9BCC-8397D74ECE6D}"/>
    <hyperlink ref="N124" r:id="rId109" display="https://barttorvik.com/team.php?team=Boise+St.&amp;year=2022" xr:uid="{45A398B2-35CD-4A45-BC52-1581F28440D3}"/>
    <hyperlink ref="N125" r:id="rId110" display="https://barttorvik.com/team.php?team=Grand+Canyon&amp;year=2022" xr:uid="{35776E9B-D7D1-4EBE-931C-C9D6CDD6F104}"/>
    <hyperlink ref="N127" r:id="rId111" display="https://barttorvik.com/team.php?team=St.+John%27s&amp;year=2022" xr:uid="{C5409340-9EBE-46BF-861F-06281E681394}"/>
    <hyperlink ref="N129" r:id="rId112" display="https://barttorvik.com/team.php?team=Northwestern&amp;year=2022" xr:uid="{9C13F3B4-889C-49F3-A284-2E5AFC4E84C0}"/>
    <hyperlink ref="N131" r:id="rId113" display="https://barttorvik.com/team.php?team=Vermont&amp;year=2022" xr:uid="{DF122F0A-0F52-4997-B0A9-7332A1B8EA22}"/>
    <hyperlink ref="N132" r:id="rId114" display="https://barttorvik.com/team.php?team=Vermont&amp;year=2022" xr:uid="{DA410E8C-52D7-49ED-AC73-1988FBB14769}"/>
    <hyperlink ref="N133" r:id="rId115" display="https://barttorvik.com/team.php?team=Kansas+St.&amp;year=2022" xr:uid="{A818EB38-EB0F-4F64-B0DC-EAB6671EB94F}"/>
    <hyperlink ref="N135" r:id="rId116" display="https://barttorvik.com/team.php?team=Tulane&amp;year=2022" xr:uid="{E16BDBE2-8388-4E91-AB71-39395554BF56}"/>
    <hyperlink ref="N137" r:id="rId117" display="https://barttorvik.com/team.php?team=Virginia&amp;year=2022" xr:uid="{EF5B664E-CAD1-4770-9A02-A169D174F596}"/>
    <hyperlink ref="N139" r:id="rId118" display="https://barttorvik.com/team.php?team=UC+Irvine&amp;year=2022" xr:uid="{C4DB58FB-BA06-4853-9FF1-DE7D70D28BF4}"/>
    <hyperlink ref="N141" r:id="rId119" display="https://barttorvik.com/team.php?team=Creighton&amp;year=2022" xr:uid="{794594F3-E40C-4D8B-B3C6-E25604576C66}"/>
    <hyperlink ref="N142" r:id="rId120" display="https://barttorvik.com/team.php?team=Creighton&amp;year=2022" xr:uid="{A8C7A49E-C561-4A1F-A85B-9BC85C29C5E8}"/>
    <hyperlink ref="N143" r:id="rId121" display="https://barttorvik.com/team.php?team=BYU&amp;year=2022" xr:uid="{163B873A-3F1E-48AF-9679-A1076922D6D9}"/>
    <hyperlink ref="N145" r:id="rId122" display="https://barttorvik.com/team.php?team=Belmont&amp;year=2022" xr:uid="{3C988655-5E5E-4698-B4E0-B2D8FF1B7520}"/>
    <hyperlink ref="N147" r:id="rId123" display="https://barttorvik.com/team.php?team=Florida+St.&amp;year=2022" xr:uid="{0DEF62F9-677C-42D0-8A16-4CE6796A351A}"/>
    <hyperlink ref="N149" r:id="rId124" display="https://barttorvik.com/team.php?team=Wichita+St.&amp;year=2022" xr:uid="{2250778D-0857-42E3-B61E-E843976B5A69}"/>
    <hyperlink ref="N151" r:id="rId125" display="https://barttorvik.com/team.php?team=Iona&amp;year=2022" xr:uid="{7ACD6859-D9AB-4F3D-88BE-4158A635B4BB}"/>
    <hyperlink ref="O153" r:id="rId126" display="https://barttorvik.com/trank.php?&amp;begin=20211101&amp;end=20220314&amp;conlimit=All&amp;year=2022&amp;top=0&amp;venue=H&amp;type=All&amp;mingames=0&amp;quad=5&amp;rpi=" xr:uid="{88E62C3E-A513-430F-BA2E-D1C42712CC03}"/>
    <hyperlink ref="N154" r:id="rId127" display="https://barttorvik.com/team.php?team=Dayton&amp;year=2022" xr:uid="{9AB49C68-C384-4EA3-93CC-3C038FC247AE}"/>
    <hyperlink ref="N156" r:id="rId128" display="https://barttorvik.com/team.php?team=Fresno+St.&amp;year=2022" xr:uid="{C1CD2C69-5C33-4159-944B-9C630557A477}"/>
    <hyperlink ref="N158" r:id="rId129" display="https://barttorvik.com/team.php?team=VCU&amp;year=2022" xr:uid="{0DE18521-CB8B-48FE-A1C2-FB77B3AB89DC}"/>
    <hyperlink ref="N160" r:id="rId130" display="https://barttorvik.com/team.php?team=UNLV&amp;year=2022" xr:uid="{10E36D77-A2EE-47F9-AF03-275ABC7BC1C6}"/>
    <hyperlink ref="N162" r:id="rId131" display="https://barttorvik.com/team.php?team=Penn+St.&amp;year=2022" xr:uid="{F4E4B4C3-E5F1-4456-AB1D-6DAB31A0CD71}"/>
    <hyperlink ref="N164" r:id="rId132" display="https://barttorvik.com/team.php?team=New+Mexico+St.&amp;year=2022" xr:uid="{DF134EB8-1FB9-47BE-872D-3375E118B408}"/>
    <hyperlink ref="N165" r:id="rId133" display="https://barttorvik.com/team.php?team=New+Mexico+St.&amp;year=2022" xr:uid="{C2D90F87-CCDC-4D35-AF8E-2472E673245A}"/>
    <hyperlink ref="N166" r:id="rId134" display="https://barttorvik.com/team.php?team=Miami+FL&amp;year=2022" xr:uid="{56F422E8-CAB3-42DD-8F1C-21042843F3ED}"/>
    <hyperlink ref="N167" r:id="rId135" display="https://barttorvik.com/team.php?team=Miami+FL&amp;year=2022" xr:uid="{1CEE11FD-BB8C-4FF4-90E9-54771CF7B615}"/>
    <hyperlink ref="N168" r:id="rId136" display="https://barttorvik.com/team.php?team=St.+Bonaventure&amp;year=2022" xr:uid="{84072411-11EB-4D84-9AAA-011118AEC0D8}"/>
    <hyperlink ref="N170" r:id="rId137" display="https://barttorvik.com/team.php?team=Texas+A%26M&amp;year=2022" xr:uid="{9533759F-AA9C-499E-9C93-BEFB9469521C}"/>
    <hyperlink ref="N172" r:id="rId138" display="https://barttorvik.com/team.php?team=Clemson&amp;year=2022" xr:uid="{69C38953-D739-4284-A435-0359ECBCF739}"/>
    <hyperlink ref="N174" r:id="rId139" display="https://barttorvik.com/team.php?team=Bradley&amp;year=2022" xr:uid="{6A4AEA19-476A-42FD-BCD3-C83FDDCBA2EB}"/>
    <hyperlink ref="N176" r:id="rId140" display="https://barttorvik.com/team.php?team=Toledo&amp;year=2022" xr:uid="{5126662F-F74F-4904-9D97-E950C4FA9422}"/>
    <hyperlink ref="N178" r:id="rId141" display="https://barttorvik.com/team.php?team=Arizona+St.&amp;year=2022" xr:uid="{59071738-D23F-4394-AE26-7ED39B304E41}"/>
    <hyperlink ref="N180" r:id="rId142" display="https://barttorvik.com/team.php?team=Vanderbilt&amp;year=2022" xr:uid="{EC4CA3C1-9653-47C8-BFA1-BD3602846ABF}"/>
    <hyperlink ref="N182" r:id="rId143" display="https://barttorvik.com/team.php?team=Drake&amp;year=2022" xr:uid="{9C9400F2-8FDD-441F-9C67-EE104BDDF6C4}"/>
    <hyperlink ref="N184" r:id="rId144" display="https://barttorvik.com/team.php?team=Chattanooga&amp;year=2022" xr:uid="{ED83D1E9-4035-47DF-A7F5-BB715C4A2CD7}"/>
    <hyperlink ref="N185" r:id="rId145" display="https://barttorvik.com/team.php?team=Chattanooga&amp;year=2022" xr:uid="{A7F1C73B-17CC-4C8B-8374-094B8774D385}"/>
    <hyperlink ref="N186" r:id="rId146" display="https://barttorvik.com/team.php?team=South+Alabama&amp;year=2022" xr:uid="{D24535BA-A7AC-4375-B7E9-7618232A3362}"/>
    <hyperlink ref="N188" r:id="rId147" display="https://barttorvik.com/team.php?team=Louisiana+Tech&amp;year=2022" xr:uid="{87F0C04D-B6CD-4823-AA94-D50068C05920}"/>
    <hyperlink ref="N190" r:id="rId148" display="https://barttorvik.com/team.php?team=Middle+Tennessee&amp;year=2022" xr:uid="{2BA914C7-6DD9-4374-BEA7-E7822C248689}"/>
    <hyperlink ref="N192" r:id="rId149" display="https://barttorvik.com/team.php?team=Furman&amp;year=2022" xr:uid="{AFF9BEF7-3A5F-4900-AA6C-6C687A5E6AA3}"/>
    <hyperlink ref="N194" r:id="rId150" display="https://barttorvik.com/team.php?team=Sam+Houston+St.&amp;year=2022" xr:uid="{CC4DD7C3-8165-439B-B221-F06B9B026647}"/>
    <hyperlink ref="N196" r:id="rId151" display="https://barttorvik.com/team.php?team=Northern+Iowa&amp;year=2022" xr:uid="{E19B9D47-B7A8-4F5C-AC20-907829AE6950}"/>
    <hyperlink ref="N198" r:id="rId152" display="https://barttorvik.com/team.php?team=South+Carolina&amp;year=2022" xr:uid="{54A75320-36D2-4DBF-8F0D-D892DFC21947}"/>
    <hyperlink ref="N200" r:id="rId153" display="https://barttorvik.com/team.php?team=Cincinnati&amp;year=2022" xr:uid="{E9F166E9-9712-4DF0-8183-0AAB5245AB40}"/>
    <hyperlink ref="N202" r:id="rId154" display="https://barttorvik.com/team.php?team=USC&amp;year=2022" xr:uid="{59725416-96BB-42DA-9C47-8F46009B0AC0}"/>
    <hyperlink ref="N203" r:id="rId155" display="https://barttorvik.com/team.php?team=USC&amp;year=2022" xr:uid="{E4B366A8-0C5C-48F9-A074-9D226E719792}"/>
    <hyperlink ref="O204" r:id="rId156" display="https://barttorvik.com/trank.php?&amp;begin=20211101&amp;end=20220314&amp;conlimit=All&amp;year=2022&amp;top=0&amp;venue=H&amp;type=All&amp;mingames=0&amp;quad=5&amp;rpi=" xr:uid="{DCAC2665-AB1E-49D8-B39E-B9DAD6A95FBF}"/>
    <hyperlink ref="N205" r:id="rId157" display="https://barttorvik.com/team.php?team=Old+Dominion&amp;year=2022" xr:uid="{56EC4973-5071-4730-834C-B060B3503C6E}"/>
    <hyperlink ref="N207" r:id="rId158" display="https://barttorvik.com/team.php?team=Maryland&amp;year=2022" xr:uid="{8AAF6314-A491-42EC-85F4-E57855834234}"/>
    <hyperlink ref="N209" r:id="rId159" display="https://barttorvik.com/team.php?team=Mississippi&amp;year=2022" xr:uid="{A1FE6C73-A2D9-41B9-88FF-A22DB8A4C605}"/>
    <hyperlink ref="N211" r:id="rId160" display="https://barttorvik.com/team.php?team=Missouri+St.&amp;year=2022" xr:uid="{66CD3C2F-E345-4DD4-9340-7E2D242231B9}"/>
    <hyperlink ref="N213" r:id="rId161" display="https://barttorvik.com/team.php?team=Jacksonville&amp;year=2022" xr:uid="{1A2F36ED-1BE4-4C04-9E53-372BD289CA2A}"/>
    <hyperlink ref="N215" r:id="rId162" display="https://barttorvik.com/team.php?team=Towson&amp;year=2022" xr:uid="{8FE728B9-9482-437B-A35E-64C05CCC5EEE}"/>
    <hyperlink ref="N217" r:id="rId163" display="https://barttorvik.com/team.php?team=Colorado&amp;year=2022" xr:uid="{6FC403F4-BC51-45B2-AC42-63520E6FB9BF}"/>
    <hyperlink ref="N219" r:id="rId164" display="https://barttorvik.com/team.php?team=Temple&amp;year=2022" xr:uid="{5F702276-0755-4BA6-81C4-539EAACB5BBA}"/>
    <hyperlink ref="N221" r:id="rId165" display="https://barttorvik.com/team.php?team=Southern+Illinois&amp;year=2022" xr:uid="{229B1364-255D-419E-A2F7-08F835F4B728}"/>
    <hyperlink ref="N223" r:id="rId166" display="https://barttorvik.com/team.php?team=Utah+Valley&amp;year=2022" xr:uid="{6346DEAB-E5F6-455C-968D-49C3FB3D64DA}"/>
    <hyperlink ref="N225" r:id="rId167" display="https://barttorvik.com/team.php?team=Florida+Atlantic&amp;year=2022" xr:uid="{1A4077D3-DA86-437E-8159-3026F3947DC8}"/>
    <hyperlink ref="N227" r:id="rId168" display="https://barttorvik.com/team.php?team=Minnesota&amp;year=2022" xr:uid="{952B982D-AA5E-44FA-AC79-102A78FF0EC7}"/>
    <hyperlink ref="N229" r:id="rId169" display="https://barttorvik.com/team.php?team=George+Mason&amp;year=2022" xr:uid="{54AECABB-87F5-48F0-928D-3A7E820D58E3}"/>
    <hyperlink ref="N231" r:id="rId170" display="https://barttorvik.com/team.php?team=Rhode+Island&amp;year=2022" xr:uid="{D5DA0685-DD9E-48E4-A745-80BA4C6D59C3}"/>
    <hyperlink ref="N233" r:id="rId171" display="https://barttorvik.com/team.php?team=DePaul&amp;year=2022" xr:uid="{5E7F72F1-A81A-40A5-BA19-1958A2F437A9}"/>
    <hyperlink ref="N235" r:id="rId172" display="https://barttorvik.com/team.php?team=Boston+College&amp;year=2022" xr:uid="{89F61673-6C9E-44F6-80BD-134D602DA581}"/>
    <hyperlink ref="N237" r:id="rId173" display="https://barttorvik.com/team.php?team=Santa+Clara&amp;year=2022" xr:uid="{6967E28E-B28B-4227-824F-8C4777774A73}"/>
    <hyperlink ref="N239" r:id="rId174" display="https://barttorvik.com/team.php?team=Louisville&amp;year=2022" xr:uid="{CA5452F6-FF70-4A83-95BA-29507B407926}"/>
    <hyperlink ref="N241" r:id="rId175" display="https://barttorvik.com/team.php?team=Stanford&amp;year=2022" xr:uid="{19539276-F605-400E-B2D7-68BC88A60D41}"/>
    <hyperlink ref="N243" r:id="rId176" display="https://barttorvik.com/team.php?team=Liberty&amp;year=2022" xr:uid="{8B43820A-B337-4617-BD0A-96EF40BEADF4}"/>
    <hyperlink ref="N245" r:id="rId177" display="https://barttorvik.com/team.php?team=Norfolk+St.&amp;year=2022" xr:uid="{D161158F-0288-43C8-B806-64EBEAAEE3C8}"/>
    <hyperlink ref="N246" r:id="rId178" display="https://barttorvik.com/team.php?team=Norfolk+St.&amp;year=2022" xr:uid="{AE0FA1E9-F285-4430-B639-7590076D35B7}"/>
    <hyperlink ref="N247" r:id="rId179" display="https://barttorvik.com/team.php?team=Utah&amp;year=2022" xr:uid="{F4CB5E34-CC71-41D2-B89A-CEE991D71F2E}"/>
    <hyperlink ref="N249" r:id="rId180" display="https://barttorvik.com/team.php?team=Wagner&amp;year=2022" xr:uid="{DE9F79CE-55A1-4A11-A851-810AB1473761}"/>
    <hyperlink ref="N251" r:id="rId181" display="https://barttorvik.com/team.php?team=Texas+St.&amp;year=2022" xr:uid="{BF03BB6E-FCC4-4836-A7FD-88B395D01EF6}"/>
    <hyperlink ref="N253" r:id="rId182" display="https://barttorvik.com/team.php?team=Abilene+Christian&amp;year=2022" xr:uid="{08675542-19EA-4F8C-A835-FB062C5B55B5}"/>
    <hyperlink ref="O255" r:id="rId183" display="https://barttorvik.com/trank.php?&amp;begin=20211101&amp;end=20220314&amp;conlimit=All&amp;year=2022&amp;top=0&amp;venue=H&amp;type=All&amp;mingames=0&amp;quad=5&amp;rpi=" xr:uid="{8627C2FF-2A8C-4290-8450-BE6C2432073C}"/>
    <hyperlink ref="N256" r:id="rId184" display="https://barttorvik.com/team.php?team=Washington&amp;year=2022" xr:uid="{6196AEA9-6ACA-44DB-B7BB-7A10A2D7A09E}"/>
    <hyperlink ref="N258" r:id="rId185" display="https://barttorvik.com/team.php?team=Richmond&amp;year=2022" xr:uid="{97C494E5-F3A3-42DC-9A0A-A92AEB43C92A}"/>
    <hyperlink ref="N259" r:id="rId186" display="https://barttorvik.com/team.php?team=Richmond&amp;year=2022" xr:uid="{73676B99-81C1-4A1D-979D-B8E7171E61B7}"/>
    <hyperlink ref="N260" r:id="rId187" display="https://barttorvik.com/team.php?team=Detroit&amp;year=2022" xr:uid="{B1EA731E-9699-472F-8CB3-B2C3A5E54885}"/>
    <hyperlink ref="N262" r:id="rId188" display="https://barttorvik.com/team.php?team=California&amp;year=2022" xr:uid="{AB3D427C-0868-4484-83AC-F67439E0B57F}"/>
    <hyperlink ref="N264" r:id="rId189" display="https://barttorvik.com/team.php?team=Butler&amp;year=2022" xr:uid="{48F1F71E-D038-4242-A4B9-00B7ED2AC5CB}"/>
    <hyperlink ref="N266" r:id="rId190" display="https://barttorvik.com/team.php?team=New+Mexico&amp;year=2022" xr:uid="{37ACE7AA-F717-4D06-A745-B0C78A400235}"/>
    <hyperlink ref="N268" r:id="rId191" display="https://barttorvik.com/team.php?team=Ohio&amp;year=2022" xr:uid="{E80747F1-7ADC-4794-A8F8-C1D267FC28A9}"/>
    <hyperlink ref="N270" r:id="rId192" display="https://barttorvik.com/team.php?team=Missouri&amp;year=2022" xr:uid="{E8E4085B-27E9-4E4C-BC39-9A378DB1CFDF}"/>
    <hyperlink ref="N272" r:id="rId193" display="https://barttorvik.com/team.php?team=Seattle&amp;year=2022" xr:uid="{25F720A0-BCDA-4A52-8E6A-E0567EE6862F}"/>
    <hyperlink ref="N274" r:id="rId194" display="https://barttorvik.com/team.php?team=Colgate&amp;year=2022" xr:uid="{24BBF38A-3963-4783-ABC8-24B6330CEFA9}"/>
    <hyperlink ref="N275" r:id="rId195" display="https://barttorvik.com/team.php?team=Colgate&amp;year=2022" xr:uid="{DE6E5916-4474-4407-8F11-5067EA7154A2}"/>
    <hyperlink ref="N276" r:id="rId196" display="https://barttorvik.com/team.php?team=Georgia+Tech&amp;year=2022" xr:uid="{44948DC9-D102-45FC-95D3-BF81286FC263}"/>
    <hyperlink ref="N278" r:id="rId197" display="https://barttorvik.com/team.php?team=Tulsa&amp;year=2022" xr:uid="{FE3DDA7F-3FDA-408F-B9D1-62BE793C8E32}"/>
    <hyperlink ref="N280" r:id="rId198" display="https://barttorvik.com/team.php?team=Stephen+F.+Austin&amp;year=2022" xr:uid="{3F19C781-499B-47FD-B7C8-31C3A418DE82}"/>
    <hyperlink ref="N282" r:id="rId199" display="https://barttorvik.com/team.php?team=Morehead+St.&amp;year=2022" xr:uid="{FA8C617B-BF45-46F4-B967-17B643914E8B}"/>
    <hyperlink ref="N284" r:id="rId200" display="https://barttorvik.com/team.php?team=Longwood&amp;year=2022" xr:uid="{B3A64486-A794-4145-9B48-EF01A9DEFF19}"/>
    <hyperlink ref="N285" r:id="rId201" display="https://barttorvik.com/team.php?team=Longwood&amp;year=2022" xr:uid="{A8B5E456-8B6F-4867-BB4B-A6154EDFBF6B}"/>
    <hyperlink ref="N286" r:id="rId202" display="https://barttorvik.com/team.php?team=Saint+Joseph%27s&amp;year=2022" xr:uid="{18B01199-4F18-4C7D-A858-64EC8A35792B}"/>
    <hyperlink ref="N288" r:id="rId203" display="https://barttorvik.com/team.php?team=Bryant&amp;year=2022" xr:uid="{DE6584E3-983C-4A97-86C1-5BF8C36B2465}"/>
    <hyperlink ref="N289" r:id="rId204" display="https://barttorvik.com/team.php?team=Bryant&amp;year=2022" xr:uid="{34115191-E8A9-465A-ABA7-5A16B79EAB70}"/>
    <hyperlink ref="N290" r:id="rId205" display="https://barttorvik.com/team.php?team=Wofford&amp;year=2022" xr:uid="{8DEFC1AA-1DA1-4246-95F8-18AE567C8627}"/>
    <hyperlink ref="N292" r:id="rId206" display="https://barttorvik.com/team.php?team=Princeton&amp;year=2022" xr:uid="{6C868468-8BF7-4E4B-A354-47A508E1F903}"/>
    <hyperlink ref="N294" r:id="rId207" display="https://barttorvik.com/team.php?team=Charlotte&amp;year=2022" xr:uid="{30788B4E-EA23-41CF-AA76-1FBB98E00831}"/>
    <hyperlink ref="N296" r:id="rId208" display="https://barttorvik.com/team.php?team=Arkansas+St.&amp;year=2022" xr:uid="{27079FB9-782C-48F6-AAE2-FB9D50148819}"/>
    <hyperlink ref="N298" r:id="rId209" display="https://barttorvik.com/team.php?team=UC+Santa+Barbara&amp;year=2022" xr:uid="{C6CD5ECD-8A82-48C3-8CF9-D8311A4E83F9}"/>
    <hyperlink ref="N300" r:id="rId210" display="https://barttorvik.com/team.php?team=Kent+St.&amp;year=2022" xr:uid="{C66514DC-4E18-4B5B-A0B1-0FB33D1100FD}"/>
    <hyperlink ref="N302" r:id="rId211" display="https://barttorvik.com/team.php?team=Saint+Peter%27s&amp;year=2022" xr:uid="{E40C8318-0036-409F-B228-EE94716E510A}"/>
    <hyperlink ref="N303" r:id="rId212" display="https://barttorvik.com/team.php?team=Saint+Peter%27s&amp;year=2022" xr:uid="{4F875CF7-5857-442E-BCFA-F71CF7B8EBAA}"/>
    <hyperlink ref="N304" r:id="rId213" display="https://barttorvik.com/team.php?team=Western+Kentucky&amp;year=2022" xr:uid="{C5EBCAC4-A484-4C8A-B3D4-78A27E112063}"/>
    <hyperlink ref="O306" r:id="rId214" display="https://barttorvik.com/trank.php?&amp;begin=20211101&amp;end=20220314&amp;conlimit=All&amp;year=2022&amp;top=0&amp;venue=H&amp;type=All&amp;mingames=0&amp;quad=5&amp;rpi=" xr:uid="{D6FAC12B-996C-4A6A-AB51-20E3D711A37A}"/>
    <hyperlink ref="N307" r:id="rId215" display="https://barttorvik.com/team.php?team=Illinois+St.&amp;year=2022" xr:uid="{648F4203-6871-48E5-999F-99681971C67A}"/>
    <hyperlink ref="N309" r:id="rId216" display="https://barttorvik.com/team.php?team=Coastal+Carolina&amp;year=2022" xr:uid="{A95AFF6C-C015-4407-94F0-B8A018F35D6E}"/>
    <hyperlink ref="N311" r:id="rId217" display="https://barttorvik.com/team.php?team=Nebraska&amp;year=2022" xr:uid="{57E3619D-F202-41FE-BBEF-D73E0E89EB74}"/>
    <hyperlink ref="N313" r:id="rId218" display="https://barttorvik.com/team.php?team=North+Carolina+St.&amp;year=2022" xr:uid="{3A1190F9-1AB0-4E7A-BC95-3DB8294348F4}"/>
    <hyperlink ref="N315" r:id="rId219" display="https://barttorvik.com/team.php?team=UC+Riverside&amp;year=2022" xr:uid="{28236C45-8116-4011-B24E-F5E9413A146A}"/>
    <hyperlink ref="N317" r:id="rId220" display="https://barttorvik.com/team.php?team=College+of+Charleston&amp;year=2022" xr:uid="{3221AA9B-99A5-4EDF-8E9E-EDF1AA9623D2}"/>
    <hyperlink ref="N319" r:id="rId221" display="https://barttorvik.com/team.php?team=Samford&amp;year=2022" xr:uid="{F19796D1-F6B9-44EA-9A98-9AF27628DBF6}"/>
    <hyperlink ref="N321" r:id="rId222" display="https://barttorvik.com/team.php?team=Fordham&amp;year=2022" xr:uid="{B1FC89DD-51EC-4016-AA42-C97E0A4CBF4B}"/>
    <hyperlink ref="N323" r:id="rId223" display="https://barttorvik.com/team.php?team=Niagara&amp;year=2022" xr:uid="{BFB0A737-175D-4DAD-843F-6F494109E6E2}"/>
    <hyperlink ref="N325" r:id="rId224" display="https://barttorvik.com/team.php?team=Yale&amp;year=2022" xr:uid="{546E5843-26C5-4CE8-AD37-048DA8E2ADBC}"/>
    <hyperlink ref="N326" r:id="rId225" display="https://barttorvik.com/team.php?team=Yale&amp;year=2022" xr:uid="{86D425D1-4CBF-48CE-B97A-3BB74F96E2CA}"/>
    <hyperlink ref="N327" r:id="rId226" display="https://barttorvik.com/team.php?team=Florida+Gulf+Coast&amp;year=2022" xr:uid="{931655B1-FE99-49E9-91BD-FA551BE4E8BD}"/>
    <hyperlink ref="N329" r:id="rId227" display="https://barttorvik.com/team.php?team=Cornell&amp;year=2022" xr:uid="{14E5F59B-864A-4FCC-963D-590941DD044D}"/>
    <hyperlink ref="N331" r:id="rId228" display="https://barttorvik.com/team.php?team=Cleveland+St.&amp;year=2022" xr:uid="{86A810E3-BD78-49DC-9770-A51F0F6AB250}"/>
    <hyperlink ref="N333" r:id="rId229" display="https://barttorvik.com/team.php?team=East+Carolina&amp;year=2022" xr:uid="{EF98B9E8-FA11-47BC-A704-F80B6CA16BE5}"/>
    <hyperlink ref="N335" r:id="rId230" display="https://barttorvik.com/team.php?team=Hofstra&amp;year=2022" xr:uid="{F9A68BD4-A928-47D0-A150-EE98CD9774FA}"/>
    <hyperlink ref="N337" r:id="rId231" display="https://barttorvik.com/team.php?team=Georgia+St.&amp;year=2022" xr:uid="{2FC0A6F8-088F-413E-B418-DBE9F88779DB}"/>
    <hyperlink ref="N338" r:id="rId232" display="https://barttorvik.com/team.php?team=Georgia+St.&amp;year=2022" xr:uid="{2EE4026A-B32A-406C-B7C3-C04C5DC8B4FE}"/>
    <hyperlink ref="N339" r:id="rId233" display="https://barttorvik.com/team.php?team=Oakland&amp;year=2022" xr:uid="{D5D7FC31-C428-47BC-9747-2A093E6950A1}"/>
    <hyperlink ref="N341" r:id="rId234" display="https://barttorvik.com/team.php?team=LIU+Brooklyn&amp;year=2022" xr:uid="{D4EF135C-90B0-499C-AF3C-205821C0FF4C}"/>
    <hyperlink ref="N343" r:id="rId235" display="https://barttorvik.com/team.php?team=Southern&amp;year=2022" xr:uid="{59451F36-3334-4FEC-8A1C-327B82604BF9}"/>
    <hyperlink ref="N345" r:id="rId236" display="https://barttorvik.com/team.php?team=Oral+Roberts&amp;year=2022" xr:uid="{760F8C2F-8348-457C-8124-AB494FFBC668}"/>
    <hyperlink ref="N347" r:id="rId237" display="https://barttorvik.com/team.php?team=UT+Arlington&amp;year=2022" xr:uid="{537DD121-1DD4-4D51-9DA6-12F1504846C5}"/>
    <hyperlink ref="N349" r:id="rId238" display="https://barttorvik.com/team.php?team=UNC+Greensboro&amp;year=2022" xr:uid="{E7B151DE-9254-4D5A-8698-155A1B123CF8}"/>
    <hyperlink ref="N351" r:id="rId239" display="https://barttorvik.com/team.php?team=East+Tennessee+St.&amp;year=2022" xr:uid="{FF266240-91C1-4294-AD89-36B5FC11A508}"/>
    <hyperlink ref="N353" r:id="rId240" display="https://barttorvik.com/team.php?team=Georgetown&amp;year=2022" xr:uid="{5A6056E6-3F31-4898-A1AA-8380CC4ECDB1}"/>
    <hyperlink ref="N355" r:id="rId241" display="https://barttorvik.com/team.php?team=Marist&amp;year=2022" xr:uid="{67BA663D-1F5A-434A-B121-581FA455CB4E}"/>
    <hyperlink ref="O357" r:id="rId242" display="https://barttorvik.com/trank.php?&amp;begin=20211101&amp;end=20220314&amp;conlimit=All&amp;year=2022&amp;top=0&amp;venue=H&amp;type=All&amp;mingames=0&amp;quad=5&amp;rpi=" xr:uid="{F92740BF-0CBB-4539-A55F-DF4C6EA6E5C2}"/>
    <hyperlink ref="N358" r:id="rId243" display="https://barttorvik.com/team.php?team=Mercer&amp;year=2022" xr:uid="{B47C7FCB-0384-4362-8476-F7F04ADF99E6}"/>
    <hyperlink ref="N360" r:id="rId244" display="https://barttorvik.com/team.php?team=Gardner+Webb&amp;year=2022" xr:uid="{C2D5D781-9463-426E-998F-EEF1E6E87F8A}"/>
    <hyperlink ref="N362" r:id="rId245" display="https://barttorvik.com/team.php?team=Montana&amp;year=2022" xr:uid="{2618965E-0E5C-44BD-816F-003A09E20815}"/>
    <hyperlink ref="N364" r:id="rId246" display="https://barttorvik.com/team.php?team=Georgia&amp;year=2022" xr:uid="{6FB3CC95-F407-43F4-9A95-E61BC4DA5F46}"/>
    <hyperlink ref="N366" r:id="rId247" display="https://barttorvik.com/team.php?team=Winthrop&amp;year=2022" xr:uid="{97DB11AB-42CD-48F8-9728-F9E1A8B99300}"/>
    <hyperlink ref="N368" r:id="rId248" display="https://barttorvik.com/team.php?team=Rice&amp;year=2022" xr:uid="{30092B69-0754-459B-9E98-96027C512B8C}"/>
    <hyperlink ref="N370" r:id="rId249" display="https://barttorvik.com/team.php?team=UNC+Wilmington&amp;year=2022" xr:uid="{6F013F6E-B144-4448-B301-EE14F6316868}"/>
    <hyperlink ref="N372" r:id="rId250" display="https://barttorvik.com/team.php?team=UTEP&amp;year=2022" xr:uid="{B29493A3-86E9-49BE-A359-F6A3206C447E}"/>
    <hyperlink ref="N374" r:id="rId251" display="https://barttorvik.com/team.php?team=Texas+Southern&amp;year=2022" xr:uid="{8A0A9E9A-5CBA-4CA9-A58D-AD881373A3AC}"/>
    <hyperlink ref="N375" r:id="rId252" display="https://barttorvik.com/team.php?team=Texas+Southern&amp;year=2022" xr:uid="{BD27922D-C592-425B-81C5-10EC18D3234C}"/>
    <hyperlink ref="N376" r:id="rId253" display="https://barttorvik.com/team.php?team=Oregon+St.&amp;year=2022" xr:uid="{79B4AE11-4182-44CF-B955-A3548A69DD25}"/>
    <hyperlink ref="N378" r:id="rId254" display="https://barttorvik.com/team.php?team=Fort+Wayne&amp;year=2022" xr:uid="{89107FCA-FCA0-4AA7-91FD-C8E0F1B40D0A}"/>
    <hyperlink ref="N380" r:id="rId255" display="https://barttorvik.com/team.php?team=Massachusetts&amp;year=2022" xr:uid="{084D344F-C185-4A58-BD12-6B431FCF0377}"/>
    <hyperlink ref="N382" r:id="rId256" display="https://barttorvik.com/team.php?team=Cal+St.+Fullerton&amp;year=2022" xr:uid="{C4B6DBF7-C882-47EF-B5AF-37EFC18088BD}"/>
    <hyperlink ref="N383" r:id="rId257" display="https://barttorvik.com/team.php?team=Cal+St.+Fullerton&amp;year=2022" xr:uid="{93493518-62D0-4FE7-B77B-06CB5C6D130B}"/>
    <hyperlink ref="N384" r:id="rId258" display="https://barttorvik.com/team.php?team=Drexel&amp;year=2022" xr:uid="{536BDA9D-533D-49F7-AFA8-5D9906188690}"/>
    <hyperlink ref="N386" r:id="rId259" display="https://barttorvik.com/team.php?team=Indiana+St.&amp;year=2022" xr:uid="{B484741F-8538-41EF-9445-F8714C6B6EE6}"/>
    <hyperlink ref="N388" r:id="rId260" display="https://barttorvik.com/team.php?team=Loyola+Marymount&amp;year=2022" xr:uid="{7D5FFE74-00A3-4FF6-9C44-64E95D2E0591}"/>
    <hyperlink ref="N390" r:id="rId261" display="https://barttorvik.com/team.php?team=Cal+Baptist&amp;year=2022" xr:uid="{C591C21B-D003-4F8C-AB3E-D9AFE468627A}"/>
    <hyperlink ref="N392" r:id="rId262" display="https://barttorvik.com/team.php?team=Delaware&amp;year=2022" xr:uid="{3943023B-5413-4A8B-87D3-06C5AEAC7BC7}"/>
    <hyperlink ref="N393" r:id="rId263" display="https://barttorvik.com/team.php?team=Delaware&amp;year=2022" xr:uid="{8DA630A1-43E1-4446-8FDA-98F97174F297}"/>
    <hyperlink ref="N394" r:id="rId264" display="https://barttorvik.com/team.php?team=Hawaii&amp;year=2022" xr:uid="{E11D6379-ECC1-4DE2-B1EC-73FFD4561439}"/>
    <hyperlink ref="N396" r:id="rId265" display="https://barttorvik.com/team.php?team=Montana+St.&amp;year=2022" xr:uid="{EC82F41D-1E62-41B6-BBCE-4AA025DA8535}"/>
    <hyperlink ref="N397" r:id="rId266" display="https://barttorvik.com/team.php?team=Montana+St.&amp;year=2022" xr:uid="{F540599A-03BC-42CE-993A-B4FF773ED5F4}"/>
    <hyperlink ref="N398" r:id="rId267" display="https://barttorvik.com/team.php?team=Pittsburgh&amp;year=2022" xr:uid="{48445B44-85A0-450F-9A0B-AD644F1D2C0A}"/>
    <hyperlink ref="N400" r:id="rId268" display="https://barttorvik.com/team.php?team=South+Dakota&amp;year=2022" xr:uid="{0D53DF8C-FB41-4854-9A46-F31C951307E8}"/>
    <hyperlink ref="N402" r:id="rId269" display="https://barttorvik.com/team.php?team=Nevada&amp;year=2022" xr:uid="{D2FF9EB7-2190-4E8C-B25F-8AD9041A9A12}"/>
    <hyperlink ref="N404" r:id="rId270" display="https://barttorvik.com/team.php?team=Monmouth&amp;year=2022" xr:uid="{A2501789-1FB0-4562-9B74-768C80B3CDE6}"/>
    <hyperlink ref="N406" r:id="rId271" display="https://barttorvik.com/team.php?team=Northern+Kentucky&amp;year=2022" xr:uid="{BB8D9E4B-7B86-41AF-90A6-941DE97A68A8}"/>
    <hyperlink ref="O408" r:id="rId272" display="https://barttorvik.com/trank.php?&amp;begin=20211101&amp;end=20220314&amp;conlimit=All&amp;year=2022&amp;top=0&amp;venue=H&amp;type=All&amp;mingames=0&amp;quad=5&amp;rpi=" xr:uid="{3EDFDFCA-B5B0-4114-B74B-4770D1D39D55}"/>
    <hyperlink ref="N409" r:id="rId273" display="https://barttorvik.com/team.php?team=Tarleton+St.&amp;year=2022" xr:uid="{9780D948-D319-4381-A862-790CA035DFE1}"/>
    <hyperlink ref="N411" r:id="rId274" display="https://barttorvik.com/team.php?team=Penn&amp;year=2022" xr:uid="{BF365ED2-D108-421E-AAA1-541413F096FB}"/>
    <hyperlink ref="N413" r:id="rId275" display="https://barttorvik.com/team.php?team=Buffalo&amp;year=2022" xr:uid="{5FE63678-1A8D-4998-B66B-FFDC3DCAF2C5}"/>
    <hyperlink ref="N415" r:id="rId276" display="https://barttorvik.com/team.php?team=VMI&amp;year=2022" xr:uid="{12B94245-9326-4EA5-A860-EDF35722FEB4}"/>
    <hyperlink ref="N417" r:id="rId277" display="https://barttorvik.com/team.php?team=Jacksonville+St.&amp;year=2022" xr:uid="{0DC0F37E-556C-4CDA-85D6-07FEE400EA1E}"/>
    <hyperlink ref="N418" r:id="rId278" display="https://barttorvik.com/team.php?team=Jacksonville+St.&amp;year=2022" xr:uid="{0CABAFF1-84A4-4DB6-A880-922077F1940E}"/>
    <hyperlink ref="N419" r:id="rId279" display="https://barttorvik.com/team.php?team=Long+Beach+St.&amp;year=2022" xr:uid="{50871AEE-DDBD-4F98-B124-D792434134BF}"/>
    <hyperlink ref="N421" r:id="rId280" display="https://barttorvik.com/team.php?team=James+Madison&amp;year=2022" xr:uid="{6B70782B-E50F-4318-896C-78A5A2EA83BA}"/>
    <hyperlink ref="N423" r:id="rId281" display="https://barttorvik.com/team.php?team=Troy&amp;year=2022" xr:uid="{AF14D916-46C6-4FAE-B892-4217874DBE15}"/>
    <hyperlink ref="N425" r:id="rId282" display="https://barttorvik.com/team.php?team=Eastern+Kentucky&amp;year=2022" xr:uid="{FB091164-EF00-48CA-B82A-B8B68ADA7548}"/>
    <hyperlink ref="N427" r:id="rId283" display="https://barttorvik.com/team.php?team=New+Orleans&amp;year=2022" xr:uid="{5F2842A9-2D14-4204-A3ED-5C6423E63AE6}"/>
    <hyperlink ref="N429" r:id="rId284" display="https://barttorvik.com/team.php?team=Wright+St.&amp;year=2022" xr:uid="{F0073D94-0346-40B4-8829-01A0CAE58626}"/>
    <hyperlink ref="N430" r:id="rId285" display="https://barttorvik.com/team.php?team=Wright+St.&amp;year=2022" xr:uid="{A95CE1EC-7177-4526-97BF-18E73EA37ADC}"/>
    <hyperlink ref="N431" r:id="rId286" display="https://barttorvik.com/team.php?team=George+Washington&amp;year=2022" xr:uid="{6D0CBD17-AF48-419F-AE04-C265C1B82411}"/>
    <hyperlink ref="N433" r:id="rId287" display="https://barttorvik.com/team.php?team=Northeastern&amp;year=2022" xr:uid="{0A7B6433-EDDC-4A6B-875C-31D1BF3A64FE}"/>
    <hyperlink ref="N435" r:id="rId288" display="https://barttorvik.com/team.php?team=Southern+Utah&amp;year=2022" xr:uid="{7039CB39-3D3A-4BCF-AF24-16A0C16E1A25}"/>
    <hyperlink ref="N437" r:id="rId289" display="https://barttorvik.com/team.php?team=Appalachian+St.&amp;year=2022" xr:uid="{6C7B7F16-2C4E-420A-8678-4E6EB699D8CA}"/>
    <hyperlink ref="N439" r:id="rId290" display="https://barttorvik.com/team.php?team=Portland&amp;year=2022" xr:uid="{9AC3E30C-5702-4406-A9D9-42B183094C79}"/>
    <hyperlink ref="N441" r:id="rId291" display="https://barttorvik.com/team.php?team=Bellarmine&amp;year=2022" xr:uid="{82C1BCAC-EF03-45F4-B4C6-C2BDDAA78B47}"/>
    <hyperlink ref="N443" r:id="rId292" display="https://barttorvik.com/team.php?team=Ball+St.&amp;year=2022" xr:uid="{D6170591-51E7-4F55-94B9-81072ED0BD58}"/>
    <hyperlink ref="N445" r:id="rId293" display="https://barttorvik.com/team.php?team=Army&amp;year=2022" xr:uid="{F5CDA7CC-F538-4251-9B29-7FD87599F03A}"/>
    <hyperlink ref="N447" r:id="rId294" display="https://barttorvik.com/team.php?team=UC+San+Diego&amp;year=2022" xr:uid="{E359A3F1-FA16-42D8-BB86-75017BD70947}"/>
    <hyperlink ref="N449" r:id="rId295" display="https://barttorvik.com/team.php?team=North+Dakota+St.&amp;year=2022" xr:uid="{76D39F50-3FB1-436E-8783-9B781A55B653}"/>
    <hyperlink ref="N451" r:id="rId296" display="https://barttorvik.com/team.php?team=High+Point&amp;year=2022" xr:uid="{261E31BF-905A-4156-9B81-CCDC115E7AB9}"/>
    <hyperlink ref="N453" r:id="rId297" display="https://barttorvik.com/team.php?team=Dartmouth&amp;year=2022" xr:uid="{1CEA4FC7-396A-42FD-B61B-EA3CBDD4C527}"/>
    <hyperlink ref="N455" r:id="rId298" display="https://barttorvik.com/team.php?team=UMBC&amp;year=2022" xr:uid="{5EB51125-D08C-49B4-A962-EFBEF0D93B0C}"/>
    <hyperlink ref="N457" r:id="rId299" display="https://barttorvik.com/team.php?team=UC+Davis&amp;year=2022" xr:uid="{A5AB0E44-9896-4995-A29B-0567D4EB69F3}"/>
    <hyperlink ref="O459" r:id="rId300" display="https://barttorvik.com/trank.php?&amp;begin=20211101&amp;end=20220314&amp;conlimit=All&amp;year=2022&amp;top=0&amp;venue=H&amp;type=All&amp;mingames=0&amp;quad=5&amp;rpi=" xr:uid="{0B70D3AB-A206-45BC-B681-B6FCECA4F5BE}"/>
    <hyperlink ref="N460" r:id="rId301" display="https://barttorvik.com/team.php?team=Stony+Brook&amp;year=2022" xr:uid="{46132EE8-950B-436A-A99E-8631E1BCB857}"/>
    <hyperlink ref="N462" r:id="rId302" display="https://barttorvik.com/team.php?team=Air+Force&amp;year=2022" xr:uid="{E01EA737-132F-4DA9-942F-0D8824377014}"/>
    <hyperlink ref="N464" r:id="rId303" display="https://barttorvik.com/team.php?team=Elon&amp;year=2022" xr:uid="{2D15E24D-7E2B-4F8B-8B4C-28FFB47F63A4}"/>
    <hyperlink ref="N466" r:id="rId304" display="https://barttorvik.com/team.php?team=Howard&amp;year=2022" xr:uid="{D4051E85-780E-40E4-B4C5-62DAC20B8CDD}"/>
    <hyperlink ref="N468" r:id="rId305" display="https://barttorvik.com/team.php?team=Mount+St.+Mary%27s&amp;year=2022" xr:uid="{FFF72855-C54F-46A0-9FD4-FFF9EFC547EB}"/>
    <hyperlink ref="N470" r:id="rId306" display="https://barttorvik.com/team.php?team=Campbell&amp;year=2022" xr:uid="{33E0C832-65F4-4AED-ACC2-4CCACDA7782E}"/>
    <hyperlink ref="N472" r:id="rId307" display="https://barttorvik.com/team.php?team=Valparaiso&amp;year=2022" xr:uid="{04248C80-A525-449E-A5A5-0EF1BDD6A12E}"/>
    <hyperlink ref="N474" r:id="rId308" display="https://barttorvik.com/team.php?team=Southeast+Missouri+St.&amp;year=2022" xr:uid="{C839E501-3CAB-4BFC-A1A3-A8E829B5E671}"/>
    <hyperlink ref="N476" r:id="rId309" display="https://barttorvik.com/team.php?team=South+Florida&amp;year=2022" xr:uid="{C64FFED0-4891-4C45-9CFB-CB8D5642F169}"/>
    <hyperlink ref="N478" r:id="rId310" display="https://barttorvik.com/team.php?team=Hampton&amp;year=2022" xr:uid="{05E9DB6F-6182-4555-B905-5468F06A5EF6}"/>
    <hyperlink ref="N480" r:id="rId311" display="https://barttorvik.com/team.php?team=UNC+Asheville&amp;year=2022" xr:uid="{2B342AAD-0D73-4449-9BF4-A4A43C3782B6}"/>
    <hyperlink ref="N482" r:id="rId312" display="https://barttorvik.com/team.php?team=SIU+Edwardsville&amp;year=2022" xr:uid="{A99D6D47-B5AD-4C66-9615-D9BF1E1D0EB4}"/>
    <hyperlink ref="N484" r:id="rId313" display="https://barttorvik.com/team.php?team=San+Diego&amp;year=2022" xr:uid="{E1FE053F-B61E-443F-A655-02B4C681E66A}"/>
    <hyperlink ref="N486" r:id="rId314" display="https://barttorvik.com/team.php?team=Akron&amp;year=2022" xr:uid="{CEAE0F6A-9CD8-496E-82B7-A8DEEB57EBC8}"/>
    <hyperlink ref="N487" r:id="rId315" display="https://barttorvik.com/team.php?team=Akron&amp;year=2022" xr:uid="{381B824A-0322-4F06-83DE-8BC2C4375F07}"/>
    <hyperlink ref="N488" r:id="rId316" display="https://barttorvik.com/team.php?team=Youngstown+St.&amp;year=2022" xr:uid="{9C39CFDF-01FB-417E-9176-533360A3A5B0}"/>
    <hyperlink ref="N490" r:id="rId317" display="https://barttorvik.com/team.php?team=Utah+Tech&amp;year=2022" xr:uid="{41701CFF-44F8-4140-8480-5E2FAD9527AA}"/>
    <hyperlink ref="N492" r:id="rId318" display="https://barttorvik.com/team.php?team=Nicholls+St.&amp;year=2022" xr:uid="{35E3F3FD-3D36-46EF-AA50-FCE7BB5D3FA1}"/>
    <hyperlink ref="N494" r:id="rId319" display="https://barttorvik.com/team.php?team=La+Salle&amp;year=2022" xr:uid="{B58EFD20-941A-482D-9F51-31D97162C1DA}"/>
    <hyperlink ref="N496" r:id="rId320" display="https://barttorvik.com/team.php?team=Siena&amp;year=2022" xr:uid="{63176AD2-B7D1-4F59-BAB5-B9642D664E14}"/>
    <hyperlink ref="N498" r:id="rId321" display="https://barttorvik.com/team.php?team=Louisiana+Lafayette&amp;year=2022" xr:uid="{BDE3933D-2CDA-4846-AD6E-D1EE61D8083E}"/>
    <hyperlink ref="N500" r:id="rId322" display="https://barttorvik.com/team.php?team=Western+Illinois&amp;year=2022" xr:uid="{A7538912-6345-49E3-8F60-E00A243AFB98}"/>
    <hyperlink ref="N502" r:id="rId323" display="https://barttorvik.com/team.php?team=Loyola+MD&amp;year=2022" xr:uid="{914EA264-0026-40B5-884D-39A351FEDC89}"/>
    <hyperlink ref="N504" r:id="rId324" display="https://barttorvik.com/team.php?team=Pepperdine&amp;year=2022" xr:uid="{DC5C2E4E-9840-4600-BC77-8247B54E5343}"/>
    <hyperlink ref="N506" r:id="rId325" display="https://barttorvik.com/team.php?team=Morgan+St.&amp;year=2022" xr:uid="{B2804056-6AA1-4C71-AFF2-C4171ADB4DCA}"/>
    <hyperlink ref="N508" r:id="rId326" display="https://barttorvik.com/team.php?team=Weber+St.&amp;year=2022" xr:uid="{2591B219-D624-4DB0-9481-716A5DD2143B}"/>
    <hyperlink ref="O510" r:id="rId327" display="https://barttorvik.com/trank.php?&amp;begin=20211101&amp;end=20220314&amp;conlimit=All&amp;year=2022&amp;top=0&amp;venue=H&amp;type=All&amp;mingames=0&amp;quad=5&amp;rpi=" xr:uid="{E13A8033-283E-4F05-96E0-27A6285B4AFD}"/>
    <hyperlink ref="N511" r:id="rId328" display="https://barttorvik.com/team.php?team=Radford&amp;year=2022" xr:uid="{1116F42B-E5B9-4683-B30F-8067013E2B01}"/>
    <hyperlink ref="N513" r:id="rId329" display="https://barttorvik.com/team.php?team=Bowling+Green&amp;year=2022" xr:uid="{0E93E4FD-B21A-4394-8BC9-415F80FE4EF0}"/>
    <hyperlink ref="N515" r:id="rId330" display="https://barttorvik.com/team.php?team=Tennessee+St.&amp;year=2022" xr:uid="{91F5D0F0-BD1C-41E6-8006-871572EEBFE4}"/>
    <hyperlink ref="N517" r:id="rId331" display="https://barttorvik.com/team.php?team=Marshall&amp;year=2022" xr:uid="{5411D41F-597F-4F92-A12D-D2CF8397B574}"/>
    <hyperlink ref="N519" r:id="rId332" display="https://barttorvik.com/team.php?team=Kennesaw+St.&amp;year=2022" xr:uid="{1BCDDA6D-B921-4B31-8062-0A47EBD4EA64}"/>
    <hyperlink ref="N521" r:id="rId333" display="https://barttorvik.com/team.php?team=UMKC&amp;year=2022" xr:uid="{206954F8-EC6D-4C28-88C6-552FC4CE0E96}"/>
    <hyperlink ref="N523" r:id="rId334" display="https://barttorvik.com/team.php?team=New+Hampshire&amp;year=2022" xr:uid="{95620D41-4A4A-447A-B750-F947665946BC}"/>
    <hyperlink ref="N525" r:id="rId335" display="https://barttorvik.com/team.php?team=Prairie+View+A%26M&amp;year=2022" xr:uid="{AEE7B371-90A0-4628-8DD2-FE67B7C73BD1}"/>
    <hyperlink ref="N527" r:id="rId336" display="https://barttorvik.com/team.php?team=North+Florida&amp;year=2022" xr:uid="{58E97551-27CE-44B2-A378-410A1C60923C}"/>
    <hyperlink ref="N529" r:id="rId337" display="https://barttorvik.com/team.php?team=FIU&amp;year=2022" xr:uid="{17AE2944-1F5B-47E9-81D9-D8179BDCDD5D}"/>
    <hyperlink ref="N531" r:id="rId338" display="https://barttorvik.com/team.php?team=Harvard&amp;year=2022" xr:uid="{98F7AB8D-5A48-4221-9869-A33DC04C5A60}"/>
    <hyperlink ref="N533" r:id="rId339" display="https://barttorvik.com/team.php?team=Georgia+Southern&amp;year=2022" xr:uid="{E206CE72-6CFD-4CFB-8C0B-E3780E15A0D5}"/>
    <hyperlink ref="N535" r:id="rId340" display="https://barttorvik.com/team.php?team=Alcorn+St.&amp;year=2022" xr:uid="{C609EFD8-2F28-4B35-B038-BB31ABE9762B}"/>
    <hyperlink ref="N537" r:id="rId341" display="https://barttorvik.com/team.php?team=Pacific&amp;year=2022" xr:uid="{19E2A5D0-A454-4809-8CF1-EC559299D8FE}"/>
    <hyperlink ref="N539" r:id="rId342" display="https://barttorvik.com/team.php?team=Rider&amp;year=2022" xr:uid="{7D9AF2A2-AE33-4DCD-8E45-990E6F9FEF90}"/>
    <hyperlink ref="N541" r:id="rId343" display="https://barttorvik.com/team.php?team=Central+Arkansas&amp;year=2022" xr:uid="{7751B082-5F5E-4B21-B406-2AB652B78D81}"/>
    <hyperlink ref="N543" r:id="rId344" display="https://barttorvik.com/team.php?team=Miami+OH&amp;year=2022" xr:uid="{15D0ABEA-C1A6-4DED-B6E1-8A3A11E2F83D}"/>
    <hyperlink ref="N545" r:id="rId345" display="https://barttorvik.com/team.php?team=Northern+Colorado&amp;year=2022" xr:uid="{FF03C356-19E8-4562-8B83-D8ED6AE1C710}"/>
    <hyperlink ref="N547" r:id="rId346" display="https://barttorvik.com/team.php?team=Tennessee+Tech&amp;year=2022" xr:uid="{2DA2FEF0-A4E2-409F-B0A9-62861EF958E9}"/>
    <hyperlink ref="N549" r:id="rId347" display="https://barttorvik.com/team.php?team=Western+Carolina&amp;year=2022" xr:uid="{FFD8F25B-CC47-4824-8513-23273B4787D9}"/>
    <hyperlink ref="N551" r:id="rId348" display="https://barttorvik.com/team.php?team=Canisius&amp;year=2022" xr:uid="{0DA4892C-2376-4FD6-B422-406630705AF8}"/>
    <hyperlink ref="N553" r:id="rId349" display="https://barttorvik.com/team.php?team=Eastern+Washington&amp;year=2022" xr:uid="{B2C92F40-00E8-4130-ADA9-D9F56A3B1390}"/>
    <hyperlink ref="N555" r:id="rId350" display="https://barttorvik.com/team.php?team=Boston+University&amp;year=2022" xr:uid="{97EB3DD8-455E-491B-904D-A3E2222624DF}"/>
    <hyperlink ref="N557" r:id="rId351" display="https://barttorvik.com/team.php?team=Fairfield&amp;year=2022" xr:uid="{87F1B671-93A3-4C4C-891E-E4B984FCB149}"/>
    <hyperlink ref="N559" r:id="rId352" display="https://barttorvik.com/team.php?team=Manhattan&amp;year=2022" xr:uid="{E5F12483-BECC-4380-A2B6-FE5463CAA34F}"/>
    <hyperlink ref="O561" r:id="rId353" display="https://barttorvik.com/trank.php?&amp;begin=20211101&amp;end=20220314&amp;conlimit=All&amp;year=2022&amp;top=0&amp;venue=H&amp;type=All&amp;mingames=0&amp;quad=5&amp;rpi=" xr:uid="{F346826B-800A-4B91-82D3-0B79990A4736}"/>
    <hyperlink ref="N562" r:id="rId354" display="https://barttorvik.com/team.php?team=Hartford&amp;year=2022" xr:uid="{B09BBD6D-62C6-4BD6-8D7B-9DF932397E0E}"/>
    <hyperlink ref="N564" r:id="rId355" display="https://barttorvik.com/team.php?team=Tennessee+Martin&amp;year=2022" xr:uid="{38714A9D-F05C-451B-B256-820753C8CA24}"/>
    <hyperlink ref="N566" r:id="rId356" display="https://barttorvik.com/team.php?team=Quinnipiac&amp;year=2022" xr:uid="{E87859C5-451E-4AD5-8FCC-372C4EAD25B1}"/>
    <hyperlink ref="N568" r:id="rId357" display="https://barttorvik.com/team.php?team=Lipscomb&amp;year=2022" xr:uid="{1C69ED3C-9A72-4812-A677-FDD3DF833DA3}"/>
    <hyperlink ref="N570" r:id="rId358" display="https://barttorvik.com/team.php?team=Navy&amp;year=2022" xr:uid="{4DEDCE90-0F31-437C-9490-BDF74EC13A8D}"/>
    <hyperlink ref="N572" r:id="rId359" display="https://barttorvik.com/team.php?team=Eastern+Michigan&amp;year=2022" xr:uid="{AC9C55CC-4085-4441-BA88-A57D914B1EEA}"/>
    <hyperlink ref="N574" r:id="rId360" display="https://barttorvik.com/team.php?team=Cal+Poly&amp;year=2022" xr:uid="{93C802F8-33FA-49D2-8057-78855E5FEADC}"/>
    <hyperlink ref="N576" r:id="rId361" display="https://barttorvik.com/team.php?team=Louisiana+Monroe&amp;year=2022" xr:uid="{B8717D9A-AF20-476B-8A8A-8C9488C4BC29}"/>
    <hyperlink ref="N578" r:id="rId362" display="https://barttorvik.com/team.php?team=St.+Thomas&amp;year=2022" xr:uid="{E5F32D91-807E-4535-9EF9-84C873AFA955}"/>
    <hyperlink ref="N580" r:id="rId363" display="https://barttorvik.com/team.php?team=Austin+Peay&amp;year=2022" xr:uid="{41CD5642-CC42-4880-B08C-4252566365E3}"/>
    <hyperlink ref="N582" r:id="rId364" display="https://barttorvik.com/team.php?team=Jackson+St.&amp;year=2022" xr:uid="{E581BDE0-C506-4C4F-8EE3-A3D4CC448D8C}"/>
    <hyperlink ref="N584" r:id="rId365" display="https://barttorvik.com/team.php?team=Denver&amp;year=2022" xr:uid="{8FF17EC3-E351-46DE-BE02-C92E1FDA61C2}"/>
    <hyperlink ref="N586" r:id="rId366" display="https://barttorvik.com/team.php?team=Presbyterian&amp;year=2022" xr:uid="{1FE859D8-48F0-4ADC-80CC-079210FB0770}"/>
    <hyperlink ref="N588" r:id="rId367" display="https://barttorvik.com/team.php?team=San+Jose+St.&amp;year=2022" xr:uid="{71A108B8-2314-4DAD-9773-454A72DD4E28}"/>
    <hyperlink ref="N590" r:id="rId368" display="https://barttorvik.com/team.php?team=American&amp;year=2022" xr:uid="{DE4C1012-1285-409E-A61A-AFC565F744CB}"/>
    <hyperlink ref="N592" r:id="rId369" display="https://barttorvik.com/team.php?team=Alabama+A%26M&amp;year=2022" xr:uid="{A56F14F8-F39C-4558-97E8-4E0C97E6D9EB}"/>
    <hyperlink ref="N594" r:id="rId370" display="https://barttorvik.com/team.php?team=The+Citadel&amp;year=2022" xr:uid="{7A65CB3C-DA01-444D-BB39-AE3231C2C8FE}"/>
    <hyperlink ref="N596" r:id="rId371" display="https://barttorvik.com/team.php?team=Illinois+Chicago&amp;year=2022" xr:uid="{D9DFACC2-9ADF-466C-A520-DE3B4A768519}"/>
    <hyperlink ref="N598" r:id="rId372" display="https://barttorvik.com/team.php?team=Idaho&amp;year=2022" xr:uid="{218378B7-9D98-4CD1-B31D-86C5DC548DB6}"/>
    <hyperlink ref="N600" r:id="rId373" display="https://barttorvik.com/team.php?team=Cal+St.+Bakersfield&amp;year=2022" xr:uid="{B9A8BB17-EBFB-4C3A-9B1F-B91A21C40028}"/>
    <hyperlink ref="N602" r:id="rId374" display="https://barttorvik.com/team.php?team=Robert+Morris&amp;year=2022" xr:uid="{0BAE9845-425F-4F11-8793-05CCED42A172}"/>
    <hyperlink ref="N604" r:id="rId375" display="https://barttorvik.com/team.php?team=Brown&amp;year=2022" xr:uid="{AD638855-35A2-4428-AC70-EA6828EA736D}"/>
    <hyperlink ref="N606" r:id="rId376" display="https://barttorvik.com/team.php?team=USC+Upstate&amp;year=2022" xr:uid="{5599D3C5-34A7-4770-83F0-791F2A779F62}"/>
    <hyperlink ref="N608" r:id="rId377" display="https://barttorvik.com/team.php?team=North+Carolina+A%26T&amp;year=2022" xr:uid="{B464DB4E-8130-4228-BF30-9E0E56BE8292}"/>
    <hyperlink ref="N610" r:id="rId378" display="https://barttorvik.com/team.php?team=Evansville&amp;year=2022" xr:uid="{16023BAE-D7B3-424B-8C2E-050ACAB3583F}"/>
    <hyperlink ref="O612" r:id="rId379" display="https://barttorvik.com/trank.php?&amp;begin=20211101&amp;end=20220314&amp;conlimit=All&amp;year=2022&amp;top=0&amp;venue=H&amp;type=All&amp;mingames=0&amp;quad=5&amp;rpi=" xr:uid="{95770C60-1B78-4BC7-B768-4BB607160AA2}"/>
    <hyperlink ref="N613" r:id="rId380" display="https://barttorvik.com/team.php?team=Southeastern+Louisiana&amp;year=2022" xr:uid="{62824D29-CDE9-42BF-AB63-F9556CB7A359}"/>
    <hyperlink ref="N615" r:id="rId381" display="https://barttorvik.com/team.php?team=North+Alabama&amp;year=2022" xr:uid="{9155B50B-630C-4B31-BC98-5FE002FA3F8D}"/>
    <hyperlink ref="N617" r:id="rId382" display="https://barttorvik.com/team.php?team=Portland+St.&amp;year=2022" xr:uid="{1C6ADD7B-AEDD-4B25-96A6-716DD0F9616B}"/>
    <hyperlink ref="N619" r:id="rId383" display="https://barttorvik.com/team.php?team=Bucknell&amp;year=2022" xr:uid="{6791A0F9-6221-4C72-BDB9-4C8C39E12D7E}"/>
    <hyperlink ref="N621" r:id="rId384" display="https://barttorvik.com/team.php?team=UMass+Lowell&amp;year=2022" xr:uid="{394949E9-BC2B-4471-9027-2016C4665C13}"/>
    <hyperlink ref="N623" r:id="rId385" display="https://barttorvik.com/team.php?team=Northern+Illinois&amp;year=2022" xr:uid="{06F66E23-F223-4D50-B409-B1513994323D}"/>
    <hyperlink ref="N625" r:id="rId386" display="https://barttorvik.com/team.php?team=North+Carolina+Central&amp;year=2022" xr:uid="{E357E3D2-967C-4A30-9543-FF05D03502CB}"/>
    <hyperlink ref="N627" r:id="rId387" display="https://barttorvik.com/team.php?team=Merrimack&amp;year=2022" xr:uid="{F13C7E46-7F8F-4634-872A-5D5DDCD10F88}"/>
    <hyperlink ref="N629" r:id="rId388" display="https://barttorvik.com/team.php?team=Florida+A%26M&amp;year=2022" xr:uid="{6CE2160B-962F-402A-841D-450657C1E4E2}"/>
    <hyperlink ref="N631" r:id="rId389" display="https://barttorvik.com/team.php?team=Lehigh&amp;year=2022" xr:uid="{9EC2A100-DE52-4824-8B1E-34AADA5A3604}"/>
    <hyperlink ref="N633" r:id="rId390" display="https://barttorvik.com/team.php?team=Little+Rock&amp;year=2022" xr:uid="{F7D1CFD5-C23B-48C9-B5DE-CDAD41307902}"/>
    <hyperlink ref="N635" r:id="rId391" display="https://barttorvik.com/team.php?team=Sacred+Heart&amp;year=2022" xr:uid="{73A6D882-A41C-4EC1-996A-019375975405}"/>
    <hyperlink ref="N637" r:id="rId392" display="https://barttorvik.com/team.php?team=Chicago+St.&amp;year=2022" xr:uid="{0C926CC8-189E-4327-8569-B00840D94385}"/>
    <hyperlink ref="N639" r:id="rId393" display="https://barttorvik.com/team.php?team=Maryland+Eastern+Shore&amp;year=2022" xr:uid="{93D1882F-88BD-4FE7-889C-371C18345B8C}"/>
    <hyperlink ref="N641" r:id="rId394" display="https://barttorvik.com/team.php?team=Northwestern+St.&amp;year=2022" xr:uid="{0B07ABD1-A94F-41C6-8189-F985121035DA}"/>
    <hyperlink ref="N643" r:id="rId395" display="https://barttorvik.com/team.php?team=Albany&amp;year=2022" xr:uid="{9EE7215B-81BB-448B-A5D2-2CD1AAA7D40D}"/>
    <hyperlink ref="N645" r:id="rId396" display="https://barttorvik.com/team.php?team=UTSA&amp;year=2022" xr:uid="{7D186824-CC12-4FF7-B05F-7358E521C7C8}"/>
    <hyperlink ref="N647" r:id="rId397" display="https://barttorvik.com/team.php?team=Nebraska+Omaha&amp;year=2022" xr:uid="{57ECC314-BC68-4617-BE0F-7AC27714D8BE}"/>
    <hyperlink ref="N649" r:id="rId398" display="https://barttorvik.com/team.php?team=Bethune+Cookman&amp;year=2022" xr:uid="{A053E766-8AA9-4617-A830-B243C90F5B9D}"/>
    <hyperlink ref="N651" r:id="rId399" display="https://barttorvik.com/team.php?team=Charleston+Southern&amp;year=2022" xr:uid="{F7B8F655-3121-4FC0-B942-17C051208C33}"/>
    <hyperlink ref="N653" r:id="rId400" display="https://barttorvik.com/team.php?team=Texas+A%26M+Corpus+Chris&amp;year=2022" xr:uid="{5EAE0AF4-1CDD-4B05-8BE9-8ADF4F63E267}"/>
    <hyperlink ref="N654" r:id="rId401" display="https://barttorvik.com/team.php?team=Texas+A%26M+Corpus+Chris&amp;year=2022" xr:uid="{1C3630FA-A4D3-4EE9-8CD7-459135C9EA6B}"/>
    <hyperlink ref="N655" r:id="rId402" display="https://barttorvik.com/team.php?team=Lafayette&amp;year=2022" xr:uid="{8A988C18-B405-4CE9-856A-A04EFCEEF689}"/>
    <hyperlink ref="N657" r:id="rId403" display="https://barttorvik.com/team.php?team=Milwaukee&amp;year=2022" xr:uid="{1EF20E37-A81C-470C-BB4B-DF14D3491C63}"/>
    <hyperlink ref="N659" r:id="rId404" display="https://barttorvik.com/team.php?team=Duquesne&amp;year=2022" xr:uid="{A448ADBB-9765-4CD4-B0F6-DD55FFEA0EA6}"/>
    <hyperlink ref="N661" r:id="rId405" display="https://barttorvik.com/team.php?team=South+Carolina+St.&amp;year=2022" xr:uid="{6CA64245-1880-4409-B722-C4F7A1E8B5C3}"/>
    <hyperlink ref="O663" r:id="rId406" display="https://barttorvik.com/trank.php?&amp;begin=20211101&amp;end=20220314&amp;conlimit=All&amp;year=2022&amp;top=0&amp;venue=H&amp;type=All&amp;mingames=0&amp;quad=5&amp;rpi=" xr:uid="{D33A1391-6A94-46FA-8F89-4A03061809AC}"/>
    <hyperlink ref="N664" r:id="rId407" display="https://barttorvik.com/team.php?team=William+%26+Mary&amp;year=2022" xr:uid="{692CD6AF-06AA-4CDD-8DAB-7510BE5AEC9C}"/>
    <hyperlink ref="N666" r:id="rId408" display="https://barttorvik.com/team.php?team=Coppin+St.&amp;year=2022" xr:uid="{7848E3B5-1D1B-4A23-9785-BDB7F4A686EF}"/>
    <hyperlink ref="N668" r:id="rId409" display="https://barttorvik.com/team.php?team=Binghamton&amp;year=2022" xr:uid="{4D4658E2-37C0-430E-B822-6F677D30EAFB}"/>
    <hyperlink ref="N670" r:id="rId410" display="https://barttorvik.com/team.php?team=Lamar&amp;year=2022" xr:uid="{12D270EC-B06C-450A-A10C-5426EC1B697C}"/>
    <hyperlink ref="N672" r:id="rId411" display="https://barttorvik.com/team.php?team=St.+Francis+PA&amp;year=2022" xr:uid="{9568C3C1-D2C3-445B-A841-C1514563252D}"/>
    <hyperlink ref="N674" r:id="rId412" display="https://barttorvik.com/team.php?team=UT+Rio+Grande+Valley&amp;year=2022" xr:uid="{9DAB6480-25E0-4527-87E4-624AF806232E}"/>
    <hyperlink ref="N676" r:id="rId413" display="https://barttorvik.com/team.php?team=Stetson&amp;year=2022" xr:uid="{59C65F72-32F9-4374-AABC-429FBAF28A70}"/>
    <hyperlink ref="N678" r:id="rId414" display="https://barttorvik.com/team.php?team=Southern+Miss&amp;year=2022" xr:uid="{E2A605BC-00D5-4C9F-BC25-E17DBF24AB41}"/>
    <hyperlink ref="N680" r:id="rId415" display="https://barttorvik.com/team.php?team=Western+Michigan&amp;year=2022" xr:uid="{10DB9085-EF24-4E69-91BA-322814CACC68}"/>
    <hyperlink ref="N682" r:id="rId416" display="https://barttorvik.com/team.php?team=Cal+St.+Northridge&amp;year=2022" xr:uid="{B92336C4-EB8A-4E75-9D96-CB2B1C778289}"/>
    <hyperlink ref="N684" r:id="rId417" display="https://barttorvik.com/team.php?team=Sacramento+St.&amp;year=2022" xr:uid="{1BC94020-5E26-4470-8D99-300BB18BDB28}"/>
    <hyperlink ref="N686" r:id="rId418" display="https://barttorvik.com/team.php?team=Idaho+St.&amp;year=2022" xr:uid="{159D7099-25E1-4C0B-A6A0-9515BB602032}"/>
    <hyperlink ref="N688" r:id="rId419" display="https://barttorvik.com/team.php?team=Grambling+St.&amp;year=2022" xr:uid="{111688D5-0DB7-4689-876D-8CACDC7E4436}"/>
    <hyperlink ref="N690" r:id="rId420" display="https://barttorvik.com/team.php?team=McNeese+St.&amp;year=2022" xr:uid="{E7C85E0B-3912-4234-8DF7-A17AF462136D}"/>
    <hyperlink ref="N692" r:id="rId421" display="https://barttorvik.com/team.php?team=Fairleigh+Dickinson&amp;year=2022" xr:uid="{30F8D601-AA56-4E7D-BD02-6105E230E140}"/>
    <hyperlink ref="N694" r:id="rId422" display="https://barttorvik.com/team.php?team=Incarnate+Word&amp;year=2022" xr:uid="{E102E73A-AE3F-4C48-8648-72CE25642A7A}"/>
    <hyperlink ref="N696" r:id="rId423" display="https://barttorvik.com/team.php?team=Alabama+St.&amp;year=2022" xr:uid="{C4FBCD5A-C122-4699-BE7C-A5799DD7B6AF}"/>
    <hyperlink ref="N698" r:id="rId424" display="https://barttorvik.com/team.php?team=Central+Michigan&amp;year=2022" xr:uid="{0F3997C3-A4DE-46C0-B588-3CB88A85001E}"/>
    <hyperlink ref="N700" r:id="rId425" display="https://barttorvik.com/team.php?team=Green+Bay&amp;year=2022" xr:uid="{2DC3F2DF-D00D-43C4-8BDE-0A5FE906A407}"/>
    <hyperlink ref="N702" r:id="rId426" display="https://barttorvik.com/team.php?team=Northern+Arizona&amp;year=2022" xr:uid="{CD8ED340-82CF-45D8-BA07-8F5B9D527F97}"/>
    <hyperlink ref="N704" r:id="rId427" display="https://barttorvik.com/team.php?team=Houston+Christian&amp;year=2022" xr:uid="{19D16993-D7AE-495E-8505-7F16FA53731D}"/>
    <hyperlink ref="N706" r:id="rId428" display="https://barttorvik.com/team.php?team=Arkansas+Pine+Bluff&amp;year=2022" xr:uid="{D21747AB-81EA-4241-AC26-AF41FD405CD0}"/>
    <hyperlink ref="N708" r:id="rId429" display="https://barttorvik.com/team.php?team=St.+Francis+NY&amp;year=2022" xr:uid="{AF6DFF45-3C2C-4ACB-B489-1AB78C117045}"/>
    <hyperlink ref="N710" r:id="rId430" display="https://barttorvik.com/team.php?team=North+Dakota&amp;year=2022" xr:uid="{F5B124DB-2791-4A60-8C62-9D18B9F6C6FE}"/>
    <hyperlink ref="N712" r:id="rId431" display="https://barttorvik.com/team.php?team=Mississippi+Valley+St.&amp;year=2022" xr:uid="{4C529062-AE43-495D-8BDB-D82FA701508D}"/>
    <hyperlink ref="N714" r:id="rId432" display="https://barttorvik.com/team.php?team=Holy+Cross&amp;year=2022" xr:uid="{164C5856-463D-4A88-9E11-17CF585AEF01}"/>
    <hyperlink ref="N716" r:id="rId433" display="https://barttorvik.com/team.php?team=Central+Connecticut&amp;year=2022" xr:uid="{508FE8BD-037B-4D3D-BF68-F17C3CD3902D}"/>
    <hyperlink ref="N718" r:id="rId434" display="https://barttorvik.com/team.php?team=Delaware+St.&amp;year=2022" xr:uid="{0FE9BF31-2DC4-4A7A-9CBD-93186FE7410E}"/>
    <hyperlink ref="N720" r:id="rId435" display="https://barttorvik.com/team.php?team=Maine&amp;year=2022" xr:uid="{247D97EC-0209-4389-9DA9-89951F9A5861}"/>
    <hyperlink ref="N722" r:id="rId436" display="https://barttorvik.com/team.php?team=Columbia&amp;year=2022" xr:uid="{54ED2EA7-7D65-47AC-9E20-4EB0E8BB8FD7}"/>
    <hyperlink ref="N724" r:id="rId437" display="https://barttorvik.com/team.php?team=NJIT&amp;year=2022" xr:uid="{A32DDA81-43EB-4D6E-9EB9-99EF9A303B9B}"/>
    <hyperlink ref="N726" r:id="rId438" display="https://barttorvik.com/team.php?team=Eastern+Illinois&amp;year=2022" xr:uid="{0848D579-62C9-4AE6-927B-13058E164283}"/>
    <hyperlink ref="N728" r:id="rId439" display="https://barttorvik.com/team.php?team=IUPUI&amp;year=2022" xr:uid="{3907F6C6-E166-4FFE-9B83-2BD0D5B6A5F5}"/>
    <hyperlink ref="R2" r:id="rId440" display="https://barttorvik.com/trank.php?sort=0&amp;begin=20211101&amp;end=20220314&amp;conlimit=All&amp;year=2022&amp;top=0&amp;venue=A-N&amp;type=All&amp;mingames=0&amp;quad=5&amp;rpi=" xr:uid="{644B2FD1-0161-4E2C-93E6-639FC4B0C3FF}"/>
    <hyperlink ref="S2" r:id="rId441" display="https://barttorvik.com/trank.php?&amp;begin=20211101&amp;end=20220314&amp;conlimit=All&amp;year=2022&amp;top=0&amp;venue=A-N&amp;type=All&amp;mingames=0&amp;quad=5&amp;rpi=&amp;rev=0" xr:uid="{BE666EFD-B663-4946-9B19-7135CB612259}"/>
    <hyperlink ref="R3" r:id="rId442" display="https://barttorvik.com/team.php?team=Gonzaga&amp;year=2022" xr:uid="{1D421424-5016-4A4A-8A70-8FB601840B9C}"/>
    <hyperlink ref="R4" r:id="rId443" display="https://barttorvik.com/team.php?team=Gonzaga&amp;year=2022" xr:uid="{66430965-5DEF-49EF-AC04-03ACCB0BA6F0}"/>
    <hyperlink ref="R5" r:id="rId444" display="https://barttorvik.com/team.php?team=Duke&amp;year=2022" xr:uid="{543F2828-817E-4911-B375-D1EBDF92A4C0}"/>
    <hyperlink ref="R6" r:id="rId445" display="https://barttorvik.com/team.php?team=Duke&amp;year=2022" xr:uid="{B1FB127B-73B2-432E-82E2-4E4B00C86113}"/>
    <hyperlink ref="R7" r:id="rId446" display="https://barttorvik.com/team.php?team=Kansas&amp;year=2022" xr:uid="{0C03FFC5-0D30-4174-9995-57571933FE77}"/>
    <hyperlink ref="R8" r:id="rId447" display="https://barttorvik.com/team.php?team=Kansas&amp;year=2022" xr:uid="{8F25C3D7-451E-4A64-A499-960B4EE85B0D}"/>
    <hyperlink ref="R9" r:id="rId448" display="https://barttorvik.com/team.php?team=Arizona&amp;year=2022" xr:uid="{209D15BC-037F-4DBB-B7E3-4B93744AA9F2}"/>
    <hyperlink ref="R10" r:id="rId449" display="https://barttorvik.com/team.php?team=Arizona&amp;year=2022" xr:uid="{E053106F-D477-4E30-B6BB-1C131ECBC9B5}"/>
    <hyperlink ref="R11" r:id="rId450" display="https://barttorvik.com/team.php?team=Kentucky&amp;year=2022" xr:uid="{45D46254-3059-4A22-8BAD-2448B65B7E2E}"/>
    <hyperlink ref="R12" r:id="rId451" display="https://barttorvik.com/team.php?team=Kentucky&amp;year=2022" xr:uid="{F00A0C81-2AEF-4B6F-B565-865B97394500}"/>
    <hyperlink ref="R13" r:id="rId452" display="https://barttorvik.com/team.php?team=Houston&amp;year=2022" xr:uid="{D3E13EF4-F6CA-4627-8972-7AF7C19A13DA}"/>
    <hyperlink ref="R14" r:id="rId453" display="https://barttorvik.com/team.php?team=Houston&amp;year=2022" xr:uid="{5AE092C1-EC95-498A-9154-317E72F9C35D}"/>
    <hyperlink ref="R15" r:id="rId454" display="https://barttorvik.com/team.php?team=Baylor&amp;year=2022" xr:uid="{59902575-15E1-4D78-93FE-1EA41229C75B}"/>
    <hyperlink ref="R16" r:id="rId455" display="https://barttorvik.com/team.php?team=Baylor&amp;year=2022" xr:uid="{6DB351C3-038A-4663-B391-A1F524DCF429}"/>
    <hyperlink ref="R17" r:id="rId456" display="https://barttorvik.com/team.php?team=Iowa&amp;year=2022" xr:uid="{A3A3A808-4427-415F-81F3-3DBB5FCD5C7E}"/>
    <hyperlink ref="R18" r:id="rId457" display="https://barttorvik.com/team.php?team=Iowa&amp;year=2022" xr:uid="{A93713CF-2085-4E64-A0E2-80CE09EB5EC5}"/>
    <hyperlink ref="R19" r:id="rId458" display="https://barttorvik.com/team.php?team=Villanova&amp;year=2022" xr:uid="{921EBE0A-9BCC-4991-8AA5-89A91440C822}"/>
    <hyperlink ref="R20" r:id="rId459" display="https://barttorvik.com/team.php?team=Villanova&amp;year=2022" xr:uid="{43DCEBBE-37EC-45B4-803D-F9BA7D7309B3}"/>
    <hyperlink ref="R21" r:id="rId460" display="https://barttorvik.com/team.php?team=Purdue&amp;year=2022" xr:uid="{186D347C-8B0A-4987-8BDF-2A92C161A84A}"/>
    <hyperlink ref="R22" r:id="rId461" display="https://barttorvik.com/team.php?team=Purdue&amp;year=2022" xr:uid="{637D3385-6E2B-4429-8F28-E0B46CE08806}"/>
    <hyperlink ref="R23" r:id="rId462" display="https://barttorvik.com/team.php?team=Tennessee&amp;year=2022" xr:uid="{8E0DB689-3C01-40DF-8241-0EB7828084BB}"/>
    <hyperlink ref="R24" r:id="rId463" display="https://barttorvik.com/team.php?team=Tennessee&amp;year=2022" xr:uid="{E9D7377E-44C2-4189-8F51-0C3B0CB0DDCD}"/>
    <hyperlink ref="R25" r:id="rId464" display="https://barttorvik.com/team.php?team=UCLA&amp;year=2022" xr:uid="{3B51F95A-A0DC-4F51-BBD1-F164CDABD80C}"/>
    <hyperlink ref="R26" r:id="rId465" display="https://barttorvik.com/team.php?team=UCLA&amp;year=2022" xr:uid="{3C7EF90C-7186-4B71-992D-6E8126F9B650}"/>
    <hyperlink ref="R27" r:id="rId466" display="https://barttorvik.com/team.php?team=Texas+Tech&amp;year=2022" xr:uid="{803891B1-8119-4EB0-AC27-E7B0A5820404}"/>
    <hyperlink ref="R28" r:id="rId467" display="https://barttorvik.com/team.php?team=Texas+Tech&amp;year=2022" xr:uid="{C74D2F83-E6D6-4847-92C6-D20147A21F3B}"/>
    <hyperlink ref="R29" r:id="rId468" display="https://barttorvik.com/team.php?team=Virginia+Tech&amp;year=2022" xr:uid="{D6292080-BBFD-4F61-AE66-5C5980B79A70}"/>
    <hyperlink ref="R30" r:id="rId469" display="https://barttorvik.com/team.php?team=Virginia+Tech&amp;year=2022" xr:uid="{D4D80B62-D243-4F24-85A0-C03129926D49}"/>
    <hyperlink ref="R31" r:id="rId470" display="https://barttorvik.com/team.php?team=San+Francisco&amp;year=2022" xr:uid="{F10C3FC4-EA33-42D8-8BB4-E7A514ED3AE3}"/>
    <hyperlink ref="R32" r:id="rId471" display="https://barttorvik.com/team.php?team=San+Francisco&amp;year=2022" xr:uid="{1739CCD4-EE7A-4710-955A-A3D851C9DAE9}"/>
    <hyperlink ref="R33" r:id="rId472" display="https://barttorvik.com/team.php?team=Wisconsin&amp;year=2022" xr:uid="{768C6927-6130-46BD-B17C-21F2BF5D6703}"/>
    <hyperlink ref="R34" r:id="rId473" display="https://barttorvik.com/team.php?team=Wisconsin&amp;year=2022" xr:uid="{735B942E-B473-4ECA-B3D0-D0F5FB107467}"/>
    <hyperlink ref="R35" r:id="rId474" display="https://barttorvik.com/team.php?team=Illinois&amp;year=2022" xr:uid="{D3A09CEF-0859-4BC9-B24A-15C21189BD72}"/>
    <hyperlink ref="R36" r:id="rId475" display="https://barttorvik.com/team.php?team=Illinois&amp;year=2022" xr:uid="{A0E002EF-DEBB-4915-A4F0-70A389644FD1}"/>
    <hyperlink ref="R37" r:id="rId476" display="https://barttorvik.com/team.php?team=Auburn&amp;year=2022" xr:uid="{D95D507C-5816-41A4-9D1B-D2DB77D3F4B9}"/>
    <hyperlink ref="R38" r:id="rId477" display="https://barttorvik.com/team.php?team=Auburn&amp;year=2022" xr:uid="{774DE22D-E640-4C16-97DD-13ABF2048591}"/>
    <hyperlink ref="R39" r:id="rId478" display="https://barttorvik.com/team.php?team=Boise+St.&amp;year=2022" xr:uid="{419E900C-8EE8-49B7-8425-25F8BB7E61A9}"/>
    <hyperlink ref="R40" r:id="rId479" display="https://barttorvik.com/team.php?team=Boise+St.&amp;year=2022" xr:uid="{B42B2AAE-B7B6-4B60-9939-6E92B063799A}"/>
    <hyperlink ref="R41" r:id="rId480" display="https://barttorvik.com/team.php?team=USC&amp;year=2022" xr:uid="{0D23F080-D7BA-4B24-B8D2-E0C32A88C934}"/>
    <hyperlink ref="R42" r:id="rId481" display="https://barttorvik.com/team.php?team=USC&amp;year=2022" xr:uid="{A31D5AAB-55F3-4722-B6A0-9A8A8F173795}"/>
    <hyperlink ref="R43" r:id="rId482" display="https://barttorvik.com/team.php?team=Connecticut&amp;year=2022" xr:uid="{9B8554C0-1BFF-4151-BBEF-D7B5AE0FFEA5}"/>
    <hyperlink ref="R44" r:id="rId483" display="https://barttorvik.com/team.php?team=Connecticut&amp;year=2022" xr:uid="{363FAB0E-2963-46C2-9392-81F0119B0652}"/>
    <hyperlink ref="R45" r:id="rId484" display="https://barttorvik.com/team.php?team=Loyola+Chicago&amp;year=2022" xr:uid="{377CD38F-5347-461C-85E9-B8E771D9BAAD}"/>
    <hyperlink ref="R46" r:id="rId485" display="https://barttorvik.com/team.php?team=Loyola+Chicago&amp;year=2022" xr:uid="{DEE9ABDE-7E1B-4063-A5AC-7EB7330F8D41}"/>
    <hyperlink ref="R47" r:id="rId486" display="https://barttorvik.com/team.php?team=Indiana&amp;year=2022" xr:uid="{1AC06A5D-5947-4017-B6B7-EB49CE91150F}"/>
    <hyperlink ref="R48" r:id="rId487" display="https://barttorvik.com/team.php?team=Indiana&amp;year=2022" xr:uid="{13A3DCDC-FFF5-4B0A-8541-D21F3C055067}"/>
    <hyperlink ref="R49" r:id="rId488" display="https://barttorvik.com/team.php?team=Texas&amp;year=2022" xr:uid="{14A0254F-1163-4497-8493-65AF72778B3B}"/>
    <hyperlink ref="R50" r:id="rId489" display="https://barttorvik.com/team.php?team=Texas&amp;year=2022" xr:uid="{2D952900-3E26-454B-AF5D-DB2F15B45A8A}"/>
    <hyperlink ref="R51" r:id="rId490" display="https://barttorvik.com/team.php?team=Texas+A%26M&amp;year=2022" xr:uid="{EED7BA9D-2605-4481-9C36-39F0024C784B}"/>
    <hyperlink ref="S53" r:id="rId491" display="https://barttorvik.com/trank.php?&amp;begin=20211101&amp;end=20220314&amp;conlimit=All&amp;year=2022&amp;top=0&amp;venue=A-N&amp;type=All&amp;mingames=0&amp;quad=5&amp;rpi=" xr:uid="{E4686FCE-C45D-4780-A33D-DE3CC45B3449}"/>
    <hyperlink ref="R54" r:id="rId492" display="https://barttorvik.com/team.php?team=Saint+Mary%27s&amp;year=2022" xr:uid="{0D5546CD-01FC-4AF3-9623-CA15FD2DE247}"/>
    <hyperlink ref="R55" r:id="rId493" display="https://barttorvik.com/team.php?team=Saint+Mary%27s&amp;year=2022" xr:uid="{36640DC2-72EB-4B50-8624-553D11960A7B}"/>
    <hyperlink ref="R56" r:id="rId494" display="https://barttorvik.com/team.php?team=Arkansas&amp;year=2022" xr:uid="{AFA96D35-E742-45CB-90E7-FA96CB4905B5}"/>
    <hyperlink ref="R57" r:id="rId495" display="https://barttorvik.com/team.php?team=Arkansas&amp;year=2022" xr:uid="{A79486DA-2DEE-4BB6-903F-D2630A2BC339}"/>
    <hyperlink ref="R58" r:id="rId496" display="https://barttorvik.com/team.php?team=Alabama&amp;year=2022" xr:uid="{A5933D7C-0D53-4045-A78A-C137E0F12A92}"/>
    <hyperlink ref="R59" r:id="rId497" display="https://barttorvik.com/team.php?team=Alabama&amp;year=2022" xr:uid="{34AD2BE1-CD5B-45BA-AFED-C85BF077692D}"/>
    <hyperlink ref="R60" r:id="rId498" display="https://barttorvik.com/team.php?team=TCU&amp;year=2022" xr:uid="{F643FCF4-F106-46B3-9DC1-9589D636BF13}"/>
    <hyperlink ref="R61" r:id="rId499" display="https://barttorvik.com/team.php?team=TCU&amp;year=2022" xr:uid="{D272E695-8A90-43F7-95E9-026497395853}"/>
    <hyperlink ref="R62" r:id="rId500" display="https://barttorvik.com/team.php?team=Oklahoma&amp;year=2022" xr:uid="{D24F00BB-E74E-4AB8-8A8C-DC65A165F75F}"/>
    <hyperlink ref="R64" r:id="rId501" display="https://barttorvik.com/team.php?team=Michigan&amp;year=2022" xr:uid="{DA3C36F6-53CA-44B5-8938-89D830D53D2C}"/>
    <hyperlink ref="R65" r:id="rId502" display="https://barttorvik.com/team.php?team=Michigan&amp;year=2022" xr:uid="{A59AF2AF-D316-4B8C-9FB2-5D2B7726AB5B}"/>
    <hyperlink ref="R66" r:id="rId503" display="https://barttorvik.com/team.php?team=Dayton&amp;year=2022" xr:uid="{3691D1EA-E29E-416B-9E87-15F565EAAE35}"/>
    <hyperlink ref="R68" r:id="rId504" display="https://barttorvik.com/team.php?team=Miami+FL&amp;year=2022" xr:uid="{EE826580-D733-4CFD-820C-A0E2DE25927E}"/>
    <hyperlink ref="R69" r:id="rId505" display="https://barttorvik.com/team.php?team=Miami+FL&amp;year=2022" xr:uid="{DDAA7473-F7F7-41B7-8BDB-397C26076E55}"/>
    <hyperlink ref="R70" r:id="rId506" display="https://barttorvik.com/team.php?team=North+Carolina&amp;year=2022" xr:uid="{8961A043-1C6E-4378-B803-2C00F783EC00}"/>
    <hyperlink ref="R71" r:id="rId507" display="https://barttorvik.com/team.php?team=North+Carolina&amp;year=2022" xr:uid="{40D7CB39-A20D-42BF-9F95-A97F1420ACFA}"/>
    <hyperlink ref="R72" r:id="rId508" display="https://barttorvik.com/team.php?team=LSU&amp;year=2022" xr:uid="{B79BD7B1-C31D-41D6-8B35-0AFC533A4853}"/>
    <hyperlink ref="R73" r:id="rId509" display="https://barttorvik.com/team.php?team=LSU&amp;year=2022" xr:uid="{823AD51B-2895-467D-BE74-DED28262E2DE}"/>
    <hyperlink ref="R74" r:id="rId510" display="https://barttorvik.com/team.php?team=VCU&amp;year=2022" xr:uid="{BAC722A6-C138-45A6-974D-E7CEEA1138A5}"/>
    <hyperlink ref="R76" r:id="rId511" display="https://barttorvik.com/team.php?team=Iowa+St.&amp;year=2022" xr:uid="{3F1A9F56-6096-4401-BE04-982BD60CA6FF}"/>
    <hyperlink ref="R77" r:id="rId512" display="https://barttorvik.com/team.php?team=Iowa+St.&amp;year=2022" xr:uid="{EC237283-7D5F-4685-B14D-41B9B4E7CE9A}"/>
    <hyperlink ref="R78" r:id="rId513" display="https://barttorvik.com/team.php?team=Santa+Clara&amp;year=2022" xr:uid="{BFDDC1F4-46B8-412F-93DB-396BF7A4C1A0}"/>
    <hyperlink ref="R80" r:id="rId514" display="https://barttorvik.com/team.php?team=San+Diego+St.&amp;year=2022" xr:uid="{7619FA0E-E87E-43CD-AA87-7EFA12A6A2F5}"/>
    <hyperlink ref="R81" r:id="rId515" display="https://barttorvik.com/team.php?team=San+Diego+St.&amp;year=2022" xr:uid="{8330FD56-2CA6-4B5B-9EDC-CD40914DDD45}"/>
    <hyperlink ref="R82" r:id="rId516" display="https://barttorvik.com/team.php?team=Ohio+St.&amp;year=2022" xr:uid="{39A5E772-CBEF-4717-BDDA-9B49452C3288}"/>
    <hyperlink ref="R83" r:id="rId517" display="https://barttorvik.com/team.php?team=Ohio+St.&amp;year=2022" xr:uid="{1DE67F1A-9F20-4F98-BD24-9C302D46F838}"/>
    <hyperlink ref="R84" r:id="rId518" display="https://barttorvik.com/team.php?team=Michigan+St.&amp;year=2022" xr:uid="{04F6FFF4-16AB-43FF-A1CA-CCE3DC972A09}"/>
    <hyperlink ref="R85" r:id="rId519" display="https://barttorvik.com/team.php?team=Michigan+St.&amp;year=2022" xr:uid="{BF102413-707C-4FCB-9747-9CF866772460}"/>
    <hyperlink ref="R86" r:id="rId520" display="https://barttorvik.com/team.php?team=Colorado+St.&amp;year=2022" xr:uid="{0660763C-0E1C-4AB3-ADCF-9E0073916D11}"/>
    <hyperlink ref="R87" r:id="rId521" display="https://barttorvik.com/team.php?team=Colorado+St.&amp;year=2022" xr:uid="{D03E6845-CF2C-41CF-A695-04CFDD42C61C}"/>
    <hyperlink ref="R88" r:id="rId522" display="https://barttorvik.com/team.php?team=Oklahoma+St.&amp;year=2022" xr:uid="{47EE2D47-9C11-493B-98CE-63DA49FD3F6A}"/>
    <hyperlink ref="R90" r:id="rId523" display="https://barttorvik.com/team.php?team=Davidson&amp;year=2022" xr:uid="{7AC9E22B-257C-401A-879A-DC973D5DDCD9}"/>
    <hyperlink ref="R91" r:id="rId524" display="https://barttorvik.com/team.php?team=Davidson&amp;year=2022" xr:uid="{4582316A-C4DF-412B-B01E-E3B90C292498}"/>
    <hyperlink ref="R92" r:id="rId525" display="https://barttorvik.com/team.php?team=Washington+St.&amp;year=2022" xr:uid="{AC565AFD-0285-47C1-A7F7-0538D4CDFFB6}"/>
    <hyperlink ref="R94" r:id="rId526" display="https://barttorvik.com/team.php?team=Syracuse&amp;year=2022" xr:uid="{953D9F16-B7C5-402A-B382-DE512257DF64}"/>
    <hyperlink ref="R96" r:id="rId527" display="https://barttorvik.com/team.php?team=Missouri+St.&amp;year=2022" xr:uid="{9153A6FC-43D5-4F51-A66C-3742F5D18F8C}"/>
    <hyperlink ref="R98" r:id="rId528" display="https://barttorvik.com/team.php?team=Fresno+St.&amp;year=2022" xr:uid="{C4C9DFFE-20CE-4EBA-B825-A0F5AD10392B}"/>
    <hyperlink ref="R100" r:id="rId529" display="https://barttorvik.com/team.php?team=Utah+St.&amp;year=2022" xr:uid="{BA0D9CE1-A207-4671-9C49-00AD51D32868}"/>
    <hyperlink ref="R102" r:id="rId530" display="https://barttorvik.com/team.php?team=Memphis&amp;year=2022" xr:uid="{7136DFE9-C9C9-4624-9B0C-2E2C48B18F1F}"/>
    <hyperlink ref="R103" r:id="rId531" display="https://barttorvik.com/team.php?team=Memphis&amp;year=2022" xr:uid="{BD2FD791-C25B-49A1-BF1C-388B9CD9DA0A}"/>
    <hyperlink ref="S104" r:id="rId532" display="https://barttorvik.com/trank.php?&amp;begin=20211101&amp;end=20220314&amp;conlimit=All&amp;year=2022&amp;top=0&amp;venue=A-N&amp;type=All&amp;mingames=0&amp;quad=5&amp;rpi=" xr:uid="{53E6F5E7-A1CA-4048-ABAF-B93F4E16E6D0}"/>
    <hyperlink ref="R105" r:id="rId533" display="https://barttorvik.com/team.php?team=St.+John%27s&amp;year=2022" xr:uid="{BF029901-44B9-466C-B318-80572344AFBC}"/>
    <hyperlink ref="R107" r:id="rId534" display="https://barttorvik.com/team.php?team=Seton+Hall&amp;year=2022" xr:uid="{A1409D0B-F7EE-4D97-BC56-0832A0A40FF1}"/>
    <hyperlink ref="R108" r:id="rId535" display="https://barttorvik.com/team.php?team=Seton+Hall&amp;year=2022" xr:uid="{E4D3C323-FA0A-4F86-B5F2-5681BB81C4B8}"/>
    <hyperlink ref="R109" r:id="rId536" display="https://barttorvik.com/team.php?team=Creighton&amp;year=2022" xr:uid="{A1FCABF1-B693-485D-9BA8-4A3535D94403}"/>
    <hyperlink ref="R110" r:id="rId537" display="https://barttorvik.com/team.php?team=Creighton&amp;year=2022" xr:uid="{16863F72-9C28-4653-95F3-5DC8B37783D7}"/>
    <hyperlink ref="R111" r:id="rId538" display="https://barttorvik.com/team.php?team=Wake+Forest&amp;year=2022" xr:uid="{B84BE17D-C02F-400A-96CC-BD7E2AF2CA5F}"/>
    <hyperlink ref="R113" r:id="rId539" display="https://barttorvik.com/team.php?team=Vanderbilt&amp;year=2022" xr:uid="{7D3EE0B3-EBBE-4EBF-A521-F544F8C8A2E6}"/>
    <hyperlink ref="R115" r:id="rId540" display="https://barttorvik.com/team.php?team=Florida&amp;year=2022" xr:uid="{54795851-486F-497F-A655-1D8896CF0596}"/>
    <hyperlink ref="R117" r:id="rId541" display="https://barttorvik.com/team.php?team=Providence&amp;year=2022" xr:uid="{55C9D545-7F4A-4AE5-BF6F-479DB7CF355C}"/>
    <hyperlink ref="R118" r:id="rId542" display="https://barttorvik.com/team.php?team=Providence&amp;year=2022" xr:uid="{BDA62DDB-BF94-4393-BB0C-508BDDC19D27}"/>
    <hyperlink ref="R119" r:id="rId543" display="https://barttorvik.com/team.php?team=Clemson&amp;year=2022" xr:uid="{0BB3AE76-8718-4CF7-83E4-DE5C2E1936CA}"/>
    <hyperlink ref="R121" r:id="rId544" display="https://barttorvik.com/team.php?team=Notre+Dame&amp;year=2022" xr:uid="{AC272151-A0E8-48AD-83A0-9D8930005DA2}"/>
    <hyperlink ref="R122" r:id="rId545" display="https://barttorvik.com/team.php?team=Notre+Dame&amp;year=2022" xr:uid="{475C0BDC-F482-4728-AF99-7F5AB7295CCB}"/>
    <hyperlink ref="R123" r:id="rId546" display="https://barttorvik.com/team.php?team=Xavier&amp;year=2022" xr:uid="{3DC2F441-D122-40A2-8D14-785DF89E3D11}"/>
    <hyperlink ref="R125" r:id="rId547" display="https://barttorvik.com/team.php?team=Kansas+St.&amp;year=2022" xr:uid="{B7D6823B-2FEF-47F8-90EE-761D25E8C4C6}"/>
    <hyperlink ref="R127" r:id="rId548" display="https://barttorvik.com/team.php?team=North+Texas&amp;year=2022" xr:uid="{91AAC678-AD24-40AA-8CCC-781196F6BB72}"/>
    <hyperlink ref="R129" r:id="rId549" display="https://barttorvik.com/team.php?team=BYU&amp;year=2022" xr:uid="{D617204F-DAA3-4599-BB9F-80AA7DDEF6AB}"/>
    <hyperlink ref="R131" r:id="rId550" display="https://barttorvik.com/team.php?team=Towson&amp;year=2022" xr:uid="{6D7326F0-61C5-4879-882C-96B38F3DCB75}"/>
    <hyperlink ref="R133" r:id="rId551" display="https://barttorvik.com/team.php?team=Furman&amp;year=2022" xr:uid="{6314EBD2-5BFD-4BBF-97AF-51D9B8F3FA98}"/>
    <hyperlink ref="R135" r:id="rId552" display="https://barttorvik.com/team.php?team=Murray+St.&amp;year=2022" xr:uid="{0A6B8D32-2DF9-4C33-8541-050B7B37BDEE}"/>
    <hyperlink ref="R136" r:id="rId553" display="https://barttorvik.com/team.php?team=Murray+St.&amp;year=2022" xr:uid="{5B5489BE-B53F-4CBB-8884-18E85F2331A2}"/>
    <hyperlink ref="R137" r:id="rId554" display="https://barttorvik.com/team.php?team=Marquette&amp;year=2022" xr:uid="{C2A40619-772E-48A9-B094-5653B46AA5A2}"/>
    <hyperlink ref="R138" r:id="rId555" display="https://barttorvik.com/team.php?team=Marquette&amp;year=2022" xr:uid="{B23217B1-77F0-44A0-AD82-543BBAC03BD3}"/>
    <hyperlink ref="R139" r:id="rId556" display="https://barttorvik.com/team.php?team=Virginia&amp;year=2022" xr:uid="{8373CB03-938C-48F5-86FA-4EE7547541FC}"/>
    <hyperlink ref="R141" r:id="rId557" display="https://barttorvik.com/team.php?team=Vermont&amp;year=2022" xr:uid="{067DA448-5782-43BF-95BE-37B0C6DC5AFF}"/>
    <hyperlink ref="R142" r:id="rId558" display="https://barttorvik.com/team.php?team=Vermont&amp;year=2022" xr:uid="{A284BDF5-B378-4712-A19D-BABA18AD9806}"/>
    <hyperlink ref="R143" r:id="rId559" display="https://barttorvik.com/team.php?team=Richmond&amp;year=2022" xr:uid="{26C37204-8940-40F4-BE0B-5F181700649C}"/>
    <hyperlink ref="R144" r:id="rId560" display="https://barttorvik.com/team.php?team=Richmond&amp;year=2022" xr:uid="{DCE5F128-515C-4452-9D93-AB01C10C8E3E}"/>
    <hyperlink ref="R145" r:id="rId561" display="https://barttorvik.com/team.php?team=Chattanooga&amp;year=2022" xr:uid="{3140815D-A9D9-4889-8A3E-323BCB810CBB}"/>
    <hyperlink ref="R146" r:id="rId562" display="https://barttorvik.com/team.php?team=Chattanooga&amp;year=2022" xr:uid="{93DEA7EB-F5D3-4EBA-AEBC-DB2E64013ADF}"/>
    <hyperlink ref="R147" r:id="rId563" display="https://barttorvik.com/team.php?team=West+Virginia&amp;year=2022" xr:uid="{5F9662F6-6783-4357-A6B2-B03B5CF61C68}"/>
    <hyperlink ref="R149" r:id="rId564" display="https://barttorvik.com/team.php?team=UAB&amp;year=2022" xr:uid="{09768FD3-AB9C-4681-B770-641DCC4ABD54}"/>
    <hyperlink ref="R150" r:id="rId565" display="https://barttorvik.com/team.php?team=UAB&amp;year=2022" xr:uid="{DF86A6B9-D48E-4499-8E0F-22ED1BF1A389}"/>
    <hyperlink ref="R151" r:id="rId566" display="https://barttorvik.com/team.php?team=Hofstra&amp;year=2022" xr:uid="{3F751E55-A2DB-4A7C-A298-84D325D5BD4F}"/>
    <hyperlink ref="R153" r:id="rId567" display="https://barttorvik.com/team.php?team=Maryland&amp;year=2022" xr:uid="{FED2755B-4314-4E4A-AFC1-87C87020C155}"/>
    <hyperlink ref="S155" r:id="rId568" display="https://barttorvik.com/trank.php?&amp;begin=20211101&amp;end=20220314&amp;conlimit=All&amp;year=2022&amp;top=0&amp;venue=A-N&amp;type=All&amp;mingames=0&amp;quad=5&amp;rpi=" xr:uid="{3542338A-00AC-4FC9-95E0-6EB2956AF0DA}"/>
    <hyperlink ref="R156" r:id="rId569" display="https://barttorvik.com/team.php?team=Wyoming&amp;year=2022" xr:uid="{ECF4C66B-E17E-44C0-8915-4A29B5AE6838}"/>
    <hyperlink ref="R157" r:id="rId570" display="https://barttorvik.com/team.php?team=Wyoming&amp;year=2022" xr:uid="{78033445-4741-490F-8FCD-1E739A75A1EB}"/>
    <hyperlink ref="R158" r:id="rId571" display="https://barttorvik.com/team.php?team=Colorado&amp;year=2022" xr:uid="{86E7C9B2-4C06-4F70-B490-F9DABB2787CC}"/>
    <hyperlink ref="R160" r:id="rId572" display="https://barttorvik.com/team.php?team=Saint+Louis&amp;year=2022" xr:uid="{A525C960-DA98-4C0A-AFDC-D1105C2CFF9A}"/>
    <hyperlink ref="R162" r:id="rId573" display="https://barttorvik.com/team.php?team=SMU&amp;year=2022" xr:uid="{DE332468-8A38-455D-AFE3-F249B5A49E13}"/>
    <hyperlink ref="R164" r:id="rId574" display="https://barttorvik.com/team.php?team=North+Carolina+St.&amp;year=2022" xr:uid="{C9EFB94C-B2BC-429B-B981-D029B1BD8865}"/>
    <hyperlink ref="R166" r:id="rId575" display="https://barttorvik.com/team.php?team=Tulane&amp;year=2022" xr:uid="{D5F9E0B3-DEB0-40D7-8F02-028C062FBA01}"/>
    <hyperlink ref="R168" r:id="rId576" display="https://barttorvik.com/team.php?team=Cincinnati&amp;year=2022" xr:uid="{C6EE5B77-DB42-4650-A0AB-53E2528A74DA}"/>
    <hyperlink ref="R170" r:id="rId577" display="https://barttorvik.com/team.php?team=Nevada&amp;year=2022" xr:uid="{69C66C3D-2E6A-4013-BAB2-FE72E12D1BFF}"/>
    <hyperlink ref="R172" r:id="rId578" display="https://barttorvik.com/team.php?team=Belmont&amp;year=2022" xr:uid="{9A2813DC-78FD-4342-8040-56D08E8C1DC9}"/>
    <hyperlink ref="R174" r:id="rId579" display="https://barttorvik.com/team.php?team=Toledo&amp;year=2022" xr:uid="{A273CC5C-FCB8-4A2E-94D7-5D686E427569}"/>
    <hyperlink ref="R176" r:id="rId580" display="https://barttorvik.com/team.php?team=Akron&amp;year=2022" xr:uid="{EF951EE1-26AE-415D-B764-0602502DA039}"/>
    <hyperlink ref="R177" r:id="rId581" display="https://barttorvik.com/team.php?team=Akron&amp;year=2022" xr:uid="{5FFDFB74-F5E5-4326-82F1-3F03FF3CEBD9}"/>
    <hyperlink ref="R178" r:id="rId582" display="https://barttorvik.com/team.php?team=Navy&amp;year=2022" xr:uid="{D8448519-8492-4DBA-B0B7-87201C3A7685}"/>
    <hyperlink ref="R180" r:id="rId583" display="https://barttorvik.com/team.php?team=New+Mexico+St.&amp;year=2022" xr:uid="{E3957EF6-ECF2-47D6-A901-992628E25AAA}"/>
    <hyperlink ref="R181" r:id="rId584" display="https://barttorvik.com/team.php?team=New+Mexico+St.&amp;year=2022" xr:uid="{56DD2217-0CA8-4B99-85CC-D9F3BFAC63B1}"/>
    <hyperlink ref="R182" r:id="rId585" display="https://barttorvik.com/team.php?team=Mississippi+St.&amp;year=2022" xr:uid="{5869F8EC-50BD-4BCC-BCCB-C8F864714079}"/>
    <hyperlink ref="R184" r:id="rId586" display="https://barttorvik.com/team.php?team=South+Dakota+St.&amp;year=2022" xr:uid="{B7AB4246-65DB-4874-86CA-ABA77D7EE1C1}"/>
    <hyperlink ref="R185" r:id="rId587" display="https://barttorvik.com/team.php?team=South+Dakota+St.&amp;year=2022" xr:uid="{FB5CADBB-5F46-4801-AEBD-6CD41D49A6C7}"/>
    <hyperlink ref="R186" r:id="rId588" display="https://barttorvik.com/team.php?team=Delaware&amp;year=2022" xr:uid="{8DD38B4F-FF53-4C57-A5ED-D8C987AD680D}"/>
    <hyperlink ref="R187" r:id="rId589" display="https://barttorvik.com/team.php?team=Delaware&amp;year=2022" xr:uid="{6A8CE305-F34A-4704-A874-65824B0A7E7F}"/>
    <hyperlink ref="R188" r:id="rId590" display="https://barttorvik.com/team.php?team=Northwestern&amp;year=2022" xr:uid="{DA279380-4321-4CF5-8923-3B1BE5E47AE5}"/>
    <hyperlink ref="R190" r:id="rId591" display="https://barttorvik.com/team.php?team=Nebraska&amp;year=2022" xr:uid="{B12E988E-6E05-4342-A507-A016946C3AA8}"/>
    <hyperlink ref="R192" r:id="rId592" display="https://barttorvik.com/team.php?team=Drake&amp;year=2022" xr:uid="{2407DB2C-2985-40B7-AA7A-35754E827D37}"/>
    <hyperlink ref="R194" r:id="rId593" display="https://barttorvik.com/team.php?team=Mississippi&amp;year=2022" xr:uid="{6606E334-09DD-4422-B0D6-EAFF2583CB84}"/>
    <hyperlink ref="R196" r:id="rId594" display="https://barttorvik.com/team.php?team=UNLV&amp;year=2022" xr:uid="{1E93094F-1287-426B-8C45-2AED1D3AF4C3}"/>
    <hyperlink ref="R198" r:id="rId595" display="https://barttorvik.com/team.php?team=Iona&amp;year=2022" xr:uid="{A1B960D2-34F2-4853-BD62-4C115847A908}"/>
    <hyperlink ref="R200" r:id="rId596" display="https://barttorvik.com/team.php?team=Jacksonville+St.&amp;year=2022" xr:uid="{CE567FF1-48EF-4204-96CA-C18A1C7ABD0D}"/>
    <hyperlink ref="R201" r:id="rId597" display="https://barttorvik.com/team.php?team=Jacksonville+St.&amp;year=2022" xr:uid="{42588175-0DCF-40AA-9F54-62CD9B411F10}"/>
    <hyperlink ref="R202" r:id="rId598" display="https://barttorvik.com/team.php?team=Wichita+St.&amp;year=2022" xr:uid="{29C029B1-E4EE-4BB5-BA56-17091C2665DD}"/>
    <hyperlink ref="R204" r:id="rId599" display="https://barttorvik.com/team.php?team=Louisiana+Tech&amp;year=2022" xr:uid="{EA1672AB-39AD-47D3-A594-85D35044AE62}"/>
    <hyperlink ref="S206" r:id="rId600" display="https://barttorvik.com/trank.php?&amp;begin=20211101&amp;end=20220314&amp;conlimit=All&amp;year=2022&amp;top=0&amp;venue=A-N&amp;type=All&amp;mingames=0&amp;quad=5&amp;rpi=" xr:uid="{74593B51-3060-47E2-A255-8C71755FB1C6}"/>
    <hyperlink ref="R207" r:id="rId601" display="https://barttorvik.com/team.php?team=Arizona+St.&amp;year=2022" xr:uid="{87313235-AC7E-4D92-984B-C8E26CF24FB9}"/>
    <hyperlink ref="R209" r:id="rId602" display="https://barttorvik.com/team.php?team=DePaul&amp;year=2022" xr:uid="{8B0E9EEF-6921-4470-BF0C-820966C3751B}"/>
    <hyperlink ref="R211" r:id="rId603" display="https://barttorvik.com/team.php?team=Wofford&amp;year=2022" xr:uid="{13E97729-4528-410F-8E8A-4BFDBA02E469}"/>
    <hyperlink ref="R213" r:id="rId604" display="https://barttorvik.com/team.php?team=Rutgers&amp;year=2022" xr:uid="{702496E5-2620-4220-A4E8-A1F14B401F21}"/>
    <hyperlink ref="R214" r:id="rId605" display="https://barttorvik.com/team.php?team=Rutgers&amp;year=2022" xr:uid="{4E1BFC5E-C982-4005-835C-EF06D424DD21}"/>
    <hyperlink ref="R215" r:id="rId606" display="https://barttorvik.com/team.php?team=College+of+Charleston&amp;year=2022" xr:uid="{F9890777-7244-47C2-A094-0CBC833E537B}"/>
    <hyperlink ref="R217" r:id="rId607" display="https://barttorvik.com/team.php?team=Princeton&amp;year=2022" xr:uid="{276D0813-A7ED-48B8-9E8C-BCD6D694A796}"/>
    <hyperlink ref="R219" r:id="rId608" display="https://barttorvik.com/team.php?team=Northern+Iowa&amp;year=2022" xr:uid="{C665D2F3-FD11-44B2-9BFA-9491A164335F}"/>
    <hyperlink ref="R221" r:id="rId609" display="https://barttorvik.com/team.php?team=Stephen+F.+Austin&amp;year=2022" xr:uid="{46A1B111-1BA6-4188-AC30-DB151A864541}"/>
    <hyperlink ref="R223" r:id="rId610" display="https://barttorvik.com/team.php?team=Minnesota&amp;year=2022" xr:uid="{C9679F8A-D69B-437A-BF69-19D1C0C8A482}"/>
    <hyperlink ref="R225" r:id="rId611" display="https://barttorvik.com/team.php?team=Morehead+St.&amp;year=2022" xr:uid="{F5284D9B-2778-44B9-9661-2C8FBC4493A8}"/>
    <hyperlink ref="R227" r:id="rId612" display="https://barttorvik.com/team.php?team=Appalachian+St.&amp;year=2022" xr:uid="{B9C59D6D-ACAE-4596-9B55-9D5BCF6052B9}"/>
    <hyperlink ref="R229" r:id="rId613" display="https://barttorvik.com/team.php?team=Western+Kentucky&amp;year=2022" xr:uid="{62074D7B-06D6-49CB-B190-5EB6EE2B26E5}"/>
    <hyperlink ref="R231" r:id="rId614" display="https://barttorvik.com/team.php?team=Penn+St.&amp;year=2022" xr:uid="{0B624192-7395-438E-9355-C6E41327FFEF}"/>
    <hyperlink ref="R233" r:id="rId615" display="https://barttorvik.com/team.php?team=Florida+St.&amp;year=2022" xr:uid="{989EDF47-587F-466E-AA73-544387C8D2DC}"/>
    <hyperlink ref="R235" r:id="rId616" display="https://barttorvik.com/team.php?team=Buffalo&amp;year=2022" xr:uid="{095AA93C-2338-4ECA-82BE-3E482C553F49}"/>
    <hyperlink ref="R237" r:id="rId617" display="https://barttorvik.com/team.php?team=Drexel&amp;year=2022" xr:uid="{E648FDFA-4F16-4918-979F-E4647B2E68C5}"/>
    <hyperlink ref="R239" r:id="rId618" display="https://barttorvik.com/team.php?team=Saint+Peter%27s&amp;year=2022" xr:uid="{C66C77F7-1BF9-480A-8480-78797B75EB5E}"/>
    <hyperlink ref="R240" r:id="rId619" display="https://barttorvik.com/team.php?team=Saint+Peter%27s&amp;year=2022" xr:uid="{35D42166-6D45-4C0D-B2A5-378BFF990AE9}"/>
    <hyperlink ref="R241" r:id="rId620" display="https://barttorvik.com/team.php?team=Middle+Tennessee&amp;year=2022" xr:uid="{2CE39508-E18E-49A2-B3B9-CDD17866F739}"/>
    <hyperlink ref="R243" r:id="rId621" display="https://barttorvik.com/team.php?team=Liberty&amp;year=2022" xr:uid="{7852712A-41C2-438E-8F79-B88ABB905217}"/>
    <hyperlink ref="R245" r:id="rId622" display="https://barttorvik.com/team.php?team=Oregon&amp;year=2022" xr:uid="{1C555F3B-ABFF-491F-A30F-ACDFC3F436FF}"/>
    <hyperlink ref="R247" r:id="rId623" display="https://barttorvik.com/team.php?team=Montana+St.&amp;year=2022" xr:uid="{E67B4F42-EA56-48F7-AED2-16879AB4AD03}"/>
    <hyperlink ref="R248" r:id="rId624" display="https://barttorvik.com/team.php?team=Montana+St.&amp;year=2022" xr:uid="{69926A2E-B1F8-40B4-B417-C8088A5DD53B}"/>
    <hyperlink ref="R249" r:id="rId625" display="https://barttorvik.com/team.php?team=Bradley&amp;year=2022" xr:uid="{7E6B4691-01F8-4A02-9CFA-C4836FC50804}"/>
    <hyperlink ref="R251" r:id="rId626" display="https://barttorvik.com/team.php?team=Washington&amp;year=2022" xr:uid="{DC420184-F6C6-4715-9635-EE4F05D83703}"/>
    <hyperlink ref="R253" r:id="rId627" display="https://barttorvik.com/team.php?team=George+Mason&amp;year=2022" xr:uid="{344D3FF7-19BB-418E-BBFD-73A6D5797A6D}"/>
    <hyperlink ref="R255" r:id="rId628" display="https://barttorvik.com/team.php?team=Grand+Canyon&amp;year=2022" xr:uid="{1D96DCB6-214B-4688-BC39-3CEF61B4C848}"/>
    <hyperlink ref="S257" r:id="rId629" display="https://barttorvik.com/trank.php?&amp;begin=20211101&amp;end=20220314&amp;conlimit=All&amp;year=2022&amp;top=0&amp;venue=A-N&amp;type=All&amp;mingames=0&amp;quad=5&amp;rpi=" xr:uid="{5E1AD28F-162B-4D83-98E2-D2A3C6EFC936}"/>
    <hyperlink ref="R258" r:id="rId630" display="https://barttorvik.com/team.php?team=Utah+Valley&amp;year=2022" xr:uid="{20C5FCC3-4C8C-458B-B27C-22F420EEDDD3}"/>
    <hyperlink ref="R260" r:id="rId631" display="https://barttorvik.com/team.php?team=Stanford&amp;year=2022" xr:uid="{ACA50AE6-7AD2-404E-B266-2D89677D6509}"/>
    <hyperlink ref="R262" r:id="rId632" display="https://barttorvik.com/team.php?team=Utah&amp;year=2022" xr:uid="{9E527A85-E59E-4A58-B7FD-49422EBECAE2}"/>
    <hyperlink ref="R264" r:id="rId633" display="https://barttorvik.com/team.php?team=Louisville&amp;year=2022" xr:uid="{3FB2F8FD-6FF6-4179-B25F-9C08333B6854}"/>
    <hyperlink ref="R266" r:id="rId634" display="https://barttorvik.com/team.php?team=Ohio&amp;year=2022" xr:uid="{020323F3-9FEF-4E8C-AA15-3ED717D5BD26}"/>
    <hyperlink ref="R268" r:id="rId635" display="https://barttorvik.com/team.php?team=Gardner+Webb&amp;year=2022" xr:uid="{6E28AA8D-A641-471A-81C8-F2E0685F48C1}"/>
    <hyperlink ref="R270" r:id="rId636" display="https://barttorvik.com/team.php?team=UCF&amp;year=2022" xr:uid="{4D66C14A-C5C4-402E-A806-BD8E390227B1}"/>
    <hyperlink ref="R272" r:id="rId637" display="https://barttorvik.com/team.php?team=St.+Bonaventure&amp;year=2022" xr:uid="{1A0A735D-8B8D-40E4-8E96-4C965ADCA76D}"/>
    <hyperlink ref="R274" r:id="rId638" display="https://barttorvik.com/team.php?team=South+Carolina&amp;year=2022" xr:uid="{817DD4E4-0655-46AE-909E-F040EF9FF5F7}"/>
    <hyperlink ref="R276" r:id="rId639" display="https://barttorvik.com/team.php?team=Butler&amp;year=2022" xr:uid="{5D8F9F2A-8FD8-4AF4-8B6E-83A2D63B5F38}"/>
    <hyperlink ref="R278" r:id="rId640" display="https://barttorvik.com/team.php?team=Monmouth&amp;year=2022" xr:uid="{7D431C73-4A14-4D63-BCF3-6A3B63AEBA86}"/>
    <hyperlink ref="R280" r:id="rId641" display="https://barttorvik.com/team.php?team=Brown&amp;year=2022" xr:uid="{B5843B55-6AE6-4B2D-AA5B-922FD3DC41E3}"/>
    <hyperlink ref="R282" r:id="rId642" display="https://barttorvik.com/team.php?team=Abilene+Christian&amp;year=2022" xr:uid="{19C11AD7-F476-4C72-9F89-272023C70DCD}"/>
    <hyperlink ref="R284" r:id="rId643" display="https://barttorvik.com/team.php?team=Kent+St.&amp;year=2022" xr:uid="{A7BFB5CC-3B58-4B55-8C00-C8582E493B4C}"/>
    <hyperlink ref="R286" r:id="rId644" display="https://barttorvik.com/team.php?team=Georgia+Tech&amp;year=2022" xr:uid="{6B514E5A-7A54-4FD7-9024-803C90779FC1}"/>
    <hyperlink ref="R288" r:id="rId645" display="https://barttorvik.com/team.php?team=Louisiana+Lafayette&amp;year=2022" xr:uid="{4581804C-2F64-460E-BF7C-ED8533E1710D}"/>
    <hyperlink ref="R290" r:id="rId646" display="https://barttorvik.com/team.php?team=Boston+College&amp;year=2022" xr:uid="{F40DBE75-EBD2-4AD3-BF1E-A265AFFFACCD}"/>
    <hyperlink ref="R292" r:id="rId647" display="https://barttorvik.com/team.php?team=Temple&amp;year=2022" xr:uid="{DCC00BD2-DA35-4994-8E67-B4114C524096}"/>
    <hyperlink ref="R294" r:id="rId648" display="https://barttorvik.com/team.php?team=Colgate&amp;year=2022" xr:uid="{6878D23F-5DD9-46F4-A2D5-DC0F63DBC599}"/>
    <hyperlink ref="R295" r:id="rId649" display="https://barttorvik.com/team.php?team=Colgate&amp;year=2022" xr:uid="{0CF6DF41-B38E-4342-A8C0-EA0D60101ACA}"/>
    <hyperlink ref="R296" r:id="rId650" display="https://barttorvik.com/team.php?team=Georgia+St.&amp;year=2022" xr:uid="{28B3D596-2214-4649-8E84-309F8835A4FA}"/>
    <hyperlink ref="R297" r:id="rId651" display="https://barttorvik.com/team.php?team=Georgia+St.&amp;year=2022" xr:uid="{42CBC63D-4711-4E79-8192-FE9B260380A6}"/>
    <hyperlink ref="R298" r:id="rId652" display="https://barttorvik.com/team.php?team=UTEP&amp;year=2022" xr:uid="{2DBE00EC-6811-41D9-990D-E41578BEBB3F}"/>
    <hyperlink ref="R300" r:id="rId653" display="https://barttorvik.com/team.php?team=North+Dakota+St.&amp;year=2022" xr:uid="{E93A5663-22F8-4097-8836-B77FDC388B5B}"/>
    <hyperlink ref="R302" r:id="rId654" display="https://barttorvik.com/team.php?team=Yale&amp;year=2022" xr:uid="{0BF2FB56-D879-442F-BD6F-53C62497A3FC}"/>
    <hyperlink ref="R303" r:id="rId655" display="https://barttorvik.com/team.php?team=Yale&amp;year=2022" xr:uid="{192C64E0-3125-4F3A-86B1-D755A9257E3B}"/>
    <hyperlink ref="R304" r:id="rId656" display="https://barttorvik.com/team.php?team=VMI&amp;year=2022" xr:uid="{9CBE1BFA-274C-4B6C-88E3-B00CC7F67426}"/>
    <hyperlink ref="R306" r:id="rId657" display="https://barttorvik.com/team.php?team=Seattle&amp;year=2022" xr:uid="{E9464B50-D5CD-4405-9697-73D0B183FEDC}"/>
    <hyperlink ref="S308" r:id="rId658" display="https://barttorvik.com/trank.php?&amp;begin=20211101&amp;end=20220314&amp;conlimit=All&amp;year=2022&amp;top=0&amp;venue=A-N&amp;type=All&amp;mingames=0&amp;quad=5&amp;rpi=" xr:uid="{E8B63E60-7B41-44C4-B800-D361B695E205}"/>
    <hyperlink ref="R309" r:id="rId659" display="https://barttorvik.com/team.php?team=Weber+St.&amp;year=2022" xr:uid="{85ACB37C-4AEF-4B6E-8998-25F3447D9DEA}"/>
    <hyperlink ref="R311" r:id="rId660" display="https://barttorvik.com/team.php?team=UC+Santa+Barbara&amp;year=2022" xr:uid="{5E794194-EDA4-447A-BB9B-28E8109A05E0}"/>
    <hyperlink ref="R313" r:id="rId661" display="https://barttorvik.com/team.php?team=Rhode+Island&amp;year=2022" xr:uid="{EC84A6DE-41B0-42C5-A315-770E811D13AC}"/>
    <hyperlink ref="R315" r:id="rId662" display="https://barttorvik.com/team.php?team=Mercer&amp;year=2022" xr:uid="{1B6E6E02-3F35-4351-AA16-15825274F081}"/>
    <hyperlink ref="R317" r:id="rId663" display="https://barttorvik.com/team.php?team=East+Tennessee+St.&amp;year=2022" xr:uid="{B358199D-101A-4FB6-81A6-BC38CB1CE757}"/>
    <hyperlink ref="R319" r:id="rId664" display="https://barttorvik.com/team.php?team=California&amp;year=2022" xr:uid="{79F34D31-87BA-437D-9174-39C9A3915269}"/>
    <hyperlink ref="R321" r:id="rId665" display="https://barttorvik.com/team.php?team=Fairfield&amp;year=2022" xr:uid="{B24C8E3E-9962-4474-9EDD-24781BFCF948}"/>
    <hyperlink ref="R323" r:id="rId666" display="https://barttorvik.com/team.php?team=Saint+Joseph%27s&amp;year=2022" xr:uid="{7E9C0673-9C79-4706-A737-A8932DADF9BF}"/>
    <hyperlink ref="R325" r:id="rId667" display="https://barttorvik.com/team.php?team=Harvard&amp;year=2022" xr:uid="{DC99A86D-64E0-45DB-AB0C-2DE2C4FAA786}"/>
    <hyperlink ref="R327" r:id="rId668" display="https://barttorvik.com/team.php?team=Texas+St.&amp;year=2022" xr:uid="{D126B7AB-7CC0-4C4D-B086-49B1BF77C6C2}"/>
    <hyperlink ref="R329" r:id="rId669" display="https://barttorvik.com/team.php?team=Portland&amp;year=2022" xr:uid="{BE56C426-3D0C-42B6-A7BB-0772E0C37701}"/>
    <hyperlink ref="R331" r:id="rId670" display="https://barttorvik.com/team.php?team=UC+Riverside&amp;year=2022" xr:uid="{13916C89-9A5D-4F6A-9E86-458DC232C5FA}"/>
    <hyperlink ref="R333" r:id="rId671" display="https://barttorvik.com/team.php?team=Hawaii&amp;year=2022" xr:uid="{137DD996-93AC-442D-9F2D-3F5BA1E0BDD7}"/>
    <hyperlink ref="R335" r:id="rId672" display="https://barttorvik.com/team.php?team=Oakland&amp;year=2022" xr:uid="{34F21F9C-8366-4729-8FF4-271E4DE1D638}"/>
    <hyperlink ref="R337" r:id="rId673" display="https://barttorvik.com/team.php?team=East+Carolina&amp;year=2022" xr:uid="{E3FFD2E1-05A5-49E7-9703-F992D7079C7E}"/>
    <hyperlink ref="R339" r:id="rId674" display="https://barttorvik.com/team.php?team=Bellarmine&amp;year=2022" xr:uid="{DFC7052D-499D-42CC-97FB-6CEB90A8B409}"/>
    <hyperlink ref="R341" r:id="rId675" display="https://barttorvik.com/team.php?team=Southern+Illinois&amp;year=2022" xr:uid="{5C462D6A-A6B2-4127-A599-85A08D62603A}"/>
    <hyperlink ref="R343" r:id="rId676" display="https://barttorvik.com/team.php?team=Campbell&amp;year=2022" xr:uid="{1DA29F96-A750-4634-B793-CF2C4A99DF4E}"/>
    <hyperlink ref="R345" r:id="rId677" display="https://barttorvik.com/team.php?team=Boston+University&amp;year=2022" xr:uid="{7BA3BB0A-19CF-4B95-B479-9DB44ABEAAD3}"/>
    <hyperlink ref="R347" r:id="rId678" display="https://barttorvik.com/team.php?team=Longwood&amp;year=2022" xr:uid="{A6BFA7D5-28E8-4E5F-8347-015C54DEDC4C}"/>
    <hyperlink ref="R348" r:id="rId679" display="https://barttorvik.com/team.php?team=Longwood&amp;year=2022" xr:uid="{F7C33245-BC25-43A8-854A-F45AF113CBC8}"/>
    <hyperlink ref="R349" r:id="rId680" display="https://barttorvik.com/team.php?team=Northern+Colorado&amp;year=2022" xr:uid="{654A290A-CCA8-405C-9E7E-97813FC83991}"/>
    <hyperlink ref="R351" r:id="rId681" display="https://barttorvik.com/team.php?team=Oral+Roberts&amp;year=2022" xr:uid="{A35B36D0-6F6B-4871-9A59-630928C1B869}"/>
    <hyperlink ref="R353" r:id="rId682" display="https://barttorvik.com/team.php?team=Georgetown&amp;year=2022" xr:uid="{51EE9377-CAC4-4135-8909-004E9D006BF7}"/>
    <hyperlink ref="R355" r:id="rId683" display="https://barttorvik.com/team.php?team=Coastal+Carolina&amp;year=2022" xr:uid="{2D42AAB0-D995-487D-B5EB-D24250B333CC}"/>
    <hyperlink ref="R357" r:id="rId684" display="https://barttorvik.com/team.php?team=Sam+Houston+St.&amp;year=2022" xr:uid="{154BE17E-E365-491C-A822-C384813ECAA4}"/>
    <hyperlink ref="S359" r:id="rId685" display="https://barttorvik.com/trank.php?&amp;begin=20211101&amp;end=20220314&amp;conlimit=All&amp;year=2022&amp;top=0&amp;venue=A-N&amp;type=All&amp;mingames=0&amp;quad=5&amp;rpi=" xr:uid="{457CF924-0F12-430E-B2CD-B93E5189DFCC}"/>
    <hyperlink ref="R360" r:id="rId686" display="https://barttorvik.com/team.php?team=Cal+St.+Fullerton&amp;year=2022" xr:uid="{43875233-4F8E-4321-9705-10540510182F}"/>
    <hyperlink ref="R361" r:id="rId687" display="https://barttorvik.com/team.php?team=Cal+St.+Fullerton&amp;year=2022" xr:uid="{8ADF407C-A138-4328-8380-771FE84B9F89}"/>
    <hyperlink ref="R362" r:id="rId688" display="https://barttorvik.com/team.php?team=Florida+Atlantic&amp;year=2022" xr:uid="{368C6628-C63C-4411-A26D-7F63C46D7333}"/>
    <hyperlink ref="R364" r:id="rId689" display="https://barttorvik.com/team.php?team=Pittsburgh&amp;year=2022" xr:uid="{8A115B07-B063-42F9-A988-82D96D104105}"/>
    <hyperlink ref="R366" r:id="rId690" display="https://barttorvik.com/team.php?team=Winthrop&amp;year=2022" xr:uid="{87FA7DAF-FCFB-430E-A6D4-223061A62896}"/>
    <hyperlink ref="R368" r:id="rId691" display="https://barttorvik.com/team.php?team=UMKC&amp;year=2022" xr:uid="{5511B627-5F63-4382-90AE-82F4715DE28A}"/>
    <hyperlink ref="R370" r:id="rId692" display="https://barttorvik.com/team.php?team=Wagner&amp;year=2022" xr:uid="{26D16358-463F-4F29-9731-2521E999CFDF}"/>
    <hyperlink ref="R372" r:id="rId693" display="https://barttorvik.com/team.php?team=Cornell&amp;year=2022" xr:uid="{4B7778B6-FD9F-4675-80C6-20A96A79F849}"/>
    <hyperlink ref="R374" r:id="rId694" display="https://barttorvik.com/team.php?team=Long+Beach+St.&amp;year=2022" xr:uid="{FACCBCE7-8FB6-4E2E-B3A7-66DBE497802E}"/>
    <hyperlink ref="R376" r:id="rId695" display="https://barttorvik.com/team.php?team=Tarleton+St.&amp;year=2022" xr:uid="{05943836-58AC-40E3-A30D-0C5685E0D9BB}"/>
    <hyperlink ref="R378" r:id="rId696" display="https://barttorvik.com/team.php?team=Cleveland+St.&amp;year=2022" xr:uid="{B405E520-0CAF-4584-9750-F4F91FD4B04F}"/>
    <hyperlink ref="R380" r:id="rId697" display="https://barttorvik.com/team.php?team=Troy&amp;year=2022" xr:uid="{91DE2463-0965-4430-8970-F3C8D640A99A}"/>
    <hyperlink ref="R382" r:id="rId698" display="https://barttorvik.com/team.php?team=Missouri&amp;year=2022" xr:uid="{177F5C46-C1D8-4707-9248-F687A835BE61}"/>
    <hyperlink ref="R384" r:id="rId699" display="https://barttorvik.com/team.php?team=New+Mexico&amp;year=2022" xr:uid="{7930C637-9F64-40E9-9EC6-347441F3F646}"/>
    <hyperlink ref="R386" r:id="rId700" display="https://barttorvik.com/team.php?team=Southern+Utah&amp;year=2022" xr:uid="{E8A8F778-4F22-4E75-8AD3-5DFC00076DF1}"/>
    <hyperlink ref="R388" r:id="rId701" display="https://barttorvik.com/team.php?team=UNC+Greensboro&amp;year=2022" xr:uid="{0B36A2FE-6993-4AE7-B239-38C92A1DE488}"/>
    <hyperlink ref="R390" r:id="rId702" display="https://barttorvik.com/team.php?team=UNC+Wilmington&amp;year=2022" xr:uid="{8F574B2E-3901-4687-BE1D-482E8F06269F}"/>
    <hyperlink ref="R392" r:id="rId703" display="https://barttorvik.com/team.php?team=Tulsa&amp;year=2022" xr:uid="{BD3AFE7D-85F4-4504-83E6-4867DA093744}"/>
    <hyperlink ref="R394" r:id="rId704" display="https://barttorvik.com/team.php?team=Texas+Southern&amp;year=2022" xr:uid="{E538CF6E-D47F-46F7-9597-244FED1BF1C9}"/>
    <hyperlink ref="R395" r:id="rId705" display="https://barttorvik.com/team.php?team=Texas+Southern&amp;year=2022" xr:uid="{84AE0FD2-3B4A-4009-A322-21B1770FBAC5}"/>
    <hyperlink ref="R396" r:id="rId706" display="https://barttorvik.com/team.php?team=Nicholls+St.&amp;year=2022" xr:uid="{EC92889F-F6CD-4AAA-A402-67A94639979D}"/>
    <hyperlink ref="R398" r:id="rId707" display="https://barttorvik.com/team.php?team=Samford&amp;year=2022" xr:uid="{7BD4A809-F5F5-4228-8C8C-C54460974CBD}"/>
    <hyperlink ref="R400" r:id="rId708" display="https://barttorvik.com/team.php?team=The+Citadel&amp;year=2022" xr:uid="{CACF82F4-2FC2-48F6-94CB-92A64745D2D1}"/>
    <hyperlink ref="R402" r:id="rId709" display="https://barttorvik.com/team.php?team=Valparaiso&amp;year=2022" xr:uid="{31EC8A81-64CA-4D85-9362-A9B461290558}"/>
    <hyperlink ref="R404" r:id="rId710" display="https://barttorvik.com/team.php?team=Duquesne&amp;year=2022" xr:uid="{54656D6E-EDC9-4A5D-A93E-172E09960FD1}"/>
    <hyperlink ref="R406" r:id="rId711" display="https://barttorvik.com/team.php?team=San+Diego&amp;year=2022" xr:uid="{66339C4A-4A80-478E-8FC1-4E0F58CC49D1}"/>
    <hyperlink ref="R408" r:id="rId712" display="https://barttorvik.com/team.php?team=Wright+St.&amp;year=2022" xr:uid="{04DFAC3C-57E9-46AB-B467-DEC40DC2D093}"/>
    <hyperlink ref="R409" r:id="rId713" display="https://barttorvik.com/team.php?team=Wright+St.&amp;year=2022" xr:uid="{B14C57F0-13E3-435F-85CF-A6021DFBF7FC}"/>
    <hyperlink ref="S410" r:id="rId714" display="https://barttorvik.com/trank.php?&amp;begin=20211101&amp;end=20220314&amp;conlimit=All&amp;year=2022&amp;top=0&amp;venue=A-N&amp;type=All&amp;mingames=0&amp;quad=5&amp;rpi=" xr:uid="{50CAA62C-F2A0-4014-9101-9D27ADA21BB6}"/>
    <hyperlink ref="R411" r:id="rId715" display="https://barttorvik.com/team.php?team=UC+Davis&amp;year=2022" xr:uid="{67D41346-88E5-4ED7-B023-B3F6C874A9FA}"/>
    <hyperlink ref="R413" r:id="rId716" display="https://barttorvik.com/team.php?team=Georgia&amp;year=2022" xr:uid="{3628F7D9-C008-4212-A9A0-E1CF3DE89B15}"/>
    <hyperlink ref="R415" r:id="rId717" display="https://barttorvik.com/team.php?team=Massachusetts&amp;year=2022" xr:uid="{74E7C316-947D-45B6-8D6D-50F4D508807D}"/>
    <hyperlink ref="R417" r:id="rId718" display="https://barttorvik.com/team.php?team=Fordham&amp;year=2022" xr:uid="{186B0A53-932D-4F4C-B8EA-5285DE85500C}"/>
    <hyperlink ref="R419" r:id="rId719" display="https://barttorvik.com/team.php?team=Indiana+St.&amp;year=2022" xr:uid="{FC0B7681-3449-41CD-8A03-F4DDAF4B00CB}"/>
    <hyperlink ref="R421" r:id="rId720" display="https://barttorvik.com/team.php?team=Texas+A%26M+Corpus+Chris&amp;year=2022" xr:uid="{823A76DD-AB10-48C3-B47C-95935FCD7A1F}"/>
    <hyperlink ref="R422" r:id="rId721" display="https://barttorvik.com/team.php?team=Texas+A%26M+Corpus+Chris&amp;year=2022" xr:uid="{BF8B85EF-D7DC-4195-8561-7977550780B7}"/>
    <hyperlink ref="R423" r:id="rId722" display="https://barttorvik.com/team.php?team=Northern+Kentucky&amp;year=2022" xr:uid="{2FBAB6FF-5429-4E2D-B052-B341BCBB6780}"/>
    <hyperlink ref="R425" r:id="rId723" display="https://barttorvik.com/team.php?team=Kennesaw+St.&amp;year=2022" xr:uid="{421A8264-B26F-4777-9AAE-D0948F338B51}"/>
    <hyperlink ref="R427" r:id="rId724" display="https://barttorvik.com/team.php?team=Quinnipiac&amp;year=2022" xr:uid="{99AC3ADB-C733-43F2-9404-4994069C76EF}"/>
    <hyperlink ref="R429" r:id="rId725" display="https://barttorvik.com/team.php?team=UC+Irvine&amp;year=2022" xr:uid="{C6F1A91A-AAFB-49E4-8055-6B8C7699ADCE}"/>
    <hyperlink ref="R431" r:id="rId726" display="https://barttorvik.com/team.php?team=Loyola+Marymount&amp;year=2022" xr:uid="{4A7F6EBF-8E8D-4AC3-A638-265A4C7E0721}"/>
    <hyperlink ref="R433" r:id="rId727" display="https://barttorvik.com/team.php?team=Eastern+Washington&amp;year=2022" xr:uid="{F3AC8452-51A9-4B82-9940-985AB16EE178}"/>
    <hyperlink ref="R435" r:id="rId728" display="https://barttorvik.com/team.php?team=James+Madison&amp;year=2022" xr:uid="{ECD0426D-25D1-4E04-A36C-EDB7CE725F9A}"/>
    <hyperlink ref="R437" r:id="rId729" display="https://barttorvik.com/team.php?team=Rider&amp;year=2022" xr:uid="{E8820234-2AFF-42E4-AFD1-06A75E516284}"/>
    <hyperlink ref="R439" r:id="rId730" display="https://barttorvik.com/team.php?team=Western+Illinois&amp;year=2022" xr:uid="{C0428674-732C-4B6C-9C2C-5C5F0B72E0C4}"/>
    <hyperlink ref="R441" r:id="rId731" display="https://barttorvik.com/team.php?team=South+Alabama&amp;year=2022" xr:uid="{7D95376B-5C15-4B98-9A77-12BAFB5BAF00}"/>
    <hyperlink ref="R443" r:id="rId732" display="https://barttorvik.com/team.php?team=Portland+St.&amp;year=2022" xr:uid="{B1C77F99-C148-4E0A-82E1-AB634CF52506}"/>
    <hyperlink ref="R445" r:id="rId733" display="https://barttorvik.com/team.php?team=Jacksonville&amp;year=2022" xr:uid="{732626F3-F1FE-469E-B64C-2AA7464F8042}"/>
    <hyperlink ref="R447" r:id="rId734" display="https://barttorvik.com/team.php?team=New+Hampshire&amp;year=2022" xr:uid="{ED423124-5EB0-44BF-BEE9-92B41BE55621}"/>
    <hyperlink ref="R449" r:id="rId735" display="https://barttorvik.com/team.php?team=Fort+Wayne&amp;year=2022" xr:uid="{6E9A8851-F39E-4454-AF87-19C16681A40B}"/>
    <hyperlink ref="R451" r:id="rId736" display="https://barttorvik.com/team.php?team=Charlotte&amp;year=2022" xr:uid="{10CEC19B-6F2C-4A98-9030-182AAF5D60BF}"/>
    <hyperlink ref="R453" r:id="rId737" display="https://barttorvik.com/team.php?team=Penn&amp;year=2022" xr:uid="{D221F365-F9AD-4A0F-9469-3672E8BE9319}"/>
    <hyperlink ref="R455" r:id="rId738" display="https://barttorvik.com/team.php?team=UNC+Asheville&amp;year=2022" xr:uid="{6E74DA30-ECD0-49F6-B0A5-4012BC954EEE}"/>
    <hyperlink ref="R457" r:id="rId739" display="https://barttorvik.com/team.php?team=Marshall&amp;year=2022" xr:uid="{34137FD9-AE4C-454E-879B-18C13C5534BA}"/>
    <hyperlink ref="R459" r:id="rId740" display="https://barttorvik.com/team.php?team=Bryant&amp;year=2022" xr:uid="{30ED6E04-DD54-4308-B6C5-B900A2941F16}"/>
    <hyperlink ref="R460" r:id="rId741" display="https://barttorvik.com/team.php?team=Bryant&amp;year=2022" xr:uid="{232E56A1-149E-4D25-A115-AD779BDA5F05}"/>
    <hyperlink ref="S461" r:id="rId742" display="https://barttorvik.com/trank.php?&amp;begin=20211101&amp;end=20220314&amp;conlimit=All&amp;year=2022&amp;top=0&amp;venue=A-N&amp;type=All&amp;mingames=0&amp;quad=5&amp;rpi=" xr:uid="{3454E864-7338-47D7-AEE0-B5AD02551D05}"/>
    <hyperlink ref="R462" r:id="rId743" display="https://barttorvik.com/team.php?team=Florida+Gulf+Coast&amp;year=2022" xr:uid="{9D9E9C73-1038-4E6F-A6E9-D2D537761D4D}"/>
    <hyperlink ref="R464" r:id="rId744" display="https://barttorvik.com/team.php?team=Georgia+Southern&amp;year=2022" xr:uid="{ABA37EA8-6704-4FBE-B615-7F9ABD20A654}"/>
    <hyperlink ref="R466" r:id="rId745" display="https://barttorvik.com/team.php?team=La+Salle&amp;year=2022" xr:uid="{A2380AD2-78CC-4B82-856D-FE71A88246AB}"/>
    <hyperlink ref="R468" r:id="rId746" display="https://barttorvik.com/team.php?team=Lipscomb&amp;year=2022" xr:uid="{30C9D0E4-CB30-42D4-9D05-698F66A5E894}"/>
    <hyperlink ref="R470" r:id="rId747" display="https://barttorvik.com/team.php?team=Tennessee+Tech&amp;year=2022" xr:uid="{34882B82-2EA6-4014-92EF-78DC2E97E0F5}"/>
    <hyperlink ref="R472" r:id="rId748" display="https://barttorvik.com/team.php?team=UMass+Lowell&amp;year=2022" xr:uid="{30909876-B108-4141-9C06-F84449621B07}"/>
    <hyperlink ref="R474" r:id="rId749" display="https://barttorvik.com/team.php?team=Miami+OH&amp;year=2022" xr:uid="{5575F1C0-0209-449C-9209-57027C226B58}"/>
    <hyperlink ref="R476" r:id="rId750" display="https://barttorvik.com/team.php?team=Norfolk+St.&amp;year=2022" xr:uid="{B7CC34A4-3359-4037-92F5-F5281C38A738}"/>
    <hyperlink ref="R477" r:id="rId751" display="https://barttorvik.com/team.php?team=Norfolk+St.&amp;year=2022" xr:uid="{6CD8C11B-73FD-4688-A293-328AB7D2A01F}"/>
    <hyperlink ref="R478" r:id="rId752" display="https://barttorvik.com/team.php?team=Arkansas+St.&amp;year=2022" xr:uid="{35370C4B-FCC5-49B3-9FE3-2CE469649EF5}"/>
    <hyperlink ref="R480" r:id="rId753" display="https://barttorvik.com/team.php?team=USC+Upstate&amp;year=2022" xr:uid="{6D33574D-BD1F-4403-B9E3-5904A0CEC91E}"/>
    <hyperlink ref="R482" r:id="rId754" display="https://barttorvik.com/team.php?team=Howard&amp;year=2022" xr:uid="{83E404BF-4FB2-4DA2-92DA-88B18A9B17C3}"/>
    <hyperlink ref="R484" r:id="rId755" display="https://barttorvik.com/team.php?team=High+Point&amp;year=2022" xr:uid="{A7EAC0D0-CD2F-4297-A0B1-752690D49C08}"/>
    <hyperlink ref="R486" r:id="rId756" display="https://barttorvik.com/team.php?team=South+Florida&amp;year=2022" xr:uid="{361A3DBC-E11F-4D37-875A-EF8D358EC360}"/>
    <hyperlink ref="R488" r:id="rId757" display="https://barttorvik.com/team.php?team=San+Jose+St.&amp;year=2022" xr:uid="{420F278F-3C80-4DB3-847C-63886F557BC4}"/>
    <hyperlink ref="R490" r:id="rId758" display="https://barttorvik.com/team.php?team=Niagara&amp;year=2022" xr:uid="{1E6BF5EF-40D9-419E-A097-5C0B0D70AE6D}"/>
    <hyperlink ref="R492" r:id="rId759" display="https://barttorvik.com/team.php?team=Dartmouth&amp;year=2022" xr:uid="{433B69F8-7C4A-4167-92A7-48BE61BC34B6}"/>
    <hyperlink ref="R494" r:id="rId760" display="https://barttorvik.com/team.php?team=Louisiana+Monroe&amp;year=2022" xr:uid="{5275E8CC-3EA9-483B-8A2C-C863DAA93EBC}"/>
    <hyperlink ref="R496" r:id="rId761" display="https://barttorvik.com/team.php?team=Oregon+St.&amp;year=2022" xr:uid="{25341077-4171-4774-8A8D-DCF4709DAB63}"/>
    <hyperlink ref="R498" r:id="rId762" display="https://barttorvik.com/team.php?team=Marist&amp;year=2022" xr:uid="{42B5434E-BDD3-4522-91AF-9938439C3FB6}"/>
    <hyperlink ref="R500" r:id="rId763" display="https://barttorvik.com/team.php?team=Illinois+St.&amp;year=2022" xr:uid="{49E331E7-6F50-4CFA-A4EA-49064E4853D7}"/>
    <hyperlink ref="R502" r:id="rId764" display="https://barttorvik.com/team.php?team=Stony+Brook&amp;year=2022" xr:uid="{4B97B0C4-8245-4399-9764-2271DC56B63B}"/>
    <hyperlink ref="R504" r:id="rId765" display="https://barttorvik.com/team.php?team=South+Dakota&amp;year=2022" xr:uid="{894DF8CE-AAE1-4C63-BD1D-9DC4EBA624A2}"/>
    <hyperlink ref="R506" r:id="rId766" display="https://barttorvik.com/team.php?team=Alcorn+St.&amp;year=2022" xr:uid="{356961EF-EC1B-4C11-8B3A-D33F2FF659CE}"/>
    <hyperlink ref="R508" r:id="rId767" display="https://barttorvik.com/team.php?team=George+Washington&amp;year=2022" xr:uid="{2474893C-9104-4048-AD04-8F4E1E9F809B}"/>
    <hyperlink ref="R510" r:id="rId768" display="https://barttorvik.com/team.php?team=Southern&amp;year=2022" xr:uid="{997EC5E4-1DD5-4518-B605-1020EACD0C4C}"/>
    <hyperlink ref="S512" r:id="rId769" display="https://barttorvik.com/trank.php?&amp;begin=20211101&amp;end=20220314&amp;conlimit=All&amp;year=2022&amp;top=0&amp;venue=A-N&amp;type=All&amp;mingames=0&amp;quad=5&amp;rpi=" xr:uid="{0B21E034-81FC-4221-B5B0-63166C0566EC}"/>
    <hyperlink ref="R513" r:id="rId770" display="https://barttorvik.com/team.php?team=Presbyterian&amp;year=2022" xr:uid="{1CD800B3-0341-48CA-B91D-17A73764B089}"/>
    <hyperlink ref="R515" r:id="rId771" display="https://barttorvik.com/team.php?team=Southeast+Missouri+St.&amp;year=2022" xr:uid="{F38EFB31-BA63-4D8E-9CF0-DA1AC7B48816}"/>
    <hyperlink ref="R517" r:id="rId772" display="https://barttorvik.com/team.php?team=Siena&amp;year=2022" xr:uid="{8643D4AD-E029-43AE-A933-BE1E5CD0E9E9}"/>
    <hyperlink ref="R519" r:id="rId773" display="https://barttorvik.com/team.php?team=Northeastern&amp;year=2022" xr:uid="{4115A09D-07CA-4E95-8479-2D51BCAD98A4}"/>
    <hyperlink ref="R521" r:id="rId774" display="https://barttorvik.com/team.php?team=Southeastern+Louisiana&amp;year=2022" xr:uid="{EBA3A21C-7599-41FA-AD6F-9DD50FFBC080}"/>
    <hyperlink ref="R523" r:id="rId775" display="https://barttorvik.com/team.php?team=Illinois+Chicago&amp;year=2022" xr:uid="{CAF57ACF-7BB2-4466-A6F5-7898A9B8C862}"/>
    <hyperlink ref="R525" r:id="rId776" display="https://barttorvik.com/team.php?team=Cal+Baptist&amp;year=2022" xr:uid="{610A759B-C488-4368-A54F-96EBDA587E9E}"/>
    <hyperlink ref="R527" r:id="rId777" display="https://barttorvik.com/team.php?team=UMBC&amp;year=2022" xr:uid="{19F5A3EC-7B94-4025-BBE4-DC5715330B44}"/>
    <hyperlink ref="R529" r:id="rId778" display="https://barttorvik.com/team.php?team=North+Carolina+A%26T&amp;year=2022" xr:uid="{30E0EE17-EB9A-4E45-A625-EED1C93DEFCA}"/>
    <hyperlink ref="R531" r:id="rId779" display="https://barttorvik.com/team.php?team=Albany&amp;year=2022" xr:uid="{FA6E7EC8-779A-46A4-8B2E-2BD448E45859}"/>
    <hyperlink ref="R533" r:id="rId780" display="https://barttorvik.com/team.php?team=Rice&amp;year=2022" xr:uid="{FE365A78-7C57-4A36-A427-E132E5DDFBC2}"/>
    <hyperlink ref="R535" r:id="rId781" display="https://barttorvik.com/team.php?team=St.+Thomas&amp;year=2022" xr:uid="{6FC0D085-8D24-464A-967B-820AD2F7C450}"/>
    <hyperlink ref="R537" r:id="rId782" display="https://barttorvik.com/team.php?team=Manhattan&amp;year=2022" xr:uid="{EB7AFE02-F880-4594-BFBE-4E9DDE4F3A7D}"/>
    <hyperlink ref="R539" r:id="rId783" display="https://barttorvik.com/team.php?team=Youngstown+St.&amp;year=2022" xr:uid="{EA8DB24F-8466-41B4-8A69-450ABD60358A}"/>
    <hyperlink ref="R541" r:id="rId784" display="https://barttorvik.com/team.php?team=UT+Arlington&amp;year=2022" xr:uid="{22F0E1E0-E7E7-46B2-B443-EB2441B2B6E8}"/>
    <hyperlink ref="R543" r:id="rId785" display="https://barttorvik.com/team.php?team=Elon&amp;year=2022" xr:uid="{D3BE7276-2B82-4521-849E-15731F39865A}"/>
    <hyperlink ref="R545" r:id="rId786" display="https://barttorvik.com/team.php?team=Detroit&amp;year=2022" xr:uid="{856F0B91-5261-4FBC-83B5-E7C1696C4832}"/>
    <hyperlink ref="R547" r:id="rId787" display="https://barttorvik.com/team.php?team=North+Florida&amp;year=2022" xr:uid="{1176B582-7EA0-481A-807C-DE2EC71DE524}"/>
    <hyperlink ref="R549" r:id="rId788" display="https://barttorvik.com/team.php?team=Merrimack&amp;year=2022" xr:uid="{4D039FE7-17DC-45DD-9E2F-03C7B1B07CCA}"/>
    <hyperlink ref="R551" r:id="rId789" display="https://barttorvik.com/team.php?team=UT+Rio+Grande+Valley&amp;year=2022" xr:uid="{40226DE3-D5B1-4D46-9F95-2E14E802DF67}"/>
    <hyperlink ref="R553" r:id="rId790" display="https://barttorvik.com/team.php?team=Pepperdine&amp;year=2022" xr:uid="{500A0E65-4832-400D-9F77-DB11FD1C19B6}"/>
    <hyperlink ref="R555" r:id="rId791" display="https://barttorvik.com/team.php?team=Ball+St.&amp;year=2022" xr:uid="{41009850-9A52-42C8-B833-A79128573A32}"/>
    <hyperlink ref="R557" r:id="rId792" display="https://barttorvik.com/team.php?team=St.+Francis+NY&amp;year=2022" xr:uid="{61D96851-43F3-4FFC-B0C6-F28FA65FE804}"/>
    <hyperlink ref="R559" r:id="rId793" display="https://barttorvik.com/team.php?team=Austin+Peay&amp;year=2022" xr:uid="{74A0FFDB-48FD-4A68-98AA-42E6C546904B}"/>
    <hyperlink ref="R561" r:id="rId794" display="https://barttorvik.com/team.php?team=Air+Force&amp;year=2022" xr:uid="{E2823A0A-4CA3-4F2E-813E-311A9BC03005}"/>
    <hyperlink ref="S563" r:id="rId795" display="https://barttorvik.com/trank.php?&amp;begin=20211101&amp;end=20220314&amp;conlimit=All&amp;year=2022&amp;top=0&amp;venue=A-N&amp;type=All&amp;mingames=0&amp;quad=5&amp;rpi=" xr:uid="{E05DB0DC-90F8-42D1-97B5-0881AC682984}"/>
    <hyperlink ref="R564" r:id="rId796" display="https://barttorvik.com/team.php?team=Binghamton&amp;year=2022" xr:uid="{9B6ECFE5-6EB1-4E4B-8B01-FB894766A88C}"/>
    <hyperlink ref="R566" r:id="rId797" display="https://barttorvik.com/team.php?team=Tennessee+St.&amp;year=2022" xr:uid="{1579FCEF-D087-445D-9172-642DADFA09DD}"/>
    <hyperlink ref="R568" r:id="rId798" display="https://barttorvik.com/team.php?team=Stetson&amp;year=2022" xr:uid="{258A653F-BF02-44C5-83A1-A05D1708E414}"/>
    <hyperlink ref="R570" r:id="rId799" display="https://barttorvik.com/team.php?team=Cal+St.+Bakersfield&amp;year=2022" xr:uid="{CF50399D-F147-45A7-A312-681CCE7995F1}"/>
    <hyperlink ref="R572" r:id="rId800" display="https://barttorvik.com/team.php?team=Jackson+St.&amp;year=2022" xr:uid="{8E45EA49-4CB6-4323-9467-36BC42A8C88F}"/>
    <hyperlink ref="R574" r:id="rId801" display="https://barttorvik.com/team.php?team=McNeese+St.&amp;year=2022" xr:uid="{B1C83A8D-4046-4EDB-BD0F-7AC62599178C}"/>
    <hyperlink ref="R576" r:id="rId802" display="https://barttorvik.com/team.php?team=Bowling+Green&amp;year=2022" xr:uid="{49DC95F3-8FAC-44DC-82D1-A3AC9E7A3919}"/>
    <hyperlink ref="R578" r:id="rId803" display="https://barttorvik.com/team.php?team=Sacramento+St.&amp;year=2022" xr:uid="{515D625B-5A11-42DB-B18C-C360B76A1005}"/>
    <hyperlink ref="R580" r:id="rId804" display="https://barttorvik.com/team.php?team=FIU&amp;year=2022" xr:uid="{64923386-67E3-4FC4-AEE8-20138AC543DA}"/>
    <hyperlink ref="R582" r:id="rId805" display="https://barttorvik.com/team.php?team=Lehigh&amp;year=2022" xr:uid="{8B4317F6-FAF7-4CE7-9280-D835EB94665F}"/>
    <hyperlink ref="R584" r:id="rId806" display="https://barttorvik.com/team.php?team=Mount+St.+Mary%27s&amp;year=2022" xr:uid="{B286106D-566B-4CC5-A51B-36EDC2CAA799}"/>
    <hyperlink ref="R586" r:id="rId807" display="https://barttorvik.com/team.php?team=Eastern+Kentucky&amp;year=2022" xr:uid="{79632884-D5D8-4862-8FCF-9C105F878E8E}"/>
    <hyperlink ref="R588" r:id="rId808" display="https://barttorvik.com/team.php?team=North+Alabama&amp;year=2022" xr:uid="{B15DCDE7-67B2-4B2B-9725-8882CB766E48}"/>
    <hyperlink ref="R590" r:id="rId809" display="https://barttorvik.com/team.php?team=Alabama+St.&amp;year=2022" xr:uid="{BDDC4CF9-33DD-498D-8F6B-938C8EEE0A01}"/>
    <hyperlink ref="R592" r:id="rId810" display="https://barttorvik.com/team.php?team=Montana&amp;year=2022" xr:uid="{791C57D4-40CC-4821-AC2B-209887DC1179}"/>
    <hyperlink ref="R594" r:id="rId811" display="https://barttorvik.com/team.php?team=NJIT&amp;year=2022" xr:uid="{20ACF87E-1D98-4579-A47E-09C044D5712A}"/>
    <hyperlink ref="R596" r:id="rId812" display="https://barttorvik.com/team.php?team=Canisius&amp;year=2022" xr:uid="{4748DA8D-DB83-41AB-B9C0-087CC9F6E63B}"/>
    <hyperlink ref="R598" r:id="rId813" display="https://barttorvik.com/team.php?team=Western+Michigan&amp;year=2022" xr:uid="{54C760B6-4FC9-483E-831E-CE02C03145CB}"/>
    <hyperlink ref="R600" r:id="rId814" display="https://barttorvik.com/team.php?team=Prairie+View+A%26M&amp;year=2022" xr:uid="{3B04755E-A46F-47D3-A4D1-95C0B3C886FB}"/>
    <hyperlink ref="R602" r:id="rId815" display="https://barttorvik.com/team.php?team=Pacific&amp;year=2022" xr:uid="{C31EB6B8-B04A-4EA8-ACDF-EE05FB2B35D8}"/>
    <hyperlink ref="R604" r:id="rId816" display="https://barttorvik.com/team.php?team=LIU+Brooklyn&amp;year=2022" xr:uid="{B2A9E980-EEC3-435B-A216-D86291785C54}"/>
    <hyperlink ref="R606" r:id="rId817" display="https://barttorvik.com/team.php?team=Old+Dominion&amp;year=2022" xr:uid="{3E3AAF8D-D1F2-4D22-98E4-672089597F18}"/>
    <hyperlink ref="R608" r:id="rId818" display="https://barttorvik.com/team.php?team=Northern+Illinois&amp;year=2022" xr:uid="{FC159969-6D3E-4681-994C-1C3284BAF27C}"/>
    <hyperlink ref="R610" r:id="rId819" display="https://barttorvik.com/team.php?team=Hartford&amp;year=2022" xr:uid="{B1A10E8B-DB7F-4FF8-AB57-DD677A2E1A09}"/>
    <hyperlink ref="R612" r:id="rId820" display="https://barttorvik.com/team.php?team=Tennessee+Martin&amp;year=2022" xr:uid="{568ADC10-B841-4A78-B686-4DE9C0E9D099}"/>
    <hyperlink ref="S614" r:id="rId821" display="https://barttorvik.com/trank.php?&amp;begin=20211101&amp;end=20220314&amp;conlimit=All&amp;year=2022&amp;top=0&amp;venue=A-N&amp;type=All&amp;mingames=0&amp;quad=5&amp;rpi=" xr:uid="{D4F6EE65-DD4A-4CCC-AEDA-B075146B3F3C}"/>
    <hyperlink ref="R615" r:id="rId822" display="https://barttorvik.com/team.php?team=Florida+A%26M&amp;year=2022" xr:uid="{3B781E2E-6C0D-4FD0-9F0A-7A17EA8E9B77}"/>
    <hyperlink ref="R617" r:id="rId823" display="https://barttorvik.com/team.php?team=Lafayette&amp;year=2022" xr:uid="{2B03C0B9-4138-4DC0-8DE7-C4897CA50A24}"/>
    <hyperlink ref="R619" r:id="rId824" display="https://barttorvik.com/team.php?team=Radford&amp;year=2022" xr:uid="{111116DC-AC70-4A44-89D2-86436BD9E6FF}"/>
    <hyperlink ref="R621" r:id="rId825" display="https://barttorvik.com/team.php?team=UC+San+Diego&amp;year=2022" xr:uid="{6787626D-7B13-4AA8-A22D-9D14032B9C69}"/>
    <hyperlink ref="R623" r:id="rId826" display="https://barttorvik.com/team.php?team=Northern+Arizona&amp;year=2022" xr:uid="{E9EA8561-C4D3-4125-A077-3A5ACB7217ED}"/>
    <hyperlink ref="R625" r:id="rId827" display="https://barttorvik.com/team.php?team=Central+Michigan&amp;year=2022" xr:uid="{A1E7289D-2A41-466C-B99B-93936A974150}"/>
    <hyperlink ref="R627" r:id="rId828" display="https://barttorvik.com/team.php?team=New+Orleans&amp;year=2022" xr:uid="{23EA1259-4634-4C66-8A01-402FF3E05A56}"/>
    <hyperlink ref="R629" r:id="rId829" display="https://barttorvik.com/team.php?team=Coppin+St.&amp;year=2022" xr:uid="{8ADBC67C-8047-4DD1-929F-5319E90F4F2A}"/>
    <hyperlink ref="R631" r:id="rId830" display="https://barttorvik.com/team.php?team=South+Carolina+St.&amp;year=2022" xr:uid="{C13EBF4A-EB5C-42A2-A667-2E2CFC562A66}"/>
    <hyperlink ref="R633" r:id="rId831" display="https://barttorvik.com/team.php?team=North+Carolina+Central&amp;year=2022" xr:uid="{E2731E74-3356-481E-97EF-DC2D949D4560}"/>
    <hyperlink ref="R635" r:id="rId832" display="https://barttorvik.com/team.php?team=SIU+Edwardsville&amp;year=2022" xr:uid="{F846525B-1051-49D1-9B10-33E89F33A612}"/>
    <hyperlink ref="R637" r:id="rId833" display="https://barttorvik.com/team.php?team=Eastern+Michigan&amp;year=2022" xr:uid="{96A89941-EB18-48E9-9ED9-73000112B0E4}"/>
    <hyperlink ref="R639" r:id="rId834" display="https://barttorvik.com/team.php?team=Denver&amp;year=2022" xr:uid="{2ACC88E9-251A-45EA-BEE4-06D82E859A59}"/>
    <hyperlink ref="R641" r:id="rId835" display="https://barttorvik.com/team.php?team=Cal+Poly&amp;year=2022" xr:uid="{77471641-3424-43F9-AB2B-EA6C1BEFFBAC}"/>
    <hyperlink ref="R643" r:id="rId836" display="https://barttorvik.com/team.php?team=UTSA&amp;year=2022" xr:uid="{3F1FD408-2CCF-4149-BE5E-747814367574}"/>
    <hyperlink ref="R645" r:id="rId837" display="https://barttorvik.com/team.php?team=Green+Bay&amp;year=2022" xr:uid="{7E60A3D8-8489-4D29-AAC8-59B55791F208}"/>
    <hyperlink ref="R647" r:id="rId838" display="https://barttorvik.com/team.php?team=Maryland+Eastern+Shore&amp;year=2022" xr:uid="{48EBCA34-4032-48E3-84D8-21DE40C78DF1}"/>
    <hyperlink ref="R649" r:id="rId839" display="https://barttorvik.com/team.php?team=Loyola+MD&amp;year=2022" xr:uid="{F207CCE6-CB4E-45D2-8ABD-7A0ECE59F0F1}"/>
    <hyperlink ref="R651" r:id="rId840" display="https://barttorvik.com/team.php?team=Utah+Tech&amp;year=2022" xr:uid="{18F0D7AE-3656-491E-A019-CD6D799252C7}"/>
    <hyperlink ref="R653" r:id="rId841" display="https://barttorvik.com/team.php?team=Grambling+St.&amp;year=2022" xr:uid="{4EC88599-02EC-495E-B41F-03FFECB971CA}"/>
    <hyperlink ref="R655" r:id="rId842" display="https://barttorvik.com/team.php?team=Little+Rock&amp;year=2022" xr:uid="{9A46B16D-7F92-4C22-A8AE-D75AC7BCF7C7}"/>
    <hyperlink ref="R657" r:id="rId843" display="https://barttorvik.com/team.php?team=St.+Francis+PA&amp;year=2022" xr:uid="{53DEE55B-0F60-497E-BDDF-5AD3E703E870}"/>
    <hyperlink ref="R659" r:id="rId844" display="https://barttorvik.com/team.php?team=Robert+Morris&amp;year=2022" xr:uid="{4FC35A4D-7746-47F7-9404-1EE757208EE8}"/>
    <hyperlink ref="R661" r:id="rId845" display="https://barttorvik.com/team.php?team=Western+Carolina&amp;year=2022" xr:uid="{C12D9555-B246-44FD-8FE5-B7F9ADF426FD}"/>
    <hyperlink ref="R663" r:id="rId846" display="https://barttorvik.com/team.php?team=Central+Arkansas&amp;year=2022" xr:uid="{F6E02D84-7992-4368-A2C1-70F1DBE04FCC}"/>
    <hyperlink ref="S665" r:id="rId847" display="https://barttorvik.com/trank.php?&amp;begin=20211101&amp;end=20220314&amp;conlimit=All&amp;year=2022&amp;top=0&amp;venue=A-N&amp;type=All&amp;mingames=0&amp;quad=5&amp;rpi=" xr:uid="{FB4E2357-BB6C-43B0-8E57-58E30028C715}"/>
    <hyperlink ref="R666" r:id="rId848" display="https://barttorvik.com/team.php?team=Southern+Miss&amp;year=2022" xr:uid="{96EC0721-E46F-42BA-A50F-4C4CAF1BBFA7}"/>
    <hyperlink ref="R668" r:id="rId849" display="https://barttorvik.com/team.php?team=Cal+St.+Northridge&amp;year=2022" xr:uid="{2B5F62B1-5AC9-4223-A3E1-D788A4672485}"/>
    <hyperlink ref="R670" r:id="rId850" display="https://barttorvik.com/team.php?team=Evansville&amp;year=2022" xr:uid="{31313E15-485A-4854-B81B-31A6021C1BC9}"/>
    <hyperlink ref="R672" r:id="rId851" display="https://barttorvik.com/team.php?team=Sacred+Heart&amp;year=2022" xr:uid="{CEB53E95-B56E-43A9-8DFF-3D8F8DF93902}"/>
    <hyperlink ref="R674" r:id="rId852" display="https://barttorvik.com/team.php?team=Bucknell&amp;year=2022" xr:uid="{1126CD73-F867-4DBF-8993-2CB503AC009D}"/>
    <hyperlink ref="R676" r:id="rId853" display="https://barttorvik.com/team.php?team=Army&amp;year=2022" xr:uid="{872DD30E-C7E0-43DF-8926-E53FCADBCB8F}"/>
    <hyperlink ref="R678" r:id="rId854" display="https://barttorvik.com/team.php?team=Milwaukee&amp;year=2022" xr:uid="{6526AFF8-259E-4D86-8D54-FFD40B103C1F}"/>
    <hyperlink ref="R680" r:id="rId855" display="https://barttorvik.com/team.php?team=North+Dakota&amp;year=2022" xr:uid="{F6EEE761-9746-4379-BC9E-28F6C47803B9}"/>
    <hyperlink ref="R682" r:id="rId856" display="https://barttorvik.com/team.php?team=Morgan+St.&amp;year=2022" xr:uid="{19D6207C-C44D-4AB0-A7FC-98D78FF59583}"/>
    <hyperlink ref="R684" r:id="rId857" display="https://barttorvik.com/team.php?team=Idaho+St.&amp;year=2022" xr:uid="{EDBF5E91-BB02-4CC1-8AF3-ECCFFF5540A6}"/>
    <hyperlink ref="R686" r:id="rId858" display="https://barttorvik.com/team.php?team=Houston+Christian&amp;year=2022" xr:uid="{E33B51B2-284A-4FD7-A883-A66207A6D0CA}"/>
    <hyperlink ref="R688" r:id="rId859" display="https://barttorvik.com/team.php?team=William+%26+Mary&amp;year=2022" xr:uid="{3713B2FB-F5B0-4F22-8279-34F698BDE105}"/>
    <hyperlink ref="R690" r:id="rId860" display="https://barttorvik.com/team.php?team=Hampton&amp;year=2022" xr:uid="{45CCED96-5869-417E-84DA-76F4FE145113}"/>
    <hyperlink ref="R692" r:id="rId861" display="https://barttorvik.com/team.php?team=Bethune+Cookman&amp;year=2022" xr:uid="{91464D5F-DCDA-48C5-8386-5E06B58E8624}"/>
    <hyperlink ref="R694" r:id="rId862" display="https://barttorvik.com/team.php?team=Northwestern+St.&amp;year=2022" xr:uid="{03597A78-6989-453C-A570-09D2BCCE2608}"/>
    <hyperlink ref="R696" r:id="rId863" display="https://barttorvik.com/team.php?team=Alabama+A%26M&amp;year=2022" xr:uid="{9855BDD5-0D87-4A72-8066-5F70178D5930}"/>
    <hyperlink ref="R698" r:id="rId864" display="https://barttorvik.com/team.php?team=Idaho&amp;year=2022" xr:uid="{CBF72447-3E34-4138-AC30-934870BFDC65}"/>
    <hyperlink ref="R700" r:id="rId865" display="https://barttorvik.com/team.php?team=Fairleigh+Dickinson&amp;year=2022" xr:uid="{C43AAE32-4709-4FB0-9397-17DB80662A52}"/>
    <hyperlink ref="R702" r:id="rId866" display="https://barttorvik.com/team.php?team=Holy+Cross&amp;year=2022" xr:uid="{1F976165-61CB-4690-A804-4EFA433719CF}"/>
    <hyperlink ref="R704" r:id="rId867" display="https://barttorvik.com/team.php?team=Columbia&amp;year=2022" xr:uid="{73499943-4585-4B20-ACAA-3B0ACD939DE9}"/>
    <hyperlink ref="R706" r:id="rId868" display="https://barttorvik.com/team.php?team=Chicago+St.&amp;year=2022" xr:uid="{C56811DF-7F54-4D4D-9C1C-708E59166C8F}"/>
    <hyperlink ref="R708" r:id="rId869" display="https://barttorvik.com/team.php?team=Maine&amp;year=2022" xr:uid="{007B41F4-1DCA-4235-902B-A39C6337BA86}"/>
    <hyperlink ref="R710" r:id="rId870" display="https://barttorvik.com/team.php?team=Arkansas+Pine+Bluff&amp;year=2022" xr:uid="{08C231FA-E6DF-4B23-8530-8AC0E8088440}"/>
    <hyperlink ref="R712" r:id="rId871" display="https://barttorvik.com/team.php?team=Lamar&amp;year=2022" xr:uid="{6BA7AF77-3C6D-41BE-82E0-BEFC1E5E1E75}"/>
    <hyperlink ref="R714" r:id="rId872" display="https://barttorvik.com/team.php?team=American&amp;year=2022" xr:uid="{59375CF2-ACD4-4FBC-B223-15BBB9E5F4ED}"/>
    <hyperlink ref="R716" r:id="rId873" display="https://barttorvik.com/team.php?team=Charleston+Southern&amp;year=2022" xr:uid="{2E096BD8-4EAC-48C4-ACFB-4CE5B72F211A}"/>
    <hyperlink ref="R718" r:id="rId874" display="https://barttorvik.com/team.php?team=Central+Connecticut&amp;year=2022" xr:uid="{B21E07D3-A35C-4098-9BBD-037914D8F288}"/>
    <hyperlink ref="R720" r:id="rId875" display="https://barttorvik.com/team.php?team=Mississippi+Valley+St.&amp;year=2022" xr:uid="{DF00409B-627C-43E2-B62C-E5643BDF7838}"/>
    <hyperlink ref="R722" r:id="rId876" display="https://barttorvik.com/team.php?team=Nebraska+Omaha&amp;year=2022" xr:uid="{2D5DDEE9-7C6E-44EF-A59F-B6E637F9705B}"/>
    <hyperlink ref="R724" r:id="rId877" display="https://barttorvik.com/team.php?team=Incarnate+Word&amp;year=2022" xr:uid="{F26671E2-16E9-4A38-B40E-F98749566DCB}"/>
    <hyperlink ref="R726" r:id="rId878" display="https://barttorvik.com/team.php?team=Eastern+Illinois&amp;year=2022" xr:uid="{1E092CFC-2F14-4B0D-9484-4E73C6666C47}"/>
    <hyperlink ref="R728" r:id="rId879" display="https://barttorvik.com/team.php?team=IUPUI&amp;year=2022" xr:uid="{F907218B-3C13-4A4F-BA44-6A4D097F58FB}"/>
    <hyperlink ref="R730" r:id="rId880" display="https://barttorvik.com/team.php?team=Delaware+St.&amp;year=2022" xr:uid="{ED547013-E677-4EC3-9DD7-D093C18F213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FBE3-7020-4DFE-8344-35B2A86E399E}">
  <dimension ref="A1:N734"/>
  <sheetViews>
    <sheetView workbookViewId="0"/>
  </sheetViews>
  <sheetFormatPr defaultRowHeight="15"/>
  <cols>
    <col min="2" max="2" width="22.7109375" bestFit="1" customWidth="1"/>
    <col min="3" max="3" width="9.140625" customWidth="1"/>
    <col min="4" max="4" width="15.5703125" customWidth="1"/>
    <col min="10" max="10" width="23.140625" bestFit="1" customWidth="1"/>
  </cols>
  <sheetData>
    <row r="1" spans="1:14">
      <c r="A1" t="s">
        <v>396</v>
      </c>
      <c r="B1" t="s">
        <v>392</v>
      </c>
      <c r="D1" t="s">
        <v>395</v>
      </c>
      <c r="E1" t="s">
        <v>445</v>
      </c>
      <c r="F1" t="s">
        <v>446</v>
      </c>
    </row>
    <row r="2" spans="1:14">
      <c r="A2" t="str">
        <f>IF(B2=D2,"","BAD")</f>
        <v/>
      </c>
      <c r="B2" t="s">
        <v>35</v>
      </c>
      <c r="D2" t="s">
        <v>35</v>
      </c>
      <c r="E2">
        <v>0.66859999999999997</v>
      </c>
      <c r="F2">
        <v>111</v>
      </c>
    </row>
    <row r="3" spans="1:14">
      <c r="A3" t="str">
        <f t="shared" ref="A3:A66" si="0">IF(B3=D3,"","BAD")</f>
        <v/>
      </c>
      <c r="B3" t="s">
        <v>36</v>
      </c>
      <c r="D3" t="s">
        <v>36</v>
      </c>
      <c r="E3">
        <v>0.26279999999999998</v>
      </c>
      <c r="F3">
        <v>270</v>
      </c>
    </row>
    <row r="4" spans="1:14" ht="15.75" thickBot="1">
      <c r="A4" t="str">
        <f t="shared" si="0"/>
        <v/>
      </c>
      <c r="B4" t="s">
        <v>37</v>
      </c>
      <c r="D4" t="s">
        <v>37</v>
      </c>
      <c r="E4">
        <v>0.82050000000000001</v>
      </c>
      <c r="F4">
        <v>51</v>
      </c>
      <c r="J4" s="415" t="s">
        <v>23</v>
      </c>
      <c r="K4" s="64" t="s">
        <v>417</v>
      </c>
      <c r="M4" t="s">
        <v>35</v>
      </c>
      <c r="N4">
        <v>0.66859999999999997</v>
      </c>
    </row>
    <row r="5" spans="1:14">
      <c r="A5" t="str">
        <f t="shared" si="0"/>
        <v/>
      </c>
      <c r="B5" t="s">
        <v>38</v>
      </c>
      <c r="D5" t="s">
        <v>38</v>
      </c>
      <c r="E5">
        <v>0.85409999999999997</v>
      </c>
      <c r="F5">
        <v>36</v>
      </c>
      <c r="J5" s="13" t="s">
        <v>137</v>
      </c>
      <c r="K5" s="15">
        <v>0.97529999999999994</v>
      </c>
      <c r="M5" t="s">
        <v>36</v>
      </c>
      <c r="N5">
        <v>0.26279999999999998</v>
      </c>
    </row>
    <row r="6" spans="1:14" ht="15.75" thickBot="1">
      <c r="A6" t="str">
        <f t="shared" si="0"/>
        <v/>
      </c>
      <c r="B6" t="s">
        <v>39</v>
      </c>
      <c r="D6" t="s">
        <v>39</v>
      </c>
      <c r="E6">
        <v>0.20280000000000001</v>
      </c>
      <c r="F6">
        <v>293</v>
      </c>
      <c r="J6" s="14" t="s">
        <v>399</v>
      </c>
      <c r="K6" s="16">
        <v>1</v>
      </c>
      <c r="M6" t="s">
        <v>37</v>
      </c>
      <c r="N6">
        <v>0.82050000000000001</v>
      </c>
    </row>
    <row r="7" spans="1:14">
      <c r="A7" t="str">
        <f t="shared" si="0"/>
        <v/>
      </c>
      <c r="B7" t="s">
        <v>40</v>
      </c>
      <c r="D7" t="s">
        <v>40</v>
      </c>
      <c r="E7">
        <v>0.1469</v>
      </c>
      <c r="F7">
        <v>326</v>
      </c>
      <c r="J7" s="13" t="s">
        <v>108</v>
      </c>
      <c r="K7" s="15">
        <v>0.97199999999999998</v>
      </c>
      <c r="M7" t="s">
        <v>38</v>
      </c>
      <c r="N7">
        <v>0.85409999999999997</v>
      </c>
    </row>
    <row r="8" spans="1:14" ht="15.75" thickBot="1">
      <c r="A8" t="str">
        <f t="shared" si="0"/>
        <v/>
      </c>
      <c r="B8" t="s">
        <v>41</v>
      </c>
      <c r="D8" t="s">
        <v>41</v>
      </c>
      <c r="E8">
        <v>0.2351</v>
      </c>
      <c r="F8">
        <v>282</v>
      </c>
      <c r="J8" s="14" t="s">
        <v>403</v>
      </c>
      <c r="K8" s="16">
        <v>2</v>
      </c>
      <c r="M8" t="s">
        <v>39</v>
      </c>
      <c r="N8">
        <v>0.20280000000000001</v>
      </c>
    </row>
    <row r="9" spans="1:14">
      <c r="A9" t="str">
        <f t="shared" si="0"/>
        <v/>
      </c>
      <c r="B9" t="s">
        <v>42</v>
      </c>
      <c r="D9" t="s">
        <v>42</v>
      </c>
      <c r="E9">
        <v>0.29459999999999997</v>
      </c>
      <c r="F9">
        <v>250</v>
      </c>
      <c r="J9" s="13" t="s">
        <v>167</v>
      </c>
      <c r="K9" s="17">
        <v>0.96809999999999996</v>
      </c>
      <c r="M9" t="s">
        <v>40</v>
      </c>
      <c r="N9">
        <v>0.1469</v>
      </c>
    </row>
    <row r="10" spans="1:14" ht="15.75" thickBot="1">
      <c r="A10" t="str">
        <f t="shared" si="0"/>
        <v/>
      </c>
      <c r="B10" t="s">
        <v>43</v>
      </c>
      <c r="D10" t="s">
        <v>43</v>
      </c>
      <c r="E10">
        <v>9.74E-2</v>
      </c>
      <c r="F10">
        <v>348</v>
      </c>
      <c r="J10" s="14" t="s">
        <v>406</v>
      </c>
      <c r="K10" s="18">
        <v>3</v>
      </c>
      <c r="M10" t="s">
        <v>41</v>
      </c>
      <c r="N10">
        <v>0.2351</v>
      </c>
    </row>
    <row r="11" spans="1:14">
      <c r="A11" t="str">
        <f t="shared" si="0"/>
        <v/>
      </c>
      <c r="B11" t="s">
        <v>44</v>
      </c>
      <c r="D11" t="s">
        <v>44</v>
      </c>
      <c r="E11">
        <v>0.56120000000000003</v>
      </c>
      <c r="F11">
        <v>150</v>
      </c>
      <c r="J11" s="13" t="s">
        <v>324</v>
      </c>
      <c r="K11" s="19">
        <v>0.9577</v>
      </c>
      <c r="M11" t="s">
        <v>42</v>
      </c>
      <c r="N11">
        <v>0.29459999999999997</v>
      </c>
    </row>
    <row r="12" spans="1:14" ht="15.75" thickBot="1">
      <c r="A12" t="str">
        <f t="shared" si="0"/>
        <v/>
      </c>
      <c r="B12" t="s">
        <v>45</v>
      </c>
      <c r="D12" t="s">
        <v>45</v>
      </c>
      <c r="E12">
        <v>0.9395</v>
      </c>
      <c r="F12">
        <v>8</v>
      </c>
      <c r="J12" s="14" t="s">
        <v>402</v>
      </c>
      <c r="K12" s="20">
        <v>4</v>
      </c>
      <c r="M12" t="s">
        <v>43</v>
      </c>
      <c r="N12">
        <v>9.74E-2</v>
      </c>
    </row>
    <row r="13" spans="1:14">
      <c r="A13" t="str">
        <f t="shared" si="0"/>
        <v/>
      </c>
      <c r="B13" t="s">
        <v>46</v>
      </c>
      <c r="D13" t="s">
        <v>46</v>
      </c>
      <c r="E13">
        <v>0.75239999999999996</v>
      </c>
      <c r="F13">
        <v>72</v>
      </c>
      <c r="J13" s="13" t="s">
        <v>160</v>
      </c>
      <c r="K13" s="21">
        <v>0.95479999999999998</v>
      </c>
      <c r="M13" t="s">
        <v>44</v>
      </c>
      <c r="N13">
        <v>0.56120000000000003</v>
      </c>
    </row>
    <row r="14" spans="1:14" ht="15.75" thickBot="1">
      <c r="A14" t="str">
        <f t="shared" si="0"/>
        <v/>
      </c>
      <c r="B14" t="s">
        <v>47</v>
      </c>
      <c r="D14" t="s">
        <v>47</v>
      </c>
      <c r="E14">
        <v>0.88339999999999996</v>
      </c>
      <c r="F14">
        <v>24</v>
      </c>
      <c r="J14" s="14" t="s">
        <v>411</v>
      </c>
      <c r="K14" s="22">
        <v>5</v>
      </c>
      <c r="M14" t="s">
        <v>45</v>
      </c>
      <c r="N14">
        <v>0.9395</v>
      </c>
    </row>
    <row r="15" spans="1:14">
      <c r="A15" t="str">
        <f t="shared" si="0"/>
        <v/>
      </c>
      <c r="B15" t="s">
        <v>48</v>
      </c>
      <c r="D15" t="s">
        <v>48</v>
      </c>
      <c r="E15">
        <v>0.10680000000000001</v>
      </c>
      <c r="F15">
        <v>345</v>
      </c>
      <c r="J15" s="13" t="s">
        <v>333</v>
      </c>
      <c r="K15" s="23">
        <v>0.94510000000000005</v>
      </c>
      <c r="M15" t="s">
        <v>46</v>
      </c>
      <c r="N15">
        <v>0.75239999999999996</v>
      </c>
    </row>
    <row r="16" spans="1:14" ht="15.75" thickBot="1">
      <c r="A16" t="str">
        <f t="shared" si="0"/>
        <v/>
      </c>
      <c r="B16" t="s">
        <v>49</v>
      </c>
      <c r="D16" t="s">
        <v>49</v>
      </c>
      <c r="E16">
        <v>0.29139999999999999</v>
      </c>
      <c r="F16">
        <v>252</v>
      </c>
      <c r="J16" s="14" t="s">
        <v>400</v>
      </c>
      <c r="K16" s="24">
        <v>6</v>
      </c>
      <c r="M16" t="s">
        <v>47</v>
      </c>
      <c r="N16">
        <v>0.88339999999999996</v>
      </c>
    </row>
    <row r="17" spans="1:14">
      <c r="A17" t="str">
        <f t="shared" si="0"/>
        <v/>
      </c>
      <c r="B17" t="s">
        <v>50</v>
      </c>
      <c r="D17" t="s">
        <v>50</v>
      </c>
      <c r="E17">
        <v>0.1394</v>
      </c>
      <c r="F17">
        <v>334</v>
      </c>
      <c r="J17" s="13" t="s">
        <v>235</v>
      </c>
      <c r="K17" s="25">
        <v>0.93959999999999999</v>
      </c>
      <c r="M17" t="s">
        <v>48</v>
      </c>
      <c r="N17">
        <v>0.10680000000000001</v>
      </c>
    </row>
    <row r="18" spans="1:14" ht="15.75" thickBot="1">
      <c r="A18" t="str">
        <f t="shared" si="0"/>
        <v/>
      </c>
      <c r="B18" t="s">
        <v>51</v>
      </c>
      <c r="D18" t="s">
        <v>51</v>
      </c>
      <c r="E18">
        <v>0.84609999999999996</v>
      </c>
      <c r="F18">
        <v>40</v>
      </c>
      <c r="J18" s="14" t="s">
        <v>418</v>
      </c>
      <c r="K18" s="26">
        <v>7</v>
      </c>
      <c r="M18" t="s">
        <v>49</v>
      </c>
      <c r="N18">
        <v>0.29139999999999999</v>
      </c>
    </row>
    <row r="19" spans="1:14">
      <c r="A19" t="str">
        <f t="shared" si="0"/>
        <v/>
      </c>
      <c r="B19" t="s">
        <v>52</v>
      </c>
      <c r="D19" t="s">
        <v>52</v>
      </c>
      <c r="E19">
        <v>0.1462</v>
      </c>
      <c r="F19">
        <v>327</v>
      </c>
      <c r="J19" s="13" t="s">
        <v>45</v>
      </c>
      <c r="K19" s="27">
        <v>0.9395</v>
      </c>
      <c r="M19" t="s">
        <v>50</v>
      </c>
      <c r="N19">
        <v>0.1394</v>
      </c>
    </row>
    <row r="20" spans="1:14" ht="15.75" thickBot="1">
      <c r="A20" t="str">
        <f t="shared" si="0"/>
        <v/>
      </c>
      <c r="B20" t="s">
        <v>53</v>
      </c>
      <c r="D20" t="s">
        <v>53</v>
      </c>
      <c r="E20">
        <v>0.29630000000000001</v>
      </c>
      <c r="F20">
        <v>247</v>
      </c>
      <c r="J20" s="14" t="s">
        <v>399</v>
      </c>
      <c r="K20" s="28">
        <v>8</v>
      </c>
      <c r="M20" t="s">
        <v>51</v>
      </c>
      <c r="N20">
        <v>0.84609999999999996</v>
      </c>
    </row>
    <row r="21" spans="1:14">
      <c r="A21" t="str">
        <f t="shared" si="0"/>
        <v/>
      </c>
      <c r="B21" t="s">
        <v>54</v>
      </c>
      <c r="D21" t="s">
        <v>54</v>
      </c>
      <c r="E21">
        <v>0.88109999999999999</v>
      </c>
      <c r="F21">
        <v>25</v>
      </c>
      <c r="J21" s="13" t="s">
        <v>148</v>
      </c>
      <c r="K21" s="29">
        <v>0.93510000000000004</v>
      </c>
      <c r="M21" t="s">
        <v>52</v>
      </c>
      <c r="N21">
        <v>0.1462</v>
      </c>
    </row>
    <row r="22" spans="1:14" ht="15.75" thickBot="1">
      <c r="A22" t="str">
        <f t="shared" si="0"/>
        <v/>
      </c>
      <c r="B22" t="s">
        <v>55</v>
      </c>
      <c r="D22" t="s">
        <v>55</v>
      </c>
      <c r="E22">
        <v>0.46110000000000001</v>
      </c>
      <c r="F22">
        <v>185</v>
      </c>
      <c r="J22" s="14" t="s">
        <v>397</v>
      </c>
      <c r="K22" s="30">
        <v>9</v>
      </c>
      <c r="M22" t="s">
        <v>53</v>
      </c>
      <c r="N22">
        <v>0.29630000000000001</v>
      </c>
    </row>
    <row r="23" spans="1:14">
      <c r="A23" t="str">
        <f t="shared" si="0"/>
        <v/>
      </c>
      <c r="B23" t="s">
        <v>56</v>
      </c>
      <c r="D23" t="s">
        <v>56</v>
      </c>
      <c r="E23">
        <v>0.52739999999999998</v>
      </c>
      <c r="F23">
        <v>161</v>
      </c>
      <c r="J23" s="13" t="s">
        <v>370</v>
      </c>
      <c r="K23" s="31">
        <v>0.9335</v>
      </c>
      <c r="M23" t="s">
        <v>54</v>
      </c>
      <c r="N23">
        <v>0.88109999999999999</v>
      </c>
    </row>
    <row r="24" spans="1:14" ht="15.75" thickBot="1">
      <c r="A24" t="str">
        <f t="shared" si="0"/>
        <v/>
      </c>
      <c r="B24" t="s">
        <v>57</v>
      </c>
      <c r="D24" t="s">
        <v>57</v>
      </c>
      <c r="E24">
        <v>0.1368</v>
      </c>
      <c r="F24">
        <v>335</v>
      </c>
      <c r="J24" s="14" t="s">
        <v>420</v>
      </c>
      <c r="K24" s="32">
        <v>10</v>
      </c>
      <c r="M24" t="s">
        <v>55</v>
      </c>
      <c r="N24">
        <v>0.46110000000000001</v>
      </c>
    </row>
    <row r="25" spans="1:14">
      <c r="A25" t="str">
        <f t="shared" si="0"/>
        <v/>
      </c>
      <c r="B25" t="s">
        <v>58</v>
      </c>
      <c r="D25" t="s">
        <v>58</v>
      </c>
      <c r="E25">
        <v>0.3589</v>
      </c>
      <c r="F25">
        <v>222</v>
      </c>
      <c r="J25" s="649" t="s">
        <v>329</v>
      </c>
      <c r="K25" s="33">
        <v>0.91249999999999998</v>
      </c>
      <c r="M25" t="s">
        <v>56</v>
      </c>
      <c r="N25">
        <v>0.52739999999999998</v>
      </c>
    </row>
    <row r="26" spans="1:14" ht="15.75" thickBot="1">
      <c r="A26" t="str">
        <f t="shared" si="0"/>
        <v/>
      </c>
      <c r="B26" t="s">
        <v>59</v>
      </c>
      <c r="D26" t="s">
        <v>59</v>
      </c>
      <c r="E26">
        <v>0.87070000000000003</v>
      </c>
      <c r="F26">
        <v>29</v>
      </c>
      <c r="J26" s="650"/>
      <c r="K26" s="34">
        <v>11</v>
      </c>
      <c r="M26" t="s">
        <v>57</v>
      </c>
      <c r="N26">
        <v>0.1368</v>
      </c>
    </row>
    <row r="27" spans="1:14">
      <c r="A27" t="str">
        <f t="shared" si="0"/>
        <v/>
      </c>
      <c r="B27" t="s">
        <v>60</v>
      </c>
      <c r="D27" t="s">
        <v>60</v>
      </c>
      <c r="E27">
        <v>0.75980000000000003</v>
      </c>
      <c r="F27">
        <v>69</v>
      </c>
      <c r="J27" s="649" t="s">
        <v>91</v>
      </c>
      <c r="K27" s="35">
        <v>0.90920000000000001</v>
      </c>
      <c r="M27" t="s">
        <v>58</v>
      </c>
      <c r="N27">
        <v>0.3589</v>
      </c>
    </row>
    <row r="28" spans="1:14" ht="15.75" thickBot="1">
      <c r="A28" t="str">
        <f t="shared" si="0"/>
        <v/>
      </c>
      <c r="B28" t="s">
        <v>61</v>
      </c>
      <c r="D28" t="s">
        <v>61</v>
      </c>
      <c r="E28">
        <v>0.28470000000000001</v>
      </c>
      <c r="F28">
        <v>254</v>
      </c>
      <c r="J28" s="650"/>
      <c r="K28" s="36">
        <v>12</v>
      </c>
      <c r="M28" t="s">
        <v>59</v>
      </c>
      <c r="N28">
        <v>0.87070000000000003</v>
      </c>
    </row>
    <row r="29" spans="1:14">
      <c r="A29" t="str">
        <f t="shared" si="0"/>
        <v/>
      </c>
      <c r="B29" t="s">
        <v>62</v>
      </c>
      <c r="D29" t="s">
        <v>62</v>
      </c>
      <c r="E29">
        <v>0.1404</v>
      </c>
      <c r="F29">
        <v>332</v>
      </c>
      <c r="J29" s="649" t="s">
        <v>320</v>
      </c>
      <c r="K29" s="37">
        <v>0.90629999999999999</v>
      </c>
      <c r="M29" t="s">
        <v>60</v>
      </c>
      <c r="N29">
        <v>0.75980000000000003</v>
      </c>
    </row>
    <row r="30" spans="1:14" ht="15.75" thickBot="1">
      <c r="A30" t="str">
        <f t="shared" si="0"/>
        <v/>
      </c>
      <c r="B30" t="s">
        <v>63</v>
      </c>
      <c r="D30" t="s">
        <v>63</v>
      </c>
      <c r="E30">
        <v>0.4637</v>
      </c>
      <c r="F30">
        <v>183</v>
      </c>
      <c r="J30" s="650"/>
      <c r="K30" s="38">
        <v>13</v>
      </c>
      <c r="M30" t="s">
        <v>61</v>
      </c>
      <c r="N30">
        <v>0.28470000000000001</v>
      </c>
    </row>
    <row r="31" spans="1:14">
      <c r="A31" t="str">
        <f t="shared" si="0"/>
        <v/>
      </c>
      <c r="B31" t="s">
        <v>64</v>
      </c>
      <c r="D31" t="s">
        <v>64</v>
      </c>
      <c r="E31">
        <v>0.33629999999999999</v>
      </c>
      <c r="F31">
        <v>232</v>
      </c>
      <c r="J31" s="13" t="s">
        <v>291</v>
      </c>
      <c r="K31" s="39">
        <v>0.90629999999999999</v>
      </c>
      <c r="M31" t="s">
        <v>62</v>
      </c>
      <c r="N31">
        <v>0.1404</v>
      </c>
    </row>
    <row r="32" spans="1:14" ht="15.75" thickBot="1">
      <c r="A32" t="str">
        <f t="shared" si="0"/>
        <v/>
      </c>
      <c r="B32" t="s">
        <v>65</v>
      </c>
      <c r="D32" t="s">
        <v>65</v>
      </c>
      <c r="E32">
        <v>0.46039999999999998</v>
      </c>
      <c r="F32">
        <v>187</v>
      </c>
      <c r="J32" s="14" t="s">
        <v>423</v>
      </c>
      <c r="K32" s="40">
        <v>14</v>
      </c>
      <c r="M32" t="s">
        <v>63</v>
      </c>
      <c r="N32">
        <v>0.4637</v>
      </c>
    </row>
    <row r="33" spans="1:14">
      <c r="A33" t="str">
        <f t="shared" si="0"/>
        <v/>
      </c>
      <c r="B33" t="s">
        <v>66</v>
      </c>
      <c r="D33" t="s">
        <v>66</v>
      </c>
      <c r="E33">
        <v>0.14299999999999999</v>
      </c>
      <c r="F33">
        <v>330</v>
      </c>
      <c r="J33" s="13" t="s">
        <v>368</v>
      </c>
      <c r="K33" s="41">
        <v>0.90610000000000002</v>
      </c>
      <c r="M33" t="s">
        <v>64</v>
      </c>
      <c r="N33">
        <v>0.33629999999999999</v>
      </c>
    </row>
    <row r="34" spans="1:14" ht="15.75" thickBot="1">
      <c r="A34" t="str">
        <f t="shared" si="0"/>
        <v/>
      </c>
      <c r="B34" t="s">
        <v>67</v>
      </c>
      <c r="D34" t="s">
        <v>67</v>
      </c>
      <c r="E34">
        <v>0.66159999999999997</v>
      </c>
      <c r="F34">
        <v>114</v>
      </c>
      <c r="J34" s="14" t="s">
        <v>403</v>
      </c>
      <c r="K34" s="42">
        <v>15</v>
      </c>
      <c r="M34" t="s">
        <v>65</v>
      </c>
      <c r="N34">
        <v>0.46039999999999998</v>
      </c>
    </row>
    <row r="35" spans="1:14">
      <c r="A35" t="str">
        <f t="shared" si="0"/>
        <v/>
      </c>
      <c r="B35" t="s">
        <v>68</v>
      </c>
      <c r="D35" t="s">
        <v>68</v>
      </c>
      <c r="E35">
        <v>0.69950000000000001</v>
      </c>
      <c r="F35">
        <v>98</v>
      </c>
      <c r="J35" s="13" t="s">
        <v>199</v>
      </c>
      <c r="K35" s="43">
        <v>0.90069999999999995</v>
      </c>
      <c r="M35" t="s">
        <v>66</v>
      </c>
      <c r="N35">
        <v>0.14299999999999999</v>
      </c>
    </row>
    <row r="36" spans="1:14" ht="15.75" thickBot="1">
      <c r="A36" t="str">
        <f t="shared" si="0"/>
        <v/>
      </c>
      <c r="B36" t="s">
        <v>69</v>
      </c>
      <c r="D36" t="s">
        <v>69</v>
      </c>
      <c r="E36">
        <v>0.70530000000000004</v>
      </c>
      <c r="F36">
        <v>95</v>
      </c>
      <c r="J36" s="14" t="s">
        <v>409</v>
      </c>
      <c r="K36" s="44">
        <v>16</v>
      </c>
      <c r="M36" t="s">
        <v>67</v>
      </c>
      <c r="N36">
        <v>0.66159999999999997</v>
      </c>
    </row>
    <row r="37" spans="1:14">
      <c r="A37" t="str">
        <f t="shared" si="0"/>
        <v/>
      </c>
      <c r="B37" t="s">
        <v>70</v>
      </c>
      <c r="D37" t="s">
        <v>70</v>
      </c>
      <c r="E37">
        <v>0.31459999999999999</v>
      </c>
      <c r="F37">
        <v>244</v>
      </c>
      <c r="J37" s="13" t="s">
        <v>250</v>
      </c>
      <c r="K37" s="45">
        <v>0.89629999999999999</v>
      </c>
      <c r="M37" t="s">
        <v>68</v>
      </c>
      <c r="N37">
        <v>0.69950000000000001</v>
      </c>
    </row>
    <row r="38" spans="1:14" ht="15.75" thickBot="1">
      <c r="A38" t="str">
        <f t="shared" si="0"/>
        <v/>
      </c>
      <c r="B38" t="s">
        <v>71</v>
      </c>
      <c r="D38" t="s">
        <v>71</v>
      </c>
      <c r="E38">
        <v>0.21129999999999999</v>
      </c>
      <c r="F38">
        <v>288</v>
      </c>
      <c r="J38" s="14" t="s">
        <v>421</v>
      </c>
      <c r="K38" s="46">
        <v>17</v>
      </c>
      <c r="M38" t="s">
        <v>69</v>
      </c>
      <c r="N38">
        <v>0.70530000000000004</v>
      </c>
    </row>
    <row r="39" spans="1:14">
      <c r="A39" t="str">
        <f t="shared" si="0"/>
        <v/>
      </c>
      <c r="B39" t="s">
        <v>72</v>
      </c>
      <c r="D39" t="s">
        <v>72</v>
      </c>
      <c r="E39">
        <v>0.2732</v>
      </c>
      <c r="F39">
        <v>264</v>
      </c>
      <c r="J39" s="13" t="s">
        <v>171</v>
      </c>
      <c r="K39" s="47">
        <v>0.89570000000000005</v>
      </c>
      <c r="M39" t="s">
        <v>70</v>
      </c>
      <c r="N39">
        <v>0.31459999999999999</v>
      </c>
    </row>
    <row r="40" spans="1:14" ht="15.75" thickBot="1">
      <c r="A40" t="str">
        <f t="shared" si="0"/>
        <v/>
      </c>
      <c r="B40" t="s">
        <v>73</v>
      </c>
      <c r="D40" t="s">
        <v>73</v>
      </c>
      <c r="E40">
        <v>0.48859999999999998</v>
      </c>
      <c r="F40">
        <v>175</v>
      </c>
      <c r="J40" s="14" t="s">
        <v>407</v>
      </c>
      <c r="K40" s="48">
        <v>18</v>
      </c>
      <c r="M40" t="s">
        <v>71</v>
      </c>
      <c r="N40">
        <v>0.21129999999999999</v>
      </c>
    </row>
    <row r="41" spans="1:14">
      <c r="A41" t="str">
        <f t="shared" si="0"/>
        <v/>
      </c>
      <c r="B41" t="s">
        <v>74</v>
      </c>
      <c r="D41" t="s">
        <v>74</v>
      </c>
      <c r="E41">
        <v>0.14849999999999999</v>
      </c>
      <c r="F41">
        <v>324</v>
      </c>
      <c r="J41" s="13" t="s">
        <v>347</v>
      </c>
      <c r="K41" s="49">
        <v>0.89510000000000001</v>
      </c>
      <c r="M41" t="s">
        <v>72</v>
      </c>
      <c r="N41">
        <v>0.2732</v>
      </c>
    </row>
    <row r="42" spans="1:14" ht="15.75" thickBot="1">
      <c r="A42" t="str">
        <f t="shared" si="0"/>
        <v/>
      </c>
      <c r="B42" t="s">
        <v>75</v>
      </c>
      <c r="D42" t="s">
        <v>75</v>
      </c>
      <c r="E42">
        <v>0.50270000000000004</v>
      </c>
      <c r="F42">
        <v>168</v>
      </c>
      <c r="J42" s="14" t="s">
        <v>404</v>
      </c>
      <c r="K42" s="50">
        <v>19</v>
      </c>
      <c r="M42" t="s">
        <v>73</v>
      </c>
      <c r="N42">
        <v>0.48859999999999998</v>
      </c>
    </row>
    <row r="43" spans="1:14">
      <c r="A43" t="str">
        <f t="shared" si="0"/>
        <v/>
      </c>
      <c r="B43" t="s">
        <v>76</v>
      </c>
      <c r="D43" t="s">
        <v>76</v>
      </c>
      <c r="E43">
        <v>0.43309999999999998</v>
      </c>
      <c r="F43">
        <v>196</v>
      </c>
      <c r="J43" s="13" t="s">
        <v>285</v>
      </c>
      <c r="K43" s="51">
        <v>0.89390000000000003</v>
      </c>
      <c r="M43" t="s">
        <v>74</v>
      </c>
      <c r="N43">
        <v>0.14849999999999999</v>
      </c>
    </row>
    <row r="44" spans="1:14" ht="15.75" thickBot="1">
      <c r="A44" t="str">
        <f t="shared" si="0"/>
        <v/>
      </c>
      <c r="B44" t="s">
        <v>77</v>
      </c>
      <c r="D44" t="s">
        <v>77</v>
      </c>
      <c r="E44">
        <v>0.2379</v>
      </c>
      <c r="F44">
        <v>281</v>
      </c>
      <c r="J44" s="14" t="s">
        <v>412</v>
      </c>
      <c r="K44" s="52">
        <v>20</v>
      </c>
      <c r="M44" t="s">
        <v>75</v>
      </c>
      <c r="N44">
        <v>0.50270000000000004</v>
      </c>
    </row>
    <row r="45" spans="1:14">
      <c r="A45" t="str">
        <f t="shared" si="0"/>
        <v/>
      </c>
      <c r="B45" t="s">
        <v>78</v>
      </c>
      <c r="D45" t="s">
        <v>78</v>
      </c>
      <c r="E45">
        <v>0.36549999999999999</v>
      </c>
      <c r="F45">
        <v>219</v>
      </c>
      <c r="J45" s="13" t="s">
        <v>153</v>
      </c>
      <c r="K45" s="53">
        <v>0.89370000000000005</v>
      </c>
      <c r="M45" t="s">
        <v>76</v>
      </c>
      <c r="N45">
        <v>0.43309999999999998</v>
      </c>
    </row>
    <row r="46" spans="1:14" ht="15.75" thickBot="1">
      <c r="A46" t="str">
        <f t="shared" si="0"/>
        <v/>
      </c>
      <c r="B46" t="s">
        <v>79</v>
      </c>
      <c r="D46" t="s">
        <v>79</v>
      </c>
      <c r="E46">
        <v>0.18160000000000001</v>
      </c>
      <c r="F46">
        <v>300</v>
      </c>
      <c r="J46" s="14" t="s">
        <v>410</v>
      </c>
      <c r="K46" s="54">
        <v>21</v>
      </c>
      <c r="M46" t="s">
        <v>77</v>
      </c>
      <c r="N46">
        <v>0.2379</v>
      </c>
    </row>
    <row r="47" spans="1:14">
      <c r="A47" t="str">
        <f t="shared" si="0"/>
        <v/>
      </c>
      <c r="B47" t="s">
        <v>80</v>
      </c>
      <c r="D47" t="s">
        <v>80</v>
      </c>
      <c r="E47">
        <v>0.33579999999999999</v>
      </c>
      <c r="F47">
        <v>233</v>
      </c>
      <c r="J47" s="649" t="s">
        <v>168</v>
      </c>
      <c r="K47" s="55">
        <v>0.88560000000000005</v>
      </c>
      <c r="M47" t="s">
        <v>78</v>
      </c>
      <c r="N47">
        <v>0.36549999999999999</v>
      </c>
    </row>
    <row r="48" spans="1:14" ht="15.75" thickBot="1">
      <c r="A48" t="str">
        <f t="shared" si="0"/>
        <v/>
      </c>
      <c r="B48" t="s">
        <v>81</v>
      </c>
      <c r="D48" t="s">
        <v>81</v>
      </c>
      <c r="E48">
        <v>0.68630000000000002</v>
      </c>
      <c r="F48">
        <v>105</v>
      </c>
      <c r="J48" s="650"/>
      <c r="K48" s="56">
        <v>22</v>
      </c>
      <c r="M48" t="s">
        <v>79</v>
      </c>
      <c r="N48">
        <v>0.18160000000000001</v>
      </c>
    </row>
    <row r="49" spans="1:14">
      <c r="A49" t="str">
        <f t="shared" si="0"/>
        <v/>
      </c>
      <c r="B49" t="s">
        <v>82</v>
      </c>
      <c r="D49" t="s">
        <v>82</v>
      </c>
      <c r="E49">
        <v>0.1346</v>
      </c>
      <c r="F49">
        <v>336</v>
      </c>
      <c r="J49" s="13" t="s">
        <v>290</v>
      </c>
      <c r="K49" s="57">
        <v>0.88480000000000003</v>
      </c>
      <c r="M49" t="s">
        <v>80</v>
      </c>
      <c r="N49">
        <v>0.33579999999999999</v>
      </c>
    </row>
    <row r="50" spans="1:14" ht="15.75" thickBot="1">
      <c r="A50" t="str">
        <f t="shared" si="0"/>
        <v/>
      </c>
      <c r="B50" t="s">
        <v>83</v>
      </c>
      <c r="D50" t="s">
        <v>83</v>
      </c>
      <c r="E50">
        <v>0.41510000000000002</v>
      </c>
      <c r="F50">
        <v>204</v>
      </c>
      <c r="J50" s="14" t="s">
        <v>416</v>
      </c>
      <c r="K50" s="58">
        <v>23</v>
      </c>
      <c r="M50" t="s">
        <v>82</v>
      </c>
      <c r="N50">
        <v>0.1346</v>
      </c>
    </row>
    <row r="51" spans="1:14">
      <c r="A51" t="str">
        <f t="shared" si="0"/>
        <v/>
      </c>
      <c r="B51" t="s">
        <v>84</v>
      </c>
      <c r="D51" t="s">
        <v>84</v>
      </c>
      <c r="E51">
        <v>0.78749999999999998</v>
      </c>
      <c r="F51">
        <v>65</v>
      </c>
      <c r="J51" s="13" t="s">
        <v>47</v>
      </c>
      <c r="K51" s="59">
        <v>0.88339999999999996</v>
      </c>
      <c r="M51" t="s">
        <v>83</v>
      </c>
      <c r="N51">
        <v>0.41510000000000002</v>
      </c>
    </row>
    <row r="52" spans="1:14" ht="15.75" thickBot="1">
      <c r="A52" t="str">
        <f t="shared" si="0"/>
        <v/>
      </c>
      <c r="B52" t="s">
        <v>85</v>
      </c>
      <c r="D52" t="s">
        <v>85</v>
      </c>
      <c r="E52">
        <v>0.21299999999999999</v>
      </c>
      <c r="F52">
        <v>287</v>
      </c>
      <c r="J52" s="14" t="s">
        <v>415</v>
      </c>
      <c r="K52" s="60">
        <v>24</v>
      </c>
      <c r="M52" t="s">
        <v>84</v>
      </c>
      <c r="N52">
        <v>0.78749999999999998</v>
      </c>
    </row>
    <row r="53" spans="1:14">
      <c r="A53" t="str">
        <f t="shared" si="0"/>
        <v/>
      </c>
      <c r="B53" t="s">
        <v>86</v>
      </c>
      <c r="D53" t="s">
        <v>86</v>
      </c>
      <c r="E53">
        <v>0.66110000000000002</v>
      </c>
      <c r="F53">
        <v>115</v>
      </c>
      <c r="J53" s="13" t="s">
        <v>54</v>
      </c>
      <c r="K53" s="61">
        <v>0.88109999999999999</v>
      </c>
      <c r="M53" t="s">
        <v>85</v>
      </c>
      <c r="N53">
        <v>0.21299999999999999</v>
      </c>
    </row>
    <row r="54" spans="1:14" ht="15.75" thickBot="1">
      <c r="A54" t="str">
        <f t="shared" si="0"/>
        <v/>
      </c>
      <c r="B54" t="s">
        <v>87</v>
      </c>
      <c r="D54" t="s">
        <v>87</v>
      </c>
      <c r="E54">
        <v>0.6895</v>
      </c>
      <c r="F54">
        <v>100</v>
      </c>
      <c r="J54" s="14" t="s">
        <v>398</v>
      </c>
      <c r="K54" s="62">
        <v>25</v>
      </c>
      <c r="M54" t="s">
        <v>86</v>
      </c>
      <c r="N54">
        <v>0.66110000000000002</v>
      </c>
    </row>
    <row r="55" spans="1:14" ht="15.75" thickBot="1">
      <c r="A55" t="str">
        <f t="shared" si="0"/>
        <v/>
      </c>
      <c r="B55" t="s">
        <v>88</v>
      </c>
      <c r="D55" t="s">
        <v>88</v>
      </c>
      <c r="E55">
        <v>0.34260000000000002</v>
      </c>
      <c r="F55">
        <v>226</v>
      </c>
      <c r="J55" s="63" t="s">
        <v>23</v>
      </c>
      <c r="K55" s="64" t="s">
        <v>417</v>
      </c>
      <c r="M55" t="s">
        <v>87</v>
      </c>
      <c r="N55">
        <v>0.6895</v>
      </c>
    </row>
    <row r="56" spans="1:14">
      <c r="A56" t="str">
        <f t="shared" si="0"/>
        <v/>
      </c>
      <c r="B56" t="s">
        <v>89</v>
      </c>
      <c r="D56" t="s">
        <v>89</v>
      </c>
      <c r="E56">
        <v>0.43909999999999999</v>
      </c>
      <c r="F56">
        <v>193</v>
      </c>
      <c r="J56" s="13" t="s">
        <v>202</v>
      </c>
      <c r="K56" s="65">
        <v>0.876</v>
      </c>
      <c r="M56" t="s">
        <v>88</v>
      </c>
      <c r="N56">
        <v>0.34260000000000002</v>
      </c>
    </row>
    <row r="57" spans="1:14" ht="15.75" thickBot="1">
      <c r="A57" t="str">
        <f t="shared" si="0"/>
        <v/>
      </c>
      <c r="B57" t="s">
        <v>90</v>
      </c>
      <c r="D57" t="s">
        <v>90</v>
      </c>
      <c r="E57">
        <v>0.63009999999999999</v>
      </c>
      <c r="F57">
        <v>124</v>
      </c>
      <c r="J57" s="14" t="s">
        <v>428</v>
      </c>
      <c r="K57" s="66">
        <v>26</v>
      </c>
      <c r="M57" t="s">
        <v>89</v>
      </c>
      <c r="N57">
        <v>0.43909999999999999</v>
      </c>
    </row>
    <row r="58" spans="1:14">
      <c r="A58" t="str">
        <f t="shared" si="0"/>
        <v/>
      </c>
      <c r="B58" t="s">
        <v>91</v>
      </c>
      <c r="D58" t="s">
        <v>91</v>
      </c>
      <c r="E58">
        <v>0.90920000000000001</v>
      </c>
      <c r="F58">
        <v>12</v>
      </c>
      <c r="J58" s="13" t="s">
        <v>322</v>
      </c>
      <c r="K58" s="67">
        <v>0.87280000000000002</v>
      </c>
      <c r="M58" t="s">
        <v>90</v>
      </c>
      <c r="N58">
        <v>0.63009999999999999</v>
      </c>
    </row>
    <row r="59" spans="1:14" ht="15.75" thickBot="1">
      <c r="A59" t="str">
        <f t="shared" si="0"/>
        <v/>
      </c>
      <c r="B59" t="s">
        <v>92</v>
      </c>
      <c r="D59" t="s">
        <v>92</v>
      </c>
      <c r="E59">
        <v>0.80959999999999999</v>
      </c>
      <c r="F59">
        <v>56</v>
      </c>
      <c r="J59" s="14" t="s">
        <v>409</v>
      </c>
      <c r="K59" s="68">
        <v>27</v>
      </c>
      <c r="M59" t="s">
        <v>436</v>
      </c>
      <c r="N59">
        <v>0.68630000000000002</v>
      </c>
    </row>
    <row r="60" spans="1:14">
      <c r="A60" t="str">
        <f t="shared" si="0"/>
        <v/>
      </c>
      <c r="B60" t="s">
        <v>93</v>
      </c>
      <c r="D60" t="s">
        <v>93</v>
      </c>
      <c r="E60">
        <v>7.7200000000000005E-2</v>
      </c>
      <c r="F60">
        <v>351</v>
      </c>
      <c r="J60" s="13" t="s">
        <v>204</v>
      </c>
      <c r="K60" s="69">
        <v>0.87209999999999999</v>
      </c>
      <c r="M60" t="s">
        <v>91</v>
      </c>
      <c r="N60">
        <v>0.90920000000000001</v>
      </c>
    </row>
    <row r="61" spans="1:14" ht="15.75" thickBot="1">
      <c r="A61" t="str">
        <f t="shared" si="0"/>
        <v/>
      </c>
      <c r="B61" t="s">
        <v>94</v>
      </c>
      <c r="D61" t="s">
        <v>94</v>
      </c>
      <c r="E61">
        <v>0.8579</v>
      </c>
      <c r="F61">
        <v>34</v>
      </c>
      <c r="J61" s="14" t="s">
        <v>419</v>
      </c>
      <c r="K61" s="70">
        <v>28</v>
      </c>
      <c r="M61" t="s">
        <v>92</v>
      </c>
      <c r="N61">
        <v>0.80959999999999999</v>
      </c>
    </row>
    <row r="62" spans="1:14">
      <c r="A62" t="str">
        <f t="shared" si="0"/>
        <v/>
      </c>
      <c r="B62" t="s">
        <v>95</v>
      </c>
      <c r="D62" t="s">
        <v>95</v>
      </c>
      <c r="E62">
        <v>0.1578</v>
      </c>
      <c r="F62">
        <v>312</v>
      </c>
      <c r="J62" s="13" t="s">
        <v>59</v>
      </c>
      <c r="K62" s="71">
        <v>0.87070000000000003</v>
      </c>
      <c r="M62" t="s">
        <v>93</v>
      </c>
      <c r="N62">
        <v>7.7200000000000005E-2</v>
      </c>
    </row>
    <row r="63" spans="1:14" ht="15.75" thickBot="1">
      <c r="A63" t="str">
        <f t="shared" si="0"/>
        <v/>
      </c>
      <c r="B63" t="s">
        <v>96</v>
      </c>
      <c r="D63" t="s">
        <v>96</v>
      </c>
      <c r="E63">
        <v>0.33090000000000003</v>
      </c>
      <c r="F63">
        <v>238</v>
      </c>
      <c r="J63" s="14" t="s">
        <v>416</v>
      </c>
      <c r="K63" s="72">
        <v>29</v>
      </c>
      <c r="M63" t="s">
        <v>94</v>
      </c>
      <c r="N63">
        <v>0.8579</v>
      </c>
    </row>
    <row r="64" spans="1:14">
      <c r="A64" t="str">
        <f t="shared" si="0"/>
        <v/>
      </c>
      <c r="B64" t="s">
        <v>97</v>
      </c>
      <c r="D64" t="s">
        <v>97</v>
      </c>
      <c r="E64">
        <v>0.84819999999999995</v>
      </c>
      <c r="F64">
        <v>39</v>
      </c>
      <c r="J64" s="13" t="s">
        <v>186</v>
      </c>
      <c r="K64" s="73">
        <v>0.86419999999999997</v>
      </c>
      <c r="M64" t="s">
        <v>95</v>
      </c>
      <c r="N64">
        <v>0.1578</v>
      </c>
    </row>
    <row r="65" spans="1:14" ht="15.75" thickBot="1">
      <c r="A65" t="str">
        <f t="shared" si="0"/>
        <v/>
      </c>
      <c r="B65" t="s">
        <v>98</v>
      </c>
      <c r="D65" t="s">
        <v>98</v>
      </c>
      <c r="E65">
        <v>0.24729999999999999</v>
      </c>
      <c r="F65">
        <v>277</v>
      </c>
      <c r="J65" s="14" t="s">
        <v>423</v>
      </c>
      <c r="K65" s="74">
        <v>30</v>
      </c>
      <c r="M65" t="s">
        <v>96</v>
      </c>
      <c r="N65">
        <v>0.33090000000000003</v>
      </c>
    </row>
    <row r="66" spans="1:14">
      <c r="A66" t="str">
        <f t="shared" si="0"/>
        <v/>
      </c>
      <c r="B66" t="s">
        <v>99</v>
      </c>
      <c r="D66" t="s">
        <v>99</v>
      </c>
      <c r="E66">
        <v>0.83309999999999995</v>
      </c>
      <c r="F66">
        <v>48</v>
      </c>
      <c r="J66" s="13" t="s">
        <v>385</v>
      </c>
      <c r="K66" s="75">
        <v>0.86329999999999996</v>
      </c>
      <c r="M66" t="s">
        <v>97</v>
      </c>
      <c r="N66">
        <v>0.84819999999999995</v>
      </c>
    </row>
    <row r="67" spans="1:14" ht="15.75" thickBot="1">
      <c r="A67" t="str">
        <f t="shared" ref="A67:A130" si="1">IF(B67=D67,"","BAD")</f>
        <v/>
      </c>
      <c r="B67" t="s">
        <v>100</v>
      </c>
      <c r="D67" t="s">
        <v>100</v>
      </c>
      <c r="E67">
        <v>0.8145</v>
      </c>
      <c r="F67">
        <v>55</v>
      </c>
      <c r="J67" s="14" t="s">
        <v>402</v>
      </c>
      <c r="K67" s="76">
        <v>31</v>
      </c>
      <c r="M67" t="s">
        <v>98</v>
      </c>
      <c r="N67">
        <v>0.24729999999999999</v>
      </c>
    </row>
    <row r="68" spans="1:14">
      <c r="A68" t="str">
        <f t="shared" si="1"/>
        <v/>
      </c>
      <c r="B68" t="s">
        <v>101</v>
      </c>
      <c r="D68" t="s">
        <v>101</v>
      </c>
      <c r="E68">
        <v>0.72570000000000001</v>
      </c>
      <c r="F68">
        <v>86</v>
      </c>
      <c r="J68" s="13" t="s">
        <v>189</v>
      </c>
      <c r="K68" s="77">
        <v>0.86240000000000006</v>
      </c>
      <c r="M68" t="s">
        <v>99</v>
      </c>
      <c r="N68">
        <v>0.83309999999999995</v>
      </c>
    </row>
    <row r="69" spans="1:14" ht="15.75" thickBot="1">
      <c r="A69" t="str">
        <f t="shared" si="1"/>
        <v/>
      </c>
      <c r="B69" t="s">
        <v>102</v>
      </c>
      <c r="D69" t="s">
        <v>102</v>
      </c>
      <c r="E69">
        <v>0.1186</v>
      </c>
      <c r="F69">
        <v>342</v>
      </c>
      <c r="J69" s="14" t="s">
        <v>408</v>
      </c>
      <c r="K69" s="78">
        <v>32</v>
      </c>
      <c r="M69" t="s">
        <v>100</v>
      </c>
      <c r="N69">
        <v>0.8145</v>
      </c>
    </row>
    <row r="70" spans="1:14">
      <c r="A70" t="str">
        <f t="shared" si="1"/>
        <v/>
      </c>
      <c r="B70" t="s">
        <v>103</v>
      </c>
      <c r="D70" t="s">
        <v>103</v>
      </c>
      <c r="E70">
        <v>0.26939999999999997</v>
      </c>
      <c r="F70">
        <v>267</v>
      </c>
      <c r="J70" s="649" t="s">
        <v>365</v>
      </c>
      <c r="K70" s="79">
        <v>0.86060000000000003</v>
      </c>
      <c r="M70" t="s">
        <v>101</v>
      </c>
      <c r="N70">
        <v>0.72570000000000001</v>
      </c>
    </row>
    <row r="71" spans="1:14" ht="15.75" thickBot="1">
      <c r="A71" t="str">
        <f t="shared" si="1"/>
        <v/>
      </c>
      <c r="B71" t="s">
        <v>104</v>
      </c>
      <c r="D71" t="s">
        <v>104</v>
      </c>
      <c r="E71">
        <v>0.74460000000000004</v>
      </c>
      <c r="F71">
        <v>75</v>
      </c>
      <c r="J71" s="650"/>
      <c r="K71" s="80">
        <v>33</v>
      </c>
      <c r="M71" t="s">
        <v>102</v>
      </c>
      <c r="N71">
        <v>0.1186</v>
      </c>
    </row>
    <row r="72" spans="1:14">
      <c r="A72" t="str">
        <f t="shared" si="1"/>
        <v>BAD</v>
      </c>
      <c r="B72" t="s">
        <v>105</v>
      </c>
      <c r="D72" t="s">
        <v>431</v>
      </c>
      <c r="E72">
        <v>0.24709999999999999</v>
      </c>
      <c r="F72">
        <v>278</v>
      </c>
      <c r="J72" s="13" t="s">
        <v>94</v>
      </c>
      <c r="K72" s="81">
        <v>0.8579</v>
      </c>
      <c r="M72" t="s">
        <v>103</v>
      </c>
      <c r="N72">
        <v>0.26939999999999997</v>
      </c>
    </row>
    <row r="73" spans="1:14" ht="15.75" thickBot="1">
      <c r="A73" t="str">
        <f t="shared" si="1"/>
        <v/>
      </c>
      <c r="B73" t="s">
        <v>106</v>
      </c>
      <c r="D73" t="s">
        <v>106</v>
      </c>
      <c r="E73">
        <v>0.81699999999999995</v>
      </c>
      <c r="F73">
        <v>53</v>
      </c>
      <c r="J73" s="14" t="s">
        <v>411</v>
      </c>
      <c r="K73" s="82">
        <v>34</v>
      </c>
      <c r="M73" t="s">
        <v>104</v>
      </c>
      <c r="N73">
        <v>0.74460000000000004</v>
      </c>
    </row>
    <row r="74" spans="1:14">
      <c r="A74" t="str">
        <f t="shared" si="1"/>
        <v/>
      </c>
      <c r="B74" t="s">
        <v>107</v>
      </c>
      <c r="D74" t="s">
        <v>107</v>
      </c>
      <c r="E74">
        <v>0.65229999999999999</v>
      </c>
      <c r="F74">
        <v>120</v>
      </c>
      <c r="J74" s="13" t="s">
        <v>367</v>
      </c>
      <c r="K74" s="83">
        <v>0.85680000000000001</v>
      </c>
      <c r="M74" t="s">
        <v>431</v>
      </c>
      <c r="N74">
        <v>0.24709999999999999</v>
      </c>
    </row>
    <row r="75" spans="1:14" ht="15.75" thickBot="1">
      <c r="A75" t="str">
        <f t="shared" si="1"/>
        <v/>
      </c>
      <c r="B75" t="s">
        <v>108</v>
      </c>
      <c r="D75" t="s">
        <v>108</v>
      </c>
      <c r="E75">
        <v>0.97199999999999998</v>
      </c>
      <c r="F75">
        <v>2</v>
      </c>
      <c r="J75" s="14" t="s">
        <v>422</v>
      </c>
      <c r="K75" s="84">
        <v>35</v>
      </c>
      <c r="M75" t="s">
        <v>106</v>
      </c>
      <c r="N75">
        <v>0.81699999999999995</v>
      </c>
    </row>
    <row r="76" spans="1:14">
      <c r="A76" t="str">
        <f t="shared" si="1"/>
        <v/>
      </c>
      <c r="B76" t="s">
        <v>109</v>
      </c>
      <c r="D76" t="s">
        <v>109</v>
      </c>
      <c r="E76">
        <v>0.29780000000000001</v>
      </c>
      <c r="F76">
        <v>246</v>
      </c>
      <c r="J76" s="13" t="s">
        <v>38</v>
      </c>
      <c r="K76" s="85">
        <v>0.85409999999999997</v>
      </c>
      <c r="M76" t="s">
        <v>107</v>
      </c>
      <c r="N76">
        <v>0.65229999999999999</v>
      </c>
    </row>
    <row r="77" spans="1:14" ht="15.75" thickBot="1">
      <c r="A77" t="str">
        <f t="shared" si="1"/>
        <v/>
      </c>
      <c r="B77" t="s">
        <v>110</v>
      </c>
      <c r="D77" t="s">
        <v>110</v>
      </c>
      <c r="E77">
        <v>0.50019999999999998</v>
      </c>
      <c r="F77">
        <v>169</v>
      </c>
      <c r="J77" s="14" t="s">
        <v>408</v>
      </c>
      <c r="K77" s="86">
        <v>36</v>
      </c>
      <c r="M77" t="s">
        <v>108</v>
      </c>
      <c r="N77">
        <v>0.97199999999999998</v>
      </c>
    </row>
    <row r="78" spans="1:14">
      <c r="A78" t="str">
        <f t="shared" si="1"/>
        <v/>
      </c>
      <c r="B78" t="s">
        <v>111</v>
      </c>
      <c r="D78" t="s">
        <v>111</v>
      </c>
      <c r="E78">
        <v>0.47120000000000001</v>
      </c>
      <c r="F78">
        <v>182</v>
      </c>
      <c r="J78" s="13" t="s">
        <v>328</v>
      </c>
      <c r="K78" s="87">
        <v>0.84899999999999998</v>
      </c>
      <c r="M78" t="s">
        <v>109</v>
      </c>
      <c r="N78">
        <v>0.29780000000000001</v>
      </c>
    </row>
    <row r="79" spans="1:14" ht="15.75" thickBot="1">
      <c r="A79" t="str">
        <f t="shared" si="1"/>
        <v/>
      </c>
      <c r="B79" t="s">
        <v>112</v>
      </c>
      <c r="D79" t="s">
        <v>112</v>
      </c>
      <c r="E79">
        <v>3.4099999999999998E-2</v>
      </c>
      <c r="F79">
        <v>358</v>
      </c>
      <c r="J79" s="14" t="s">
        <v>405</v>
      </c>
      <c r="K79" s="88">
        <v>37</v>
      </c>
      <c r="M79" t="s">
        <v>110</v>
      </c>
      <c r="N79">
        <v>0.50019999999999998</v>
      </c>
    </row>
    <row r="80" spans="1:14">
      <c r="A80" t="str">
        <f t="shared" si="1"/>
        <v/>
      </c>
      <c r="B80" t="s">
        <v>113</v>
      </c>
      <c r="D80" t="s">
        <v>113</v>
      </c>
      <c r="E80">
        <v>0.14860000000000001</v>
      </c>
      <c r="F80">
        <v>323</v>
      </c>
      <c r="J80" s="13" t="s">
        <v>271</v>
      </c>
      <c r="K80" s="89">
        <v>0.84840000000000004</v>
      </c>
      <c r="M80" t="s">
        <v>111</v>
      </c>
      <c r="N80">
        <v>0.47120000000000001</v>
      </c>
    </row>
    <row r="81" spans="1:14" ht="15.75" thickBot="1">
      <c r="A81" t="str">
        <f t="shared" si="1"/>
        <v/>
      </c>
      <c r="B81" t="s">
        <v>114</v>
      </c>
      <c r="D81" t="s">
        <v>114</v>
      </c>
      <c r="E81">
        <v>0.14000000000000001</v>
      </c>
      <c r="F81">
        <v>333</v>
      </c>
      <c r="J81" s="14" t="s">
        <v>400</v>
      </c>
      <c r="K81" s="90">
        <v>38</v>
      </c>
      <c r="M81" t="s">
        <v>112</v>
      </c>
      <c r="N81">
        <v>3.4099999999999998E-2</v>
      </c>
    </row>
    <row r="82" spans="1:14">
      <c r="A82" t="str">
        <f t="shared" si="1"/>
        <v/>
      </c>
      <c r="B82" t="s">
        <v>115</v>
      </c>
      <c r="D82" t="s">
        <v>115</v>
      </c>
      <c r="E82">
        <v>0.25619999999999998</v>
      </c>
      <c r="F82">
        <v>273</v>
      </c>
      <c r="J82" s="13" t="s">
        <v>97</v>
      </c>
      <c r="K82" s="91">
        <v>0.84819999999999995</v>
      </c>
      <c r="M82" t="s">
        <v>113</v>
      </c>
      <c r="N82">
        <v>0.14860000000000001</v>
      </c>
    </row>
    <row r="83" spans="1:14" ht="15.75" thickBot="1">
      <c r="A83" t="str">
        <f t="shared" si="1"/>
        <v/>
      </c>
      <c r="B83" t="s">
        <v>116</v>
      </c>
      <c r="D83" t="s">
        <v>116</v>
      </c>
      <c r="E83">
        <v>0.52900000000000003</v>
      </c>
      <c r="F83">
        <v>159</v>
      </c>
      <c r="J83" s="14" t="s">
        <v>409</v>
      </c>
      <c r="K83" s="92">
        <v>39</v>
      </c>
      <c r="M83" t="s">
        <v>114</v>
      </c>
      <c r="N83">
        <v>0.14000000000000001</v>
      </c>
    </row>
    <row r="84" spans="1:14">
      <c r="A84" t="str">
        <f t="shared" si="1"/>
        <v/>
      </c>
      <c r="B84" t="s">
        <v>117</v>
      </c>
      <c r="D84" t="s">
        <v>117</v>
      </c>
      <c r="E84">
        <v>0.13150000000000001</v>
      </c>
      <c r="F84">
        <v>340</v>
      </c>
      <c r="J84" s="13" t="s">
        <v>51</v>
      </c>
      <c r="K84" s="93">
        <v>0.84609999999999996</v>
      </c>
      <c r="M84" t="s">
        <v>115</v>
      </c>
      <c r="N84">
        <v>0.25619999999999998</v>
      </c>
    </row>
    <row r="85" spans="1:14" ht="15.75" thickBot="1">
      <c r="A85" t="str">
        <f t="shared" si="1"/>
        <v/>
      </c>
      <c r="B85" t="s">
        <v>118</v>
      </c>
      <c r="D85" t="s">
        <v>118</v>
      </c>
      <c r="E85">
        <v>0.3301</v>
      </c>
      <c r="F85">
        <v>240</v>
      </c>
      <c r="J85" s="14" t="s">
        <v>401</v>
      </c>
      <c r="K85" s="94">
        <v>40</v>
      </c>
      <c r="M85" t="s">
        <v>116</v>
      </c>
      <c r="N85">
        <v>0.52900000000000003</v>
      </c>
    </row>
    <row r="86" spans="1:14">
      <c r="A86" t="str">
        <f t="shared" si="1"/>
        <v/>
      </c>
      <c r="B86" t="s">
        <v>119</v>
      </c>
      <c r="D86" t="s">
        <v>119</v>
      </c>
      <c r="E86">
        <v>7.5600000000000001E-2</v>
      </c>
      <c r="F86">
        <v>353</v>
      </c>
      <c r="J86" s="649" t="s">
        <v>255</v>
      </c>
      <c r="K86" s="95">
        <v>0.84409999999999996</v>
      </c>
      <c r="M86" t="s">
        <v>117</v>
      </c>
      <c r="N86">
        <v>0.13150000000000001</v>
      </c>
    </row>
    <row r="87" spans="1:14" ht="15.75" thickBot="1">
      <c r="A87" t="str">
        <f t="shared" si="1"/>
        <v/>
      </c>
      <c r="B87" t="s">
        <v>120</v>
      </c>
      <c r="D87" t="s">
        <v>120</v>
      </c>
      <c r="E87">
        <v>0.16020000000000001</v>
      </c>
      <c r="F87">
        <v>311</v>
      </c>
      <c r="J87" s="650"/>
      <c r="K87" s="96">
        <v>41</v>
      </c>
      <c r="M87" t="s">
        <v>118</v>
      </c>
      <c r="N87">
        <v>0.3301</v>
      </c>
    </row>
    <row r="88" spans="1:14">
      <c r="A88" t="str">
        <f t="shared" si="1"/>
        <v/>
      </c>
      <c r="B88" t="s">
        <v>121</v>
      </c>
      <c r="D88" t="s">
        <v>121</v>
      </c>
      <c r="E88">
        <v>0.74439999999999995</v>
      </c>
      <c r="F88">
        <v>76</v>
      </c>
      <c r="J88" s="13" t="s">
        <v>253</v>
      </c>
      <c r="K88" s="97">
        <v>0.84219999999999995</v>
      </c>
      <c r="M88" t="s">
        <v>119</v>
      </c>
      <c r="N88">
        <v>7.5600000000000001E-2</v>
      </c>
    </row>
    <row r="89" spans="1:14" ht="15.75" thickBot="1">
      <c r="A89" t="str">
        <f t="shared" si="1"/>
        <v/>
      </c>
      <c r="B89" t="s">
        <v>122</v>
      </c>
      <c r="D89" t="s">
        <v>122</v>
      </c>
      <c r="E89">
        <v>0.1963</v>
      </c>
      <c r="F89">
        <v>295</v>
      </c>
      <c r="J89" s="14" t="s">
        <v>413</v>
      </c>
      <c r="K89" s="98">
        <v>42</v>
      </c>
      <c r="M89" t="s">
        <v>120</v>
      </c>
      <c r="N89">
        <v>0.16020000000000001</v>
      </c>
    </row>
    <row r="90" spans="1:14">
      <c r="A90" t="str">
        <f t="shared" si="1"/>
        <v/>
      </c>
      <c r="B90" t="s">
        <v>123</v>
      </c>
      <c r="D90" t="s">
        <v>123</v>
      </c>
      <c r="E90">
        <v>0.50280000000000002</v>
      </c>
      <c r="F90">
        <v>167</v>
      </c>
      <c r="J90" s="13" t="s">
        <v>157</v>
      </c>
      <c r="K90" s="99">
        <v>0.84130000000000005</v>
      </c>
      <c r="M90" t="s">
        <v>121</v>
      </c>
      <c r="N90">
        <v>0.74439999999999995</v>
      </c>
    </row>
    <row r="91" spans="1:14" ht="15.75" thickBot="1">
      <c r="A91" t="str">
        <f t="shared" si="1"/>
        <v/>
      </c>
      <c r="B91" t="s">
        <v>124</v>
      </c>
      <c r="D91" t="s">
        <v>124</v>
      </c>
      <c r="E91">
        <v>0.39479999999999998</v>
      </c>
      <c r="F91">
        <v>212</v>
      </c>
      <c r="J91" s="14" t="s">
        <v>414</v>
      </c>
      <c r="K91" s="100">
        <v>43</v>
      </c>
      <c r="M91" t="s">
        <v>122</v>
      </c>
      <c r="N91">
        <v>0.1963</v>
      </c>
    </row>
    <row r="92" spans="1:14">
      <c r="A92" t="str">
        <f t="shared" si="1"/>
        <v/>
      </c>
      <c r="B92" t="s">
        <v>125</v>
      </c>
      <c r="D92" t="s">
        <v>125</v>
      </c>
      <c r="E92">
        <v>0.3322</v>
      </c>
      <c r="F92">
        <v>236</v>
      </c>
      <c r="J92" s="649" t="s">
        <v>223</v>
      </c>
      <c r="K92" s="101">
        <v>0.84109999999999996</v>
      </c>
      <c r="M92" t="s">
        <v>123</v>
      </c>
      <c r="N92">
        <v>0.50280000000000002</v>
      </c>
    </row>
    <row r="93" spans="1:14" ht="15.75" thickBot="1">
      <c r="A93" t="str">
        <f t="shared" si="1"/>
        <v/>
      </c>
      <c r="B93" t="s">
        <v>126</v>
      </c>
      <c r="D93" t="s">
        <v>126</v>
      </c>
      <c r="E93">
        <v>0.37659999999999999</v>
      </c>
      <c r="F93">
        <v>216</v>
      </c>
      <c r="J93" s="650"/>
      <c r="K93" s="102">
        <v>44</v>
      </c>
      <c r="M93" t="s">
        <v>124</v>
      </c>
      <c r="N93">
        <v>0.39479999999999998</v>
      </c>
    </row>
    <row r="94" spans="1:14">
      <c r="A94" t="str">
        <f t="shared" si="1"/>
        <v/>
      </c>
      <c r="B94" t="s">
        <v>127</v>
      </c>
      <c r="D94" t="s">
        <v>127</v>
      </c>
      <c r="E94">
        <v>0.80700000000000005</v>
      </c>
      <c r="F94">
        <v>57</v>
      </c>
      <c r="J94" s="649" t="s">
        <v>293</v>
      </c>
      <c r="K94" s="103">
        <v>0.83740000000000003</v>
      </c>
      <c r="M94" t="s">
        <v>125</v>
      </c>
      <c r="N94">
        <v>0.3322</v>
      </c>
    </row>
    <row r="95" spans="1:14" ht="15.75" thickBot="1">
      <c r="A95" t="str">
        <f t="shared" si="1"/>
        <v/>
      </c>
      <c r="B95" t="s">
        <v>128</v>
      </c>
      <c r="D95" t="s">
        <v>128</v>
      </c>
      <c r="E95">
        <v>0.74560000000000004</v>
      </c>
      <c r="F95">
        <v>74</v>
      </c>
      <c r="J95" s="650"/>
      <c r="K95" s="104">
        <v>45</v>
      </c>
      <c r="M95" t="s">
        <v>126</v>
      </c>
      <c r="N95">
        <v>0.37659999999999999</v>
      </c>
    </row>
    <row r="96" spans="1:14">
      <c r="A96" t="str">
        <f t="shared" si="1"/>
        <v/>
      </c>
      <c r="B96" t="s">
        <v>129</v>
      </c>
      <c r="D96" t="s">
        <v>129</v>
      </c>
      <c r="E96">
        <v>0.58420000000000005</v>
      </c>
      <c r="F96">
        <v>142</v>
      </c>
      <c r="J96" s="649" t="s">
        <v>254</v>
      </c>
      <c r="K96" s="105">
        <v>0.83640000000000003</v>
      </c>
      <c r="M96" t="s">
        <v>438</v>
      </c>
      <c r="N96">
        <v>0.62260000000000004</v>
      </c>
    </row>
    <row r="97" spans="1:14" ht="15.75" thickBot="1">
      <c r="A97" t="str">
        <f t="shared" si="1"/>
        <v/>
      </c>
      <c r="B97" t="s">
        <v>130</v>
      </c>
      <c r="D97" t="s">
        <v>130</v>
      </c>
      <c r="E97">
        <v>0.53290000000000004</v>
      </c>
      <c r="F97">
        <v>156</v>
      </c>
      <c r="J97" s="650"/>
      <c r="K97" s="106">
        <v>46</v>
      </c>
      <c r="M97" t="s">
        <v>127</v>
      </c>
      <c r="N97">
        <v>0.80700000000000005</v>
      </c>
    </row>
    <row r="98" spans="1:14">
      <c r="A98" t="str">
        <f t="shared" si="1"/>
        <v/>
      </c>
      <c r="B98" t="s">
        <v>131</v>
      </c>
      <c r="D98" t="s">
        <v>131</v>
      </c>
      <c r="E98">
        <v>0.44679999999999997</v>
      </c>
      <c r="F98">
        <v>190</v>
      </c>
      <c r="J98" s="649" t="s">
        <v>314</v>
      </c>
      <c r="K98" s="107">
        <v>0.83430000000000004</v>
      </c>
      <c r="M98" t="s">
        <v>128</v>
      </c>
      <c r="N98">
        <v>0.74560000000000004</v>
      </c>
    </row>
    <row r="99" spans="1:14" ht="15.75" thickBot="1">
      <c r="A99" t="str">
        <f t="shared" si="1"/>
        <v/>
      </c>
      <c r="B99" t="s">
        <v>132</v>
      </c>
      <c r="D99" t="s">
        <v>132</v>
      </c>
      <c r="E99">
        <v>0.54520000000000002</v>
      </c>
      <c r="F99">
        <v>153</v>
      </c>
      <c r="J99" s="650"/>
      <c r="K99" s="108">
        <v>47</v>
      </c>
      <c r="M99" t="s">
        <v>129</v>
      </c>
      <c r="N99">
        <v>0.58420000000000005</v>
      </c>
    </row>
    <row r="100" spans="1:14">
      <c r="A100" t="str">
        <f t="shared" si="1"/>
        <v/>
      </c>
      <c r="B100" t="s">
        <v>133</v>
      </c>
      <c r="D100" t="s">
        <v>133</v>
      </c>
      <c r="E100">
        <v>0.3412</v>
      </c>
      <c r="F100">
        <v>229</v>
      </c>
      <c r="J100" s="13" t="s">
        <v>99</v>
      </c>
      <c r="K100" s="109">
        <v>0.83309999999999995</v>
      </c>
      <c r="M100" t="s">
        <v>130</v>
      </c>
      <c r="N100">
        <v>0.53290000000000004</v>
      </c>
    </row>
    <row r="101" spans="1:14" ht="15.75" thickBot="1">
      <c r="A101" t="str">
        <f t="shared" si="1"/>
        <v/>
      </c>
      <c r="B101" t="s">
        <v>134</v>
      </c>
      <c r="D101" t="s">
        <v>134</v>
      </c>
      <c r="E101">
        <v>0.2172</v>
      </c>
      <c r="F101">
        <v>286</v>
      </c>
      <c r="J101" s="14" t="s">
        <v>423</v>
      </c>
      <c r="K101" s="110">
        <v>48</v>
      </c>
      <c r="M101" t="s">
        <v>131</v>
      </c>
      <c r="N101">
        <v>0.44679999999999997</v>
      </c>
    </row>
    <row r="102" spans="1:14">
      <c r="A102" t="str">
        <f t="shared" si="1"/>
        <v/>
      </c>
      <c r="B102" t="s">
        <v>135</v>
      </c>
      <c r="D102" t="s">
        <v>135</v>
      </c>
      <c r="E102">
        <v>0.81599999999999995</v>
      </c>
      <c r="F102">
        <v>54</v>
      </c>
      <c r="J102" s="649" t="s">
        <v>369</v>
      </c>
      <c r="K102" s="111">
        <v>0.83230000000000004</v>
      </c>
      <c r="M102" t="s">
        <v>132</v>
      </c>
      <c r="N102">
        <v>0.54520000000000002</v>
      </c>
    </row>
    <row r="103" spans="1:14" ht="15.75" thickBot="1">
      <c r="A103" t="str">
        <f t="shared" si="1"/>
        <v/>
      </c>
      <c r="B103" t="s">
        <v>136</v>
      </c>
      <c r="D103" t="s">
        <v>136</v>
      </c>
      <c r="E103">
        <v>0.54069999999999996</v>
      </c>
      <c r="F103">
        <v>154</v>
      </c>
      <c r="J103" s="650"/>
      <c r="K103" s="112">
        <v>49</v>
      </c>
      <c r="M103" t="s">
        <v>133</v>
      </c>
      <c r="N103">
        <v>0.3412</v>
      </c>
    </row>
    <row r="104" spans="1:14">
      <c r="A104" t="str">
        <f t="shared" si="1"/>
        <v/>
      </c>
      <c r="B104" t="s">
        <v>137</v>
      </c>
      <c r="D104" t="s">
        <v>137</v>
      </c>
      <c r="E104">
        <v>0.97529999999999994</v>
      </c>
      <c r="F104">
        <v>1</v>
      </c>
      <c r="J104" s="13" t="s">
        <v>295</v>
      </c>
      <c r="K104" s="113">
        <v>0.82940000000000003</v>
      </c>
      <c r="M104" t="s">
        <v>134</v>
      </c>
      <c r="N104">
        <v>0.2172</v>
      </c>
    </row>
    <row r="105" spans="1:14" ht="15.75" thickBot="1">
      <c r="A105" t="str">
        <f t="shared" si="1"/>
        <v/>
      </c>
      <c r="B105" t="s">
        <v>138</v>
      </c>
      <c r="D105" t="s">
        <v>138</v>
      </c>
      <c r="E105">
        <v>0.25269999999999998</v>
      </c>
      <c r="F105">
        <v>274</v>
      </c>
      <c r="J105" s="14" t="s">
        <v>416</v>
      </c>
      <c r="K105" s="114">
        <v>50</v>
      </c>
      <c r="M105" t="s">
        <v>135</v>
      </c>
      <c r="N105">
        <v>0.81599999999999995</v>
      </c>
    </row>
    <row r="106" spans="1:14" ht="15.75" thickBot="1">
      <c r="A106" t="str">
        <f t="shared" si="1"/>
        <v/>
      </c>
      <c r="B106" t="s">
        <v>139</v>
      </c>
      <c r="D106" t="s">
        <v>139</v>
      </c>
      <c r="E106">
        <v>0.67500000000000004</v>
      </c>
      <c r="F106">
        <v>108</v>
      </c>
      <c r="J106" s="63" t="s">
        <v>23</v>
      </c>
      <c r="K106" s="64" t="s">
        <v>417</v>
      </c>
      <c r="M106" t="s">
        <v>136</v>
      </c>
      <c r="N106">
        <v>0.54069999999999996</v>
      </c>
    </row>
    <row r="107" spans="1:14">
      <c r="A107" t="str">
        <f t="shared" si="1"/>
        <v/>
      </c>
      <c r="B107" t="s">
        <v>140</v>
      </c>
      <c r="D107" t="s">
        <v>140</v>
      </c>
      <c r="E107">
        <v>0.1696</v>
      </c>
      <c r="F107">
        <v>305</v>
      </c>
      <c r="J107" s="13" t="s">
        <v>37</v>
      </c>
      <c r="K107" s="115">
        <v>0.82050000000000001</v>
      </c>
      <c r="M107" t="s">
        <v>137</v>
      </c>
      <c r="N107">
        <v>0.97529999999999994</v>
      </c>
    </row>
    <row r="108" spans="1:14" ht="15.75" thickBot="1">
      <c r="A108" t="str">
        <f t="shared" si="1"/>
        <v/>
      </c>
      <c r="B108" t="s">
        <v>141</v>
      </c>
      <c r="D108" t="s">
        <v>141</v>
      </c>
      <c r="E108">
        <v>0.1338</v>
      </c>
      <c r="F108">
        <v>337</v>
      </c>
      <c r="J108" s="14" t="s">
        <v>422</v>
      </c>
      <c r="K108" s="116">
        <v>51</v>
      </c>
      <c r="M108" t="s">
        <v>138</v>
      </c>
      <c r="N108">
        <v>0.25269999999999998</v>
      </c>
    </row>
    <row r="109" spans="1:14">
      <c r="A109" t="str">
        <f t="shared" si="1"/>
        <v/>
      </c>
      <c r="B109" t="s">
        <v>142</v>
      </c>
      <c r="D109" t="s">
        <v>142</v>
      </c>
      <c r="E109">
        <v>0.26679999999999998</v>
      </c>
      <c r="F109">
        <v>269</v>
      </c>
      <c r="J109" s="649" t="s">
        <v>366</v>
      </c>
      <c r="K109" s="117">
        <v>0.81869999999999998</v>
      </c>
      <c r="M109" t="s">
        <v>139</v>
      </c>
      <c r="N109">
        <v>0.67500000000000004</v>
      </c>
    </row>
    <row r="110" spans="1:14" ht="15.75" thickBot="1">
      <c r="A110" t="str">
        <f t="shared" si="1"/>
        <v/>
      </c>
      <c r="B110" t="s">
        <v>143</v>
      </c>
      <c r="D110" t="s">
        <v>143</v>
      </c>
      <c r="E110">
        <v>0.59250000000000003</v>
      </c>
      <c r="F110">
        <v>138</v>
      </c>
      <c r="J110" s="650"/>
      <c r="K110" s="118">
        <v>52</v>
      </c>
      <c r="M110" t="s">
        <v>140</v>
      </c>
      <c r="N110">
        <v>0.1696</v>
      </c>
    </row>
    <row r="111" spans="1:14">
      <c r="A111" t="str">
        <f t="shared" si="1"/>
        <v/>
      </c>
      <c r="B111" t="s">
        <v>144</v>
      </c>
      <c r="D111" t="s">
        <v>144</v>
      </c>
      <c r="E111">
        <v>0.42249999999999999</v>
      </c>
      <c r="F111">
        <v>199</v>
      </c>
      <c r="J111" s="649" t="s">
        <v>106</v>
      </c>
      <c r="K111" s="119">
        <v>0.81699999999999995</v>
      </c>
      <c r="M111" t="s">
        <v>141</v>
      </c>
      <c r="N111">
        <v>0.1338</v>
      </c>
    </row>
    <row r="112" spans="1:14" ht="15.75" thickBot="1">
      <c r="A112" t="str">
        <f t="shared" si="1"/>
        <v/>
      </c>
      <c r="B112" t="s">
        <v>145</v>
      </c>
      <c r="D112" t="s">
        <v>145</v>
      </c>
      <c r="E112">
        <v>0.42430000000000001</v>
      </c>
      <c r="F112">
        <v>198</v>
      </c>
      <c r="J112" s="650"/>
      <c r="K112" s="120">
        <v>53</v>
      </c>
      <c r="M112" t="s">
        <v>142</v>
      </c>
      <c r="N112">
        <v>0.26679999999999998</v>
      </c>
    </row>
    <row r="113" spans="1:14">
      <c r="A113" t="str">
        <f t="shared" si="1"/>
        <v/>
      </c>
      <c r="B113" t="s">
        <v>146</v>
      </c>
      <c r="D113" t="s">
        <v>146</v>
      </c>
      <c r="E113">
        <v>0.80310000000000004</v>
      </c>
      <c r="F113">
        <v>60</v>
      </c>
      <c r="J113" s="13" t="s">
        <v>135</v>
      </c>
      <c r="K113" s="121">
        <v>0.81599999999999995</v>
      </c>
      <c r="M113" t="s">
        <v>143</v>
      </c>
      <c r="N113">
        <v>0.59250000000000003</v>
      </c>
    </row>
    <row r="114" spans="1:14" ht="15.75" thickBot="1">
      <c r="A114" t="str">
        <f t="shared" si="1"/>
        <v/>
      </c>
      <c r="B114" t="s">
        <v>147</v>
      </c>
      <c r="D114" t="s">
        <v>147</v>
      </c>
      <c r="E114">
        <v>0.2225</v>
      </c>
      <c r="F114">
        <v>284</v>
      </c>
      <c r="J114" s="14" t="s">
        <v>430</v>
      </c>
      <c r="K114" s="122">
        <v>54</v>
      </c>
      <c r="M114" t="s">
        <v>144</v>
      </c>
      <c r="N114">
        <v>0.42249999999999999</v>
      </c>
    </row>
    <row r="115" spans="1:14">
      <c r="A115" t="str">
        <f t="shared" si="1"/>
        <v/>
      </c>
      <c r="B115" t="s">
        <v>148</v>
      </c>
      <c r="D115" t="s">
        <v>148</v>
      </c>
      <c r="E115">
        <v>0.93510000000000004</v>
      </c>
      <c r="F115">
        <v>9</v>
      </c>
      <c r="J115" s="649" t="s">
        <v>100</v>
      </c>
      <c r="K115" s="123">
        <v>0.8145</v>
      </c>
      <c r="M115" t="s">
        <v>145</v>
      </c>
      <c r="N115">
        <v>0.42430000000000001</v>
      </c>
    </row>
    <row r="116" spans="1:14" ht="15.75" thickBot="1">
      <c r="A116" t="str">
        <f t="shared" si="1"/>
        <v>BAD</v>
      </c>
      <c r="B116" t="s">
        <v>149</v>
      </c>
      <c r="D116" t="s">
        <v>442</v>
      </c>
      <c r="E116">
        <v>0.15509999999999999</v>
      </c>
      <c r="F116">
        <v>314</v>
      </c>
      <c r="J116" s="650"/>
      <c r="K116" s="124">
        <v>55</v>
      </c>
      <c r="M116" t="s">
        <v>146</v>
      </c>
      <c r="N116">
        <v>0.80310000000000004</v>
      </c>
    </row>
    <row r="117" spans="1:14">
      <c r="A117" t="str">
        <f t="shared" si="1"/>
        <v/>
      </c>
      <c r="B117" t="s">
        <v>150</v>
      </c>
      <c r="D117" t="s">
        <v>150</v>
      </c>
      <c r="E117">
        <v>0.17069999999999999</v>
      </c>
      <c r="F117">
        <v>304</v>
      </c>
      <c r="J117" s="13" t="s">
        <v>92</v>
      </c>
      <c r="K117" s="125">
        <v>0.80959999999999999</v>
      </c>
      <c r="M117" t="s">
        <v>147</v>
      </c>
      <c r="N117">
        <v>0.2225</v>
      </c>
    </row>
    <row r="118" spans="1:14" ht="15.75" thickBot="1">
      <c r="A118" t="str">
        <f t="shared" si="1"/>
        <v/>
      </c>
      <c r="B118" t="s">
        <v>151</v>
      </c>
      <c r="D118" t="s">
        <v>151</v>
      </c>
      <c r="E118">
        <v>4.9200000000000001E-2</v>
      </c>
      <c r="F118">
        <v>356</v>
      </c>
      <c r="J118" s="14" t="s">
        <v>408</v>
      </c>
      <c r="K118" s="126">
        <v>56</v>
      </c>
      <c r="M118" t="s">
        <v>148</v>
      </c>
      <c r="N118">
        <v>0.93510000000000004</v>
      </c>
    </row>
    <row r="119" spans="1:14">
      <c r="A119" t="str">
        <f t="shared" si="1"/>
        <v/>
      </c>
      <c r="B119" t="s">
        <v>152</v>
      </c>
      <c r="D119" t="s">
        <v>152</v>
      </c>
      <c r="E119">
        <v>0.27260000000000001</v>
      </c>
      <c r="F119">
        <v>266</v>
      </c>
      <c r="J119" s="649" t="s">
        <v>127</v>
      </c>
      <c r="K119" s="127">
        <v>0.80700000000000005</v>
      </c>
      <c r="M119" t="s">
        <v>442</v>
      </c>
      <c r="N119">
        <v>0.15509999999999999</v>
      </c>
    </row>
    <row r="120" spans="1:14" ht="15.75" thickBot="1">
      <c r="A120" t="str">
        <f t="shared" si="1"/>
        <v/>
      </c>
      <c r="B120" t="s">
        <v>153</v>
      </c>
      <c r="D120" t="s">
        <v>153</v>
      </c>
      <c r="E120">
        <v>0.89370000000000005</v>
      </c>
      <c r="F120">
        <v>21</v>
      </c>
      <c r="J120" s="650"/>
      <c r="K120" s="128">
        <v>57</v>
      </c>
      <c r="M120" t="s">
        <v>150</v>
      </c>
      <c r="N120">
        <v>0.17069999999999999</v>
      </c>
    </row>
    <row r="121" spans="1:14">
      <c r="A121" t="str">
        <f t="shared" si="1"/>
        <v/>
      </c>
      <c r="B121" t="s">
        <v>154</v>
      </c>
      <c r="D121" t="s">
        <v>154</v>
      </c>
      <c r="E121">
        <v>0.33300000000000002</v>
      </c>
      <c r="F121">
        <v>235</v>
      </c>
      <c r="J121" s="13" t="s">
        <v>228</v>
      </c>
      <c r="K121" s="129">
        <v>0.80669999999999997</v>
      </c>
      <c r="M121" t="s">
        <v>151</v>
      </c>
      <c r="N121">
        <v>4.9200000000000001E-2</v>
      </c>
    </row>
    <row r="122" spans="1:14" ht="15.75" thickBot="1">
      <c r="A122" t="str">
        <f t="shared" si="1"/>
        <v/>
      </c>
      <c r="B122" t="s">
        <v>155</v>
      </c>
      <c r="D122" t="s">
        <v>155</v>
      </c>
      <c r="E122">
        <v>0.31280000000000002</v>
      </c>
      <c r="F122">
        <v>245</v>
      </c>
      <c r="J122" s="14" t="s">
        <v>427</v>
      </c>
      <c r="K122" s="130">
        <v>58</v>
      </c>
      <c r="M122" t="s">
        <v>152</v>
      </c>
      <c r="N122">
        <v>0.27260000000000001</v>
      </c>
    </row>
    <row r="123" spans="1:14">
      <c r="A123" t="str">
        <f t="shared" si="1"/>
        <v/>
      </c>
      <c r="B123" t="s">
        <v>156</v>
      </c>
      <c r="D123" t="s">
        <v>156</v>
      </c>
      <c r="E123">
        <v>7.0699999999999999E-2</v>
      </c>
      <c r="F123">
        <v>355</v>
      </c>
      <c r="J123" s="649" t="s">
        <v>241</v>
      </c>
      <c r="K123" s="131">
        <v>0.80369999999999997</v>
      </c>
      <c r="M123" t="s">
        <v>153</v>
      </c>
      <c r="N123">
        <v>0.89370000000000005</v>
      </c>
    </row>
    <row r="124" spans="1:14" ht="15.75" thickBot="1">
      <c r="A124" t="str">
        <f t="shared" si="1"/>
        <v/>
      </c>
      <c r="B124" t="s">
        <v>157</v>
      </c>
      <c r="D124" t="s">
        <v>157</v>
      </c>
      <c r="E124">
        <v>0.84130000000000005</v>
      </c>
      <c r="F124">
        <v>43</v>
      </c>
      <c r="J124" s="650"/>
      <c r="K124" s="132">
        <v>59</v>
      </c>
      <c r="M124" t="s">
        <v>154</v>
      </c>
      <c r="N124">
        <v>0.33300000000000002</v>
      </c>
    </row>
    <row r="125" spans="1:14">
      <c r="A125" t="str">
        <f t="shared" si="1"/>
        <v/>
      </c>
      <c r="B125" t="s">
        <v>158</v>
      </c>
      <c r="D125" t="s">
        <v>158</v>
      </c>
      <c r="E125">
        <v>0.34370000000000001</v>
      </c>
      <c r="F125">
        <v>225</v>
      </c>
      <c r="J125" s="649" t="s">
        <v>146</v>
      </c>
      <c r="K125" s="133">
        <v>0.80310000000000004</v>
      </c>
      <c r="M125" t="s">
        <v>155</v>
      </c>
      <c r="N125">
        <v>0.31280000000000002</v>
      </c>
    </row>
    <row r="126" spans="1:14" ht="15.75" thickBot="1">
      <c r="A126" t="str">
        <f t="shared" si="1"/>
        <v/>
      </c>
      <c r="B126" t="s">
        <v>159</v>
      </c>
      <c r="D126" t="s">
        <v>159</v>
      </c>
      <c r="E126">
        <v>0.58130000000000004</v>
      </c>
      <c r="F126">
        <v>145</v>
      </c>
      <c r="J126" s="650"/>
      <c r="K126" s="134">
        <v>60</v>
      </c>
      <c r="M126" t="s">
        <v>156</v>
      </c>
      <c r="N126">
        <v>7.0699999999999999E-2</v>
      </c>
    </row>
    <row r="127" spans="1:14">
      <c r="A127" t="str">
        <f t="shared" si="1"/>
        <v/>
      </c>
      <c r="B127" t="s">
        <v>160</v>
      </c>
      <c r="D127" t="s">
        <v>160</v>
      </c>
      <c r="E127">
        <v>0.95479999999999998</v>
      </c>
      <c r="F127">
        <v>5</v>
      </c>
      <c r="J127" s="649" t="s">
        <v>373</v>
      </c>
      <c r="K127" s="135">
        <v>0.80269999999999997</v>
      </c>
      <c r="M127" t="s">
        <v>157</v>
      </c>
      <c r="N127">
        <v>0.84130000000000005</v>
      </c>
    </row>
    <row r="128" spans="1:14" ht="15.75" thickBot="1">
      <c r="A128" t="str">
        <f t="shared" si="1"/>
        <v/>
      </c>
      <c r="B128" t="s">
        <v>161</v>
      </c>
      <c r="D128" t="s">
        <v>161</v>
      </c>
      <c r="E128">
        <v>0.59609999999999996</v>
      </c>
      <c r="F128">
        <v>136</v>
      </c>
      <c r="J128" s="650"/>
      <c r="K128" s="136">
        <v>61</v>
      </c>
      <c r="M128" t="s">
        <v>158</v>
      </c>
      <c r="N128">
        <v>0.34370000000000001</v>
      </c>
    </row>
    <row r="129" spans="1:14">
      <c r="A129" t="str">
        <f t="shared" si="1"/>
        <v/>
      </c>
      <c r="B129" t="s">
        <v>162</v>
      </c>
      <c r="D129" t="s">
        <v>162</v>
      </c>
      <c r="E129">
        <v>9.4700000000000006E-2</v>
      </c>
      <c r="F129">
        <v>349</v>
      </c>
      <c r="J129" s="649" t="s">
        <v>338</v>
      </c>
      <c r="K129" s="137">
        <v>0.79779999999999995</v>
      </c>
      <c r="M129" t="s">
        <v>159</v>
      </c>
      <c r="N129">
        <v>0.58130000000000004</v>
      </c>
    </row>
    <row r="130" spans="1:14" ht="15.75" thickBot="1">
      <c r="A130" t="str">
        <f t="shared" si="1"/>
        <v/>
      </c>
      <c r="B130" t="s">
        <v>163</v>
      </c>
      <c r="D130" t="s">
        <v>163</v>
      </c>
      <c r="E130">
        <v>0.3301</v>
      </c>
      <c r="F130">
        <v>241</v>
      </c>
      <c r="J130" s="650"/>
      <c r="K130" s="138">
        <v>62</v>
      </c>
      <c r="M130" t="s">
        <v>160</v>
      </c>
      <c r="N130">
        <v>0.95479999999999998</v>
      </c>
    </row>
    <row r="131" spans="1:14">
      <c r="A131" t="str">
        <f t="shared" ref="A131:A194" si="2">IF(B131=D131,"","BAD")</f>
        <v/>
      </c>
      <c r="B131" t="s">
        <v>164</v>
      </c>
      <c r="D131" t="s">
        <v>164</v>
      </c>
      <c r="E131">
        <v>0.53280000000000005</v>
      </c>
      <c r="F131">
        <v>157</v>
      </c>
      <c r="J131" s="13" t="s">
        <v>355</v>
      </c>
      <c r="K131" s="139">
        <v>0.7954</v>
      </c>
      <c r="M131" t="s">
        <v>161</v>
      </c>
      <c r="N131">
        <v>0.59609999999999996</v>
      </c>
    </row>
    <row r="132" spans="1:14" ht="15.75" thickBot="1">
      <c r="A132" t="str">
        <f t="shared" si="2"/>
        <v/>
      </c>
      <c r="B132" t="s">
        <v>165</v>
      </c>
      <c r="D132" t="s">
        <v>165</v>
      </c>
      <c r="E132">
        <v>0.75139999999999996</v>
      </c>
      <c r="F132">
        <v>73</v>
      </c>
      <c r="J132" s="14" t="s">
        <v>429</v>
      </c>
      <c r="K132" s="140">
        <v>63</v>
      </c>
      <c r="M132" t="s">
        <v>162</v>
      </c>
      <c r="N132">
        <v>9.4700000000000006E-2</v>
      </c>
    </row>
    <row r="133" spans="1:14">
      <c r="A133" t="str">
        <f t="shared" si="2"/>
        <v/>
      </c>
      <c r="B133" t="s">
        <v>166</v>
      </c>
      <c r="D133" t="s">
        <v>166</v>
      </c>
      <c r="E133">
        <v>0.48759999999999998</v>
      </c>
      <c r="F133">
        <v>176</v>
      </c>
      <c r="J133" s="13" t="s">
        <v>280</v>
      </c>
      <c r="K133" s="141">
        <v>0.79049999999999998</v>
      </c>
      <c r="M133" t="s">
        <v>163</v>
      </c>
      <c r="N133">
        <v>0.3301</v>
      </c>
    </row>
    <row r="134" spans="1:14" ht="15.75" thickBot="1">
      <c r="A134" t="str">
        <f t="shared" si="2"/>
        <v/>
      </c>
      <c r="B134" t="s">
        <v>167</v>
      </c>
      <c r="D134" t="s">
        <v>167</v>
      </c>
      <c r="E134">
        <v>0.96809999999999996</v>
      </c>
      <c r="F134">
        <v>3</v>
      </c>
      <c r="J134" s="14" t="s">
        <v>426</v>
      </c>
      <c r="K134" s="142">
        <v>64</v>
      </c>
      <c r="M134" t="s">
        <v>164</v>
      </c>
      <c r="N134">
        <v>0.53280000000000005</v>
      </c>
    </row>
    <row r="135" spans="1:14">
      <c r="A135" t="str">
        <f t="shared" si="2"/>
        <v/>
      </c>
      <c r="B135" t="s">
        <v>168</v>
      </c>
      <c r="D135" t="s">
        <v>168</v>
      </c>
      <c r="E135">
        <v>0.88560000000000005</v>
      </c>
      <c r="F135">
        <v>22</v>
      </c>
      <c r="J135" s="13" t="s">
        <v>84</v>
      </c>
      <c r="K135" s="143">
        <v>0.78749999999999998</v>
      </c>
      <c r="M135" t="s">
        <v>165</v>
      </c>
      <c r="N135">
        <v>0.75139999999999996</v>
      </c>
    </row>
    <row r="136" spans="1:14" ht="15.75" thickBot="1">
      <c r="A136" t="str">
        <f t="shared" si="2"/>
        <v/>
      </c>
      <c r="B136" t="s">
        <v>169</v>
      </c>
      <c r="D136" t="s">
        <v>169</v>
      </c>
      <c r="E136">
        <v>0.4375</v>
      </c>
      <c r="F136">
        <v>194</v>
      </c>
      <c r="J136" s="14" t="s">
        <v>422</v>
      </c>
      <c r="K136" s="144">
        <v>65</v>
      </c>
      <c r="M136" t="s">
        <v>166</v>
      </c>
      <c r="N136">
        <v>0.48759999999999998</v>
      </c>
    </row>
    <row r="137" spans="1:14">
      <c r="A137" t="str">
        <f t="shared" si="2"/>
        <v/>
      </c>
      <c r="B137" t="s">
        <v>170</v>
      </c>
      <c r="D137" t="s">
        <v>170</v>
      </c>
      <c r="E137">
        <v>0.72130000000000005</v>
      </c>
      <c r="F137">
        <v>87</v>
      </c>
      <c r="J137" s="649" t="s">
        <v>360</v>
      </c>
      <c r="K137" s="145">
        <v>0.77259999999999995</v>
      </c>
      <c r="M137" t="s">
        <v>167</v>
      </c>
      <c r="N137">
        <v>0.96809999999999996</v>
      </c>
    </row>
    <row r="138" spans="1:14" ht="15.75" thickBot="1">
      <c r="A138" t="str">
        <f t="shared" si="2"/>
        <v/>
      </c>
      <c r="B138" t="s">
        <v>171</v>
      </c>
      <c r="D138" t="s">
        <v>171</v>
      </c>
      <c r="E138">
        <v>0.89570000000000005</v>
      </c>
      <c r="F138">
        <v>18</v>
      </c>
      <c r="J138" s="650"/>
      <c r="K138" s="146">
        <v>66</v>
      </c>
      <c r="M138" t="s">
        <v>168</v>
      </c>
      <c r="N138">
        <v>0.88560000000000005</v>
      </c>
    </row>
    <row r="139" spans="1:14">
      <c r="A139" t="str">
        <f t="shared" si="2"/>
        <v/>
      </c>
      <c r="B139" t="s">
        <v>172</v>
      </c>
      <c r="D139" t="s">
        <v>172</v>
      </c>
      <c r="E139">
        <v>0.34029999999999999</v>
      </c>
      <c r="F139">
        <v>231</v>
      </c>
      <c r="J139" s="649" t="s">
        <v>336</v>
      </c>
      <c r="K139" s="147">
        <v>0.76690000000000003</v>
      </c>
      <c r="M139" t="s">
        <v>169</v>
      </c>
      <c r="N139">
        <v>0.4375</v>
      </c>
    </row>
    <row r="140" spans="1:14" ht="15.75" thickBot="1">
      <c r="A140" t="str">
        <f t="shared" si="2"/>
        <v/>
      </c>
      <c r="B140" t="s">
        <v>173</v>
      </c>
      <c r="D140" t="s">
        <v>173</v>
      </c>
      <c r="E140">
        <v>0.18590000000000001</v>
      </c>
      <c r="F140">
        <v>298</v>
      </c>
      <c r="J140" s="650"/>
      <c r="K140" s="148">
        <v>67</v>
      </c>
      <c r="M140" t="s">
        <v>170</v>
      </c>
      <c r="N140">
        <v>0.72130000000000005</v>
      </c>
    </row>
    <row r="141" spans="1:14">
      <c r="A141" t="str">
        <f t="shared" si="2"/>
        <v/>
      </c>
      <c r="B141" t="s">
        <v>174</v>
      </c>
      <c r="D141" t="s">
        <v>174</v>
      </c>
      <c r="E141">
        <v>3.56E-2</v>
      </c>
      <c r="F141">
        <v>357</v>
      </c>
      <c r="J141" s="13" t="s">
        <v>340</v>
      </c>
      <c r="K141" s="149">
        <v>0.76470000000000005</v>
      </c>
      <c r="M141" t="s">
        <v>171</v>
      </c>
      <c r="N141">
        <v>0.89570000000000005</v>
      </c>
    </row>
    <row r="142" spans="1:14" ht="15.75" thickBot="1">
      <c r="A142" t="str">
        <f t="shared" si="2"/>
        <v/>
      </c>
      <c r="B142" t="s">
        <v>175</v>
      </c>
      <c r="D142" t="s">
        <v>175</v>
      </c>
      <c r="E142">
        <v>0.14990000000000001</v>
      </c>
      <c r="F142">
        <v>321</v>
      </c>
      <c r="J142" s="14" t="s">
        <v>414</v>
      </c>
      <c r="K142" s="150">
        <v>68</v>
      </c>
      <c r="M142" t="s">
        <v>172</v>
      </c>
      <c r="N142">
        <v>0.34029999999999999</v>
      </c>
    </row>
    <row r="143" spans="1:14">
      <c r="A143" t="str">
        <f t="shared" si="2"/>
        <v/>
      </c>
      <c r="B143" t="s">
        <v>176</v>
      </c>
      <c r="D143" t="s">
        <v>176</v>
      </c>
      <c r="E143">
        <v>0.73509999999999998</v>
      </c>
      <c r="F143">
        <v>78</v>
      </c>
      <c r="J143" s="649" t="s">
        <v>60</v>
      </c>
      <c r="K143" s="151">
        <v>0.75980000000000003</v>
      </c>
      <c r="M143" t="s">
        <v>173</v>
      </c>
      <c r="N143">
        <v>0.18590000000000001</v>
      </c>
    </row>
    <row r="144" spans="1:14" ht="15.75" thickBot="1">
      <c r="A144" t="str">
        <f t="shared" si="2"/>
        <v/>
      </c>
      <c r="B144" t="s">
        <v>177</v>
      </c>
      <c r="D144" t="s">
        <v>177</v>
      </c>
      <c r="E144">
        <v>0.27939999999999998</v>
      </c>
      <c r="F144">
        <v>258</v>
      </c>
      <c r="J144" s="650"/>
      <c r="K144" s="152">
        <v>69</v>
      </c>
      <c r="M144" t="s">
        <v>174</v>
      </c>
      <c r="N144">
        <v>3.56E-2</v>
      </c>
    </row>
    <row r="145" spans="1:14">
      <c r="A145" t="str">
        <f t="shared" si="2"/>
        <v/>
      </c>
      <c r="B145" t="s">
        <v>178</v>
      </c>
      <c r="D145" t="s">
        <v>178</v>
      </c>
      <c r="E145">
        <v>0.18970000000000001</v>
      </c>
      <c r="F145">
        <v>297</v>
      </c>
      <c r="J145" s="649" t="s">
        <v>377</v>
      </c>
      <c r="K145" s="153">
        <v>0.75570000000000004</v>
      </c>
      <c r="M145" t="s">
        <v>175</v>
      </c>
      <c r="N145">
        <v>0.14990000000000001</v>
      </c>
    </row>
    <row r="146" spans="1:14" ht="15.75" thickBot="1">
      <c r="A146" t="str">
        <f t="shared" si="2"/>
        <v>BAD</v>
      </c>
      <c r="B146" t="s">
        <v>179</v>
      </c>
      <c r="D146" t="s">
        <v>437</v>
      </c>
      <c r="E146">
        <v>0.3417</v>
      </c>
      <c r="F146">
        <v>228</v>
      </c>
      <c r="J146" s="650"/>
      <c r="K146" s="154">
        <v>70</v>
      </c>
      <c r="M146" t="s">
        <v>176</v>
      </c>
      <c r="N146">
        <v>0.73509999999999998</v>
      </c>
    </row>
    <row r="147" spans="1:14">
      <c r="A147" t="str">
        <f t="shared" si="2"/>
        <v/>
      </c>
      <c r="B147" t="s">
        <v>180</v>
      </c>
      <c r="D147" t="s">
        <v>180</v>
      </c>
      <c r="E147">
        <v>0.48270000000000002</v>
      </c>
      <c r="F147">
        <v>178</v>
      </c>
      <c r="J147" s="13" t="s">
        <v>277</v>
      </c>
      <c r="K147" s="155">
        <v>0.75480000000000003</v>
      </c>
      <c r="M147" t="s">
        <v>177</v>
      </c>
      <c r="N147">
        <v>0.27939999999999998</v>
      </c>
    </row>
    <row r="148" spans="1:14" ht="15.75" thickBot="1">
      <c r="A148" t="str">
        <f t="shared" si="2"/>
        <v/>
      </c>
      <c r="B148" t="s">
        <v>181</v>
      </c>
      <c r="D148" t="s">
        <v>181</v>
      </c>
      <c r="E148">
        <v>0.65720000000000001</v>
      </c>
      <c r="F148">
        <v>119</v>
      </c>
      <c r="J148" s="14" t="s">
        <v>427</v>
      </c>
      <c r="K148" s="156">
        <v>71</v>
      </c>
      <c r="M148" t="s">
        <v>178</v>
      </c>
      <c r="N148">
        <v>0.18970000000000001</v>
      </c>
    </row>
    <row r="149" spans="1:14">
      <c r="A149" t="str">
        <f t="shared" si="2"/>
        <v>BAD</v>
      </c>
      <c r="B149" t="s">
        <v>182</v>
      </c>
      <c r="D149" t="s">
        <v>441</v>
      </c>
      <c r="E149">
        <v>0.58169999999999999</v>
      </c>
      <c r="F149">
        <v>144</v>
      </c>
      <c r="J149" s="649" t="s">
        <v>46</v>
      </c>
      <c r="K149" s="157">
        <v>0.75239999999999996</v>
      </c>
      <c r="M149" t="s">
        <v>437</v>
      </c>
      <c r="N149">
        <v>0.3417</v>
      </c>
    </row>
    <row r="150" spans="1:14" ht="15.75" thickBot="1">
      <c r="A150" t="str">
        <f t="shared" si="2"/>
        <v/>
      </c>
      <c r="B150" t="s">
        <v>183</v>
      </c>
      <c r="D150" t="s">
        <v>183</v>
      </c>
      <c r="E150">
        <v>0.3624</v>
      </c>
      <c r="F150">
        <v>220</v>
      </c>
      <c r="J150" s="650"/>
      <c r="K150" s="158">
        <v>72</v>
      </c>
      <c r="M150" t="s">
        <v>180</v>
      </c>
      <c r="N150">
        <v>0.48270000000000002</v>
      </c>
    </row>
    <row r="151" spans="1:14">
      <c r="A151" t="str">
        <f t="shared" si="2"/>
        <v/>
      </c>
      <c r="B151" t="s">
        <v>184</v>
      </c>
      <c r="D151" t="s">
        <v>184</v>
      </c>
      <c r="E151">
        <v>0.59989999999999999</v>
      </c>
      <c r="F151">
        <v>134</v>
      </c>
      <c r="J151" s="13" t="s">
        <v>165</v>
      </c>
      <c r="K151" s="159">
        <v>0.75139999999999996</v>
      </c>
      <c r="M151" t="s">
        <v>181</v>
      </c>
      <c r="N151">
        <v>0.65720000000000001</v>
      </c>
    </row>
    <row r="152" spans="1:14" ht="15.75" thickBot="1">
      <c r="A152" t="str">
        <f t="shared" si="2"/>
        <v/>
      </c>
      <c r="B152" t="s">
        <v>185</v>
      </c>
      <c r="D152" t="s">
        <v>185</v>
      </c>
      <c r="E152">
        <v>0.57069999999999999</v>
      </c>
      <c r="F152">
        <v>149</v>
      </c>
      <c r="J152" s="14" t="s">
        <v>439</v>
      </c>
      <c r="K152" s="160">
        <v>73</v>
      </c>
      <c r="M152" t="s">
        <v>441</v>
      </c>
      <c r="N152">
        <v>0.58169999999999999</v>
      </c>
    </row>
    <row r="153" spans="1:14">
      <c r="A153" t="str">
        <f t="shared" si="2"/>
        <v/>
      </c>
      <c r="B153" t="s">
        <v>186</v>
      </c>
      <c r="D153" t="s">
        <v>186</v>
      </c>
      <c r="E153">
        <v>0.86419999999999997</v>
      </c>
      <c r="F153">
        <v>30</v>
      </c>
      <c r="J153" s="649" t="s">
        <v>128</v>
      </c>
      <c r="K153" s="161">
        <v>0.74560000000000004</v>
      </c>
      <c r="M153" t="s">
        <v>183</v>
      </c>
      <c r="N153">
        <v>0.3624</v>
      </c>
    </row>
    <row r="154" spans="1:14" ht="15.75" thickBot="1">
      <c r="A154" t="str">
        <f t="shared" si="2"/>
        <v/>
      </c>
      <c r="B154" t="s">
        <v>187</v>
      </c>
      <c r="D154" t="s">
        <v>187</v>
      </c>
      <c r="E154">
        <v>0.29520000000000002</v>
      </c>
      <c r="F154">
        <v>249</v>
      </c>
      <c r="J154" s="650"/>
      <c r="K154" s="162">
        <v>74</v>
      </c>
      <c r="M154" t="s">
        <v>184</v>
      </c>
      <c r="N154">
        <v>0.59989999999999999</v>
      </c>
    </row>
    <row r="155" spans="1:14">
      <c r="A155" t="str">
        <f t="shared" si="2"/>
        <v/>
      </c>
      <c r="B155" t="s">
        <v>188</v>
      </c>
      <c r="D155" t="s">
        <v>188</v>
      </c>
      <c r="E155">
        <v>7.5899999999999995E-2</v>
      </c>
      <c r="F155">
        <v>352</v>
      </c>
      <c r="J155" s="649" t="s">
        <v>104</v>
      </c>
      <c r="K155" s="163">
        <v>0.74460000000000004</v>
      </c>
      <c r="M155" t="s">
        <v>185</v>
      </c>
      <c r="N155">
        <v>0.57069999999999999</v>
      </c>
    </row>
    <row r="156" spans="1:14" ht="15.75" thickBot="1">
      <c r="A156" t="str">
        <f t="shared" si="2"/>
        <v/>
      </c>
      <c r="B156" t="s">
        <v>189</v>
      </c>
      <c r="D156" t="s">
        <v>189</v>
      </c>
      <c r="E156">
        <v>0.86240000000000006</v>
      </c>
      <c r="F156">
        <v>32</v>
      </c>
      <c r="J156" s="650"/>
      <c r="K156" s="164">
        <v>75</v>
      </c>
      <c r="M156" t="s">
        <v>186</v>
      </c>
      <c r="N156">
        <v>0.86419999999999997</v>
      </c>
    </row>
    <row r="157" spans="1:14" ht="15.75" thickBot="1">
      <c r="A157" t="str">
        <f t="shared" si="2"/>
        <v/>
      </c>
      <c r="B157" t="s">
        <v>190</v>
      </c>
      <c r="D157" t="s">
        <v>190</v>
      </c>
      <c r="E157">
        <v>0.14149999999999999</v>
      </c>
      <c r="F157">
        <v>331</v>
      </c>
      <c r="J157" s="63" t="s">
        <v>23</v>
      </c>
      <c r="K157" s="64" t="s">
        <v>417</v>
      </c>
      <c r="M157" t="s">
        <v>187</v>
      </c>
      <c r="N157">
        <v>0.29520000000000002</v>
      </c>
    </row>
    <row r="158" spans="1:14">
      <c r="A158" t="str">
        <f t="shared" si="2"/>
        <v/>
      </c>
      <c r="B158" t="s">
        <v>191</v>
      </c>
      <c r="D158" t="s">
        <v>191</v>
      </c>
      <c r="E158">
        <v>0.28820000000000001</v>
      </c>
      <c r="F158">
        <v>253</v>
      </c>
      <c r="J158" s="649" t="s">
        <v>121</v>
      </c>
      <c r="K158" s="165">
        <v>0.74439999999999995</v>
      </c>
      <c r="M158" t="s">
        <v>188</v>
      </c>
      <c r="N158">
        <v>7.5899999999999995E-2</v>
      </c>
    </row>
    <row r="159" spans="1:14" ht="15.75" thickBot="1">
      <c r="A159" t="str">
        <f t="shared" si="2"/>
        <v/>
      </c>
      <c r="B159" t="s">
        <v>192</v>
      </c>
      <c r="D159" t="s">
        <v>192</v>
      </c>
      <c r="E159">
        <v>0.20680000000000001</v>
      </c>
      <c r="F159">
        <v>291</v>
      </c>
      <c r="J159" s="650"/>
      <c r="K159" s="166">
        <v>76</v>
      </c>
      <c r="M159" t="s">
        <v>189</v>
      </c>
      <c r="N159">
        <v>0.86240000000000006</v>
      </c>
    </row>
    <row r="160" spans="1:14">
      <c r="A160" t="str">
        <f t="shared" si="2"/>
        <v/>
      </c>
      <c r="B160" t="s">
        <v>193</v>
      </c>
      <c r="D160" t="s">
        <v>193</v>
      </c>
      <c r="E160">
        <v>0.58089999999999997</v>
      </c>
      <c r="F160">
        <v>146</v>
      </c>
      <c r="J160" s="13" t="s">
        <v>270</v>
      </c>
      <c r="K160" s="167">
        <v>0.73860000000000003</v>
      </c>
      <c r="M160" t="s">
        <v>190</v>
      </c>
      <c r="N160">
        <v>0.14149999999999999</v>
      </c>
    </row>
    <row r="161" spans="1:14" ht="15.75" thickBot="1">
      <c r="A161" t="str">
        <f t="shared" si="2"/>
        <v/>
      </c>
      <c r="B161" t="s">
        <v>194</v>
      </c>
      <c r="D161" t="s">
        <v>194</v>
      </c>
      <c r="E161">
        <v>0.3952</v>
      </c>
      <c r="F161">
        <v>211</v>
      </c>
      <c r="J161" s="14" t="s">
        <v>404</v>
      </c>
      <c r="K161" s="168">
        <v>77</v>
      </c>
      <c r="M161" t="s">
        <v>191</v>
      </c>
      <c r="N161">
        <v>0.28820000000000001</v>
      </c>
    </row>
    <row r="162" spans="1:14">
      <c r="A162" t="str">
        <f t="shared" si="2"/>
        <v/>
      </c>
      <c r="B162" t="s">
        <v>195</v>
      </c>
      <c r="D162" t="s">
        <v>195</v>
      </c>
      <c r="E162">
        <v>0.68920000000000003</v>
      </c>
      <c r="F162">
        <v>102</v>
      </c>
      <c r="J162" s="649" t="s">
        <v>176</v>
      </c>
      <c r="K162" s="169">
        <v>0.73509999999999998</v>
      </c>
      <c r="M162" t="s">
        <v>192</v>
      </c>
      <c r="N162">
        <v>0.20680000000000001</v>
      </c>
    </row>
    <row r="163" spans="1:14" ht="15.75" thickBot="1">
      <c r="A163" t="str">
        <f t="shared" si="2"/>
        <v/>
      </c>
      <c r="B163" t="s">
        <v>196</v>
      </c>
      <c r="D163" t="s">
        <v>196</v>
      </c>
      <c r="E163">
        <v>0.1018</v>
      </c>
      <c r="F163">
        <v>346</v>
      </c>
      <c r="J163" s="650"/>
      <c r="K163" s="170">
        <v>78</v>
      </c>
      <c r="M163" t="s">
        <v>193</v>
      </c>
      <c r="N163">
        <v>0.58089999999999997</v>
      </c>
    </row>
    <row r="164" spans="1:14">
      <c r="A164" t="str">
        <f t="shared" si="2"/>
        <v/>
      </c>
      <c r="B164" t="s">
        <v>197</v>
      </c>
      <c r="D164" t="s">
        <v>197</v>
      </c>
      <c r="E164">
        <v>0.59219999999999995</v>
      </c>
      <c r="F164">
        <v>139</v>
      </c>
      <c r="J164" s="649" t="s">
        <v>375</v>
      </c>
      <c r="K164" s="171">
        <v>0.73460000000000003</v>
      </c>
      <c r="M164" t="s">
        <v>194</v>
      </c>
      <c r="N164">
        <v>0.3952</v>
      </c>
    </row>
    <row r="165" spans="1:14" ht="15.75" thickBot="1">
      <c r="A165" t="str">
        <f t="shared" si="2"/>
        <v/>
      </c>
      <c r="B165" t="s">
        <v>198</v>
      </c>
      <c r="D165" t="s">
        <v>198</v>
      </c>
      <c r="E165">
        <v>0.2107</v>
      </c>
      <c r="F165">
        <v>289</v>
      </c>
      <c r="J165" s="650"/>
      <c r="K165" s="172">
        <v>79</v>
      </c>
      <c r="M165" t="s">
        <v>195</v>
      </c>
      <c r="N165">
        <v>0.68920000000000003</v>
      </c>
    </row>
    <row r="166" spans="1:14">
      <c r="A166" t="str">
        <f t="shared" si="2"/>
        <v/>
      </c>
      <c r="B166" t="s">
        <v>199</v>
      </c>
      <c r="D166" t="s">
        <v>199</v>
      </c>
      <c r="E166">
        <v>0.90069999999999995</v>
      </c>
      <c r="F166">
        <v>16</v>
      </c>
      <c r="J166" s="13" t="s">
        <v>286</v>
      </c>
      <c r="K166" s="173">
        <v>0.73360000000000003</v>
      </c>
      <c r="M166" t="s">
        <v>196</v>
      </c>
      <c r="N166">
        <v>0.1018</v>
      </c>
    </row>
    <row r="167" spans="1:14" ht="15.75" thickBot="1">
      <c r="A167" t="str">
        <f t="shared" si="2"/>
        <v/>
      </c>
      <c r="B167" t="s">
        <v>200</v>
      </c>
      <c r="D167" t="s">
        <v>200</v>
      </c>
      <c r="E167">
        <v>0.61780000000000002</v>
      </c>
      <c r="F167">
        <v>129</v>
      </c>
      <c r="J167" s="14" t="s">
        <v>434</v>
      </c>
      <c r="K167" s="174">
        <v>80</v>
      </c>
      <c r="M167" t="s">
        <v>197</v>
      </c>
      <c r="N167">
        <v>0.59219999999999995</v>
      </c>
    </row>
    <row r="168" spans="1:14">
      <c r="A168" t="str">
        <f t="shared" si="2"/>
        <v/>
      </c>
      <c r="B168" t="s">
        <v>201</v>
      </c>
      <c r="D168" t="s">
        <v>201</v>
      </c>
      <c r="E168">
        <v>0.33329999999999999</v>
      </c>
      <c r="F168">
        <v>234</v>
      </c>
      <c r="J168" s="649" t="s">
        <v>262</v>
      </c>
      <c r="K168" s="175">
        <v>0.73229999999999995</v>
      </c>
      <c r="M168" t="s">
        <v>198</v>
      </c>
      <c r="N168">
        <v>0.2107</v>
      </c>
    </row>
    <row r="169" spans="1:14" ht="15.75" thickBot="1">
      <c r="A169" t="str">
        <f t="shared" si="2"/>
        <v/>
      </c>
      <c r="B169" t="s">
        <v>202</v>
      </c>
      <c r="D169" t="s">
        <v>202</v>
      </c>
      <c r="E169">
        <v>0.876</v>
      </c>
      <c r="F169">
        <v>26</v>
      </c>
      <c r="J169" s="650"/>
      <c r="K169" s="176">
        <v>81</v>
      </c>
      <c r="M169" t="s">
        <v>199</v>
      </c>
      <c r="N169">
        <v>0.90069999999999995</v>
      </c>
    </row>
    <row r="170" spans="1:14">
      <c r="A170" t="str">
        <f t="shared" si="2"/>
        <v/>
      </c>
      <c r="B170" t="s">
        <v>203</v>
      </c>
      <c r="D170" t="s">
        <v>203</v>
      </c>
      <c r="E170">
        <v>0.40620000000000001</v>
      </c>
      <c r="F170">
        <v>208</v>
      </c>
      <c r="J170" s="649" t="s">
        <v>298</v>
      </c>
      <c r="K170" s="177">
        <v>0.73160000000000003</v>
      </c>
      <c r="M170" t="s">
        <v>200</v>
      </c>
      <c r="N170">
        <v>0.61780000000000002</v>
      </c>
    </row>
    <row r="171" spans="1:14" ht="15.75" thickBot="1">
      <c r="A171" t="str">
        <f t="shared" si="2"/>
        <v/>
      </c>
      <c r="B171" t="s">
        <v>204</v>
      </c>
      <c r="D171" t="s">
        <v>204</v>
      </c>
      <c r="E171">
        <v>0.87209999999999999</v>
      </c>
      <c r="F171">
        <v>28</v>
      </c>
      <c r="J171" s="650"/>
      <c r="K171" s="178">
        <v>82</v>
      </c>
      <c r="M171" t="s">
        <v>201</v>
      </c>
      <c r="N171">
        <v>0.33329999999999999</v>
      </c>
    </row>
    <row r="172" spans="1:14">
      <c r="A172" t="str">
        <f t="shared" si="2"/>
        <v/>
      </c>
      <c r="B172" t="s">
        <v>205</v>
      </c>
      <c r="D172" t="s">
        <v>205</v>
      </c>
      <c r="E172">
        <v>0.6895</v>
      </c>
      <c r="F172">
        <v>101</v>
      </c>
      <c r="J172" s="649" t="s">
        <v>269</v>
      </c>
      <c r="K172" s="179">
        <v>0.72870000000000001</v>
      </c>
      <c r="M172" t="s">
        <v>202</v>
      </c>
      <c r="N172">
        <v>0.876</v>
      </c>
    </row>
    <row r="173" spans="1:14" ht="15.75" thickBot="1">
      <c r="A173" t="str">
        <f t="shared" si="2"/>
        <v/>
      </c>
      <c r="B173" t="s">
        <v>206</v>
      </c>
      <c r="D173" t="s">
        <v>206</v>
      </c>
      <c r="E173">
        <v>0.6149</v>
      </c>
      <c r="F173">
        <v>132</v>
      </c>
      <c r="J173" s="650"/>
      <c r="K173" s="180">
        <v>83</v>
      </c>
      <c r="M173" t="s">
        <v>203</v>
      </c>
      <c r="N173">
        <v>0.40620000000000001</v>
      </c>
    </row>
    <row r="174" spans="1:14">
      <c r="A174" t="str">
        <f t="shared" si="2"/>
        <v/>
      </c>
      <c r="B174" t="s">
        <v>207</v>
      </c>
      <c r="D174" t="s">
        <v>207</v>
      </c>
      <c r="E174">
        <v>0.15379999999999999</v>
      </c>
      <c r="F174">
        <v>316</v>
      </c>
      <c r="J174" s="649" t="s">
        <v>217</v>
      </c>
      <c r="K174" s="181">
        <v>0.72850000000000004</v>
      </c>
      <c r="M174" t="s">
        <v>204</v>
      </c>
      <c r="N174">
        <v>0.87209999999999999</v>
      </c>
    </row>
    <row r="175" spans="1:14" ht="15.75" thickBot="1">
      <c r="A175" t="str">
        <f t="shared" si="2"/>
        <v/>
      </c>
      <c r="B175" t="s">
        <v>208</v>
      </c>
      <c r="D175" t="s">
        <v>208</v>
      </c>
      <c r="E175">
        <v>0.33210000000000001</v>
      </c>
      <c r="F175">
        <v>237</v>
      </c>
      <c r="J175" s="650"/>
      <c r="K175" s="182">
        <v>84</v>
      </c>
      <c r="M175" t="s">
        <v>205</v>
      </c>
      <c r="N175">
        <v>0.6895</v>
      </c>
    </row>
    <row r="176" spans="1:14">
      <c r="A176" t="str">
        <f t="shared" si="2"/>
        <v/>
      </c>
      <c r="B176" t="s">
        <v>209</v>
      </c>
      <c r="D176" t="s">
        <v>209</v>
      </c>
      <c r="E176">
        <v>0.72</v>
      </c>
      <c r="F176">
        <v>88</v>
      </c>
      <c r="J176" s="649" t="s">
        <v>225</v>
      </c>
      <c r="K176" s="183">
        <v>0.72660000000000002</v>
      </c>
      <c r="M176" t="s">
        <v>206</v>
      </c>
      <c r="N176">
        <v>0.6149</v>
      </c>
    </row>
    <row r="177" spans="1:14" ht="15.75" thickBot="1">
      <c r="A177" t="str">
        <f t="shared" si="2"/>
        <v/>
      </c>
      <c r="B177" t="s">
        <v>210</v>
      </c>
      <c r="D177" t="s">
        <v>210</v>
      </c>
      <c r="E177">
        <v>0.70520000000000005</v>
      </c>
      <c r="F177">
        <v>96</v>
      </c>
      <c r="J177" s="650"/>
      <c r="K177" s="184">
        <v>85</v>
      </c>
      <c r="M177" t="s">
        <v>207</v>
      </c>
      <c r="N177">
        <v>0.15379999999999999</v>
      </c>
    </row>
    <row r="178" spans="1:14">
      <c r="A178" t="str">
        <f t="shared" si="2"/>
        <v/>
      </c>
      <c r="B178" t="s">
        <v>211</v>
      </c>
      <c r="D178" t="s">
        <v>211</v>
      </c>
      <c r="E178">
        <v>0.1681</v>
      </c>
      <c r="F178">
        <v>308</v>
      </c>
      <c r="J178" s="13" t="s">
        <v>101</v>
      </c>
      <c r="K178" s="185">
        <v>0.72570000000000001</v>
      </c>
      <c r="M178" t="s">
        <v>208</v>
      </c>
      <c r="N178">
        <v>0.33210000000000001</v>
      </c>
    </row>
    <row r="179" spans="1:14" ht="15.75" thickBot="1">
      <c r="A179" t="str">
        <f t="shared" si="2"/>
        <v/>
      </c>
      <c r="B179" t="s">
        <v>212</v>
      </c>
      <c r="D179" t="s">
        <v>212</v>
      </c>
      <c r="E179">
        <v>0.62309999999999999</v>
      </c>
      <c r="F179">
        <v>126</v>
      </c>
      <c r="J179" s="14" t="s">
        <v>439</v>
      </c>
      <c r="K179" s="186">
        <v>86</v>
      </c>
      <c r="M179" t="s">
        <v>209</v>
      </c>
      <c r="N179">
        <v>0.72</v>
      </c>
    </row>
    <row r="180" spans="1:14">
      <c r="A180" t="str">
        <f t="shared" si="2"/>
        <v/>
      </c>
      <c r="B180" t="s">
        <v>213</v>
      </c>
      <c r="D180" t="s">
        <v>213</v>
      </c>
      <c r="E180">
        <v>0.67769999999999997</v>
      </c>
      <c r="F180">
        <v>107</v>
      </c>
      <c r="J180" s="649" t="s">
        <v>170</v>
      </c>
      <c r="K180" s="187">
        <v>0.72130000000000005</v>
      </c>
      <c r="M180" t="s">
        <v>210</v>
      </c>
      <c r="N180">
        <v>0.70520000000000005</v>
      </c>
    </row>
    <row r="181" spans="1:14" ht="15.75" thickBot="1">
      <c r="A181" t="str">
        <f t="shared" si="2"/>
        <v/>
      </c>
      <c r="B181" t="s">
        <v>214</v>
      </c>
      <c r="D181" t="s">
        <v>214</v>
      </c>
      <c r="E181">
        <v>0.4335</v>
      </c>
      <c r="F181">
        <v>195</v>
      </c>
      <c r="J181" s="650"/>
      <c r="K181" s="188">
        <v>87</v>
      </c>
      <c r="M181" t="s">
        <v>211</v>
      </c>
      <c r="N181">
        <v>0.1681</v>
      </c>
    </row>
    <row r="182" spans="1:14">
      <c r="A182" t="str">
        <f t="shared" si="2"/>
        <v/>
      </c>
      <c r="B182" t="s">
        <v>215</v>
      </c>
      <c r="D182" t="s">
        <v>215</v>
      </c>
      <c r="E182">
        <v>0.14879999999999999</v>
      </c>
      <c r="F182">
        <v>322</v>
      </c>
      <c r="J182" s="649" t="s">
        <v>209</v>
      </c>
      <c r="K182" s="189">
        <v>0.72</v>
      </c>
      <c r="M182" t="s">
        <v>212</v>
      </c>
      <c r="N182">
        <v>0.62309999999999999</v>
      </c>
    </row>
    <row r="183" spans="1:14" ht="15.75" thickBot="1">
      <c r="A183" t="str">
        <f t="shared" si="2"/>
        <v/>
      </c>
      <c r="B183" t="s">
        <v>216</v>
      </c>
      <c r="D183" t="s">
        <v>216</v>
      </c>
      <c r="E183">
        <v>0.68789999999999996</v>
      </c>
      <c r="F183">
        <v>103</v>
      </c>
      <c r="J183" s="650"/>
      <c r="K183" s="190">
        <v>88</v>
      </c>
      <c r="M183" t="s">
        <v>213</v>
      </c>
      <c r="N183">
        <v>0.67769999999999997</v>
      </c>
    </row>
    <row r="184" spans="1:14">
      <c r="A184" t="str">
        <f t="shared" si="2"/>
        <v/>
      </c>
      <c r="B184" t="s">
        <v>217</v>
      </c>
      <c r="D184" t="s">
        <v>217</v>
      </c>
      <c r="E184">
        <v>0.72850000000000004</v>
      </c>
      <c r="F184">
        <v>84</v>
      </c>
      <c r="J184" s="13" t="s">
        <v>303</v>
      </c>
      <c r="K184" s="191">
        <v>0.71789999999999998</v>
      </c>
      <c r="M184" t="s">
        <v>214</v>
      </c>
      <c r="N184">
        <v>0.4335</v>
      </c>
    </row>
    <row r="185" spans="1:14" ht="15.75" thickBot="1">
      <c r="A185" t="str">
        <f t="shared" si="2"/>
        <v/>
      </c>
      <c r="B185" t="s">
        <v>218</v>
      </c>
      <c r="D185" t="s">
        <v>218</v>
      </c>
      <c r="E185">
        <v>0.2094</v>
      </c>
      <c r="F185">
        <v>290</v>
      </c>
      <c r="J185" s="14" t="s">
        <v>422</v>
      </c>
      <c r="K185" s="192">
        <v>89</v>
      </c>
      <c r="M185" t="s">
        <v>215</v>
      </c>
      <c r="N185">
        <v>0.14879999999999999</v>
      </c>
    </row>
    <row r="186" spans="1:14">
      <c r="A186" t="str">
        <f t="shared" si="2"/>
        <v/>
      </c>
      <c r="B186" t="s">
        <v>219</v>
      </c>
      <c r="D186" t="s">
        <v>219</v>
      </c>
      <c r="E186">
        <v>0.29320000000000002</v>
      </c>
      <c r="F186">
        <v>251</v>
      </c>
      <c r="J186" s="13" t="s">
        <v>388</v>
      </c>
      <c r="K186" s="193">
        <v>0.71479999999999999</v>
      </c>
      <c r="M186" t="s">
        <v>216</v>
      </c>
      <c r="N186">
        <v>0.68789999999999996</v>
      </c>
    </row>
    <row r="187" spans="1:14" ht="15.75" thickBot="1">
      <c r="A187" t="str">
        <f t="shared" si="2"/>
        <v/>
      </c>
      <c r="B187" t="s">
        <v>220</v>
      </c>
      <c r="D187" t="s">
        <v>220</v>
      </c>
      <c r="E187">
        <v>0.65839999999999999</v>
      </c>
      <c r="F187">
        <v>117</v>
      </c>
      <c r="J187" s="14" t="s">
        <v>425</v>
      </c>
      <c r="K187" s="194">
        <v>90</v>
      </c>
      <c r="M187" t="s">
        <v>217</v>
      </c>
      <c r="N187">
        <v>0.72850000000000004</v>
      </c>
    </row>
    <row r="188" spans="1:14">
      <c r="A188" t="str">
        <f t="shared" si="2"/>
        <v/>
      </c>
      <c r="B188" t="s">
        <v>221</v>
      </c>
      <c r="D188" t="s">
        <v>221</v>
      </c>
      <c r="E188">
        <v>0.64880000000000004</v>
      </c>
      <c r="F188">
        <v>121</v>
      </c>
      <c r="J188" s="649" t="s">
        <v>352</v>
      </c>
      <c r="K188" s="195">
        <v>0.71299999999999997</v>
      </c>
      <c r="M188" t="s">
        <v>218</v>
      </c>
      <c r="N188">
        <v>0.2094</v>
      </c>
    </row>
    <row r="189" spans="1:14" ht="15.75" thickBot="1">
      <c r="A189" t="str">
        <f t="shared" si="2"/>
        <v/>
      </c>
      <c r="B189" t="s">
        <v>222</v>
      </c>
      <c r="D189" t="s">
        <v>222</v>
      </c>
      <c r="E189">
        <v>0.34189999999999998</v>
      </c>
      <c r="F189">
        <v>227</v>
      </c>
      <c r="J189" s="650"/>
      <c r="K189" s="196">
        <v>91</v>
      </c>
      <c r="M189" t="s">
        <v>219</v>
      </c>
      <c r="N189">
        <v>0.29320000000000002</v>
      </c>
    </row>
    <row r="190" spans="1:14">
      <c r="A190" t="str">
        <f t="shared" si="2"/>
        <v/>
      </c>
      <c r="B190" t="s">
        <v>223</v>
      </c>
      <c r="D190" t="s">
        <v>223</v>
      </c>
      <c r="E190">
        <v>0.84109999999999996</v>
      </c>
      <c r="F190">
        <v>44</v>
      </c>
      <c r="J190" s="649" t="s">
        <v>247</v>
      </c>
      <c r="K190" s="197">
        <v>0.71260000000000001</v>
      </c>
      <c r="M190" t="s">
        <v>220</v>
      </c>
      <c r="N190">
        <v>0.65839999999999999</v>
      </c>
    </row>
    <row r="191" spans="1:14" ht="15.75" thickBot="1">
      <c r="A191" t="str">
        <f t="shared" si="2"/>
        <v/>
      </c>
      <c r="B191" t="s">
        <v>224</v>
      </c>
      <c r="D191" t="s">
        <v>224</v>
      </c>
      <c r="E191">
        <v>0.1336</v>
      </c>
      <c r="F191">
        <v>338</v>
      </c>
      <c r="J191" s="650"/>
      <c r="K191" s="198">
        <v>92</v>
      </c>
      <c r="M191" t="s">
        <v>222</v>
      </c>
      <c r="N191">
        <v>0.34189999999999998</v>
      </c>
    </row>
    <row r="192" spans="1:14">
      <c r="A192" t="str">
        <f t="shared" si="2"/>
        <v/>
      </c>
      <c r="B192" t="s">
        <v>225</v>
      </c>
      <c r="D192" t="s">
        <v>225</v>
      </c>
      <c r="E192">
        <v>0.72660000000000002</v>
      </c>
      <c r="F192">
        <v>85</v>
      </c>
      <c r="J192" s="649" t="s">
        <v>239</v>
      </c>
      <c r="K192" s="199">
        <v>0.71189999999999998</v>
      </c>
      <c r="M192" t="s">
        <v>223</v>
      </c>
      <c r="N192">
        <v>0.84109999999999996</v>
      </c>
    </row>
    <row r="193" spans="1:14" ht="15.75" thickBot="1">
      <c r="A193" t="str">
        <f t="shared" si="2"/>
        <v/>
      </c>
      <c r="B193" t="s">
        <v>226</v>
      </c>
      <c r="D193" t="s">
        <v>226</v>
      </c>
      <c r="E193">
        <v>0.51480000000000004</v>
      </c>
      <c r="F193">
        <v>165</v>
      </c>
      <c r="J193" s="650"/>
      <c r="K193" s="200">
        <v>93</v>
      </c>
      <c r="M193" t="s">
        <v>224</v>
      </c>
      <c r="N193">
        <v>0.1336</v>
      </c>
    </row>
    <row r="194" spans="1:14">
      <c r="A194" t="str">
        <f t="shared" si="2"/>
        <v/>
      </c>
      <c r="B194" t="s">
        <v>227</v>
      </c>
      <c r="D194" t="s">
        <v>227</v>
      </c>
      <c r="E194">
        <v>0.3306</v>
      </c>
      <c r="F194">
        <v>239</v>
      </c>
      <c r="J194" s="649" t="s">
        <v>284</v>
      </c>
      <c r="K194" s="201">
        <v>0.7056</v>
      </c>
      <c r="M194" t="s">
        <v>225</v>
      </c>
      <c r="N194">
        <v>0.72660000000000002</v>
      </c>
    </row>
    <row r="195" spans="1:14" ht="15.75" thickBot="1">
      <c r="A195" t="str">
        <f t="shared" ref="A195:A258" si="3">IF(B195=D195,"","BAD")</f>
        <v/>
      </c>
      <c r="B195" t="s">
        <v>228</v>
      </c>
      <c r="D195" t="s">
        <v>228</v>
      </c>
      <c r="E195">
        <v>0.80669999999999997</v>
      </c>
      <c r="F195">
        <v>58</v>
      </c>
      <c r="J195" s="650"/>
      <c r="K195" s="202">
        <v>94</v>
      </c>
      <c r="M195" t="s">
        <v>226</v>
      </c>
      <c r="N195">
        <v>0.51480000000000004</v>
      </c>
    </row>
    <row r="196" spans="1:14">
      <c r="A196" t="str">
        <f t="shared" si="3"/>
        <v/>
      </c>
      <c r="B196" t="s">
        <v>229</v>
      </c>
      <c r="D196" t="s">
        <v>229</v>
      </c>
      <c r="E196">
        <v>0.17860000000000001</v>
      </c>
      <c r="F196">
        <v>301</v>
      </c>
      <c r="J196" s="649" t="s">
        <v>69</v>
      </c>
      <c r="K196" s="203">
        <v>0.70530000000000004</v>
      </c>
      <c r="M196" t="s">
        <v>227</v>
      </c>
      <c r="N196">
        <v>0.3306</v>
      </c>
    </row>
    <row r="197" spans="1:14" ht="15.75" thickBot="1">
      <c r="A197" t="str">
        <f t="shared" si="3"/>
        <v/>
      </c>
      <c r="B197" t="s">
        <v>230</v>
      </c>
      <c r="D197" t="s">
        <v>230</v>
      </c>
      <c r="E197">
        <v>0.16209999999999999</v>
      </c>
      <c r="F197">
        <v>310</v>
      </c>
      <c r="J197" s="650"/>
      <c r="K197" s="204">
        <v>95</v>
      </c>
      <c r="M197" t="s">
        <v>228</v>
      </c>
      <c r="N197">
        <v>0.80669999999999997</v>
      </c>
    </row>
    <row r="198" spans="1:14">
      <c r="A198" t="str">
        <f t="shared" si="3"/>
        <v/>
      </c>
      <c r="B198" t="s">
        <v>231</v>
      </c>
      <c r="D198" t="s">
        <v>231</v>
      </c>
      <c r="E198">
        <v>0.40720000000000001</v>
      </c>
      <c r="F198">
        <v>207</v>
      </c>
      <c r="J198" s="649" t="s">
        <v>210</v>
      </c>
      <c r="K198" s="205">
        <v>0.70520000000000005</v>
      </c>
      <c r="M198" t="s">
        <v>229</v>
      </c>
      <c r="N198">
        <v>0.17860000000000001</v>
      </c>
    </row>
    <row r="199" spans="1:14" ht="15.75" thickBot="1">
      <c r="A199" t="str">
        <f t="shared" si="3"/>
        <v/>
      </c>
      <c r="B199" t="s">
        <v>232</v>
      </c>
      <c r="D199" t="s">
        <v>232</v>
      </c>
      <c r="E199">
        <v>8.1600000000000006E-2</v>
      </c>
      <c r="F199">
        <v>350</v>
      </c>
      <c r="J199" s="650"/>
      <c r="K199" s="206">
        <v>96</v>
      </c>
      <c r="M199" t="s">
        <v>230</v>
      </c>
      <c r="N199">
        <v>0.16209999999999999</v>
      </c>
    </row>
    <row r="200" spans="1:14">
      <c r="A200" t="str">
        <f t="shared" si="3"/>
        <v/>
      </c>
      <c r="B200" t="s">
        <v>233</v>
      </c>
      <c r="D200" t="s">
        <v>233</v>
      </c>
      <c r="E200">
        <v>0.37780000000000002</v>
      </c>
      <c r="F200">
        <v>215</v>
      </c>
      <c r="J200" s="649" t="s">
        <v>380</v>
      </c>
      <c r="K200" s="207">
        <v>0.70489999999999997</v>
      </c>
      <c r="M200" t="s">
        <v>231</v>
      </c>
      <c r="N200">
        <v>0.40720000000000001</v>
      </c>
    </row>
    <row r="201" spans="1:14" ht="15.75" thickBot="1">
      <c r="A201" t="str">
        <f t="shared" si="3"/>
        <v/>
      </c>
      <c r="B201" t="s">
        <v>234</v>
      </c>
      <c r="D201" t="s">
        <v>234</v>
      </c>
      <c r="E201">
        <v>0.13350000000000001</v>
      </c>
      <c r="F201">
        <v>339</v>
      </c>
      <c r="J201" s="650"/>
      <c r="K201" s="208">
        <v>97</v>
      </c>
      <c r="M201" t="s">
        <v>232</v>
      </c>
      <c r="N201">
        <v>8.1600000000000006E-2</v>
      </c>
    </row>
    <row r="202" spans="1:14">
      <c r="A202" t="str">
        <f t="shared" si="3"/>
        <v/>
      </c>
      <c r="B202" t="s">
        <v>235</v>
      </c>
      <c r="D202" t="s">
        <v>235</v>
      </c>
      <c r="E202">
        <v>0.93959999999999999</v>
      </c>
      <c r="F202">
        <v>7</v>
      </c>
      <c r="J202" s="649" t="s">
        <v>68</v>
      </c>
      <c r="K202" s="209">
        <v>0.69950000000000001</v>
      </c>
      <c r="M202" t="s">
        <v>233</v>
      </c>
      <c r="N202">
        <v>0.37780000000000002</v>
      </c>
    </row>
    <row r="203" spans="1:14" ht="15.75" thickBot="1">
      <c r="A203" t="str">
        <f t="shared" si="3"/>
        <v/>
      </c>
      <c r="B203" t="s">
        <v>236</v>
      </c>
      <c r="D203" t="s">
        <v>236</v>
      </c>
      <c r="E203">
        <v>0.27410000000000001</v>
      </c>
      <c r="F203">
        <v>263</v>
      </c>
      <c r="J203" s="650"/>
      <c r="K203" s="210">
        <v>98</v>
      </c>
      <c r="M203" t="s">
        <v>234</v>
      </c>
      <c r="N203">
        <v>0.13350000000000001</v>
      </c>
    </row>
    <row r="204" spans="1:14">
      <c r="A204" t="str">
        <f t="shared" si="3"/>
        <v/>
      </c>
      <c r="B204" t="s">
        <v>237</v>
      </c>
      <c r="D204" t="s">
        <v>237</v>
      </c>
      <c r="E204">
        <v>0.1077</v>
      </c>
      <c r="F204">
        <v>343</v>
      </c>
      <c r="J204" s="649" t="s">
        <v>335</v>
      </c>
      <c r="K204" s="211">
        <v>0.69899999999999995</v>
      </c>
      <c r="M204" t="s">
        <v>235</v>
      </c>
      <c r="N204">
        <v>0.93959999999999999</v>
      </c>
    </row>
    <row r="205" spans="1:14" ht="15.75" thickBot="1">
      <c r="A205" t="str">
        <f t="shared" si="3"/>
        <v/>
      </c>
      <c r="B205" t="s">
        <v>238</v>
      </c>
      <c r="D205" t="s">
        <v>238</v>
      </c>
      <c r="E205">
        <v>0.41549999999999998</v>
      </c>
      <c r="F205">
        <v>203</v>
      </c>
      <c r="J205" s="650"/>
      <c r="K205" s="212">
        <v>99</v>
      </c>
      <c r="M205" t="s">
        <v>236</v>
      </c>
      <c r="N205">
        <v>0.27410000000000001</v>
      </c>
    </row>
    <row r="206" spans="1:14">
      <c r="A206" t="str">
        <f t="shared" si="3"/>
        <v/>
      </c>
      <c r="B206" t="s">
        <v>239</v>
      </c>
      <c r="D206" t="s">
        <v>239</v>
      </c>
      <c r="E206">
        <v>0.71189999999999998</v>
      </c>
      <c r="F206">
        <v>93</v>
      </c>
      <c r="J206" s="13" t="s">
        <v>205</v>
      </c>
      <c r="K206" s="213">
        <v>0.6895</v>
      </c>
      <c r="M206" t="s">
        <v>237</v>
      </c>
      <c r="N206">
        <v>0.1077</v>
      </c>
    </row>
    <row r="207" spans="1:14" ht="15.75" thickBot="1">
      <c r="A207" t="str">
        <f t="shared" si="3"/>
        <v/>
      </c>
      <c r="B207" t="s">
        <v>240</v>
      </c>
      <c r="D207" t="s">
        <v>240</v>
      </c>
      <c r="E207">
        <v>0.39539999999999997</v>
      </c>
      <c r="F207">
        <v>210</v>
      </c>
      <c r="J207" s="14" t="s">
        <v>413</v>
      </c>
      <c r="K207" s="214">
        <v>100</v>
      </c>
      <c r="M207" t="s">
        <v>435</v>
      </c>
      <c r="N207">
        <v>0.64880000000000004</v>
      </c>
    </row>
    <row r="208" spans="1:14" ht="15.75" thickBot="1">
      <c r="A208" t="str">
        <f t="shared" si="3"/>
        <v/>
      </c>
      <c r="B208" t="s">
        <v>241</v>
      </c>
      <c r="D208" t="s">
        <v>241</v>
      </c>
      <c r="E208">
        <v>0.80369999999999997</v>
      </c>
      <c r="F208">
        <v>59</v>
      </c>
      <c r="J208" s="63" t="s">
        <v>23</v>
      </c>
      <c r="K208" s="64" t="s">
        <v>417</v>
      </c>
      <c r="M208" t="s">
        <v>238</v>
      </c>
      <c r="N208">
        <v>0.41549999999999998</v>
      </c>
    </row>
    <row r="209" spans="1:14">
      <c r="A209" t="str">
        <f t="shared" si="3"/>
        <v/>
      </c>
      <c r="B209" t="s">
        <v>242</v>
      </c>
      <c r="D209" t="s">
        <v>242</v>
      </c>
      <c r="E209">
        <v>0.29609999999999997</v>
      </c>
      <c r="F209">
        <v>248</v>
      </c>
      <c r="J209" s="649" t="s">
        <v>87</v>
      </c>
      <c r="K209" s="215">
        <v>0.6895</v>
      </c>
      <c r="M209" t="s">
        <v>239</v>
      </c>
      <c r="N209">
        <v>0.71189999999999998</v>
      </c>
    </row>
    <row r="210" spans="1:14" ht="15.75" thickBot="1">
      <c r="A210" t="str">
        <f t="shared" si="3"/>
        <v/>
      </c>
      <c r="B210" t="s">
        <v>243</v>
      </c>
      <c r="D210" t="s">
        <v>243</v>
      </c>
      <c r="E210">
        <v>0.21829999999999999</v>
      </c>
      <c r="F210">
        <v>285</v>
      </c>
      <c r="J210" s="650"/>
      <c r="K210" s="216">
        <v>101</v>
      </c>
      <c r="M210" t="s">
        <v>240</v>
      </c>
      <c r="N210">
        <v>0.39539999999999997</v>
      </c>
    </row>
    <row r="211" spans="1:14">
      <c r="A211" t="str">
        <f t="shared" si="3"/>
        <v/>
      </c>
      <c r="B211" t="s">
        <v>244</v>
      </c>
      <c r="D211" t="s">
        <v>244</v>
      </c>
      <c r="E211">
        <v>0.36840000000000001</v>
      </c>
      <c r="F211">
        <v>218</v>
      </c>
      <c r="J211" s="649" t="s">
        <v>195</v>
      </c>
      <c r="K211" s="217">
        <v>0.68920000000000003</v>
      </c>
      <c r="M211" t="s">
        <v>241</v>
      </c>
      <c r="N211">
        <v>0.80369999999999997</v>
      </c>
    </row>
    <row r="212" spans="1:14" ht="15.75" thickBot="1">
      <c r="A212" t="str">
        <f t="shared" si="3"/>
        <v/>
      </c>
      <c r="B212" t="s">
        <v>245</v>
      </c>
      <c r="D212" t="s">
        <v>245</v>
      </c>
      <c r="E212">
        <v>0.35599999999999998</v>
      </c>
      <c r="F212">
        <v>223</v>
      </c>
      <c r="J212" s="650"/>
      <c r="K212" s="218">
        <v>102</v>
      </c>
      <c r="M212" t="s">
        <v>242</v>
      </c>
      <c r="N212">
        <v>0.29609999999999997</v>
      </c>
    </row>
    <row r="213" spans="1:14">
      <c r="A213" t="str">
        <f t="shared" si="3"/>
        <v/>
      </c>
      <c r="B213" t="s">
        <v>246</v>
      </c>
      <c r="D213" t="s">
        <v>246</v>
      </c>
      <c r="E213">
        <v>0.5232</v>
      </c>
      <c r="F213">
        <v>163</v>
      </c>
      <c r="J213" s="13" t="s">
        <v>216</v>
      </c>
      <c r="K213" s="217">
        <v>0.68789999999999996</v>
      </c>
      <c r="M213" t="s">
        <v>243</v>
      </c>
      <c r="N213">
        <v>0.21829999999999999</v>
      </c>
    </row>
    <row r="214" spans="1:14" ht="15.75" thickBot="1">
      <c r="A214" t="str">
        <f t="shared" si="3"/>
        <v/>
      </c>
      <c r="B214" t="s">
        <v>247</v>
      </c>
      <c r="D214" t="s">
        <v>247</v>
      </c>
      <c r="E214">
        <v>0.71260000000000001</v>
      </c>
      <c r="F214">
        <v>92</v>
      </c>
      <c r="J214" s="14" t="s">
        <v>432</v>
      </c>
      <c r="K214" s="218">
        <v>103</v>
      </c>
      <c r="M214" t="s">
        <v>244</v>
      </c>
      <c r="N214">
        <v>0.36840000000000001</v>
      </c>
    </row>
    <row r="215" spans="1:14">
      <c r="A215" t="str">
        <f t="shared" si="3"/>
        <v/>
      </c>
      <c r="B215" t="s">
        <v>248</v>
      </c>
      <c r="D215" t="s">
        <v>248</v>
      </c>
      <c r="E215">
        <v>0.5252</v>
      </c>
      <c r="F215">
        <v>162</v>
      </c>
      <c r="J215" s="649" t="s">
        <v>374</v>
      </c>
      <c r="K215" s="217">
        <v>0.68700000000000006</v>
      </c>
      <c r="M215" t="s">
        <v>245</v>
      </c>
      <c r="N215">
        <v>0.35599999999999998</v>
      </c>
    </row>
    <row r="216" spans="1:14" ht="15.75" thickBot="1">
      <c r="A216" t="str">
        <f t="shared" si="3"/>
        <v/>
      </c>
      <c r="B216" t="s">
        <v>249</v>
      </c>
      <c r="D216" t="s">
        <v>249</v>
      </c>
      <c r="E216">
        <v>0.14510000000000001</v>
      </c>
      <c r="F216">
        <v>328</v>
      </c>
      <c r="J216" s="650"/>
      <c r="K216" s="218">
        <v>104</v>
      </c>
      <c r="M216" t="s">
        <v>246</v>
      </c>
      <c r="N216">
        <v>0.5232</v>
      </c>
    </row>
    <row r="217" spans="1:14">
      <c r="A217" t="str">
        <f t="shared" si="3"/>
        <v/>
      </c>
      <c r="B217" t="s">
        <v>250</v>
      </c>
      <c r="D217" t="s">
        <v>250</v>
      </c>
      <c r="E217">
        <v>0.89629999999999999</v>
      </c>
      <c r="F217">
        <v>17</v>
      </c>
      <c r="J217" s="649" t="s">
        <v>436</v>
      </c>
      <c r="K217" s="217">
        <v>0.68630000000000002</v>
      </c>
      <c r="M217" t="s">
        <v>247</v>
      </c>
      <c r="N217">
        <v>0.71260000000000001</v>
      </c>
    </row>
    <row r="218" spans="1:14" ht="15.75" thickBot="1">
      <c r="A218" t="str">
        <f t="shared" si="3"/>
        <v/>
      </c>
      <c r="B218" t="s">
        <v>251</v>
      </c>
      <c r="D218" t="s">
        <v>251</v>
      </c>
      <c r="E218">
        <v>0.36120000000000002</v>
      </c>
      <c r="F218">
        <v>221</v>
      </c>
      <c r="J218" s="650"/>
      <c r="K218" s="218">
        <v>105</v>
      </c>
      <c r="M218" t="s">
        <v>248</v>
      </c>
      <c r="N218">
        <v>0.5252</v>
      </c>
    </row>
    <row r="219" spans="1:14">
      <c r="A219" t="str">
        <f t="shared" si="3"/>
        <v/>
      </c>
      <c r="B219" t="s">
        <v>252</v>
      </c>
      <c r="D219" t="s">
        <v>252</v>
      </c>
      <c r="E219">
        <v>0.25</v>
      </c>
      <c r="F219">
        <v>276</v>
      </c>
      <c r="J219" s="649" t="s">
        <v>317</v>
      </c>
      <c r="K219" s="217">
        <v>0.68389999999999995</v>
      </c>
      <c r="M219" t="s">
        <v>249</v>
      </c>
      <c r="N219">
        <v>0.14510000000000001</v>
      </c>
    </row>
    <row r="220" spans="1:14" ht="15.75" thickBot="1">
      <c r="A220" t="str">
        <f t="shared" si="3"/>
        <v/>
      </c>
      <c r="B220" t="s">
        <v>253</v>
      </c>
      <c r="D220" t="s">
        <v>253</v>
      </c>
      <c r="E220">
        <v>0.84219999999999995</v>
      </c>
      <c r="F220">
        <v>42</v>
      </c>
      <c r="J220" s="650"/>
      <c r="K220" s="218">
        <v>106</v>
      </c>
      <c r="M220" t="s">
        <v>250</v>
      </c>
      <c r="N220">
        <v>0.89629999999999999</v>
      </c>
    </row>
    <row r="221" spans="1:14">
      <c r="A221" t="str">
        <f t="shared" si="3"/>
        <v/>
      </c>
      <c r="B221" t="s">
        <v>254</v>
      </c>
      <c r="D221" t="s">
        <v>254</v>
      </c>
      <c r="E221">
        <v>0.83640000000000003</v>
      </c>
      <c r="F221">
        <v>46</v>
      </c>
      <c r="J221" s="649" t="s">
        <v>213</v>
      </c>
      <c r="K221" s="217">
        <v>0.67769999999999997</v>
      </c>
      <c r="M221" t="s">
        <v>251</v>
      </c>
      <c r="N221">
        <v>0.36120000000000002</v>
      </c>
    </row>
    <row r="222" spans="1:14" ht="15.75" thickBot="1">
      <c r="A222" t="str">
        <f t="shared" si="3"/>
        <v/>
      </c>
      <c r="B222" t="s">
        <v>255</v>
      </c>
      <c r="D222" t="s">
        <v>255</v>
      </c>
      <c r="E222">
        <v>0.84409999999999996</v>
      </c>
      <c r="F222">
        <v>41</v>
      </c>
      <c r="J222" s="650"/>
      <c r="K222" s="218">
        <v>107</v>
      </c>
      <c r="M222" t="s">
        <v>252</v>
      </c>
      <c r="N222">
        <v>0.25</v>
      </c>
    </row>
    <row r="223" spans="1:14">
      <c r="A223" t="str">
        <f t="shared" si="3"/>
        <v/>
      </c>
      <c r="B223" t="s">
        <v>256</v>
      </c>
      <c r="D223" t="s">
        <v>256</v>
      </c>
      <c r="E223">
        <v>0.15129999999999999</v>
      </c>
      <c r="F223">
        <v>320</v>
      </c>
      <c r="J223" s="649" t="s">
        <v>139</v>
      </c>
      <c r="K223" s="217">
        <v>0.67500000000000004</v>
      </c>
      <c r="M223" t="s">
        <v>253</v>
      </c>
      <c r="N223">
        <v>0.84219999999999995</v>
      </c>
    </row>
    <row r="224" spans="1:14" ht="15.75" thickBot="1">
      <c r="A224" t="str">
        <f t="shared" si="3"/>
        <v/>
      </c>
      <c r="B224" t="s">
        <v>257</v>
      </c>
      <c r="D224" t="s">
        <v>257</v>
      </c>
      <c r="E224">
        <v>0.25240000000000001</v>
      </c>
      <c r="F224">
        <v>275</v>
      </c>
      <c r="J224" s="650"/>
      <c r="K224" s="218">
        <v>108</v>
      </c>
      <c r="M224" t="s">
        <v>254</v>
      </c>
      <c r="N224">
        <v>0.83640000000000003</v>
      </c>
    </row>
    <row r="225" spans="1:14">
      <c r="A225" t="str">
        <f t="shared" si="3"/>
        <v/>
      </c>
      <c r="B225" t="s">
        <v>258</v>
      </c>
      <c r="D225" t="s">
        <v>258</v>
      </c>
      <c r="E225">
        <v>0.6583</v>
      </c>
      <c r="F225">
        <v>118</v>
      </c>
      <c r="J225" s="649" t="s">
        <v>359</v>
      </c>
      <c r="K225" s="217">
        <v>0.67190000000000005</v>
      </c>
      <c r="M225" t="s">
        <v>255</v>
      </c>
      <c r="N225">
        <v>0.84409999999999996</v>
      </c>
    </row>
    <row r="226" spans="1:14" ht="15.75" thickBot="1">
      <c r="A226" t="str">
        <f t="shared" si="3"/>
        <v/>
      </c>
      <c r="B226" t="s">
        <v>259</v>
      </c>
      <c r="D226" t="s">
        <v>259</v>
      </c>
      <c r="E226">
        <v>0.27629999999999999</v>
      </c>
      <c r="F226">
        <v>261</v>
      </c>
      <c r="J226" s="650"/>
      <c r="K226" s="218">
        <v>109</v>
      </c>
      <c r="M226" t="s">
        <v>256</v>
      </c>
      <c r="N226">
        <v>0.15129999999999999</v>
      </c>
    </row>
    <row r="227" spans="1:14">
      <c r="A227" t="str">
        <f t="shared" si="3"/>
        <v/>
      </c>
      <c r="B227" t="s">
        <v>260</v>
      </c>
      <c r="D227" t="s">
        <v>260</v>
      </c>
      <c r="E227">
        <v>0.28029999999999999</v>
      </c>
      <c r="F227">
        <v>257</v>
      </c>
      <c r="J227" s="649" t="s">
        <v>345</v>
      </c>
      <c r="K227" s="217">
        <v>0.6714</v>
      </c>
      <c r="M227" t="s">
        <v>257</v>
      </c>
      <c r="N227">
        <v>0.25240000000000001</v>
      </c>
    </row>
    <row r="228" spans="1:14" ht="15.75" thickBot="1">
      <c r="A228" t="str">
        <f t="shared" si="3"/>
        <v/>
      </c>
      <c r="B228" t="s">
        <v>261</v>
      </c>
      <c r="D228" t="s">
        <v>261</v>
      </c>
      <c r="E228">
        <v>0.43290000000000001</v>
      </c>
      <c r="F228">
        <v>197</v>
      </c>
      <c r="J228" s="650"/>
      <c r="K228" s="218">
        <v>110</v>
      </c>
      <c r="M228" t="s">
        <v>258</v>
      </c>
      <c r="N228">
        <v>0.6583</v>
      </c>
    </row>
    <row r="229" spans="1:14">
      <c r="A229" t="str">
        <f t="shared" si="3"/>
        <v/>
      </c>
      <c r="B229" t="s">
        <v>262</v>
      </c>
      <c r="D229" t="s">
        <v>262</v>
      </c>
      <c r="E229">
        <v>0.73229999999999995</v>
      </c>
      <c r="F229">
        <v>81</v>
      </c>
      <c r="J229" s="649" t="s">
        <v>35</v>
      </c>
      <c r="K229" s="217">
        <v>0.66859999999999997</v>
      </c>
      <c r="M229" t="s">
        <v>259</v>
      </c>
      <c r="N229">
        <v>0.27629999999999999</v>
      </c>
    </row>
    <row r="230" spans="1:14" ht="15.75" thickBot="1">
      <c r="A230" t="str">
        <f t="shared" si="3"/>
        <v/>
      </c>
      <c r="B230" t="s">
        <v>263</v>
      </c>
      <c r="D230" t="s">
        <v>263</v>
      </c>
      <c r="E230">
        <v>0.24160000000000001</v>
      </c>
      <c r="F230">
        <v>279</v>
      </c>
      <c r="J230" s="650"/>
      <c r="K230" s="218">
        <v>111</v>
      </c>
      <c r="M230" t="s">
        <v>260</v>
      </c>
      <c r="N230">
        <v>0.28029999999999999</v>
      </c>
    </row>
    <row r="231" spans="1:14">
      <c r="A231" t="str">
        <f t="shared" si="3"/>
        <v/>
      </c>
      <c r="B231" t="s">
        <v>264</v>
      </c>
      <c r="D231" t="s">
        <v>264</v>
      </c>
      <c r="E231">
        <v>0.4778</v>
      </c>
      <c r="F231">
        <v>179</v>
      </c>
      <c r="J231" s="649" t="s">
        <v>323</v>
      </c>
      <c r="K231" s="217">
        <v>0.66269999999999996</v>
      </c>
      <c r="M231" t="s">
        <v>261</v>
      </c>
      <c r="N231">
        <v>0.43290000000000001</v>
      </c>
    </row>
    <row r="232" spans="1:14" ht="15.75" thickBot="1">
      <c r="A232" t="str">
        <f t="shared" si="3"/>
        <v/>
      </c>
      <c r="B232" t="s">
        <v>265</v>
      </c>
      <c r="D232" t="s">
        <v>265</v>
      </c>
      <c r="E232">
        <v>0.59860000000000002</v>
      </c>
      <c r="F232">
        <v>135</v>
      </c>
      <c r="J232" s="650"/>
      <c r="K232" s="218">
        <v>112</v>
      </c>
      <c r="M232" t="s">
        <v>262</v>
      </c>
      <c r="N232">
        <v>0.73229999999999995</v>
      </c>
    </row>
    <row r="233" spans="1:14">
      <c r="A233" t="str">
        <f t="shared" si="3"/>
        <v/>
      </c>
      <c r="B233" t="s">
        <v>266</v>
      </c>
      <c r="D233" t="s">
        <v>266</v>
      </c>
      <c r="E233">
        <v>0.44740000000000002</v>
      </c>
      <c r="F233">
        <v>189</v>
      </c>
      <c r="J233" s="13" t="s">
        <v>390</v>
      </c>
      <c r="K233" s="217">
        <v>0.66190000000000004</v>
      </c>
      <c r="M233" t="s">
        <v>263</v>
      </c>
      <c r="N233">
        <v>0.24160000000000001</v>
      </c>
    </row>
    <row r="234" spans="1:14" ht="15.75" thickBot="1">
      <c r="A234" t="str">
        <f t="shared" si="3"/>
        <v/>
      </c>
      <c r="B234" t="s">
        <v>267</v>
      </c>
      <c r="D234" t="s">
        <v>267</v>
      </c>
      <c r="E234">
        <v>0.27939999999999998</v>
      </c>
      <c r="F234">
        <v>259</v>
      </c>
      <c r="J234" s="14" t="s">
        <v>432</v>
      </c>
      <c r="K234" s="218">
        <v>113</v>
      </c>
      <c r="M234" t="s">
        <v>264</v>
      </c>
      <c r="N234">
        <v>0.4778</v>
      </c>
    </row>
    <row r="235" spans="1:14">
      <c r="A235" t="str">
        <f t="shared" si="3"/>
        <v/>
      </c>
      <c r="B235" t="s">
        <v>268</v>
      </c>
      <c r="D235" t="s">
        <v>268</v>
      </c>
      <c r="E235">
        <v>0.32929999999999998</v>
      </c>
      <c r="F235">
        <v>242</v>
      </c>
      <c r="J235" s="649" t="s">
        <v>67</v>
      </c>
      <c r="K235" s="217">
        <v>0.66159999999999997</v>
      </c>
      <c r="M235" t="s">
        <v>265</v>
      </c>
      <c r="N235">
        <v>0.59860000000000002</v>
      </c>
    </row>
    <row r="236" spans="1:14" ht="15.75" thickBot="1">
      <c r="A236" t="str">
        <f t="shared" si="3"/>
        <v/>
      </c>
      <c r="B236" t="s">
        <v>269</v>
      </c>
      <c r="D236" t="s">
        <v>269</v>
      </c>
      <c r="E236">
        <v>0.72870000000000001</v>
      </c>
      <c r="F236">
        <v>83</v>
      </c>
      <c r="J236" s="650"/>
      <c r="K236" s="218">
        <v>114</v>
      </c>
      <c r="M236" t="s">
        <v>266</v>
      </c>
      <c r="N236">
        <v>0.44740000000000002</v>
      </c>
    </row>
    <row r="237" spans="1:14">
      <c r="A237" t="str">
        <f t="shared" si="3"/>
        <v/>
      </c>
      <c r="B237" t="s">
        <v>270</v>
      </c>
      <c r="D237" t="s">
        <v>270</v>
      </c>
      <c r="E237">
        <v>0.73860000000000003</v>
      </c>
      <c r="F237">
        <v>77</v>
      </c>
      <c r="J237" s="649" t="s">
        <v>86</v>
      </c>
      <c r="K237" s="217">
        <v>0.66110000000000002</v>
      </c>
      <c r="M237" t="s">
        <v>267</v>
      </c>
      <c r="N237">
        <v>0.27939999999999998</v>
      </c>
    </row>
    <row r="238" spans="1:14" ht="15.75" thickBot="1">
      <c r="A238" t="str">
        <f t="shared" si="3"/>
        <v/>
      </c>
      <c r="B238" t="s">
        <v>271</v>
      </c>
      <c r="D238" t="s">
        <v>271</v>
      </c>
      <c r="E238">
        <v>0.84840000000000004</v>
      </c>
      <c r="F238">
        <v>38</v>
      </c>
      <c r="J238" s="650"/>
      <c r="K238" s="218">
        <v>115</v>
      </c>
      <c r="M238" t="s">
        <v>268</v>
      </c>
      <c r="N238">
        <v>0.32929999999999998</v>
      </c>
    </row>
    <row r="239" spans="1:14">
      <c r="A239" t="str">
        <f t="shared" si="3"/>
        <v/>
      </c>
      <c r="B239" t="s">
        <v>272</v>
      </c>
      <c r="D239" t="s">
        <v>272</v>
      </c>
      <c r="E239">
        <v>0.62260000000000004</v>
      </c>
      <c r="F239">
        <v>127</v>
      </c>
      <c r="J239" s="649" t="s">
        <v>354</v>
      </c>
      <c r="K239" s="217">
        <v>0.65939999999999999</v>
      </c>
      <c r="M239" t="s">
        <v>269</v>
      </c>
      <c r="N239">
        <v>0.72870000000000001</v>
      </c>
    </row>
    <row r="240" spans="1:14" ht="15.75" thickBot="1">
      <c r="A240" t="str">
        <f t="shared" si="3"/>
        <v/>
      </c>
      <c r="B240" t="s">
        <v>273</v>
      </c>
      <c r="D240" t="s">
        <v>273</v>
      </c>
      <c r="E240">
        <v>0.57269999999999999</v>
      </c>
      <c r="F240">
        <v>148</v>
      </c>
      <c r="J240" s="650"/>
      <c r="K240" s="218">
        <v>116</v>
      </c>
      <c r="M240" t="s">
        <v>270</v>
      </c>
      <c r="N240">
        <v>0.73860000000000003</v>
      </c>
    </row>
    <row r="241" spans="1:14">
      <c r="A241" t="str">
        <f t="shared" si="3"/>
        <v/>
      </c>
      <c r="B241" t="s">
        <v>274</v>
      </c>
      <c r="D241" t="s">
        <v>274</v>
      </c>
      <c r="E241">
        <v>0.34110000000000001</v>
      </c>
      <c r="F241">
        <v>230</v>
      </c>
      <c r="J241" s="13" t="s">
        <v>220</v>
      </c>
      <c r="K241" s="217">
        <v>0.65839999999999999</v>
      </c>
      <c r="M241" t="s">
        <v>271</v>
      </c>
      <c r="N241">
        <v>0.84840000000000004</v>
      </c>
    </row>
    <row r="242" spans="1:14" ht="15.75" thickBot="1">
      <c r="A242" t="str">
        <f t="shared" si="3"/>
        <v/>
      </c>
      <c r="B242" t="s">
        <v>275</v>
      </c>
      <c r="D242" t="s">
        <v>275</v>
      </c>
      <c r="E242">
        <v>0.26779999999999998</v>
      </c>
      <c r="F242">
        <v>268</v>
      </c>
      <c r="J242" s="14" t="s">
        <v>413</v>
      </c>
      <c r="K242" s="218">
        <v>117</v>
      </c>
      <c r="M242" t="s">
        <v>273</v>
      </c>
      <c r="N242">
        <v>0.57269999999999999</v>
      </c>
    </row>
    <row r="243" spans="1:14">
      <c r="A243" t="str">
        <f t="shared" si="3"/>
        <v/>
      </c>
      <c r="B243" t="s">
        <v>276</v>
      </c>
      <c r="D243" t="s">
        <v>276</v>
      </c>
      <c r="E243">
        <v>0.2044</v>
      </c>
      <c r="F243">
        <v>292</v>
      </c>
      <c r="J243" s="649" t="s">
        <v>258</v>
      </c>
      <c r="K243" s="217">
        <v>0.6583</v>
      </c>
      <c r="M243" t="s">
        <v>274</v>
      </c>
      <c r="N243">
        <v>0.34110000000000001</v>
      </c>
    </row>
    <row r="244" spans="1:14" ht="15.75" thickBot="1">
      <c r="A244" t="str">
        <f t="shared" si="3"/>
        <v/>
      </c>
      <c r="B244" t="s">
        <v>277</v>
      </c>
      <c r="D244" t="s">
        <v>277</v>
      </c>
      <c r="E244">
        <v>0.75480000000000003</v>
      </c>
      <c r="F244">
        <v>71</v>
      </c>
      <c r="J244" s="650"/>
      <c r="K244" s="218">
        <v>118</v>
      </c>
      <c r="M244" t="s">
        <v>275</v>
      </c>
      <c r="N244">
        <v>0.26779999999999998</v>
      </c>
    </row>
    <row r="245" spans="1:14">
      <c r="A245" t="str">
        <f t="shared" si="3"/>
        <v/>
      </c>
      <c r="B245" t="s">
        <v>278</v>
      </c>
      <c r="D245" t="s">
        <v>278</v>
      </c>
      <c r="E245">
        <v>0.58699999999999997</v>
      </c>
      <c r="F245">
        <v>141</v>
      </c>
      <c r="J245" s="13" t="s">
        <v>181</v>
      </c>
      <c r="K245" s="217">
        <v>0.65720000000000001</v>
      </c>
      <c r="M245" t="s">
        <v>276</v>
      </c>
      <c r="N245">
        <v>0.2044</v>
      </c>
    </row>
    <row r="246" spans="1:14" ht="15.75" thickBot="1">
      <c r="A246" t="str">
        <f t="shared" si="3"/>
        <v/>
      </c>
      <c r="B246" t="s">
        <v>279</v>
      </c>
      <c r="D246" t="s">
        <v>279</v>
      </c>
      <c r="E246">
        <v>0.25840000000000002</v>
      </c>
      <c r="F246">
        <v>271</v>
      </c>
      <c r="J246" s="14" t="s">
        <v>432</v>
      </c>
      <c r="K246" s="218">
        <v>119</v>
      </c>
      <c r="M246" t="s">
        <v>277</v>
      </c>
      <c r="N246">
        <v>0.75480000000000003</v>
      </c>
    </row>
    <row r="247" spans="1:14">
      <c r="A247" t="str">
        <f t="shared" si="3"/>
        <v/>
      </c>
      <c r="B247" t="s">
        <v>280</v>
      </c>
      <c r="D247" t="s">
        <v>280</v>
      </c>
      <c r="E247">
        <v>0.79049999999999998</v>
      </c>
      <c r="F247">
        <v>64</v>
      </c>
      <c r="J247" s="649" t="s">
        <v>107</v>
      </c>
      <c r="K247" s="217">
        <v>0.65229999999999999</v>
      </c>
      <c r="M247" t="s">
        <v>278</v>
      </c>
      <c r="N247">
        <v>0.58699999999999997</v>
      </c>
    </row>
    <row r="248" spans="1:14" ht="15.75" thickBot="1">
      <c r="A248" t="str">
        <f t="shared" si="3"/>
        <v/>
      </c>
      <c r="B248" t="s">
        <v>281</v>
      </c>
      <c r="D248" t="s">
        <v>281</v>
      </c>
      <c r="E248">
        <v>0.23369999999999999</v>
      </c>
      <c r="F248">
        <v>283</v>
      </c>
      <c r="J248" s="650"/>
      <c r="K248" s="218">
        <v>120</v>
      </c>
      <c r="M248" t="s">
        <v>279</v>
      </c>
      <c r="N248">
        <v>0.25840000000000002</v>
      </c>
    </row>
    <row r="249" spans="1:14">
      <c r="A249" t="str">
        <f t="shared" si="3"/>
        <v/>
      </c>
      <c r="B249" t="s">
        <v>282</v>
      </c>
      <c r="D249" t="s">
        <v>282</v>
      </c>
      <c r="E249">
        <v>0.15590000000000001</v>
      </c>
      <c r="F249">
        <v>313</v>
      </c>
      <c r="J249" s="649" t="s">
        <v>435</v>
      </c>
      <c r="K249" s="217">
        <v>0.64880000000000004</v>
      </c>
      <c r="M249" t="s">
        <v>280</v>
      </c>
      <c r="N249">
        <v>0.79049999999999998</v>
      </c>
    </row>
    <row r="250" spans="1:14" ht="15.75" thickBot="1">
      <c r="A250" t="str">
        <f t="shared" si="3"/>
        <v/>
      </c>
      <c r="B250" t="s">
        <v>283</v>
      </c>
      <c r="D250" t="s">
        <v>283</v>
      </c>
      <c r="E250">
        <v>0.48520000000000002</v>
      </c>
      <c r="F250">
        <v>177</v>
      </c>
      <c r="J250" s="650"/>
      <c r="K250" s="218">
        <v>121</v>
      </c>
      <c r="M250" t="s">
        <v>281</v>
      </c>
      <c r="N250">
        <v>0.23369999999999999</v>
      </c>
    </row>
    <row r="251" spans="1:14">
      <c r="A251" t="str">
        <f t="shared" si="3"/>
        <v/>
      </c>
      <c r="B251" t="s">
        <v>284</v>
      </c>
      <c r="D251" t="s">
        <v>284</v>
      </c>
      <c r="E251">
        <v>0.7056</v>
      </c>
      <c r="F251">
        <v>94</v>
      </c>
      <c r="J251" s="649" t="s">
        <v>389</v>
      </c>
      <c r="K251" s="217">
        <v>0.64770000000000005</v>
      </c>
      <c r="M251" t="s">
        <v>282</v>
      </c>
      <c r="N251">
        <v>0.15590000000000001</v>
      </c>
    </row>
    <row r="252" spans="1:14" ht="15.75" thickBot="1">
      <c r="A252" t="str">
        <f t="shared" si="3"/>
        <v/>
      </c>
      <c r="B252" t="s">
        <v>285</v>
      </c>
      <c r="D252" t="s">
        <v>285</v>
      </c>
      <c r="E252">
        <v>0.89390000000000003</v>
      </c>
      <c r="F252">
        <v>20</v>
      </c>
      <c r="J252" s="650"/>
      <c r="K252" s="218">
        <v>122</v>
      </c>
      <c r="M252" t="s">
        <v>283</v>
      </c>
      <c r="N252">
        <v>0.48520000000000002</v>
      </c>
    </row>
    <row r="253" spans="1:14">
      <c r="A253" t="str">
        <f t="shared" si="3"/>
        <v/>
      </c>
      <c r="B253" t="s">
        <v>286</v>
      </c>
      <c r="D253" t="s">
        <v>286</v>
      </c>
      <c r="E253">
        <v>0.73360000000000003</v>
      </c>
      <c r="F253">
        <v>80</v>
      </c>
      <c r="J253" s="649" t="s">
        <v>353</v>
      </c>
      <c r="K253" s="217">
        <v>0.64700000000000002</v>
      </c>
      <c r="M253" t="s">
        <v>284</v>
      </c>
      <c r="N253">
        <v>0.7056</v>
      </c>
    </row>
    <row r="254" spans="1:14" ht="15.75" thickBot="1">
      <c r="A254" t="str">
        <f t="shared" si="3"/>
        <v/>
      </c>
      <c r="B254" t="s">
        <v>287</v>
      </c>
      <c r="D254" t="s">
        <v>287</v>
      </c>
      <c r="E254">
        <v>0.62039999999999995</v>
      </c>
      <c r="F254">
        <v>128</v>
      </c>
      <c r="J254" s="650"/>
      <c r="K254" s="218">
        <v>123</v>
      </c>
      <c r="M254" t="s">
        <v>285</v>
      </c>
      <c r="N254">
        <v>0.89390000000000003</v>
      </c>
    </row>
    <row r="255" spans="1:14">
      <c r="A255" t="str">
        <f t="shared" si="3"/>
        <v/>
      </c>
      <c r="B255" t="s">
        <v>288</v>
      </c>
      <c r="D255" t="s">
        <v>288</v>
      </c>
      <c r="E255">
        <v>0.58289999999999997</v>
      </c>
      <c r="F255">
        <v>143</v>
      </c>
      <c r="J255" s="13" t="s">
        <v>90</v>
      </c>
      <c r="K255" s="217">
        <v>0.63009999999999999</v>
      </c>
      <c r="M255" t="s">
        <v>286</v>
      </c>
      <c r="N255">
        <v>0.73360000000000003</v>
      </c>
    </row>
    <row r="256" spans="1:14" ht="15.75" thickBot="1">
      <c r="A256" t="str">
        <f t="shared" si="3"/>
        <v/>
      </c>
      <c r="B256" t="s">
        <v>289</v>
      </c>
      <c r="D256" t="s">
        <v>289</v>
      </c>
      <c r="E256">
        <v>0.14399999999999999</v>
      </c>
      <c r="F256">
        <v>329</v>
      </c>
      <c r="J256" s="14" t="s">
        <v>432</v>
      </c>
      <c r="K256" s="218">
        <v>124</v>
      </c>
      <c r="M256" t="s">
        <v>287</v>
      </c>
      <c r="N256">
        <v>0.62039999999999995</v>
      </c>
    </row>
    <row r="257" spans="1:14">
      <c r="A257" t="str">
        <f t="shared" si="3"/>
        <v/>
      </c>
      <c r="B257" t="s">
        <v>290</v>
      </c>
      <c r="D257" t="s">
        <v>290</v>
      </c>
      <c r="E257">
        <v>0.88480000000000003</v>
      </c>
      <c r="F257">
        <v>23</v>
      </c>
      <c r="J257" s="649" t="s">
        <v>316</v>
      </c>
      <c r="K257" s="217">
        <v>0.62519999999999998</v>
      </c>
      <c r="M257" t="s">
        <v>288</v>
      </c>
      <c r="N257">
        <v>0.58289999999999997</v>
      </c>
    </row>
    <row r="258" spans="1:14" ht="15.75" thickBot="1">
      <c r="A258" t="str">
        <f t="shared" si="3"/>
        <v/>
      </c>
      <c r="B258" t="s">
        <v>291</v>
      </c>
      <c r="D258" t="s">
        <v>291</v>
      </c>
      <c r="E258">
        <v>0.90629999999999999</v>
      </c>
      <c r="F258">
        <v>13</v>
      </c>
      <c r="J258" s="650"/>
      <c r="K258" s="218">
        <v>125</v>
      </c>
      <c r="M258" t="s">
        <v>289</v>
      </c>
      <c r="N258">
        <v>0.14399999999999999</v>
      </c>
    </row>
    <row r="259" spans="1:14" ht="15.75" thickBot="1">
      <c r="A259" t="str">
        <f t="shared" ref="A259:A322" si="4">IF(B259=D259,"","BAD")</f>
        <v/>
      </c>
      <c r="B259" t="s">
        <v>292</v>
      </c>
      <c r="D259" t="s">
        <v>292</v>
      </c>
      <c r="E259">
        <v>0.4199</v>
      </c>
      <c r="F259">
        <v>200</v>
      </c>
      <c r="J259" s="63" t="s">
        <v>23</v>
      </c>
      <c r="K259" s="64" t="s">
        <v>417</v>
      </c>
      <c r="M259" t="s">
        <v>290</v>
      </c>
      <c r="N259">
        <v>0.88480000000000003</v>
      </c>
    </row>
    <row r="260" spans="1:14">
      <c r="A260" t="str">
        <f t="shared" si="4"/>
        <v/>
      </c>
      <c r="B260" t="s">
        <v>293</v>
      </c>
      <c r="D260" t="s">
        <v>293</v>
      </c>
      <c r="E260">
        <v>0.83740000000000003</v>
      </c>
      <c r="F260">
        <v>45</v>
      </c>
      <c r="J260" s="649" t="s">
        <v>212</v>
      </c>
      <c r="K260" s="217">
        <v>0.62309999999999999</v>
      </c>
      <c r="M260" t="s">
        <v>291</v>
      </c>
      <c r="N260">
        <v>0.90629999999999999</v>
      </c>
    </row>
    <row r="261" spans="1:14" ht="15.75" thickBot="1">
      <c r="A261" t="str">
        <f t="shared" si="4"/>
        <v/>
      </c>
      <c r="B261" t="s">
        <v>294</v>
      </c>
      <c r="D261" t="s">
        <v>294</v>
      </c>
      <c r="E261">
        <v>0.53969999999999996</v>
      </c>
      <c r="F261">
        <v>155</v>
      </c>
      <c r="J261" s="650"/>
      <c r="K261" s="218">
        <v>126</v>
      </c>
      <c r="M261" t="s">
        <v>292</v>
      </c>
      <c r="N261">
        <v>0.4199</v>
      </c>
    </row>
    <row r="262" spans="1:14">
      <c r="A262" t="str">
        <f t="shared" si="4"/>
        <v/>
      </c>
      <c r="B262" t="s">
        <v>295</v>
      </c>
      <c r="D262" t="s">
        <v>295</v>
      </c>
      <c r="E262">
        <v>0.82940000000000003</v>
      </c>
      <c r="F262">
        <v>50</v>
      </c>
      <c r="J262" s="649" t="s">
        <v>438</v>
      </c>
      <c r="K262" s="217">
        <v>0.62260000000000004</v>
      </c>
      <c r="M262" t="s">
        <v>293</v>
      </c>
      <c r="N262">
        <v>0.83740000000000003</v>
      </c>
    </row>
    <row r="263" spans="1:14" ht="15.75" thickBot="1">
      <c r="A263" t="str">
        <f t="shared" si="4"/>
        <v/>
      </c>
      <c r="B263" t="s">
        <v>296</v>
      </c>
      <c r="D263" t="s">
        <v>296</v>
      </c>
      <c r="E263">
        <v>0.25650000000000001</v>
      </c>
      <c r="F263">
        <v>272</v>
      </c>
      <c r="J263" s="650"/>
      <c r="K263" s="218">
        <v>127</v>
      </c>
      <c r="M263" t="s">
        <v>294</v>
      </c>
      <c r="N263">
        <v>0.53969999999999996</v>
      </c>
    </row>
    <row r="264" spans="1:14">
      <c r="A264" t="str">
        <f t="shared" si="4"/>
        <v/>
      </c>
      <c r="B264" t="s">
        <v>297</v>
      </c>
      <c r="D264" t="s">
        <v>297</v>
      </c>
      <c r="E264">
        <v>0.1072</v>
      </c>
      <c r="F264">
        <v>344</v>
      </c>
      <c r="J264" s="649" t="s">
        <v>287</v>
      </c>
      <c r="K264" s="217">
        <v>0.62039999999999995</v>
      </c>
      <c r="M264" t="s">
        <v>295</v>
      </c>
      <c r="N264">
        <v>0.82940000000000003</v>
      </c>
    </row>
    <row r="265" spans="1:14" ht="15.75" thickBot="1">
      <c r="A265" t="str">
        <f t="shared" si="4"/>
        <v/>
      </c>
      <c r="B265" t="s">
        <v>298</v>
      </c>
      <c r="D265" t="s">
        <v>298</v>
      </c>
      <c r="E265">
        <v>0.73160000000000003</v>
      </c>
      <c r="F265">
        <v>82</v>
      </c>
      <c r="J265" s="650"/>
      <c r="K265" s="218">
        <v>128</v>
      </c>
      <c r="M265" t="s">
        <v>296</v>
      </c>
      <c r="N265">
        <v>0.25650000000000001</v>
      </c>
    </row>
    <row r="266" spans="1:14">
      <c r="A266" t="str">
        <f t="shared" si="4"/>
        <v/>
      </c>
      <c r="B266" t="s">
        <v>299</v>
      </c>
      <c r="D266" t="s">
        <v>299</v>
      </c>
      <c r="E266">
        <v>0.1545</v>
      </c>
      <c r="F266">
        <v>315</v>
      </c>
      <c r="J266" s="649" t="s">
        <v>200</v>
      </c>
      <c r="K266" s="217">
        <v>0.61780000000000002</v>
      </c>
      <c r="M266" t="s">
        <v>297</v>
      </c>
      <c r="N266">
        <v>0.1072</v>
      </c>
    </row>
    <row r="267" spans="1:14" ht="15.75" thickBot="1">
      <c r="A267" t="str">
        <f t="shared" si="4"/>
        <v/>
      </c>
      <c r="B267" t="s">
        <v>300</v>
      </c>
      <c r="D267" t="s">
        <v>300</v>
      </c>
      <c r="E267">
        <v>0.49480000000000002</v>
      </c>
      <c r="F267">
        <v>171</v>
      </c>
      <c r="J267" s="650"/>
      <c r="K267" s="218">
        <v>129</v>
      </c>
      <c r="M267" t="s">
        <v>298</v>
      </c>
      <c r="N267">
        <v>0.73160000000000003</v>
      </c>
    </row>
    <row r="268" spans="1:14">
      <c r="A268" t="str">
        <f t="shared" si="4"/>
        <v/>
      </c>
      <c r="B268" t="s">
        <v>301</v>
      </c>
      <c r="D268" t="s">
        <v>301</v>
      </c>
      <c r="E268">
        <v>0.1517</v>
      </c>
      <c r="F268">
        <v>318</v>
      </c>
      <c r="J268" s="649" t="s">
        <v>384</v>
      </c>
      <c r="K268" s="217">
        <v>0.61680000000000001</v>
      </c>
      <c r="M268" t="s">
        <v>299</v>
      </c>
      <c r="N268">
        <v>0.1545</v>
      </c>
    </row>
    <row r="269" spans="1:14" ht="15.75" thickBot="1">
      <c r="A269" t="str">
        <f t="shared" si="4"/>
        <v/>
      </c>
      <c r="B269" t="s">
        <v>302</v>
      </c>
      <c r="D269" t="s">
        <v>302</v>
      </c>
      <c r="E269">
        <v>0.41830000000000001</v>
      </c>
      <c r="F269">
        <v>202</v>
      </c>
      <c r="J269" s="650"/>
      <c r="K269" s="218">
        <v>130</v>
      </c>
      <c r="M269" t="s">
        <v>300</v>
      </c>
      <c r="N269">
        <v>0.49480000000000002</v>
      </c>
    </row>
    <row r="270" spans="1:14">
      <c r="A270" t="str">
        <f t="shared" si="4"/>
        <v/>
      </c>
      <c r="B270" t="s">
        <v>303</v>
      </c>
      <c r="D270" t="s">
        <v>303</v>
      </c>
      <c r="E270">
        <v>0.71789999999999998</v>
      </c>
      <c r="F270">
        <v>89</v>
      </c>
      <c r="J270" s="649" t="s">
        <v>332</v>
      </c>
      <c r="K270" s="217">
        <v>0.61670000000000003</v>
      </c>
      <c r="M270" t="s">
        <v>301</v>
      </c>
      <c r="N270">
        <v>0.1517</v>
      </c>
    </row>
    <row r="271" spans="1:14" ht="15.75" thickBot="1">
      <c r="A271" t="str">
        <f t="shared" si="4"/>
        <v/>
      </c>
      <c r="B271" t="s">
        <v>304</v>
      </c>
      <c r="D271" t="s">
        <v>304</v>
      </c>
      <c r="E271">
        <v>0.38129999999999997</v>
      </c>
      <c r="F271">
        <v>214</v>
      </c>
      <c r="J271" s="650"/>
      <c r="K271" s="218">
        <v>131</v>
      </c>
      <c r="M271" t="s">
        <v>302</v>
      </c>
      <c r="N271">
        <v>0.41830000000000001</v>
      </c>
    </row>
    <row r="272" spans="1:14">
      <c r="A272" t="str">
        <f t="shared" si="4"/>
        <v/>
      </c>
      <c r="B272" t="s">
        <v>305</v>
      </c>
      <c r="D272" t="s">
        <v>305</v>
      </c>
      <c r="E272">
        <v>0.47270000000000001</v>
      </c>
      <c r="F272">
        <v>181</v>
      </c>
      <c r="J272" s="649" t="s">
        <v>206</v>
      </c>
      <c r="K272" s="217">
        <v>0.6149</v>
      </c>
      <c r="M272" t="s">
        <v>303</v>
      </c>
      <c r="N272">
        <v>0.71789999999999998</v>
      </c>
    </row>
    <row r="273" spans="1:14" ht="15.75" thickBot="1">
      <c r="A273" t="str">
        <f t="shared" si="4"/>
        <v/>
      </c>
      <c r="B273" t="s">
        <v>306</v>
      </c>
      <c r="D273" t="s">
        <v>306</v>
      </c>
      <c r="E273">
        <v>0.27750000000000002</v>
      </c>
      <c r="F273">
        <v>260</v>
      </c>
      <c r="J273" s="650"/>
      <c r="K273" s="218">
        <v>132</v>
      </c>
      <c r="M273" t="s">
        <v>304</v>
      </c>
      <c r="N273">
        <v>0.38129999999999997</v>
      </c>
    </row>
    <row r="274" spans="1:14">
      <c r="A274" t="str">
        <f t="shared" si="4"/>
        <v/>
      </c>
      <c r="B274" t="s">
        <v>307</v>
      </c>
      <c r="D274" t="s">
        <v>307</v>
      </c>
      <c r="E274">
        <v>0.27279999999999999</v>
      </c>
      <c r="F274">
        <v>265</v>
      </c>
      <c r="J274" s="649" t="s">
        <v>362</v>
      </c>
      <c r="K274" s="217">
        <v>0.61029999999999995</v>
      </c>
      <c r="M274" t="s">
        <v>305</v>
      </c>
      <c r="N274">
        <v>0.47270000000000001</v>
      </c>
    </row>
    <row r="275" spans="1:14" ht="15.75" thickBot="1">
      <c r="A275" t="str">
        <f t="shared" si="4"/>
        <v/>
      </c>
      <c r="B275" t="s">
        <v>308</v>
      </c>
      <c r="D275" t="s">
        <v>308</v>
      </c>
      <c r="E275">
        <v>0.48949999999999999</v>
      </c>
      <c r="F275">
        <v>174</v>
      </c>
      <c r="J275" s="650"/>
      <c r="K275" s="218">
        <v>133</v>
      </c>
      <c r="M275" t="s">
        <v>306</v>
      </c>
      <c r="N275">
        <v>0.27750000000000002</v>
      </c>
    </row>
    <row r="276" spans="1:14">
      <c r="A276" t="str">
        <f t="shared" si="4"/>
        <v/>
      </c>
      <c r="B276" t="s">
        <v>309</v>
      </c>
      <c r="D276" t="s">
        <v>309</v>
      </c>
      <c r="E276">
        <v>0.15290000000000001</v>
      </c>
      <c r="F276">
        <v>317</v>
      </c>
      <c r="J276" s="649" t="s">
        <v>184</v>
      </c>
      <c r="K276" s="217">
        <v>0.59989999999999999</v>
      </c>
      <c r="M276" t="s">
        <v>307</v>
      </c>
      <c r="N276">
        <v>0.27279999999999999</v>
      </c>
    </row>
    <row r="277" spans="1:14" ht="15.75" thickBot="1">
      <c r="A277" t="str">
        <f t="shared" si="4"/>
        <v/>
      </c>
      <c r="B277" t="s">
        <v>310</v>
      </c>
      <c r="D277" t="s">
        <v>310</v>
      </c>
      <c r="E277">
        <v>0.497</v>
      </c>
      <c r="F277">
        <v>170</v>
      </c>
      <c r="J277" s="650"/>
      <c r="K277" s="218">
        <v>134</v>
      </c>
      <c r="M277" t="s">
        <v>308</v>
      </c>
      <c r="N277">
        <v>0.48949999999999999</v>
      </c>
    </row>
    <row r="278" spans="1:14">
      <c r="A278" t="str">
        <f t="shared" si="4"/>
        <v/>
      </c>
      <c r="B278" t="s">
        <v>311</v>
      </c>
      <c r="D278" t="s">
        <v>311</v>
      </c>
      <c r="E278">
        <v>0.57950000000000002</v>
      </c>
      <c r="F278">
        <v>147</v>
      </c>
      <c r="J278" s="649" t="s">
        <v>265</v>
      </c>
      <c r="K278" s="217">
        <v>0.59860000000000002</v>
      </c>
      <c r="M278" t="s">
        <v>309</v>
      </c>
      <c r="N278">
        <v>0.15290000000000001</v>
      </c>
    </row>
    <row r="279" spans="1:14" ht="15.75" thickBot="1">
      <c r="A279" t="str">
        <f t="shared" si="4"/>
        <v/>
      </c>
      <c r="B279" t="s">
        <v>312</v>
      </c>
      <c r="D279" t="s">
        <v>312</v>
      </c>
      <c r="E279">
        <v>0.28129999999999999</v>
      </c>
      <c r="F279">
        <v>256</v>
      </c>
      <c r="J279" s="650"/>
      <c r="K279" s="218">
        <v>135</v>
      </c>
      <c r="M279" t="s">
        <v>310</v>
      </c>
      <c r="N279">
        <v>0.497</v>
      </c>
    </row>
    <row r="280" spans="1:14">
      <c r="A280" t="str">
        <f t="shared" si="4"/>
        <v/>
      </c>
      <c r="B280" t="s">
        <v>313</v>
      </c>
      <c r="D280" t="s">
        <v>313</v>
      </c>
      <c r="E280">
        <v>0.2011</v>
      </c>
      <c r="F280">
        <v>294</v>
      </c>
      <c r="J280" s="13" t="s">
        <v>161</v>
      </c>
      <c r="K280" s="217">
        <v>0.59609999999999996</v>
      </c>
      <c r="M280" t="s">
        <v>311</v>
      </c>
      <c r="N280">
        <v>0.57950000000000002</v>
      </c>
    </row>
    <row r="281" spans="1:14" ht="15.75" thickBot="1">
      <c r="A281" t="str">
        <f t="shared" si="4"/>
        <v/>
      </c>
      <c r="B281" t="s">
        <v>314</v>
      </c>
      <c r="D281" t="s">
        <v>314</v>
      </c>
      <c r="E281">
        <v>0.83430000000000004</v>
      </c>
      <c r="F281">
        <v>47</v>
      </c>
      <c r="J281" s="14" t="s">
        <v>419</v>
      </c>
      <c r="K281" s="218">
        <v>136</v>
      </c>
      <c r="M281" t="s">
        <v>312</v>
      </c>
      <c r="N281">
        <v>0.28129999999999999</v>
      </c>
    </row>
    <row r="282" spans="1:14">
      <c r="A282" t="str">
        <f t="shared" si="4"/>
        <v/>
      </c>
      <c r="B282" t="s">
        <v>315</v>
      </c>
      <c r="D282" t="s">
        <v>315</v>
      </c>
      <c r="E282">
        <v>0.19339999999999999</v>
      </c>
      <c r="F282">
        <v>296</v>
      </c>
      <c r="J282" s="649" t="s">
        <v>371</v>
      </c>
      <c r="K282" s="217">
        <v>0.59599999999999997</v>
      </c>
      <c r="M282" t="s">
        <v>313</v>
      </c>
      <c r="N282">
        <v>0.2011</v>
      </c>
    </row>
    <row r="283" spans="1:14" ht="15.75" thickBot="1">
      <c r="A283" t="str">
        <f t="shared" si="4"/>
        <v/>
      </c>
      <c r="B283" t="s">
        <v>316</v>
      </c>
      <c r="D283" t="s">
        <v>316</v>
      </c>
      <c r="E283">
        <v>0.62519999999999998</v>
      </c>
      <c r="F283">
        <v>125</v>
      </c>
      <c r="J283" s="650"/>
      <c r="K283" s="218">
        <v>137</v>
      </c>
      <c r="M283" t="s">
        <v>314</v>
      </c>
      <c r="N283">
        <v>0.83430000000000004</v>
      </c>
    </row>
    <row r="284" spans="1:14">
      <c r="A284" t="str">
        <f t="shared" si="4"/>
        <v/>
      </c>
      <c r="B284" t="s">
        <v>317</v>
      </c>
      <c r="D284" t="s">
        <v>317</v>
      </c>
      <c r="E284">
        <v>0.68389999999999995</v>
      </c>
      <c r="F284">
        <v>106</v>
      </c>
      <c r="J284" s="649" t="s">
        <v>143</v>
      </c>
      <c r="K284" s="217">
        <v>0.59250000000000003</v>
      </c>
      <c r="M284" t="s">
        <v>315</v>
      </c>
      <c r="N284">
        <v>0.19339999999999999</v>
      </c>
    </row>
    <row r="285" spans="1:14" ht="15.75" thickBot="1">
      <c r="A285" t="str">
        <f t="shared" si="4"/>
        <v/>
      </c>
      <c r="B285" t="s">
        <v>318</v>
      </c>
      <c r="D285" t="s">
        <v>318</v>
      </c>
      <c r="E285">
        <v>0.3881</v>
      </c>
      <c r="F285">
        <v>213</v>
      </c>
      <c r="J285" s="650"/>
      <c r="K285" s="218">
        <v>138</v>
      </c>
      <c r="M285" t="s">
        <v>316</v>
      </c>
      <c r="N285">
        <v>0.62519999999999998</v>
      </c>
    </row>
    <row r="286" spans="1:14">
      <c r="A286" t="str">
        <f t="shared" si="4"/>
        <v/>
      </c>
      <c r="B286" t="s">
        <v>319</v>
      </c>
      <c r="D286" t="s">
        <v>319</v>
      </c>
      <c r="E286">
        <v>0.14849999999999999</v>
      </c>
      <c r="F286">
        <v>325</v>
      </c>
      <c r="J286" s="649" t="s">
        <v>197</v>
      </c>
      <c r="K286" s="217">
        <v>0.59219999999999995</v>
      </c>
      <c r="M286" t="s">
        <v>317</v>
      </c>
      <c r="N286">
        <v>0.68389999999999995</v>
      </c>
    </row>
    <row r="287" spans="1:14" ht="15.75" thickBot="1">
      <c r="A287" t="str">
        <f t="shared" si="4"/>
        <v/>
      </c>
      <c r="B287" t="s">
        <v>320</v>
      </c>
      <c r="D287" t="s">
        <v>320</v>
      </c>
      <c r="E287">
        <v>0.90629999999999999</v>
      </c>
      <c r="F287">
        <v>14</v>
      </c>
      <c r="J287" s="650"/>
      <c r="K287" s="218">
        <v>139</v>
      </c>
      <c r="M287" t="s">
        <v>318</v>
      </c>
      <c r="N287">
        <v>0.3881</v>
      </c>
    </row>
    <row r="288" spans="1:14">
      <c r="A288" t="str">
        <f t="shared" si="4"/>
        <v/>
      </c>
      <c r="B288" t="s">
        <v>321</v>
      </c>
      <c r="D288" t="s">
        <v>321</v>
      </c>
      <c r="E288">
        <v>0.44669999999999999</v>
      </c>
      <c r="F288">
        <v>191</v>
      </c>
      <c r="J288" s="649" t="s">
        <v>350</v>
      </c>
      <c r="K288" s="217">
        <v>0.59130000000000005</v>
      </c>
      <c r="M288" t="s">
        <v>319</v>
      </c>
      <c r="N288">
        <v>0.14849999999999999</v>
      </c>
    </row>
    <row r="289" spans="1:14" ht="15.75" thickBot="1">
      <c r="A289" t="str">
        <f t="shared" si="4"/>
        <v/>
      </c>
      <c r="B289" t="s">
        <v>322</v>
      </c>
      <c r="D289" t="s">
        <v>322</v>
      </c>
      <c r="E289">
        <v>0.87280000000000002</v>
      </c>
      <c r="F289">
        <v>27</v>
      </c>
      <c r="J289" s="650"/>
      <c r="K289" s="218">
        <v>140</v>
      </c>
      <c r="M289" t="s">
        <v>320</v>
      </c>
      <c r="N289">
        <v>0.90629999999999999</v>
      </c>
    </row>
    <row r="290" spans="1:14">
      <c r="A290" t="str">
        <f t="shared" si="4"/>
        <v/>
      </c>
      <c r="B290" t="s">
        <v>323</v>
      </c>
      <c r="D290" t="s">
        <v>323</v>
      </c>
      <c r="E290">
        <v>0.66269999999999996</v>
      </c>
      <c r="F290">
        <v>112</v>
      </c>
      <c r="J290" s="649" t="s">
        <v>278</v>
      </c>
      <c r="K290" s="217">
        <v>0.58699999999999997</v>
      </c>
      <c r="M290" t="s">
        <v>321</v>
      </c>
      <c r="N290">
        <v>0.44669999999999999</v>
      </c>
    </row>
    <row r="291" spans="1:14" ht="15.75" thickBot="1">
      <c r="A291" t="str">
        <f t="shared" si="4"/>
        <v/>
      </c>
      <c r="B291" t="s">
        <v>324</v>
      </c>
      <c r="D291" t="s">
        <v>324</v>
      </c>
      <c r="E291">
        <v>0.9577</v>
      </c>
      <c r="F291">
        <v>4</v>
      </c>
      <c r="J291" s="650"/>
      <c r="K291" s="218">
        <v>141</v>
      </c>
      <c r="M291" t="s">
        <v>322</v>
      </c>
      <c r="N291">
        <v>0.87280000000000002</v>
      </c>
    </row>
    <row r="292" spans="1:14">
      <c r="A292" t="str">
        <f t="shared" si="4"/>
        <v/>
      </c>
      <c r="B292" t="s">
        <v>325</v>
      </c>
      <c r="D292" t="s">
        <v>325</v>
      </c>
      <c r="E292">
        <v>7.22E-2</v>
      </c>
      <c r="F292">
        <v>354</v>
      </c>
      <c r="J292" s="649" t="s">
        <v>129</v>
      </c>
      <c r="K292" s="217">
        <v>0.58420000000000005</v>
      </c>
      <c r="M292" t="s">
        <v>323</v>
      </c>
      <c r="N292">
        <v>0.66269999999999996</v>
      </c>
    </row>
    <row r="293" spans="1:14" ht="15.75" thickBot="1">
      <c r="A293" t="str">
        <f t="shared" si="4"/>
        <v/>
      </c>
      <c r="B293" t="s">
        <v>326</v>
      </c>
      <c r="D293" t="s">
        <v>326</v>
      </c>
      <c r="E293">
        <v>0.53169999999999995</v>
      </c>
      <c r="F293">
        <v>158</v>
      </c>
      <c r="J293" s="650"/>
      <c r="K293" s="218">
        <v>142</v>
      </c>
      <c r="M293" t="s">
        <v>324</v>
      </c>
      <c r="N293">
        <v>0.9577</v>
      </c>
    </row>
    <row r="294" spans="1:14">
      <c r="A294" t="str">
        <f t="shared" si="4"/>
        <v/>
      </c>
      <c r="B294" t="s">
        <v>327</v>
      </c>
      <c r="D294" t="s">
        <v>327</v>
      </c>
      <c r="E294">
        <v>0.46139999999999998</v>
      </c>
      <c r="F294">
        <v>184</v>
      </c>
      <c r="J294" s="649" t="s">
        <v>288</v>
      </c>
      <c r="K294" s="217">
        <v>0.58289999999999997</v>
      </c>
      <c r="M294" t="s">
        <v>325</v>
      </c>
      <c r="N294">
        <v>7.22E-2</v>
      </c>
    </row>
    <row r="295" spans="1:14" ht="15.75" thickBot="1">
      <c r="A295" t="str">
        <f t="shared" si="4"/>
        <v/>
      </c>
      <c r="B295" t="s">
        <v>328</v>
      </c>
      <c r="D295" t="s">
        <v>328</v>
      </c>
      <c r="E295">
        <v>0.84899999999999998</v>
      </c>
      <c r="F295">
        <v>37</v>
      </c>
      <c r="J295" s="650"/>
      <c r="K295" s="218">
        <v>143</v>
      </c>
      <c r="M295" t="s">
        <v>326</v>
      </c>
      <c r="N295">
        <v>0.53169999999999995</v>
      </c>
    </row>
    <row r="296" spans="1:14">
      <c r="A296" t="str">
        <f t="shared" si="4"/>
        <v/>
      </c>
      <c r="B296" t="s">
        <v>329</v>
      </c>
      <c r="D296" t="s">
        <v>329</v>
      </c>
      <c r="E296">
        <v>0.91249999999999998</v>
      </c>
      <c r="F296">
        <v>11</v>
      </c>
      <c r="J296" s="649" t="s">
        <v>441</v>
      </c>
      <c r="K296" s="217">
        <v>0.58169999999999999</v>
      </c>
      <c r="M296" t="s">
        <v>327</v>
      </c>
      <c r="N296">
        <v>0.46139999999999998</v>
      </c>
    </row>
    <row r="297" spans="1:14" ht="15.75" thickBot="1">
      <c r="A297" t="str">
        <f t="shared" si="4"/>
        <v/>
      </c>
      <c r="B297" t="s">
        <v>330</v>
      </c>
      <c r="D297" t="s">
        <v>330</v>
      </c>
      <c r="E297">
        <v>0.50790000000000002</v>
      </c>
      <c r="F297">
        <v>166</v>
      </c>
      <c r="J297" s="650"/>
      <c r="K297" s="218">
        <v>144</v>
      </c>
      <c r="M297" t="s">
        <v>328</v>
      </c>
      <c r="N297">
        <v>0.84899999999999998</v>
      </c>
    </row>
    <row r="298" spans="1:14">
      <c r="A298" t="str">
        <f t="shared" si="4"/>
        <v/>
      </c>
      <c r="B298" t="s">
        <v>331</v>
      </c>
      <c r="D298" t="s">
        <v>331</v>
      </c>
      <c r="E298">
        <v>0.55220000000000002</v>
      </c>
      <c r="F298">
        <v>152</v>
      </c>
      <c r="J298" s="649" t="s">
        <v>159</v>
      </c>
      <c r="K298" s="217">
        <v>0.58130000000000004</v>
      </c>
      <c r="M298" t="s">
        <v>329</v>
      </c>
      <c r="N298">
        <v>0.91249999999999998</v>
      </c>
    </row>
    <row r="299" spans="1:14" ht="15.75" thickBot="1">
      <c r="A299" t="str">
        <f t="shared" si="4"/>
        <v/>
      </c>
      <c r="B299" t="s">
        <v>332</v>
      </c>
      <c r="D299" t="s">
        <v>332</v>
      </c>
      <c r="E299">
        <v>0.61670000000000003</v>
      </c>
      <c r="F299">
        <v>131</v>
      </c>
      <c r="J299" s="650"/>
      <c r="K299" s="218">
        <v>145</v>
      </c>
      <c r="M299" t="s">
        <v>330</v>
      </c>
      <c r="N299">
        <v>0.50790000000000002</v>
      </c>
    </row>
    <row r="300" spans="1:14">
      <c r="A300" t="str">
        <f t="shared" si="4"/>
        <v/>
      </c>
      <c r="B300" t="s">
        <v>333</v>
      </c>
      <c r="D300" t="s">
        <v>333</v>
      </c>
      <c r="E300">
        <v>0.94510000000000005</v>
      </c>
      <c r="F300">
        <v>6</v>
      </c>
      <c r="J300" s="13" t="s">
        <v>193</v>
      </c>
      <c r="K300" s="217">
        <v>0.58089999999999997</v>
      </c>
      <c r="M300" t="s">
        <v>331</v>
      </c>
      <c r="N300">
        <v>0.55220000000000002</v>
      </c>
    </row>
    <row r="301" spans="1:14" ht="15.75" thickBot="1">
      <c r="A301" t="str">
        <f t="shared" si="4"/>
        <v/>
      </c>
      <c r="B301" t="s">
        <v>334</v>
      </c>
      <c r="D301" t="s">
        <v>334</v>
      </c>
      <c r="E301">
        <v>0.41220000000000001</v>
      </c>
      <c r="F301">
        <v>205</v>
      </c>
      <c r="J301" s="14" t="s">
        <v>424</v>
      </c>
      <c r="K301" s="218">
        <v>146</v>
      </c>
      <c r="M301" t="s">
        <v>332</v>
      </c>
      <c r="N301">
        <v>0.61670000000000003</v>
      </c>
    </row>
    <row r="302" spans="1:14">
      <c r="A302" t="str">
        <f t="shared" si="4"/>
        <v/>
      </c>
      <c r="B302" t="s">
        <v>335</v>
      </c>
      <c r="D302" t="s">
        <v>335</v>
      </c>
      <c r="E302">
        <v>0.69899999999999995</v>
      </c>
      <c r="F302">
        <v>99</v>
      </c>
      <c r="J302" s="649" t="s">
        <v>311</v>
      </c>
      <c r="K302" s="217">
        <v>0.57950000000000002</v>
      </c>
      <c r="M302" t="s">
        <v>333</v>
      </c>
      <c r="N302">
        <v>0.94510000000000005</v>
      </c>
    </row>
    <row r="303" spans="1:14" ht="15.75" thickBot="1">
      <c r="A303" t="str">
        <f t="shared" si="4"/>
        <v/>
      </c>
      <c r="B303" t="s">
        <v>336</v>
      </c>
      <c r="D303" t="s">
        <v>336</v>
      </c>
      <c r="E303">
        <v>0.76690000000000003</v>
      </c>
      <c r="F303">
        <v>67</v>
      </c>
      <c r="J303" s="650"/>
      <c r="K303" s="218">
        <v>147</v>
      </c>
      <c r="M303" t="s">
        <v>334</v>
      </c>
      <c r="N303">
        <v>0.41220000000000001</v>
      </c>
    </row>
    <row r="304" spans="1:14">
      <c r="A304" t="str">
        <f t="shared" si="4"/>
        <v/>
      </c>
      <c r="B304" t="s">
        <v>337</v>
      </c>
      <c r="D304" t="s">
        <v>337</v>
      </c>
      <c r="E304">
        <v>0.52859999999999996</v>
      </c>
      <c r="F304">
        <v>160</v>
      </c>
      <c r="J304" s="649" t="s">
        <v>273</v>
      </c>
      <c r="K304" s="217">
        <v>0.57269999999999999</v>
      </c>
      <c r="M304" t="s">
        <v>335</v>
      </c>
      <c r="N304">
        <v>0.69899999999999995</v>
      </c>
    </row>
    <row r="305" spans="1:14" ht="15.75" thickBot="1">
      <c r="A305" t="str">
        <f t="shared" si="4"/>
        <v/>
      </c>
      <c r="B305" t="s">
        <v>338</v>
      </c>
      <c r="D305" t="s">
        <v>338</v>
      </c>
      <c r="E305">
        <v>0.79779999999999995</v>
      </c>
      <c r="F305">
        <v>62</v>
      </c>
      <c r="J305" s="650"/>
      <c r="K305" s="218">
        <v>148</v>
      </c>
      <c r="M305" t="s">
        <v>336</v>
      </c>
      <c r="N305">
        <v>0.76690000000000003</v>
      </c>
    </row>
    <row r="306" spans="1:14">
      <c r="A306" t="str">
        <f t="shared" si="4"/>
        <v/>
      </c>
      <c r="B306" t="s">
        <v>339</v>
      </c>
      <c r="D306" t="s">
        <v>339</v>
      </c>
      <c r="E306">
        <v>0.49209999999999998</v>
      </c>
      <c r="F306">
        <v>173</v>
      </c>
      <c r="J306" s="649" t="s">
        <v>185</v>
      </c>
      <c r="K306" s="217">
        <v>0.57069999999999999</v>
      </c>
      <c r="M306" t="s">
        <v>337</v>
      </c>
      <c r="N306">
        <v>0.52859999999999996</v>
      </c>
    </row>
    <row r="307" spans="1:14" ht="15.75" thickBot="1">
      <c r="A307" t="str">
        <f t="shared" si="4"/>
        <v/>
      </c>
      <c r="B307" t="s">
        <v>340</v>
      </c>
      <c r="D307" t="s">
        <v>340</v>
      </c>
      <c r="E307">
        <v>0.76470000000000005</v>
      </c>
      <c r="F307">
        <v>68</v>
      </c>
      <c r="J307" s="650"/>
      <c r="K307" s="218">
        <v>149</v>
      </c>
      <c r="M307" t="s">
        <v>338</v>
      </c>
      <c r="N307">
        <v>0.79779999999999995</v>
      </c>
    </row>
    <row r="308" spans="1:14">
      <c r="A308" t="str">
        <f t="shared" si="4"/>
        <v/>
      </c>
      <c r="B308" t="s">
        <v>341</v>
      </c>
      <c r="D308" t="s">
        <v>341</v>
      </c>
      <c r="E308">
        <v>0.46079999999999999</v>
      </c>
      <c r="F308">
        <v>186</v>
      </c>
      <c r="J308" s="649" t="s">
        <v>44</v>
      </c>
      <c r="K308" s="217">
        <v>0.56120000000000003</v>
      </c>
      <c r="M308" t="s">
        <v>339</v>
      </c>
      <c r="N308">
        <v>0.49209999999999998</v>
      </c>
    </row>
    <row r="309" spans="1:14" ht="15.75" thickBot="1">
      <c r="A309" t="str">
        <f t="shared" si="4"/>
        <v/>
      </c>
      <c r="B309" t="s">
        <v>342</v>
      </c>
      <c r="D309" t="s">
        <v>342</v>
      </c>
      <c r="E309">
        <v>0.40939999999999999</v>
      </c>
      <c r="F309">
        <v>206</v>
      </c>
      <c r="J309" s="650"/>
      <c r="K309" s="218">
        <v>150</v>
      </c>
      <c r="M309" t="s">
        <v>340</v>
      </c>
      <c r="N309">
        <v>0.76470000000000005</v>
      </c>
    </row>
    <row r="310" spans="1:14" ht="15.75" thickBot="1">
      <c r="A310" t="str">
        <f t="shared" si="4"/>
        <v/>
      </c>
      <c r="B310" t="s">
        <v>343</v>
      </c>
      <c r="D310" t="s">
        <v>343</v>
      </c>
      <c r="E310">
        <v>0.37559999999999999</v>
      </c>
      <c r="F310">
        <v>217</v>
      </c>
      <c r="J310" s="63" t="s">
        <v>23</v>
      </c>
      <c r="K310" s="64" t="s">
        <v>417</v>
      </c>
      <c r="M310" t="s">
        <v>341</v>
      </c>
      <c r="N310">
        <v>0.46079999999999999</v>
      </c>
    </row>
    <row r="311" spans="1:14">
      <c r="A311" t="str">
        <f t="shared" si="4"/>
        <v/>
      </c>
      <c r="B311" t="s">
        <v>344</v>
      </c>
      <c r="D311" t="s">
        <v>344</v>
      </c>
      <c r="E311">
        <v>0.1694</v>
      </c>
      <c r="F311">
        <v>306</v>
      </c>
      <c r="J311" s="649" t="s">
        <v>386</v>
      </c>
      <c r="K311" s="217">
        <v>0.55679999999999996</v>
      </c>
      <c r="M311" t="s">
        <v>342</v>
      </c>
      <c r="N311">
        <v>0.40939999999999999</v>
      </c>
    </row>
    <row r="312" spans="1:14" ht="15.75" thickBot="1">
      <c r="A312" t="str">
        <f t="shared" si="4"/>
        <v/>
      </c>
      <c r="B312" t="s">
        <v>345</v>
      </c>
      <c r="D312" t="s">
        <v>345</v>
      </c>
      <c r="E312">
        <v>0.6714</v>
      </c>
      <c r="F312">
        <v>110</v>
      </c>
      <c r="J312" s="650"/>
      <c r="K312" s="218">
        <v>151</v>
      </c>
      <c r="M312" t="s">
        <v>343</v>
      </c>
      <c r="N312">
        <v>0.37559999999999999</v>
      </c>
    </row>
    <row r="313" spans="1:14">
      <c r="A313" t="str">
        <f t="shared" si="4"/>
        <v/>
      </c>
      <c r="B313" t="s">
        <v>346</v>
      </c>
      <c r="D313" t="s">
        <v>346</v>
      </c>
      <c r="E313">
        <v>0.46</v>
      </c>
      <c r="F313">
        <v>188</v>
      </c>
      <c r="J313" s="13" t="s">
        <v>331</v>
      </c>
      <c r="K313" s="217">
        <v>0.55220000000000002</v>
      </c>
      <c r="M313" t="s">
        <v>344</v>
      </c>
      <c r="N313">
        <v>0.1694</v>
      </c>
    </row>
    <row r="314" spans="1:14" ht="15.75" thickBot="1">
      <c r="A314" t="str">
        <f t="shared" si="4"/>
        <v/>
      </c>
      <c r="B314" t="s">
        <v>347</v>
      </c>
      <c r="D314" t="s">
        <v>347</v>
      </c>
      <c r="E314">
        <v>0.89510000000000001</v>
      </c>
      <c r="F314">
        <v>19</v>
      </c>
      <c r="J314" s="14" t="s">
        <v>430</v>
      </c>
      <c r="K314" s="218">
        <v>152</v>
      </c>
      <c r="M314" t="s">
        <v>345</v>
      </c>
      <c r="N314">
        <v>0.6714</v>
      </c>
    </row>
    <row r="315" spans="1:14">
      <c r="A315" t="str">
        <f t="shared" si="4"/>
        <v/>
      </c>
      <c r="B315" t="s">
        <v>348</v>
      </c>
      <c r="D315" t="s">
        <v>348</v>
      </c>
      <c r="E315">
        <v>0.34589999999999999</v>
      </c>
      <c r="F315">
        <v>224</v>
      </c>
      <c r="J315" s="649" t="s">
        <v>132</v>
      </c>
      <c r="K315" s="217">
        <v>0.54520000000000002</v>
      </c>
      <c r="M315" t="s">
        <v>346</v>
      </c>
      <c r="N315">
        <v>0.46</v>
      </c>
    </row>
    <row r="316" spans="1:14" ht="15.75" thickBot="1">
      <c r="A316" t="str">
        <f t="shared" si="4"/>
        <v/>
      </c>
      <c r="B316" t="s">
        <v>349</v>
      </c>
      <c r="D316" t="s">
        <v>349</v>
      </c>
      <c r="E316">
        <v>0.16830000000000001</v>
      </c>
      <c r="F316">
        <v>307</v>
      </c>
      <c r="J316" s="650"/>
      <c r="K316" s="218">
        <v>153</v>
      </c>
      <c r="M316" t="s">
        <v>347</v>
      </c>
      <c r="N316">
        <v>0.89510000000000001</v>
      </c>
    </row>
    <row r="317" spans="1:14">
      <c r="A317" t="str">
        <f t="shared" si="4"/>
        <v/>
      </c>
      <c r="B317" t="s">
        <v>350</v>
      </c>
      <c r="D317" t="s">
        <v>350</v>
      </c>
      <c r="E317">
        <v>0.59130000000000005</v>
      </c>
      <c r="F317">
        <v>140</v>
      </c>
      <c r="J317" s="649" t="s">
        <v>136</v>
      </c>
      <c r="K317" s="217">
        <v>0.54069999999999996</v>
      </c>
      <c r="M317" t="s">
        <v>348</v>
      </c>
      <c r="N317">
        <v>0.34589999999999999</v>
      </c>
    </row>
    <row r="318" spans="1:14" ht="15.75" thickBot="1">
      <c r="A318" t="str">
        <f t="shared" si="4"/>
        <v/>
      </c>
      <c r="B318" t="s">
        <v>351</v>
      </c>
      <c r="D318" t="s">
        <v>351</v>
      </c>
      <c r="E318">
        <v>0.51559999999999995</v>
      </c>
      <c r="F318">
        <v>164</v>
      </c>
      <c r="J318" s="650"/>
      <c r="K318" s="218">
        <v>154</v>
      </c>
      <c r="M318" t="s">
        <v>349</v>
      </c>
      <c r="N318">
        <v>0.16830000000000001</v>
      </c>
    </row>
    <row r="319" spans="1:14">
      <c r="A319" t="str">
        <f t="shared" si="4"/>
        <v/>
      </c>
      <c r="B319" t="s">
        <v>352</v>
      </c>
      <c r="D319" t="s">
        <v>352</v>
      </c>
      <c r="E319">
        <v>0.71299999999999997</v>
      </c>
      <c r="F319">
        <v>91</v>
      </c>
      <c r="J319" s="649" t="s">
        <v>294</v>
      </c>
      <c r="K319" s="217">
        <v>0.53969999999999996</v>
      </c>
      <c r="M319" t="s">
        <v>350</v>
      </c>
      <c r="N319">
        <v>0.59130000000000005</v>
      </c>
    </row>
    <row r="320" spans="1:14" ht="15.75" thickBot="1">
      <c r="A320" t="str">
        <f t="shared" si="4"/>
        <v/>
      </c>
      <c r="B320" t="s">
        <v>353</v>
      </c>
      <c r="D320" t="s">
        <v>353</v>
      </c>
      <c r="E320">
        <v>0.64700000000000002</v>
      </c>
      <c r="F320">
        <v>123</v>
      </c>
      <c r="J320" s="650"/>
      <c r="K320" s="218">
        <v>155</v>
      </c>
      <c r="M320" t="s">
        <v>351</v>
      </c>
      <c r="N320">
        <v>0.51559999999999995</v>
      </c>
    </row>
    <row r="321" spans="1:14">
      <c r="A321" t="str">
        <f t="shared" si="4"/>
        <v/>
      </c>
      <c r="B321" t="s">
        <v>354</v>
      </c>
      <c r="D321" t="s">
        <v>354</v>
      </c>
      <c r="E321">
        <v>0.65939999999999999</v>
      </c>
      <c r="F321">
        <v>116</v>
      </c>
      <c r="J321" s="649" t="s">
        <v>130</v>
      </c>
      <c r="K321" s="217">
        <v>0.53290000000000004</v>
      </c>
      <c r="M321" t="s">
        <v>352</v>
      </c>
      <c r="N321">
        <v>0.71299999999999997</v>
      </c>
    </row>
    <row r="322" spans="1:14" ht="15.75" thickBot="1">
      <c r="A322" t="str">
        <f t="shared" si="4"/>
        <v/>
      </c>
      <c r="B322" t="s">
        <v>355</v>
      </c>
      <c r="D322" t="s">
        <v>355</v>
      </c>
      <c r="E322">
        <v>0.7954</v>
      </c>
      <c r="F322">
        <v>63</v>
      </c>
      <c r="J322" s="650"/>
      <c r="K322" s="218">
        <v>156</v>
      </c>
      <c r="M322" t="s">
        <v>353</v>
      </c>
      <c r="N322">
        <v>0.64700000000000002</v>
      </c>
    </row>
    <row r="323" spans="1:14">
      <c r="A323" t="str">
        <f t="shared" ref="A323:A359" si="5">IF(B323=D323,"","BAD")</f>
        <v/>
      </c>
      <c r="B323" t="s">
        <v>356</v>
      </c>
      <c r="D323" t="s">
        <v>356</v>
      </c>
      <c r="E323">
        <v>0.23930000000000001</v>
      </c>
      <c r="F323">
        <v>280</v>
      </c>
      <c r="J323" s="649" t="s">
        <v>164</v>
      </c>
      <c r="K323" s="217">
        <v>0.53280000000000005</v>
      </c>
      <c r="M323" t="s">
        <v>354</v>
      </c>
      <c r="N323">
        <v>0.65939999999999999</v>
      </c>
    </row>
    <row r="324" spans="1:14" ht="15.75" thickBot="1">
      <c r="A324" t="str">
        <f t="shared" si="5"/>
        <v/>
      </c>
      <c r="B324" t="s">
        <v>357</v>
      </c>
      <c r="D324" t="s">
        <v>357</v>
      </c>
      <c r="E324">
        <v>0.27460000000000001</v>
      </c>
      <c r="F324">
        <v>262</v>
      </c>
      <c r="J324" s="650"/>
      <c r="K324" s="218">
        <v>157</v>
      </c>
      <c r="M324" t="s">
        <v>355</v>
      </c>
      <c r="N324">
        <v>0.7954</v>
      </c>
    </row>
    <row r="325" spans="1:14">
      <c r="A325" t="str">
        <f t="shared" si="5"/>
        <v/>
      </c>
      <c r="B325" t="s">
        <v>358</v>
      </c>
      <c r="D325" t="s">
        <v>358</v>
      </c>
      <c r="E325">
        <v>0.1515</v>
      </c>
      <c r="F325">
        <v>319</v>
      </c>
      <c r="J325" s="649" t="s">
        <v>326</v>
      </c>
      <c r="K325" s="217">
        <v>0.53169999999999995</v>
      </c>
      <c r="M325" t="s">
        <v>356</v>
      </c>
      <c r="N325">
        <v>0.23930000000000001</v>
      </c>
    </row>
    <row r="326" spans="1:14" ht="15.75" thickBot="1">
      <c r="A326" t="str">
        <f t="shared" si="5"/>
        <v/>
      </c>
      <c r="B326" t="s">
        <v>359</v>
      </c>
      <c r="D326" t="s">
        <v>359</v>
      </c>
      <c r="E326">
        <v>0.67190000000000005</v>
      </c>
      <c r="F326">
        <v>109</v>
      </c>
      <c r="J326" s="650"/>
      <c r="K326" s="218">
        <v>158</v>
      </c>
      <c r="M326" t="s">
        <v>357</v>
      </c>
      <c r="N326">
        <v>0.27460000000000001</v>
      </c>
    </row>
    <row r="327" spans="1:14">
      <c r="A327" t="str">
        <f t="shared" si="5"/>
        <v/>
      </c>
      <c r="B327" t="s">
        <v>360</v>
      </c>
      <c r="D327" t="s">
        <v>360</v>
      </c>
      <c r="E327">
        <v>0.77259999999999995</v>
      </c>
      <c r="F327">
        <v>66</v>
      </c>
      <c r="J327" s="649" t="s">
        <v>116</v>
      </c>
      <c r="K327" s="217">
        <v>0.52900000000000003</v>
      </c>
      <c r="M327" t="s">
        <v>358</v>
      </c>
      <c r="N327">
        <v>0.1515</v>
      </c>
    </row>
    <row r="328" spans="1:14" ht="15.75" thickBot="1">
      <c r="A328" t="str">
        <f t="shared" si="5"/>
        <v/>
      </c>
      <c r="B328" t="s">
        <v>440</v>
      </c>
      <c r="D328" t="s">
        <v>440</v>
      </c>
      <c r="E328">
        <v>0.1646</v>
      </c>
      <c r="F328">
        <v>309</v>
      </c>
      <c r="J328" s="650"/>
      <c r="K328" s="218">
        <v>159</v>
      </c>
      <c r="M328" t="s">
        <v>359</v>
      </c>
      <c r="N328">
        <v>0.67190000000000005</v>
      </c>
    </row>
    <row r="329" spans="1:14">
      <c r="A329" t="str">
        <f t="shared" si="5"/>
        <v/>
      </c>
      <c r="B329" t="s">
        <v>361</v>
      </c>
      <c r="D329" t="s">
        <v>361</v>
      </c>
      <c r="E329">
        <v>0.49270000000000003</v>
      </c>
      <c r="F329">
        <v>172</v>
      </c>
      <c r="J329" s="649" t="s">
        <v>337</v>
      </c>
      <c r="K329" s="217">
        <v>0.52859999999999996</v>
      </c>
      <c r="M329" t="s">
        <v>360</v>
      </c>
      <c r="N329">
        <v>0.77259999999999995</v>
      </c>
    </row>
    <row r="330" spans="1:14" ht="15.75" thickBot="1">
      <c r="A330" t="str">
        <f t="shared" si="5"/>
        <v/>
      </c>
      <c r="B330" t="s">
        <v>362</v>
      </c>
      <c r="D330" t="s">
        <v>362</v>
      </c>
      <c r="E330">
        <v>0.61029999999999995</v>
      </c>
      <c r="F330">
        <v>133</v>
      </c>
      <c r="J330" s="650"/>
      <c r="K330" s="218">
        <v>160</v>
      </c>
      <c r="M330" t="s">
        <v>440</v>
      </c>
      <c r="N330">
        <v>0.1646</v>
      </c>
    </row>
    <row r="331" spans="1:14">
      <c r="A331" t="str">
        <f t="shared" si="5"/>
        <v/>
      </c>
      <c r="B331" t="s">
        <v>363</v>
      </c>
      <c r="D331" t="s">
        <v>363</v>
      </c>
      <c r="E331">
        <v>0.18340000000000001</v>
      </c>
      <c r="F331">
        <v>299</v>
      </c>
      <c r="J331" s="649" t="s">
        <v>56</v>
      </c>
      <c r="K331" s="217">
        <v>0.52739999999999998</v>
      </c>
      <c r="M331" t="s">
        <v>361</v>
      </c>
      <c r="N331">
        <v>0.49270000000000003</v>
      </c>
    </row>
    <row r="332" spans="1:14" ht="15.75" thickBot="1">
      <c r="A332" t="str">
        <f t="shared" si="5"/>
        <v/>
      </c>
      <c r="B332" t="s">
        <v>364</v>
      </c>
      <c r="D332" t="s">
        <v>364</v>
      </c>
      <c r="E332">
        <v>0.44450000000000001</v>
      </c>
      <c r="F332">
        <v>192</v>
      </c>
      <c r="J332" s="650"/>
      <c r="K332" s="218">
        <v>161</v>
      </c>
      <c r="M332" t="s">
        <v>362</v>
      </c>
      <c r="N332">
        <v>0.61029999999999995</v>
      </c>
    </row>
    <row r="333" spans="1:14">
      <c r="A333" t="str">
        <f t="shared" si="5"/>
        <v/>
      </c>
      <c r="B333" t="s">
        <v>365</v>
      </c>
      <c r="D333" t="s">
        <v>365</v>
      </c>
      <c r="E333">
        <v>0.86060000000000003</v>
      </c>
      <c r="F333">
        <v>33</v>
      </c>
      <c r="J333" s="649" t="s">
        <v>248</v>
      </c>
      <c r="K333" s="217">
        <v>0.5252</v>
      </c>
      <c r="M333" t="s">
        <v>363</v>
      </c>
      <c r="N333">
        <v>0.18340000000000001</v>
      </c>
    </row>
    <row r="334" spans="1:14" ht="15.75" thickBot="1">
      <c r="A334" t="str">
        <f t="shared" si="5"/>
        <v/>
      </c>
      <c r="B334" t="s">
        <v>366</v>
      </c>
      <c r="D334" t="s">
        <v>366</v>
      </c>
      <c r="E334">
        <v>0.81869999999999998</v>
      </c>
      <c r="F334">
        <v>52</v>
      </c>
      <c r="J334" s="650"/>
      <c r="K334" s="218">
        <v>162</v>
      </c>
      <c r="M334" t="s">
        <v>364</v>
      </c>
      <c r="N334">
        <v>0.44450000000000001</v>
      </c>
    </row>
    <row r="335" spans="1:14">
      <c r="A335" t="str">
        <f t="shared" si="5"/>
        <v/>
      </c>
      <c r="B335" t="s">
        <v>367</v>
      </c>
      <c r="D335" t="s">
        <v>367</v>
      </c>
      <c r="E335">
        <v>0.85680000000000001</v>
      </c>
      <c r="F335">
        <v>35</v>
      </c>
      <c r="J335" s="649" t="s">
        <v>246</v>
      </c>
      <c r="K335" s="217">
        <v>0.5232</v>
      </c>
      <c r="M335" t="s">
        <v>365</v>
      </c>
      <c r="N335">
        <v>0.86060000000000003</v>
      </c>
    </row>
    <row r="336" spans="1:14" ht="15.75" thickBot="1">
      <c r="A336" t="str">
        <f t="shared" si="5"/>
        <v/>
      </c>
      <c r="B336" t="s">
        <v>368</v>
      </c>
      <c r="D336" t="s">
        <v>368</v>
      </c>
      <c r="E336">
        <v>0.90610000000000002</v>
      </c>
      <c r="F336">
        <v>15</v>
      </c>
      <c r="J336" s="650"/>
      <c r="K336" s="218">
        <v>163</v>
      </c>
      <c r="M336" t="s">
        <v>366</v>
      </c>
      <c r="N336">
        <v>0.81869999999999998</v>
      </c>
    </row>
    <row r="337" spans="1:14">
      <c r="A337" t="str">
        <f t="shared" si="5"/>
        <v/>
      </c>
      <c r="B337" t="s">
        <v>369</v>
      </c>
      <c r="D337" t="s">
        <v>369</v>
      </c>
      <c r="E337">
        <v>0.83230000000000004</v>
      </c>
      <c r="F337">
        <v>49</v>
      </c>
      <c r="J337" s="649" t="s">
        <v>351</v>
      </c>
      <c r="K337" s="217">
        <v>0.51559999999999995</v>
      </c>
      <c r="M337" t="s">
        <v>367</v>
      </c>
      <c r="N337">
        <v>0.85680000000000001</v>
      </c>
    </row>
    <row r="338" spans="1:14" ht="15.75" thickBot="1">
      <c r="A338" t="str">
        <f t="shared" si="5"/>
        <v/>
      </c>
      <c r="B338" t="s">
        <v>370</v>
      </c>
      <c r="D338" t="s">
        <v>370</v>
      </c>
      <c r="E338">
        <v>0.9335</v>
      </c>
      <c r="F338">
        <v>10</v>
      </c>
      <c r="J338" s="650"/>
      <c r="K338" s="218">
        <v>164</v>
      </c>
      <c r="M338" t="s">
        <v>368</v>
      </c>
      <c r="N338">
        <v>0.90610000000000002</v>
      </c>
    </row>
    <row r="339" spans="1:14">
      <c r="A339" t="str">
        <f t="shared" si="5"/>
        <v/>
      </c>
      <c r="B339" t="s">
        <v>371</v>
      </c>
      <c r="D339" t="s">
        <v>371</v>
      </c>
      <c r="E339">
        <v>0.59599999999999997</v>
      </c>
      <c r="F339">
        <v>137</v>
      </c>
      <c r="J339" s="649" t="s">
        <v>226</v>
      </c>
      <c r="K339" s="217">
        <v>0.51480000000000004</v>
      </c>
      <c r="M339" t="s">
        <v>369</v>
      </c>
      <c r="N339">
        <v>0.83230000000000004</v>
      </c>
    </row>
    <row r="340" spans="1:14" ht="15.75" thickBot="1">
      <c r="A340" t="str">
        <f t="shared" si="5"/>
        <v/>
      </c>
      <c r="B340" t="s">
        <v>372</v>
      </c>
      <c r="D340" t="s">
        <v>372</v>
      </c>
      <c r="E340">
        <v>0.17150000000000001</v>
      </c>
      <c r="F340">
        <v>303</v>
      </c>
      <c r="J340" s="650"/>
      <c r="K340" s="218">
        <v>165</v>
      </c>
      <c r="M340" t="s">
        <v>370</v>
      </c>
      <c r="N340">
        <v>0.9335</v>
      </c>
    </row>
    <row r="341" spans="1:14">
      <c r="A341" t="str">
        <f t="shared" si="5"/>
        <v/>
      </c>
      <c r="B341" t="s">
        <v>373</v>
      </c>
      <c r="D341" t="s">
        <v>373</v>
      </c>
      <c r="E341">
        <v>0.80269999999999997</v>
      </c>
      <c r="F341">
        <v>61</v>
      </c>
      <c r="J341" s="13" t="s">
        <v>330</v>
      </c>
      <c r="K341" s="217">
        <v>0.50790000000000002</v>
      </c>
      <c r="M341" t="s">
        <v>371</v>
      </c>
      <c r="N341">
        <v>0.59599999999999997</v>
      </c>
    </row>
    <row r="342" spans="1:14" ht="15.75" thickBot="1">
      <c r="A342" t="str">
        <f t="shared" si="5"/>
        <v/>
      </c>
      <c r="B342" t="s">
        <v>374</v>
      </c>
      <c r="D342" t="s">
        <v>374</v>
      </c>
      <c r="E342">
        <v>0.68700000000000006</v>
      </c>
      <c r="F342">
        <v>104</v>
      </c>
      <c r="J342" s="14" t="s">
        <v>433</v>
      </c>
      <c r="K342" s="218">
        <v>166</v>
      </c>
      <c r="M342" t="s">
        <v>372</v>
      </c>
      <c r="N342">
        <v>0.17150000000000001</v>
      </c>
    </row>
    <row r="343" spans="1:14">
      <c r="A343" t="str">
        <f t="shared" si="5"/>
        <v/>
      </c>
      <c r="B343" t="s">
        <v>375</v>
      </c>
      <c r="D343" t="s">
        <v>375</v>
      </c>
      <c r="E343">
        <v>0.73460000000000003</v>
      </c>
      <c r="F343">
        <v>79</v>
      </c>
      <c r="J343" s="649" t="s">
        <v>123</v>
      </c>
      <c r="K343" s="217">
        <v>0.50280000000000002</v>
      </c>
      <c r="M343" t="s">
        <v>373</v>
      </c>
      <c r="N343">
        <v>0.80269999999999997</v>
      </c>
    </row>
    <row r="344" spans="1:14" ht="15.75" thickBot="1">
      <c r="A344" t="str">
        <f t="shared" si="5"/>
        <v/>
      </c>
      <c r="B344" t="s">
        <v>376</v>
      </c>
      <c r="D344" t="s">
        <v>376</v>
      </c>
      <c r="E344">
        <v>0.41899999999999998</v>
      </c>
      <c r="F344">
        <v>201</v>
      </c>
      <c r="J344" s="650"/>
      <c r="K344" s="218">
        <v>167</v>
      </c>
      <c r="M344" t="s">
        <v>374</v>
      </c>
      <c r="N344">
        <v>0.68700000000000006</v>
      </c>
    </row>
    <row r="345" spans="1:14">
      <c r="A345" t="str">
        <f t="shared" si="5"/>
        <v/>
      </c>
      <c r="B345" t="s">
        <v>377</v>
      </c>
      <c r="D345" t="s">
        <v>377</v>
      </c>
      <c r="E345">
        <v>0.75570000000000004</v>
      </c>
      <c r="F345">
        <v>70</v>
      </c>
      <c r="J345" s="649" t="s">
        <v>75</v>
      </c>
      <c r="K345" s="217">
        <v>0.50270000000000004</v>
      </c>
      <c r="M345" t="s">
        <v>375</v>
      </c>
      <c r="N345">
        <v>0.73460000000000003</v>
      </c>
    </row>
    <row r="346" spans="1:14" ht="15.75" thickBot="1">
      <c r="A346" t="str">
        <f t="shared" si="5"/>
        <v/>
      </c>
      <c r="B346" t="s">
        <v>378</v>
      </c>
      <c r="D346" t="s">
        <v>378</v>
      </c>
      <c r="E346">
        <v>0.125</v>
      </c>
      <c r="F346">
        <v>341</v>
      </c>
      <c r="J346" s="650"/>
      <c r="K346" s="218">
        <v>168</v>
      </c>
      <c r="M346" t="s">
        <v>376</v>
      </c>
      <c r="N346">
        <v>0.41899999999999998</v>
      </c>
    </row>
    <row r="347" spans="1:14">
      <c r="A347" t="str">
        <f t="shared" si="5"/>
        <v/>
      </c>
      <c r="B347" t="s">
        <v>379</v>
      </c>
      <c r="D347" t="s">
        <v>379</v>
      </c>
      <c r="E347">
        <v>0.28210000000000002</v>
      </c>
      <c r="F347">
        <v>255</v>
      </c>
      <c r="J347" s="649" t="s">
        <v>110</v>
      </c>
      <c r="K347" s="217">
        <v>0.50019999999999998</v>
      </c>
      <c r="M347" t="s">
        <v>377</v>
      </c>
      <c r="N347">
        <v>0.75570000000000004</v>
      </c>
    </row>
    <row r="348" spans="1:14" ht="15.75" thickBot="1">
      <c r="A348" t="str">
        <f t="shared" si="5"/>
        <v/>
      </c>
      <c r="B348" t="s">
        <v>380</v>
      </c>
      <c r="D348" t="s">
        <v>380</v>
      </c>
      <c r="E348">
        <v>0.70489999999999997</v>
      </c>
      <c r="F348">
        <v>97</v>
      </c>
      <c r="J348" s="650"/>
      <c r="K348" s="218">
        <v>169</v>
      </c>
      <c r="M348" t="s">
        <v>378</v>
      </c>
      <c r="N348">
        <v>0.125</v>
      </c>
    </row>
    <row r="349" spans="1:14">
      <c r="A349" t="str">
        <f t="shared" si="5"/>
        <v/>
      </c>
      <c r="B349" t="s">
        <v>381</v>
      </c>
      <c r="D349" t="s">
        <v>381</v>
      </c>
      <c r="E349">
        <v>0.32169999999999999</v>
      </c>
      <c r="F349">
        <v>243</v>
      </c>
      <c r="J349" s="649" t="s">
        <v>310</v>
      </c>
      <c r="K349" s="217">
        <v>0.497</v>
      </c>
      <c r="M349" t="s">
        <v>379</v>
      </c>
      <c r="N349">
        <v>0.28210000000000002</v>
      </c>
    </row>
    <row r="350" spans="1:14" ht="15.75" thickBot="1">
      <c r="A350" t="str">
        <f t="shared" si="5"/>
        <v/>
      </c>
      <c r="B350" t="s">
        <v>382</v>
      </c>
      <c r="D350" t="s">
        <v>382</v>
      </c>
      <c r="E350">
        <v>0.39850000000000002</v>
      </c>
      <c r="F350">
        <v>209</v>
      </c>
      <c r="J350" s="650"/>
      <c r="K350" s="218">
        <v>170</v>
      </c>
      <c r="M350" t="s">
        <v>380</v>
      </c>
      <c r="N350">
        <v>0.70489999999999997</v>
      </c>
    </row>
    <row r="351" spans="1:14">
      <c r="A351" t="str">
        <f t="shared" si="5"/>
        <v/>
      </c>
      <c r="B351" t="s">
        <v>383</v>
      </c>
      <c r="D351" t="s">
        <v>383</v>
      </c>
      <c r="E351">
        <v>9.9299999999999999E-2</v>
      </c>
      <c r="F351">
        <v>347</v>
      </c>
      <c r="J351" s="649" t="s">
        <v>300</v>
      </c>
      <c r="K351" s="217">
        <v>0.49480000000000002</v>
      </c>
      <c r="M351" t="s">
        <v>381</v>
      </c>
      <c r="N351">
        <v>0.32169999999999999</v>
      </c>
    </row>
    <row r="352" spans="1:14" ht="15.75" thickBot="1">
      <c r="A352" t="str">
        <f t="shared" si="5"/>
        <v/>
      </c>
      <c r="B352" t="s">
        <v>384</v>
      </c>
      <c r="D352" t="s">
        <v>384</v>
      </c>
      <c r="E352">
        <v>0.61680000000000001</v>
      </c>
      <c r="F352">
        <v>130</v>
      </c>
      <c r="J352" s="650"/>
      <c r="K352" s="218">
        <v>171</v>
      </c>
      <c r="M352" t="s">
        <v>382</v>
      </c>
      <c r="N352">
        <v>0.39850000000000002</v>
      </c>
    </row>
    <row r="353" spans="1:14">
      <c r="A353" t="str">
        <f t="shared" si="5"/>
        <v/>
      </c>
      <c r="B353" t="s">
        <v>385</v>
      </c>
      <c r="D353" t="s">
        <v>385</v>
      </c>
      <c r="E353">
        <v>0.86329999999999996</v>
      </c>
      <c r="F353">
        <v>31</v>
      </c>
      <c r="J353" s="649" t="s">
        <v>361</v>
      </c>
      <c r="K353" s="217">
        <v>0.49270000000000003</v>
      </c>
      <c r="M353" t="s">
        <v>383</v>
      </c>
      <c r="N353">
        <v>9.9299999999999999E-2</v>
      </c>
    </row>
    <row r="354" spans="1:14" ht="15.75" thickBot="1">
      <c r="A354" t="str">
        <f t="shared" si="5"/>
        <v/>
      </c>
      <c r="B354" t="s">
        <v>386</v>
      </c>
      <c r="D354" t="s">
        <v>386</v>
      </c>
      <c r="E354">
        <v>0.55679999999999996</v>
      </c>
      <c r="F354">
        <v>151</v>
      </c>
      <c r="J354" s="650"/>
      <c r="K354" s="218">
        <v>172</v>
      </c>
      <c r="M354" t="s">
        <v>384</v>
      </c>
      <c r="N354">
        <v>0.61680000000000001</v>
      </c>
    </row>
    <row r="355" spans="1:14">
      <c r="A355" t="str">
        <f t="shared" si="5"/>
        <v/>
      </c>
      <c r="B355" t="s">
        <v>387</v>
      </c>
      <c r="D355" t="s">
        <v>387</v>
      </c>
      <c r="E355">
        <v>0.47360000000000002</v>
      </c>
      <c r="F355">
        <v>180</v>
      </c>
      <c r="J355" s="649" t="s">
        <v>339</v>
      </c>
      <c r="K355" s="217">
        <v>0.49209999999999998</v>
      </c>
      <c r="M355" t="s">
        <v>385</v>
      </c>
      <c r="N355">
        <v>0.86329999999999996</v>
      </c>
    </row>
    <row r="356" spans="1:14" ht="15.75" thickBot="1">
      <c r="A356" t="str">
        <f t="shared" si="5"/>
        <v/>
      </c>
      <c r="B356" t="s">
        <v>388</v>
      </c>
      <c r="D356" t="s">
        <v>388</v>
      </c>
      <c r="E356">
        <v>0.71479999999999999</v>
      </c>
      <c r="F356">
        <v>90</v>
      </c>
      <c r="J356" s="650"/>
      <c r="K356" s="218">
        <v>173</v>
      </c>
      <c r="M356" t="s">
        <v>386</v>
      </c>
      <c r="N356">
        <v>0.55679999999999996</v>
      </c>
    </row>
    <row r="357" spans="1:14">
      <c r="A357" t="str">
        <f t="shared" si="5"/>
        <v/>
      </c>
      <c r="B357" t="s">
        <v>389</v>
      </c>
      <c r="D357" t="s">
        <v>389</v>
      </c>
      <c r="E357">
        <v>0.64770000000000005</v>
      </c>
      <c r="F357">
        <v>122</v>
      </c>
      <c r="J357" s="649" t="s">
        <v>308</v>
      </c>
      <c r="K357" s="217">
        <v>0.48949999999999999</v>
      </c>
      <c r="M357" t="s">
        <v>387</v>
      </c>
      <c r="N357">
        <v>0.47360000000000002</v>
      </c>
    </row>
    <row r="358" spans="1:14" ht="15.75" thickBot="1">
      <c r="A358" t="str">
        <f t="shared" si="5"/>
        <v/>
      </c>
      <c r="B358" t="s">
        <v>390</v>
      </c>
      <c r="D358" t="s">
        <v>390</v>
      </c>
      <c r="E358">
        <v>0.66190000000000004</v>
      </c>
      <c r="F358">
        <v>113</v>
      </c>
      <c r="J358" s="650"/>
      <c r="K358" s="218">
        <v>174</v>
      </c>
      <c r="M358" t="s">
        <v>388</v>
      </c>
      <c r="N358">
        <v>0.71479999999999999</v>
      </c>
    </row>
    <row r="359" spans="1:14">
      <c r="A359" t="str">
        <f t="shared" si="5"/>
        <v/>
      </c>
      <c r="B359" t="s">
        <v>391</v>
      </c>
      <c r="D359" t="s">
        <v>391</v>
      </c>
      <c r="E359">
        <v>0.1769</v>
      </c>
      <c r="F359">
        <v>302</v>
      </c>
      <c r="J359" s="13" t="s">
        <v>73</v>
      </c>
      <c r="K359" s="217">
        <v>0.48859999999999998</v>
      </c>
      <c r="M359" t="s">
        <v>389</v>
      </c>
      <c r="N359">
        <v>0.64770000000000005</v>
      </c>
    </row>
    <row r="360" spans="1:14" ht="15.75" thickBot="1">
      <c r="J360" s="14" t="s">
        <v>439</v>
      </c>
      <c r="K360" s="218">
        <v>175</v>
      </c>
      <c r="M360" t="s">
        <v>390</v>
      </c>
      <c r="N360">
        <v>0.66190000000000004</v>
      </c>
    </row>
    <row r="361" spans="1:14" ht="15.75" thickBot="1">
      <c r="J361" s="63" t="s">
        <v>23</v>
      </c>
      <c r="K361" s="64" t="s">
        <v>417</v>
      </c>
      <c r="M361" t="s">
        <v>391</v>
      </c>
      <c r="N361">
        <v>0.1769</v>
      </c>
    </row>
    <row r="362" spans="1:14">
      <c r="J362" s="649" t="s">
        <v>166</v>
      </c>
      <c r="K362" s="217">
        <v>0.48759999999999998</v>
      </c>
      <c r="N362">
        <v>11</v>
      </c>
    </row>
    <row r="363" spans="1:14" ht="15.75" thickBot="1">
      <c r="J363" s="650"/>
      <c r="K363" s="218">
        <v>176</v>
      </c>
      <c r="N363">
        <v>12</v>
      </c>
    </row>
    <row r="364" spans="1:14">
      <c r="J364" s="649" t="s">
        <v>283</v>
      </c>
      <c r="K364" s="217">
        <v>0.48520000000000002</v>
      </c>
      <c r="N364">
        <v>13</v>
      </c>
    </row>
    <row r="365" spans="1:14" ht="15.75" thickBot="1">
      <c r="J365" s="650"/>
      <c r="K365" s="218">
        <v>177</v>
      </c>
      <c r="N365">
        <v>22</v>
      </c>
    </row>
    <row r="366" spans="1:14">
      <c r="J366" s="649" t="s">
        <v>180</v>
      </c>
      <c r="K366" s="217">
        <v>0.48270000000000002</v>
      </c>
      <c r="N366">
        <v>33</v>
      </c>
    </row>
    <row r="367" spans="1:14" ht="15.75" thickBot="1">
      <c r="J367" s="650"/>
      <c r="K367" s="218">
        <v>178</v>
      </c>
      <c r="N367">
        <v>41</v>
      </c>
    </row>
    <row r="368" spans="1:14">
      <c r="J368" s="649" t="s">
        <v>264</v>
      </c>
      <c r="K368" s="217">
        <v>0.4778</v>
      </c>
      <c r="N368">
        <v>44</v>
      </c>
    </row>
    <row r="369" spans="10:14" ht="15.75" thickBot="1">
      <c r="J369" s="650"/>
      <c r="K369" s="218">
        <v>179</v>
      </c>
      <c r="N369">
        <v>45</v>
      </c>
    </row>
    <row r="370" spans="10:14">
      <c r="J370" s="13" t="s">
        <v>387</v>
      </c>
      <c r="K370" s="217">
        <v>0.47360000000000002</v>
      </c>
      <c r="N370">
        <v>46</v>
      </c>
    </row>
    <row r="371" spans="10:14" ht="15.75" thickBot="1">
      <c r="J371" s="14" t="s">
        <v>430</v>
      </c>
      <c r="K371" s="218">
        <v>180</v>
      </c>
      <c r="N371">
        <v>47</v>
      </c>
    </row>
    <row r="372" spans="10:14">
      <c r="J372" s="649" t="s">
        <v>305</v>
      </c>
      <c r="K372" s="217">
        <v>0.47270000000000001</v>
      </c>
      <c r="N372">
        <v>49</v>
      </c>
    </row>
    <row r="373" spans="10:14" ht="15.75" thickBot="1">
      <c r="J373" s="650"/>
      <c r="K373" s="218">
        <v>181</v>
      </c>
      <c r="N373">
        <v>52</v>
      </c>
    </row>
    <row r="374" spans="10:14">
      <c r="J374" s="649" t="s">
        <v>111</v>
      </c>
      <c r="K374" s="217">
        <v>0.47120000000000001</v>
      </c>
      <c r="N374">
        <v>53</v>
      </c>
    </row>
    <row r="375" spans="10:14" ht="15.75" thickBot="1">
      <c r="J375" s="650"/>
      <c r="K375" s="218">
        <v>182</v>
      </c>
      <c r="N375">
        <v>55</v>
      </c>
    </row>
    <row r="376" spans="10:14">
      <c r="J376" s="649" t="s">
        <v>63</v>
      </c>
      <c r="K376" s="217">
        <v>0.4637</v>
      </c>
      <c r="N376">
        <v>57</v>
      </c>
    </row>
    <row r="377" spans="10:14" ht="15.75" thickBot="1">
      <c r="J377" s="650"/>
      <c r="K377" s="218">
        <v>183</v>
      </c>
      <c r="N377">
        <v>59</v>
      </c>
    </row>
    <row r="378" spans="10:14">
      <c r="J378" s="649" t="s">
        <v>327</v>
      </c>
      <c r="K378" s="217">
        <v>0.46139999999999998</v>
      </c>
      <c r="N378">
        <v>60</v>
      </c>
    </row>
    <row r="379" spans="10:14" ht="15.75" thickBot="1">
      <c r="J379" s="650"/>
      <c r="K379" s="218">
        <v>184</v>
      </c>
      <c r="N379">
        <v>61</v>
      </c>
    </row>
    <row r="380" spans="10:14">
      <c r="J380" s="649" t="s">
        <v>55</v>
      </c>
      <c r="K380" s="217">
        <v>0.46110000000000001</v>
      </c>
      <c r="N380">
        <v>62</v>
      </c>
    </row>
    <row r="381" spans="10:14" ht="15.75" thickBot="1">
      <c r="J381" s="650"/>
      <c r="K381" s="218">
        <v>185</v>
      </c>
      <c r="N381">
        <v>66</v>
      </c>
    </row>
    <row r="382" spans="10:14">
      <c r="J382" s="649" t="s">
        <v>341</v>
      </c>
      <c r="K382" s="217">
        <v>0.46079999999999999</v>
      </c>
      <c r="N382">
        <v>67</v>
      </c>
    </row>
    <row r="383" spans="10:14" ht="15.75" thickBot="1">
      <c r="J383" s="650"/>
      <c r="K383" s="218">
        <v>186</v>
      </c>
      <c r="N383">
        <v>69</v>
      </c>
    </row>
    <row r="384" spans="10:14">
      <c r="J384" s="13" t="s">
        <v>65</v>
      </c>
      <c r="K384" s="217">
        <v>0.46039999999999998</v>
      </c>
      <c r="N384">
        <v>70</v>
      </c>
    </row>
    <row r="385" spans="10:14" ht="15.75" thickBot="1">
      <c r="J385" s="14" t="s">
        <v>433</v>
      </c>
      <c r="K385" s="218">
        <v>187</v>
      </c>
      <c r="N385">
        <v>72</v>
      </c>
    </row>
    <row r="386" spans="10:14">
      <c r="J386" s="649" t="s">
        <v>346</v>
      </c>
      <c r="K386" s="217">
        <v>0.46</v>
      </c>
      <c r="N386">
        <v>74</v>
      </c>
    </row>
    <row r="387" spans="10:14" ht="15.75" thickBot="1">
      <c r="J387" s="650"/>
      <c r="K387" s="218">
        <v>188</v>
      </c>
      <c r="N387">
        <v>75</v>
      </c>
    </row>
    <row r="388" spans="10:14">
      <c r="J388" s="649" t="s">
        <v>266</v>
      </c>
      <c r="K388" s="217">
        <v>0.44740000000000002</v>
      </c>
      <c r="N388">
        <v>76</v>
      </c>
    </row>
    <row r="389" spans="10:14" ht="15.75" thickBot="1">
      <c r="J389" s="650"/>
      <c r="K389" s="218">
        <v>189</v>
      </c>
      <c r="N389">
        <v>78</v>
      </c>
    </row>
    <row r="390" spans="10:14">
      <c r="J390" s="649" t="s">
        <v>131</v>
      </c>
      <c r="K390" s="217">
        <v>0.44679999999999997</v>
      </c>
      <c r="N390">
        <v>79</v>
      </c>
    </row>
    <row r="391" spans="10:14" ht="15.75" thickBot="1">
      <c r="J391" s="650"/>
      <c r="K391" s="218">
        <v>190</v>
      </c>
      <c r="N391">
        <v>81</v>
      </c>
    </row>
    <row r="392" spans="10:14">
      <c r="J392" s="649" t="s">
        <v>321</v>
      </c>
      <c r="K392" s="217">
        <v>0.44669999999999999</v>
      </c>
      <c r="N392">
        <v>82</v>
      </c>
    </row>
    <row r="393" spans="10:14" ht="15.75" thickBot="1">
      <c r="J393" s="650"/>
      <c r="K393" s="218">
        <v>191</v>
      </c>
      <c r="N393">
        <v>83</v>
      </c>
    </row>
    <row r="394" spans="10:14">
      <c r="J394" s="649" t="s">
        <v>364</v>
      </c>
      <c r="K394" s="217">
        <v>0.44450000000000001</v>
      </c>
      <c r="N394">
        <v>84</v>
      </c>
    </row>
    <row r="395" spans="10:14" ht="15.75" thickBot="1">
      <c r="J395" s="650"/>
      <c r="K395" s="218">
        <v>192</v>
      </c>
      <c r="N395">
        <v>85</v>
      </c>
    </row>
    <row r="396" spans="10:14">
      <c r="J396" s="649" t="s">
        <v>89</v>
      </c>
      <c r="K396" s="217">
        <v>0.43909999999999999</v>
      </c>
      <c r="N396">
        <v>87</v>
      </c>
    </row>
    <row r="397" spans="10:14" ht="15.75" thickBot="1">
      <c r="J397" s="650"/>
      <c r="K397" s="218">
        <v>193</v>
      </c>
      <c r="N397">
        <v>88</v>
      </c>
    </row>
    <row r="398" spans="10:14">
      <c r="J398" s="649" t="s">
        <v>169</v>
      </c>
      <c r="K398" s="217">
        <v>0.4375</v>
      </c>
      <c r="N398">
        <v>91</v>
      </c>
    </row>
    <row r="399" spans="10:14" ht="15.75" thickBot="1">
      <c r="J399" s="650"/>
      <c r="K399" s="218">
        <v>194</v>
      </c>
      <c r="N399">
        <v>92</v>
      </c>
    </row>
    <row r="400" spans="10:14">
      <c r="J400" s="649" t="s">
        <v>214</v>
      </c>
      <c r="K400" s="217">
        <v>0.4335</v>
      </c>
      <c r="N400">
        <v>93</v>
      </c>
    </row>
    <row r="401" spans="10:14" ht="15.75" thickBot="1">
      <c r="J401" s="650"/>
      <c r="K401" s="218">
        <v>195</v>
      </c>
      <c r="N401">
        <v>94</v>
      </c>
    </row>
    <row r="402" spans="10:14">
      <c r="J402" s="649" t="s">
        <v>76</v>
      </c>
      <c r="K402" s="217">
        <v>0.43309999999999998</v>
      </c>
      <c r="N402">
        <v>95</v>
      </c>
    </row>
    <row r="403" spans="10:14" ht="15.75" thickBot="1">
      <c r="J403" s="650"/>
      <c r="K403" s="218">
        <v>196</v>
      </c>
      <c r="N403">
        <v>96</v>
      </c>
    </row>
    <row r="404" spans="10:14">
      <c r="J404" s="649" t="s">
        <v>261</v>
      </c>
      <c r="K404" s="217">
        <v>0.43290000000000001</v>
      </c>
      <c r="N404">
        <v>97</v>
      </c>
    </row>
    <row r="405" spans="10:14" ht="15.75" thickBot="1">
      <c r="J405" s="650"/>
      <c r="K405" s="218">
        <v>197</v>
      </c>
      <c r="N405">
        <v>98</v>
      </c>
    </row>
    <row r="406" spans="10:14">
      <c r="J406" s="649" t="s">
        <v>145</v>
      </c>
      <c r="K406" s="217">
        <v>0.42430000000000001</v>
      </c>
      <c r="N406">
        <v>99</v>
      </c>
    </row>
    <row r="407" spans="10:14" ht="15.75" thickBot="1">
      <c r="J407" s="650"/>
      <c r="K407" s="218">
        <v>198</v>
      </c>
      <c r="N407">
        <v>101</v>
      </c>
    </row>
    <row r="408" spans="10:14">
      <c r="J408" s="649" t="s">
        <v>144</v>
      </c>
      <c r="K408" s="217">
        <v>0.42249999999999999</v>
      </c>
      <c r="N408">
        <v>102</v>
      </c>
    </row>
    <row r="409" spans="10:14" ht="15.75" thickBot="1">
      <c r="J409" s="650"/>
      <c r="K409" s="218">
        <v>199</v>
      </c>
      <c r="N409">
        <v>104</v>
      </c>
    </row>
    <row r="410" spans="10:14">
      <c r="J410" s="649" t="s">
        <v>292</v>
      </c>
      <c r="K410" s="217">
        <v>0.4199</v>
      </c>
      <c r="N410">
        <v>105</v>
      </c>
    </row>
    <row r="411" spans="10:14" ht="15.75" thickBot="1">
      <c r="J411" s="650"/>
      <c r="K411" s="218">
        <v>200</v>
      </c>
      <c r="N411">
        <v>106</v>
      </c>
    </row>
    <row r="412" spans="10:14" ht="15.75" thickBot="1">
      <c r="J412" s="63" t="s">
        <v>23</v>
      </c>
      <c r="K412" s="64" t="s">
        <v>417</v>
      </c>
      <c r="N412">
        <v>107</v>
      </c>
    </row>
    <row r="413" spans="10:14">
      <c r="J413" s="649" t="s">
        <v>376</v>
      </c>
      <c r="K413" s="217">
        <v>0.41899999999999998</v>
      </c>
      <c r="N413">
        <v>108</v>
      </c>
    </row>
    <row r="414" spans="10:14" ht="15.75" thickBot="1">
      <c r="J414" s="650"/>
      <c r="K414" s="218">
        <v>201</v>
      </c>
      <c r="N414">
        <v>109</v>
      </c>
    </row>
    <row r="415" spans="10:14">
      <c r="J415" s="649" t="s">
        <v>302</v>
      </c>
      <c r="K415" s="217">
        <v>0.41830000000000001</v>
      </c>
      <c r="N415">
        <v>110</v>
      </c>
    </row>
    <row r="416" spans="10:14" ht="15.75" thickBot="1">
      <c r="J416" s="650"/>
      <c r="K416" s="218">
        <v>202</v>
      </c>
      <c r="N416">
        <v>111</v>
      </c>
    </row>
    <row r="417" spans="10:14">
      <c r="J417" s="649" t="s">
        <v>238</v>
      </c>
      <c r="K417" s="217">
        <v>0.41549999999999998</v>
      </c>
      <c r="N417">
        <v>112</v>
      </c>
    </row>
    <row r="418" spans="10:14" ht="15.75" thickBot="1">
      <c r="J418" s="650"/>
      <c r="K418" s="218">
        <v>203</v>
      </c>
      <c r="N418">
        <v>114</v>
      </c>
    </row>
    <row r="419" spans="10:14">
      <c r="J419" s="649" t="s">
        <v>83</v>
      </c>
      <c r="K419" s="217">
        <v>0.41510000000000002</v>
      </c>
      <c r="N419">
        <v>115</v>
      </c>
    </row>
    <row r="420" spans="10:14" ht="15.75" thickBot="1">
      <c r="J420" s="650"/>
      <c r="K420" s="218">
        <v>204</v>
      </c>
      <c r="N420">
        <v>116</v>
      </c>
    </row>
    <row r="421" spans="10:14">
      <c r="J421" s="649" t="s">
        <v>334</v>
      </c>
      <c r="K421" s="217">
        <v>0.41220000000000001</v>
      </c>
      <c r="N421">
        <v>118</v>
      </c>
    </row>
    <row r="422" spans="10:14" ht="15.75" thickBot="1">
      <c r="J422" s="650"/>
      <c r="K422" s="218">
        <v>205</v>
      </c>
      <c r="N422">
        <v>120</v>
      </c>
    </row>
    <row r="423" spans="10:14">
      <c r="J423" s="649" t="s">
        <v>342</v>
      </c>
      <c r="K423" s="217">
        <v>0.40939999999999999</v>
      </c>
      <c r="N423">
        <v>121</v>
      </c>
    </row>
    <row r="424" spans="10:14" ht="15.75" thickBot="1">
      <c r="J424" s="650"/>
      <c r="K424" s="218">
        <v>206</v>
      </c>
      <c r="N424">
        <v>122</v>
      </c>
    </row>
    <row r="425" spans="10:14">
      <c r="J425" s="649" t="s">
        <v>231</v>
      </c>
      <c r="K425" s="217">
        <v>0.40720000000000001</v>
      </c>
      <c r="N425">
        <v>123</v>
      </c>
    </row>
    <row r="426" spans="10:14" ht="15.75" thickBot="1">
      <c r="J426" s="650"/>
      <c r="K426" s="218">
        <v>207</v>
      </c>
      <c r="N426">
        <v>125</v>
      </c>
    </row>
    <row r="427" spans="10:14">
      <c r="J427" s="649" t="s">
        <v>203</v>
      </c>
      <c r="K427" s="217">
        <v>0.40620000000000001</v>
      </c>
      <c r="N427">
        <v>126</v>
      </c>
    </row>
    <row r="428" spans="10:14" ht="15.75" thickBot="1">
      <c r="J428" s="650"/>
      <c r="K428" s="218">
        <v>208</v>
      </c>
      <c r="N428">
        <v>127</v>
      </c>
    </row>
    <row r="429" spans="10:14">
      <c r="J429" s="649" t="s">
        <v>382</v>
      </c>
      <c r="K429" s="217">
        <v>0.39850000000000002</v>
      </c>
      <c r="N429">
        <v>128</v>
      </c>
    </row>
    <row r="430" spans="10:14" ht="15.75" thickBot="1">
      <c r="J430" s="650"/>
      <c r="K430" s="218">
        <v>209</v>
      </c>
      <c r="N430">
        <v>129</v>
      </c>
    </row>
    <row r="431" spans="10:14">
      <c r="J431" s="649" t="s">
        <v>240</v>
      </c>
      <c r="K431" s="217">
        <v>0.39539999999999997</v>
      </c>
      <c r="N431">
        <v>130</v>
      </c>
    </row>
    <row r="432" spans="10:14" ht="15.75" thickBot="1">
      <c r="J432" s="650"/>
      <c r="K432" s="218">
        <v>210</v>
      </c>
      <c r="N432">
        <v>131</v>
      </c>
    </row>
    <row r="433" spans="10:14">
      <c r="J433" s="649" t="s">
        <v>194</v>
      </c>
      <c r="K433" s="217">
        <v>0.3952</v>
      </c>
      <c r="N433">
        <v>132</v>
      </c>
    </row>
    <row r="434" spans="10:14" ht="15.75" thickBot="1">
      <c r="J434" s="650"/>
      <c r="K434" s="218">
        <v>211</v>
      </c>
      <c r="N434">
        <v>133</v>
      </c>
    </row>
    <row r="435" spans="10:14">
      <c r="J435" s="649" t="s">
        <v>124</v>
      </c>
      <c r="K435" s="217">
        <v>0.39479999999999998</v>
      </c>
      <c r="N435">
        <v>134</v>
      </c>
    </row>
    <row r="436" spans="10:14" ht="15.75" thickBot="1">
      <c r="J436" s="650"/>
      <c r="K436" s="218">
        <v>212</v>
      </c>
      <c r="N436">
        <v>135</v>
      </c>
    </row>
    <row r="437" spans="10:14">
      <c r="J437" s="649" t="s">
        <v>318</v>
      </c>
      <c r="K437" s="217">
        <v>0.3881</v>
      </c>
      <c r="N437">
        <v>137</v>
      </c>
    </row>
    <row r="438" spans="10:14" ht="15.75" thickBot="1">
      <c r="J438" s="650"/>
      <c r="K438" s="218">
        <v>213</v>
      </c>
      <c r="N438">
        <v>138</v>
      </c>
    </row>
    <row r="439" spans="10:14">
      <c r="J439" s="649" t="s">
        <v>304</v>
      </c>
      <c r="K439" s="217">
        <v>0.38129999999999997</v>
      </c>
      <c r="N439">
        <v>139</v>
      </c>
    </row>
    <row r="440" spans="10:14" ht="15.75" thickBot="1">
      <c r="J440" s="650"/>
      <c r="K440" s="218">
        <v>214</v>
      </c>
      <c r="N440">
        <v>140</v>
      </c>
    </row>
    <row r="441" spans="10:14">
      <c r="J441" s="13" t="s">
        <v>233</v>
      </c>
      <c r="K441" s="217">
        <v>0.37780000000000002</v>
      </c>
      <c r="N441">
        <v>141</v>
      </c>
    </row>
    <row r="442" spans="10:14" ht="15.75" thickBot="1">
      <c r="J442" s="14" t="s">
        <v>430</v>
      </c>
      <c r="K442" s="218">
        <v>215</v>
      </c>
      <c r="N442">
        <v>142</v>
      </c>
    </row>
    <row r="443" spans="10:14">
      <c r="J443" s="649" t="s">
        <v>126</v>
      </c>
      <c r="K443" s="217">
        <v>0.37659999999999999</v>
      </c>
      <c r="N443">
        <v>143</v>
      </c>
    </row>
    <row r="444" spans="10:14" ht="15.75" thickBot="1">
      <c r="J444" s="650"/>
      <c r="K444" s="218">
        <v>216</v>
      </c>
      <c r="N444">
        <v>144</v>
      </c>
    </row>
    <row r="445" spans="10:14">
      <c r="J445" s="649" t="s">
        <v>343</v>
      </c>
      <c r="K445" s="217">
        <v>0.37559999999999999</v>
      </c>
      <c r="N445">
        <v>145</v>
      </c>
    </row>
    <row r="446" spans="10:14" ht="15.75" thickBot="1">
      <c r="J446" s="650"/>
      <c r="K446" s="218">
        <v>217</v>
      </c>
      <c r="N446">
        <v>147</v>
      </c>
    </row>
    <row r="447" spans="10:14">
      <c r="J447" s="649" t="s">
        <v>244</v>
      </c>
      <c r="K447" s="217">
        <v>0.36840000000000001</v>
      </c>
      <c r="N447">
        <v>148</v>
      </c>
    </row>
    <row r="448" spans="10:14" ht="15.75" thickBot="1">
      <c r="J448" s="650"/>
      <c r="K448" s="218">
        <v>218</v>
      </c>
      <c r="N448">
        <v>149</v>
      </c>
    </row>
    <row r="449" spans="10:14">
      <c r="J449" s="649" t="s">
        <v>78</v>
      </c>
      <c r="K449" s="217">
        <v>0.36549999999999999</v>
      </c>
      <c r="N449">
        <v>150</v>
      </c>
    </row>
    <row r="450" spans="10:14" ht="15.75" thickBot="1">
      <c r="J450" s="650"/>
      <c r="K450" s="218">
        <v>219</v>
      </c>
      <c r="N450">
        <v>151</v>
      </c>
    </row>
    <row r="451" spans="10:14">
      <c r="J451" s="649" t="s">
        <v>183</v>
      </c>
      <c r="K451" s="217">
        <v>0.3624</v>
      </c>
      <c r="N451">
        <v>153</v>
      </c>
    </row>
    <row r="452" spans="10:14" ht="15.75" thickBot="1">
      <c r="J452" s="650"/>
      <c r="K452" s="218">
        <v>220</v>
      </c>
      <c r="N452">
        <v>154</v>
      </c>
    </row>
    <row r="453" spans="10:14">
      <c r="J453" s="649" t="s">
        <v>251</v>
      </c>
      <c r="K453" s="217">
        <v>0.36120000000000002</v>
      </c>
      <c r="N453">
        <v>155</v>
      </c>
    </row>
    <row r="454" spans="10:14" ht="15.75" thickBot="1">
      <c r="J454" s="650"/>
      <c r="K454" s="218">
        <v>221</v>
      </c>
      <c r="N454">
        <v>156</v>
      </c>
    </row>
    <row r="455" spans="10:14">
      <c r="J455" s="649" t="s">
        <v>58</v>
      </c>
      <c r="K455" s="217">
        <v>0.3589</v>
      </c>
      <c r="N455">
        <v>157</v>
      </c>
    </row>
    <row r="456" spans="10:14" ht="15.75" thickBot="1">
      <c r="J456" s="650"/>
      <c r="K456" s="218">
        <v>222</v>
      </c>
      <c r="N456">
        <v>158</v>
      </c>
    </row>
    <row r="457" spans="10:14">
      <c r="J457" s="649" t="s">
        <v>245</v>
      </c>
      <c r="K457" s="217">
        <v>0.35599999999999998</v>
      </c>
      <c r="N457">
        <v>159</v>
      </c>
    </row>
    <row r="458" spans="10:14" ht="15.75" thickBot="1">
      <c r="J458" s="650"/>
      <c r="K458" s="218">
        <v>223</v>
      </c>
      <c r="N458">
        <v>160</v>
      </c>
    </row>
    <row r="459" spans="10:14">
      <c r="J459" s="649" t="s">
        <v>348</v>
      </c>
      <c r="K459" s="217">
        <v>0.34589999999999999</v>
      </c>
      <c r="N459">
        <v>161</v>
      </c>
    </row>
    <row r="460" spans="10:14" ht="15.75" thickBot="1">
      <c r="J460" s="650"/>
      <c r="K460" s="218">
        <v>224</v>
      </c>
      <c r="N460">
        <v>162</v>
      </c>
    </row>
    <row r="461" spans="10:14">
      <c r="J461" s="649" t="s">
        <v>158</v>
      </c>
      <c r="K461" s="217">
        <v>0.34370000000000001</v>
      </c>
      <c r="N461">
        <v>163</v>
      </c>
    </row>
    <row r="462" spans="10:14" ht="15.75" thickBot="1">
      <c r="J462" s="650"/>
      <c r="K462" s="218">
        <v>225</v>
      </c>
      <c r="N462">
        <v>164</v>
      </c>
    </row>
    <row r="463" spans="10:14" ht="15.75" thickBot="1">
      <c r="J463" s="63" t="s">
        <v>23</v>
      </c>
      <c r="K463" s="64" t="s">
        <v>417</v>
      </c>
      <c r="N463">
        <v>165</v>
      </c>
    </row>
    <row r="464" spans="10:14">
      <c r="J464" s="649" t="s">
        <v>88</v>
      </c>
      <c r="K464" s="217">
        <v>0.34260000000000002</v>
      </c>
      <c r="N464">
        <v>167</v>
      </c>
    </row>
    <row r="465" spans="10:14" ht="15.75" thickBot="1">
      <c r="J465" s="650"/>
      <c r="K465" s="218">
        <v>226</v>
      </c>
      <c r="N465">
        <v>168</v>
      </c>
    </row>
    <row r="466" spans="10:14">
      <c r="J466" s="649" t="s">
        <v>222</v>
      </c>
      <c r="K466" s="217">
        <v>0.34189999999999998</v>
      </c>
      <c r="N466">
        <v>169</v>
      </c>
    </row>
    <row r="467" spans="10:14" ht="15.75" thickBot="1">
      <c r="J467" s="650"/>
      <c r="K467" s="218">
        <v>227</v>
      </c>
      <c r="N467">
        <v>170</v>
      </c>
    </row>
    <row r="468" spans="10:14">
      <c r="J468" s="649" t="s">
        <v>437</v>
      </c>
      <c r="K468" s="217">
        <v>0.3417</v>
      </c>
      <c r="N468">
        <v>171</v>
      </c>
    </row>
    <row r="469" spans="10:14" ht="15.75" thickBot="1">
      <c r="J469" s="650"/>
      <c r="K469" s="218">
        <v>228</v>
      </c>
      <c r="N469">
        <v>172</v>
      </c>
    </row>
    <row r="470" spans="10:14">
      <c r="J470" s="649" t="s">
        <v>133</v>
      </c>
      <c r="K470" s="217">
        <v>0.3412</v>
      </c>
      <c r="N470">
        <v>173</v>
      </c>
    </row>
    <row r="471" spans="10:14" ht="15.75" thickBot="1">
      <c r="J471" s="650"/>
      <c r="K471" s="218">
        <v>229</v>
      </c>
      <c r="N471">
        <v>174</v>
      </c>
    </row>
    <row r="472" spans="10:14">
      <c r="J472" s="649" t="s">
        <v>274</v>
      </c>
      <c r="K472" s="217">
        <v>0.34110000000000001</v>
      </c>
      <c r="N472">
        <v>176</v>
      </c>
    </row>
    <row r="473" spans="10:14" ht="15.75" thickBot="1">
      <c r="J473" s="650"/>
      <c r="K473" s="218">
        <v>230</v>
      </c>
      <c r="N473">
        <v>177</v>
      </c>
    </row>
    <row r="474" spans="10:14">
      <c r="J474" s="649" t="s">
        <v>172</v>
      </c>
      <c r="K474" s="217">
        <v>0.34029999999999999</v>
      </c>
      <c r="N474">
        <v>178</v>
      </c>
    </row>
    <row r="475" spans="10:14" ht="15.75" thickBot="1">
      <c r="J475" s="650"/>
      <c r="K475" s="218">
        <v>231</v>
      </c>
      <c r="N475">
        <v>179</v>
      </c>
    </row>
    <row r="476" spans="10:14">
      <c r="J476" s="649" t="s">
        <v>64</v>
      </c>
      <c r="K476" s="217">
        <v>0.33629999999999999</v>
      </c>
      <c r="N476">
        <v>181</v>
      </c>
    </row>
    <row r="477" spans="10:14" ht="15.75" thickBot="1">
      <c r="J477" s="650"/>
      <c r="K477" s="218">
        <v>232</v>
      </c>
      <c r="N477">
        <v>182</v>
      </c>
    </row>
    <row r="478" spans="10:14">
      <c r="J478" s="649" t="s">
        <v>80</v>
      </c>
      <c r="K478" s="217">
        <v>0.33579999999999999</v>
      </c>
      <c r="N478">
        <v>183</v>
      </c>
    </row>
    <row r="479" spans="10:14" ht="15.75" thickBot="1">
      <c r="J479" s="650"/>
      <c r="K479" s="218">
        <v>233</v>
      </c>
      <c r="N479">
        <v>184</v>
      </c>
    </row>
    <row r="480" spans="10:14">
      <c r="J480" s="649" t="s">
        <v>201</v>
      </c>
      <c r="K480" s="217">
        <v>0.33329999999999999</v>
      </c>
      <c r="N480">
        <v>185</v>
      </c>
    </row>
    <row r="481" spans="10:14" ht="15.75" thickBot="1">
      <c r="J481" s="650"/>
      <c r="K481" s="218">
        <v>234</v>
      </c>
      <c r="N481">
        <v>186</v>
      </c>
    </row>
    <row r="482" spans="10:14">
      <c r="J482" s="649" t="s">
        <v>154</v>
      </c>
      <c r="K482" s="217">
        <v>0.33300000000000002</v>
      </c>
      <c r="N482">
        <v>188</v>
      </c>
    </row>
    <row r="483" spans="10:14" ht="15.75" thickBot="1">
      <c r="J483" s="650"/>
      <c r="K483" s="218">
        <v>235</v>
      </c>
      <c r="N483">
        <v>189</v>
      </c>
    </row>
    <row r="484" spans="10:14">
      <c r="J484" s="649" t="s">
        <v>125</v>
      </c>
      <c r="K484" s="217">
        <v>0.3322</v>
      </c>
      <c r="N484">
        <v>190</v>
      </c>
    </row>
    <row r="485" spans="10:14" ht="15.75" thickBot="1">
      <c r="J485" s="650"/>
      <c r="K485" s="218">
        <v>236</v>
      </c>
      <c r="N485">
        <v>191</v>
      </c>
    </row>
    <row r="486" spans="10:14">
      <c r="J486" s="649" t="s">
        <v>208</v>
      </c>
      <c r="K486" s="217">
        <v>0.33210000000000001</v>
      </c>
      <c r="N486">
        <v>192</v>
      </c>
    </row>
    <row r="487" spans="10:14" ht="15.75" thickBot="1">
      <c r="J487" s="650"/>
      <c r="K487" s="218">
        <v>237</v>
      </c>
      <c r="N487">
        <v>193</v>
      </c>
    </row>
    <row r="488" spans="10:14">
      <c r="J488" s="649" t="s">
        <v>96</v>
      </c>
      <c r="K488" s="217">
        <v>0.33090000000000003</v>
      </c>
      <c r="N488">
        <v>194</v>
      </c>
    </row>
    <row r="489" spans="10:14" ht="15.75" thickBot="1">
      <c r="J489" s="650"/>
      <c r="K489" s="218">
        <v>238</v>
      </c>
      <c r="N489">
        <v>195</v>
      </c>
    </row>
    <row r="490" spans="10:14">
      <c r="J490" s="649" t="s">
        <v>227</v>
      </c>
      <c r="K490" s="217">
        <v>0.3306</v>
      </c>
      <c r="N490">
        <v>196</v>
      </c>
    </row>
    <row r="491" spans="10:14" ht="15.75" thickBot="1">
      <c r="J491" s="650"/>
      <c r="K491" s="218">
        <v>239</v>
      </c>
      <c r="N491">
        <v>197</v>
      </c>
    </row>
    <row r="492" spans="10:14">
      <c r="J492" s="649" t="s">
        <v>118</v>
      </c>
      <c r="K492" s="217">
        <v>0.3301</v>
      </c>
      <c r="N492">
        <v>198</v>
      </c>
    </row>
    <row r="493" spans="10:14" ht="15.75" thickBot="1">
      <c r="J493" s="650"/>
      <c r="K493" s="218">
        <v>240</v>
      </c>
      <c r="N493">
        <v>199</v>
      </c>
    </row>
    <row r="494" spans="10:14">
      <c r="J494" s="649" t="s">
        <v>163</v>
      </c>
      <c r="K494" s="217">
        <v>0.3301</v>
      </c>
      <c r="N494">
        <v>200</v>
      </c>
    </row>
    <row r="495" spans="10:14" ht="15.75" thickBot="1">
      <c r="J495" s="650"/>
      <c r="K495" s="218">
        <v>241</v>
      </c>
      <c r="N495">
        <v>201</v>
      </c>
    </row>
    <row r="496" spans="10:14">
      <c r="J496" s="649" t="s">
        <v>268</v>
      </c>
      <c r="K496" s="217">
        <v>0.32929999999999998</v>
      </c>
      <c r="N496">
        <v>202</v>
      </c>
    </row>
    <row r="497" spans="10:14" ht="15.75" thickBot="1">
      <c r="J497" s="650"/>
      <c r="K497" s="218">
        <v>242</v>
      </c>
      <c r="N497">
        <v>203</v>
      </c>
    </row>
    <row r="498" spans="10:14">
      <c r="J498" s="649" t="s">
        <v>381</v>
      </c>
      <c r="K498" s="217">
        <v>0.32169999999999999</v>
      </c>
      <c r="N498">
        <v>204</v>
      </c>
    </row>
    <row r="499" spans="10:14" ht="15.75" thickBot="1">
      <c r="J499" s="650"/>
      <c r="K499" s="218">
        <v>243</v>
      </c>
      <c r="N499">
        <v>205</v>
      </c>
    </row>
    <row r="500" spans="10:14">
      <c r="J500" s="649" t="s">
        <v>70</v>
      </c>
      <c r="K500" s="217">
        <v>0.31459999999999999</v>
      </c>
      <c r="N500">
        <v>206</v>
      </c>
    </row>
    <row r="501" spans="10:14" ht="15.75" thickBot="1">
      <c r="J501" s="650"/>
      <c r="K501" s="218">
        <v>244</v>
      </c>
      <c r="N501">
        <v>207</v>
      </c>
    </row>
    <row r="502" spans="10:14">
      <c r="J502" s="649" t="s">
        <v>155</v>
      </c>
      <c r="K502" s="217">
        <v>0.31280000000000002</v>
      </c>
      <c r="N502">
        <v>208</v>
      </c>
    </row>
    <row r="503" spans="10:14" ht="15.75" thickBot="1">
      <c r="J503" s="650"/>
      <c r="K503" s="218">
        <v>245</v>
      </c>
      <c r="N503">
        <v>209</v>
      </c>
    </row>
    <row r="504" spans="10:14">
      <c r="J504" s="649" t="s">
        <v>109</v>
      </c>
      <c r="K504" s="217">
        <v>0.29780000000000001</v>
      </c>
      <c r="N504">
        <v>210</v>
      </c>
    </row>
    <row r="505" spans="10:14" ht="15.75" thickBot="1">
      <c r="J505" s="650"/>
      <c r="K505" s="218">
        <v>246</v>
      </c>
      <c r="N505">
        <v>211</v>
      </c>
    </row>
    <row r="506" spans="10:14">
      <c r="J506" s="649" t="s">
        <v>53</v>
      </c>
      <c r="K506" s="217">
        <v>0.29630000000000001</v>
      </c>
      <c r="N506">
        <v>212</v>
      </c>
    </row>
    <row r="507" spans="10:14" ht="15.75" thickBot="1">
      <c r="J507" s="650"/>
      <c r="K507" s="218">
        <v>247</v>
      </c>
      <c r="N507">
        <v>213</v>
      </c>
    </row>
    <row r="508" spans="10:14">
      <c r="J508" s="649" t="s">
        <v>242</v>
      </c>
      <c r="K508" s="217">
        <v>0.29609999999999997</v>
      </c>
      <c r="N508">
        <v>214</v>
      </c>
    </row>
    <row r="509" spans="10:14" ht="15.75" thickBot="1">
      <c r="J509" s="650"/>
      <c r="K509" s="218">
        <v>248</v>
      </c>
      <c r="N509">
        <v>216</v>
      </c>
    </row>
    <row r="510" spans="10:14">
      <c r="J510" s="649" t="s">
        <v>187</v>
      </c>
      <c r="K510" s="217">
        <v>0.29520000000000002</v>
      </c>
      <c r="N510">
        <v>217</v>
      </c>
    </row>
    <row r="511" spans="10:14" ht="15.75" thickBot="1">
      <c r="J511" s="650"/>
      <c r="K511" s="218">
        <v>249</v>
      </c>
      <c r="N511">
        <v>218</v>
      </c>
    </row>
    <row r="512" spans="10:14">
      <c r="J512" s="649" t="s">
        <v>42</v>
      </c>
      <c r="K512" s="217">
        <v>0.29459999999999997</v>
      </c>
      <c r="N512">
        <v>219</v>
      </c>
    </row>
    <row r="513" spans="10:14" ht="15.75" thickBot="1">
      <c r="J513" s="650"/>
      <c r="K513" s="218">
        <v>250</v>
      </c>
      <c r="N513">
        <v>220</v>
      </c>
    </row>
    <row r="514" spans="10:14" ht="15.75" thickBot="1">
      <c r="J514" s="63" t="s">
        <v>23</v>
      </c>
      <c r="K514" s="64" t="s">
        <v>417</v>
      </c>
      <c r="N514">
        <v>221</v>
      </c>
    </row>
    <row r="515" spans="10:14">
      <c r="J515" s="649" t="s">
        <v>219</v>
      </c>
      <c r="K515" s="217">
        <v>0.29320000000000002</v>
      </c>
      <c r="N515">
        <v>222</v>
      </c>
    </row>
    <row r="516" spans="10:14" ht="15.75" thickBot="1">
      <c r="J516" s="650"/>
      <c r="K516" s="218">
        <v>251</v>
      </c>
      <c r="N516">
        <v>223</v>
      </c>
    </row>
    <row r="517" spans="10:14">
      <c r="J517" s="649" t="s">
        <v>49</v>
      </c>
      <c r="K517" s="215">
        <v>0.29139999999999999</v>
      </c>
      <c r="N517">
        <v>224</v>
      </c>
    </row>
    <row r="518" spans="10:14" ht="15.75" thickBot="1">
      <c r="J518" s="650"/>
      <c r="K518" s="216">
        <v>252</v>
      </c>
      <c r="N518">
        <v>225</v>
      </c>
    </row>
    <row r="519" spans="10:14">
      <c r="J519" s="649" t="s">
        <v>191</v>
      </c>
      <c r="K519" s="219">
        <v>0.28820000000000001</v>
      </c>
      <c r="N519">
        <v>226</v>
      </c>
    </row>
    <row r="520" spans="10:14" ht="15.75" thickBot="1">
      <c r="J520" s="650"/>
      <c r="K520" s="220">
        <v>253</v>
      </c>
      <c r="N520">
        <v>227</v>
      </c>
    </row>
    <row r="521" spans="10:14">
      <c r="J521" s="649" t="s">
        <v>61</v>
      </c>
      <c r="K521" s="221">
        <v>0.28470000000000001</v>
      </c>
      <c r="N521">
        <v>228</v>
      </c>
    </row>
    <row r="522" spans="10:14" ht="15.75" thickBot="1">
      <c r="J522" s="650"/>
      <c r="K522" s="222">
        <v>254</v>
      </c>
      <c r="N522">
        <v>229</v>
      </c>
    </row>
    <row r="523" spans="10:14">
      <c r="J523" s="649" t="s">
        <v>379</v>
      </c>
      <c r="K523" s="223">
        <v>0.28210000000000002</v>
      </c>
      <c r="N523">
        <v>230</v>
      </c>
    </row>
    <row r="524" spans="10:14" ht="15.75" thickBot="1">
      <c r="J524" s="650"/>
      <c r="K524" s="224">
        <v>255</v>
      </c>
      <c r="N524">
        <v>231</v>
      </c>
    </row>
    <row r="525" spans="10:14">
      <c r="J525" s="649" t="s">
        <v>312</v>
      </c>
      <c r="K525" s="225">
        <v>0.28129999999999999</v>
      </c>
      <c r="N525">
        <v>232</v>
      </c>
    </row>
    <row r="526" spans="10:14" ht="15.75" thickBot="1">
      <c r="J526" s="650"/>
      <c r="K526" s="226">
        <v>256</v>
      </c>
      <c r="N526">
        <v>233</v>
      </c>
    </row>
    <row r="527" spans="10:14">
      <c r="J527" s="649" t="s">
        <v>260</v>
      </c>
      <c r="K527" s="227">
        <v>0.28029999999999999</v>
      </c>
      <c r="N527">
        <v>234</v>
      </c>
    </row>
    <row r="528" spans="10:14" ht="15.75" thickBot="1">
      <c r="J528" s="650"/>
      <c r="K528" s="228">
        <v>257</v>
      </c>
      <c r="N528">
        <v>235</v>
      </c>
    </row>
    <row r="529" spans="10:14">
      <c r="J529" s="649" t="s">
        <v>177</v>
      </c>
      <c r="K529" s="229">
        <v>0.27939999999999998</v>
      </c>
      <c r="N529">
        <v>236</v>
      </c>
    </row>
    <row r="530" spans="10:14" ht="15.75" thickBot="1">
      <c r="J530" s="650"/>
      <c r="K530" s="230">
        <v>258</v>
      </c>
      <c r="N530">
        <v>237</v>
      </c>
    </row>
    <row r="531" spans="10:14">
      <c r="J531" s="649" t="s">
        <v>267</v>
      </c>
      <c r="K531" s="229">
        <v>0.27939999999999998</v>
      </c>
      <c r="N531">
        <v>238</v>
      </c>
    </row>
    <row r="532" spans="10:14" ht="15.75" thickBot="1">
      <c r="J532" s="650"/>
      <c r="K532" s="230">
        <v>259</v>
      </c>
      <c r="N532">
        <v>239</v>
      </c>
    </row>
    <row r="533" spans="10:14">
      <c r="J533" s="649" t="s">
        <v>306</v>
      </c>
      <c r="K533" s="231">
        <v>0.27750000000000002</v>
      </c>
      <c r="N533">
        <v>240</v>
      </c>
    </row>
    <row r="534" spans="10:14" ht="15.75" thickBot="1">
      <c r="J534" s="650"/>
      <c r="K534" s="232">
        <v>260</v>
      </c>
      <c r="N534">
        <v>241</v>
      </c>
    </row>
    <row r="535" spans="10:14">
      <c r="J535" s="649" t="s">
        <v>259</v>
      </c>
      <c r="K535" s="233">
        <v>0.27629999999999999</v>
      </c>
      <c r="N535">
        <v>242</v>
      </c>
    </row>
    <row r="536" spans="10:14" ht="15.75" thickBot="1">
      <c r="J536" s="650"/>
      <c r="K536" s="234">
        <v>261</v>
      </c>
      <c r="N536">
        <v>243</v>
      </c>
    </row>
    <row r="537" spans="10:14">
      <c r="J537" s="649" t="s">
        <v>357</v>
      </c>
      <c r="K537" s="235">
        <v>0.27460000000000001</v>
      </c>
      <c r="N537">
        <v>244</v>
      </c>
    </row>
    <row r="538" spans="10:14" ht="15.75" thickBot="1">
      <c r="J538" s="650"/>
      <c r="K538" s="236">
        <v>262</v>
      </c>
      <c r="N538">
        <v>245</v>
      </c>
    </row>
    <row r="539" spans="10:14">
      <c r="J539" s="649" t="s">
        <v>236</v>
      </c>
      <c r="K539" s="237">
        <v>0.27410000000000001</v>
      </c>
      <c r="N539">
        <v>246</v>
      </c>
    </row>
    <row r="540" spans="10:14" ht="15.75" thickBot="1">
      <c r="J540" s="650"/>
      <c r="K540" s="238">
        <v>263</v>
      </c>
      <c r="N540">
        <v>247</v>
      </c>
    </row>
    <row r="541" spans="10:14">
      <c r="J541" s="649" t="s">
        <v>72</v>
      </c>
      <c r="K541" s="239">
        <v>0.2732</v>
      </c>
      <c r="N541">
        <v>248</v>
      </c>
    </row>
    <row r="542" spans="10:14" ht="15.75" thickBot="1">
      <c r="J542" s="650"/>
      <c r="K542" s="240">
        <v>264</v>
      </c>
      <c r="N542">
        <v>249</v>
      </c>
    </row>
    <row r="543" spans="10:14">
      <c r="J543" s="649" t="s">
        <v>307</v>
      </c>
      <c r="K543" s="239">
        <v>0.27279999999999999</v>
      </c>
      <c r="N543">
        <v>250</v>
      </c>
    </row>
    <row r="544" spans="10:14" ht="15.75" thickBot="1">
      <c r="J544" s="650"/>
      <c r="K544" s="240">
        <v>265</v>
      </c>
      <c r="N544">
        <v>251</v>
      </c>
    </row>
    <row r="545" spans="10:14">
      <c r="J545" s="649" t="s">
        <v>152</v>
      </c>
      <c r="K545" s="241">
        <v>0.27260000000000001</v>
      </c>
      <c r="N545">
        <v>252</v>
      </c>
    </row>
    <row r="546" spans="10:14" ht="15.75" thickBot="1">
      <c r="J546" s="650"/>
      <c r="K546" s="242">
        <v>266</v>
      </c>
      <c r="N546">
        <v>253</v>
      </c>
    </row>
    <row r="547" spans="10:14">
      <c r="J547" s="649" t="s">
        <v>103</v>
      </c>
      <c r="K547" s="243">
        <v>0.26939999999999997</v>
      </c>
      <c r="N547">
        <v>254</v>
      </c>
    </row>
    <row r="548" spans="10:14" ht="15.75" thickBot="1">
      <c r="J548" s="650"/>
      <c r="K548" s="244">
        <v>267</v>
      </c>
      <c r="N548">
        <v>255</v>
      </c>
    </row>
    <row r="549" spans="10:14">
      <c r="J549" s="649" t="s">
        <v>275</v>
      </c>
      <c r="K549" s="245">
        <v>0.26779999999999998</v>
      </c>
      <c r="N549">
        <v>256</v>
      </c>
    </row>
    <row r="550" spans="10:14" ht="15.75" thickBot="1">
      <c r="J550" s="650"/>
      <c r="K550" s="246">
        <v>268</v>
      </c>
      <c r="N550">
        <v>257</v>
      </c>
    </row>
    <row r="551" spans="10:14">
      <c r="J551" s="649" t="s">
        <v>142</v>
      </c>
      <c r="K551" s="247">
        <v>0.26679999999999998</v>
      </c>
      <c r="N551">
        <v>258</v>
      </c>
    </row>
    <row r="552" spans="10:14" ht="15.75" thickBot="1">
      <c r="J552" s="650"/>
      <c r="K552" s="248">
        <v>269</v>
      </c>
      <c r="N552">
        <v>259</v>
      </c>
    </row>
    <row r="553" spans="10:14">
      <c r="J553" s="649" t="s">
        <v>36</v>
      </c>
      <c r="K553" s="249">
        <v>0.26279999999999998</v>
      </c>
      <c r="N553">
        <v>260</v>
      </c>
    </row>
    <row r="554" spans="10:14" ht="15.75" thickBot="1">
      <c r="J554" s="650"/>
      <c r="K554" s="250">
        <v>270</v>
      </c>
      <c r="N554">
        <v>261</v>
      </c>
    </row>
    <row r="555" spans="10:14">
      <c r="J555" s="649" t="s">
        <v>279</v>
      </c>
      <c r="K555" s="251">
        <v>0.25840000000000002</v>
      </c>
      <c r="N555">
        <v>262</v>
      </c>
    </row>
    <row r="556" spans="10:14" ht="15.75" thickBot="1">
      <c r="J556" s="650"/>
      <c r="K556" s="252">
        <v>271</v>
      </c>
      <c r="N556">
        <v>263</v>
      </c>
    </row>
    <row r="557" spans="10:14">
      <c r="J557" s="649" t="s">
        <v>296</v>
      </c>
      <c r="K557" s="253">
        <v>0.25650000000000001</v>
      </c>
      <c r="N557">
        <v>264</v>
      </c>
    </row>
    <row r="558" spans="10:14" ht="15.75" thickBot="1">
      <c r="J558" s="650"/>
      <c r="K558" s="254">
        <v>272</v>
      </c>
      <c r="N558">
        <v>265</v>
      </c>
    </row>
    <row r="559" spans="10:14">
      <c r="J559" s="649" t="s">
        <v>115</v>
      </c>
      <c r="K559" s="255">
        <v>0.25619999999999998</v>
      </c>
      <c r="N559">
        <v>266</v>
      </c>
    </row>
    <row r="560" spans="10:14" ht="15.75" thickBot="1">
      <c r="J560" s="650"/>
      <c r="K560" s="256">
        <v>273</v>
      </c>
      <c r="N560">
        <v>267</v>
      </c>
    </row>
    <row r="561" spans="10:14">
      <c r="J561" s="649" t="s">
        <v>138</v>
      </c>
      <c r="K561" s="257">
        <v>0.25269999999999998</v>
      </c>
      <c r="N561">
        <v>268</v>
      </c>
    </row>
    <row r="562" spans="10:14" ht="15.75" thickBot="1">
      <c r="J562" s="650"/>
      <c r="K562" s="258">
        <v>274</v>
      </c>
      <c r="N562">
        <v>269</v>
      </c>
    </row>
    <row r="563" spans="10:14">
      <c r="J563" s="649" t="s">
        <v>257</v>
      </c>
      <c r="K563" s="259">
        <v>0.25240000000000001</v>
      </c>
      <c r="N563">
        <v>270</v>
      </c>
    </row>
    <row r="564" spans="10:14" ht="15.75" thickBot="1">
      <c r="J564" s="650"/>
      <c r="K564" s="260">
        <v>275</v>
      </c>
      <c r="N564">
        <v>271</v>
      </c>
    </row>
    <row r="565" spans="10:14" ht="15.75" thickBot="1">
      <c r="J565" s="63" t="s">
        <v>23</v>
      </c>
      <c r="K565" s="64" t="s">
        <v>417</v>
      </c>
      <c r="N565">
        <v>272</v>
      </c>
    </row>
    <row r="566" spans="10:14">
      <c r="J566" s="649" t="s">
        <v>252</v>
      </c>
      <c r="K566" s="261">
        <v>0.25</v>
      </c>
      <c r="N566">
        <v>273</v>
      </c>
    </row>
    <row r="567" spans="10:14" ht="15.75" thickBot="1">
      <c r="J567" s="650"/>
      <c r="K567" s="262">
        <v>276</v>
      </c>
      <c r="N567">
        <v>274</v>
      </c>
    </row>
    <row r="568" spans="10:14">
      <c r="J568" s="649" t="s">
        <v>98</v>
      </c>
      <c r="K568" s="263">
        <v>0.24729999999999999</v>
      </c>
      <c r="N568">
        <v>275</v>
      </c>
    </row>
    <row r="569" spans="10:14" ht="15.75" thickBot="1">
      <c r="J569" s="650"/>
      <c r="K569" s="264">
        <v>277</v>
      </c>
      <c r="N569">
        <v>276</v>
      </c>
    </row>
    <row r="570" spans="10:14">
      <c r="J570" s="649" t="s">
        <v>431</v>
      </c>
      <c r="K570" s="265">
        <v>0.24709999999999999</v>
      </c>
      <c r="N570">
        <v>277</v>
      </c>
    </row>
    <row r="571" spans="10:14" ht="15.75" thickBot="1">
      <c r="J571" s="650"/>
      <c r="K571" s="266">
        <v>278</v>
      </c>
      <c r="N571">
        <v>278</v>
      </c>
    </row>
    <row r="572" spans="10:14">
      <c r="J572" s="649" t="s">
        <v>263</v>
      </c>
      <c r="K572" s="267">
        <v>0.24160000000000001</v>
      </c>
      <c r="N572">
        <v>279</v>
      </c>
    </row>
    <row r="573" spans="10:14" ht="15.75" thickBot="1">
      <c r="J573" s="650"/>
      <c r="K573" s="268">
        <v>279</v>
      </c>
      <c r="N573">
        <v>280</v>
      </c>
    </row>
    <row r="574" spans="10:14">
      <c r="J574" s="649" t="s">
        <v>356</v>
      </c>
      <c r="K574" s="269">
        <v>0.23930000000000001</v>
      </c>
      <c r="N574">
        <v>281</v>
      </c>
    </row>
    <row r="575" spans="10:14" ht="15.75" thickBot="1">
      <c r="J575" s="650"/>
      <c r="K575" s="270">
        <v>280</v>
      </c>
      <c r="N575">
        <v>282</v>
      </c>
    </row>
    <row r="576" spans="10:14">
      <c r="J576" s="649" t="s">
        <v>77</v>
      </c>
      <c r="K576" s="271">
        <v>0.2379</v>
      </c>
      <c r="N576">
        <v>283</v>
      </c>
    </row>
    <row r="577" spans="10:14" ht="15.75" thickBot="1">
      <c r="J577" s="650"/>
      <c r="K577" s="272">
        <v>281</v>
      </c>
      <c r="N577">
        <v>284</v>
      </c>
    </row>
    <row r="578" spans="10:14">
      <c r="J578" s="649" t="s">
        <v>41</v>
      </c>
      <c r="K578" s="273">
        <v>0.2351</v>
      </c>
      <c r="N578">
        <v>285</v>
      </c>
    </row>
    <row r="579" spans="10:14" ht="15.75" thickBot="1">
      <c r="J579" s="650"/>
      <c r="K579" s="274">
        <v>282</v>
      </c>
      <c r="N579">
        <v>286</v>
      </c>
    </row>
    <row r="580" spans="10:14">
      <c r="J580" s="649" t="s">
        <v>281</v>
      </c>
      <c r="K580" s="275">
        <v>0.23369999999999999</v>
      </c>
      <c r="N580">
        <v>287</v>
      </c>
    </row>
    <row r="581" spans="10:14" ht="15.75" thickBot="1">
      <c r="J581" s="650"/>
      <c r="K581" s="276">
        <v>283</v>
      </c>
      <c r="N581">
        <v>288</v>
      </c>
    </row>
    <row r="582" spans="10:14">
      <c r="J582" s="649" t="s">
        <v>147</v>
      </c>
      <c r="K582" s="277">
        <v>0.2225</v>
      </c>
      <c r="N582">
        <v>289</v>
      </c>
    </row>
    <row r="583" spans="10:14" ht="15.75" thickBot="1">
      <c r="J583" s="650"/>
      <c r="K583" s="278">
        <v>284</v>
      </c>
      <c r="N583">
        <v>290</v>
      </c>
    </row>
    <row r="584" spans="10:14">
      <c r="J584" s="649" t="s">
        <v>243</v>
      </c>
      <c r="K584" s="279">
        <v>0.21829999999999999</v>
      </c>
      <c r="N584">
        <v>291</v>
      </c>
    </row>
    <row r="585" spans="10:14" ht="15.75" thickBot="1">
      <c r="J585" s="650"/>
      <c r="K585" s="280">
        <v>285</v>
      </c>
      <c r="N585">
        <v>292</v>
      </c>
    </row>
    <row r="586" spans="10:14">
      <c r="J586" s="649" t="s">
        <v>134</v>
      </c>
      <c r="K586" s="281">
        <v>0.2172</v>
      </c>
      <c r="N586">
        <v>293</v>
      </c>
    </row>
    <row r="587" spans="10:14" ht="15.75" thickBot="1">
      <c r="J587" s="650"/>
      <c r="K587" s="282">
        <v>286</v>
      </c>
      <c r="N587">
        <v>294</v>
      </c>
    </row>
    <row r="588" spans="10:14">
      <c r="J588" s="649" t="s">
        <v>85</v>
      </c>
      <c r="K588" s="283">
        <v>0.21299999999999999</v>
      </c>
      <c r="N588">
        <v>295</v>
      </c>
    </row>
    <row r="589" spans="10:14" ht="15.75" thickBot="1">
      <c r="J589" s="650"/>
      <c r="K589" s="284">
        <v>287</v>
      </c>
      <c r="N589">
        <v>296</v>
      </c>
    </row>
    <row r="590" spans="10:14">
      <c r="J590" s="649" t="s">
        <v>71</v>
      </c>
      <c r="K590" s="285">
        <v>0.21129999999999999</v>
      </c>
      <c r="N590">
        <v>297</v>
      </c>
    </row>
    <row r="591" spans="10:14" ht="15.75" thickBot="1">
      <c r="J591" s="650"/>
      <c r="K591" s="286">
        <v>288</v>
      </c>
      <c r="N591">
        <v>298</v>
      </c>
    </row>
    <row r="592" spans="10:14">
      <c r="J592" s="649" t="s">
        <v>198</v>
      </c>
      <c r="K592" s="287">
        <v>0.2107</v>
      </c>
      <c r="N592">
        <v>299</v>
      </c>
    </row>
    <row r="593" spans="10:14" ht="15.75" thickBot="1">
      <c r="J593" s="650"/>
      <c r="K593" s="288">
        <v>289</v>
      </c>
      <c r="N593">
        <v>300</v>
      </c>
    </row>
    <row r="594" spans="10:14">
      <c r="J594" s="649" t="s">
        <v>218</v>
      </c>
      <c r="K594" s="289">
        <v>0.2094</v>
      </c>
      <c r="N594">
        <v>301</v>
      </c>
    </row>
    <row r="595" spans="10:14" ht="15.75" thickBot="1">
      <c r="J595" s="650"/>
      <c r="K595" s="290">
        <v>290</v>
      </c>
      <c r="N595">
        <v>302</v>
      </c>
    </row>
    <row r="596" spans="10:14">
      <c r="J596" s="649" t="s">
        <v>192</v>
      </c>
      <c r="K596" s="291">
        <v>0.20680000000000001</v>
      </c>
      <c r="N596">
        <v>303</v>
      </c>
    </row>
    <row r="597" spans="10:14" ht="15.75" thickBot="1">
      <c r="J597" s="650"/>
      <c r="K597" s="292">
        <v>291</v>
      </c>
      <c r="N597">
        <v>304</v>
      </c>
    </row>
    <row r="598" spans="10:14">
      <c r="J598" s="649" t="s">
        <v>276</v>
      </c>
      <c r="K598" s="293">
        <v>0.2044</v>
      </c>
      <c r="N598">
        <v>305</v>
      </c>
    </row>
    <row r="599" spans="10:14" ht="15.75" thickBot="1">
      <c r="J599" s="650"/>
      <c r="K599" s="294">
        <v>292</v>
      </c>
      <c r="N599">
        <v>306</v>
      </c>
    </row>
    <row r="600" spans="10:14">
      <c r="J600" s="649" t="s">
        <v>39</v>
      </c>
      <c r="K600" s="295">
        <v>0.20280000000000001</v>
      </c>
      <c r="N600">
        <v>307</v>
      </c>
    </row>
    <row r="601" spans="10:14" ht="15.75" thickBot="1">
      <c r="J601" s="650"/>
      <c r="K601" s="296">
        <v>293</v>
      </c>
      <c r="N601">
        <v>308</v>
      </c>
    </row>
    <row r="602" spans="10:14">
      <c r="J602" s="649" t="s">
        <v>313</v>
      </c>
      <c r="K602" s="297">
        <v>0.2011</v>
      </c>
      <c r="N602">
        <v>309</v>
      </c>
    </row>
    <row r="603" spans="10:14" ht="15.75" thickBot="1">
      <c r="J603" s="650"/>
      <c r="K603" s="298">
        <v>294</v>
      </c>
      <c r="N603">
        <v>310</v>
      </c>
    </row>
    <row r="604" spans="10:14">
      <c r="J604" s="649" t="s">
        <v>122</v>
      </c>
      <c r="K604" s="299">
        <v>0.1963</v>
      </c>
      <c r="N604">
        <v>311</v>
      </c>
    </row>
    <row r="605" spans="10:14" ht="15.75" thickBot="1">
      <c r="J605" s="650"/>
      <c r="K605" s="300">
        <v>295</v>
      </c>
      <c r="N605">
        <v>312</v>
      </c>
    </row>
    <row r="606" spans="10:14">
      <c r="J606" s="649" t="s">
        <v>315</v>
      </c>
      <c r="K606" s="301">
        <v>0.19339999999999999</v>
      </c>
      <c r="N606">
        <v>313</v>
      </c>
    </row>
    <row r="607" spans="10:14" ht="15.75" thickBot="1">
      <c r="J607" s="650"/>
      <c r="K607" s="302">
        <v>296</v>
      </c>
      <c r="N607">
        <v>314</v>
      </c>
    </row>
    <row r="608" spans="10:14">
      <c r="J608" s="649" t="s">
        <v>178</v>
      </c>
      <c r="K608" s="303">
        <v>0.18970000000000001</v>
      </c>
      <c r="N608">
        <v>315</v>
      </c>
    </row>
    <row r="609" spans="10:14" ht="15.75" thickBot="1">
      <c r="J609" s="650"/>
      <c r="K609" s="304">
        <v>297</v>
      </c>
      <c r="N609">
        <v>316</v>
      </c>
    </row>
    <row r="610" spans="10:14">
      <c r="J610" s="649" t="s">
        <v>173</v>
      </c>
      <c r="K610" s="305">
        <v>0.18590000000000001</v>
      </c>
      <c r="N610">
        <v>317</v>
      </c>
    </row>
    <row r="611" spans="10:14" ht="15.75" thickBot="1">
      <c r="J611" s="650"/>
      <c r="K611" s="306">
        <v>298</v>
      </c>
      <c r="N611">
        <v>318</v>
      </c>
    </row>
    <row r="612" spans="10:14">
      <c r="J612" s="649" t="s">
        <v>363</v>
      </c>
      <c r="K612" s="307">
        <v>0.18340000000000001</v>
      </c>
      <c r="N612">
        <v>319</v>
      </c>
    </row>
    <row r="613" spans="10:14" ht="15.75" thickBot="1">
      <c r="J613" s="650"/>
      <c r="K613" s="308">
        <v>299</v>
      </c>
      <c r="N613">
        <v>320</v>
      </c>
    </row>
    <row r="614" spans="10:14">
      <c r="J614" s="649" t="s">
        <v>79</v>
      </c>
      <c r="K614" s="309">
        <v>0.18160000000000001</v>
      </c>
      <c r="N614">
        <v>321</v>
      </c>
    </row>
    <row r="615" spans="10:14" ht="15.75" thickBot="1">
      <c r="J615" s="650"/>
      <c r="K615" s="310">
        <v>300</v>
      </c>
      <c r="N615">
        <v>322</v>
      </c>
    </row>
    <row r="616" spans="10:14" ht="15.75" thickBot="1">
      <c r="J616" s="63" t="s">
        <v>23</v>
      </c>
      <c r="K616" s="64" t="s">
        <v>417</v>
      </c>
      <c r="N616">
        <v>323</v>
      </c>
    </row>
    <row r="617" spans="10:14">
      <c r="J617" s="649" t="s">
        <v>229</v>
      </c>
      <c r="K617" s="311">
        <v>0.17860000000000001</v>
      </c>
      <c r="N617">
        <v>324</v>
      </c>
    </row>
    <row r="618" spans="10:14" ht="15.75" thickBot="1">
      <c r="J618" s="650"/>
      <c r="K618" s="312">
        <v>301</v>
      </c>
      <c r="N618">
        <v>325</v>
      </c>
    </row>
    <row r="619" spans="10:14">
      <c r="J619" s="649" t="s">
        <v>391</v>
      </c>
      <c r="K619" s="313">
        <v>0.1769</v>
      </c>
      <c r="N619">
        <v>326</v>
      </c>
    </row>
    <row r="620" spans="10:14" ht="15.75" thickBot="1">
      <c r="J620" s="650"/>
      <c r="K620" s="314">
        <v>302</v>
      </c>
      <c r="N620">
        <v>327</v>
      </c>
    </row>
    <row r="621" spans="10:14">
      <c r="J621" s="649" t="s">
        <v>372</v>
      </c>
      <c r="K621" s="315">
        <v>0.17150000000000001</v>
      </c>
      <c r="N621">
        <v>328</v>
      </c>
    </row>
    <row r="622" spans="10:14" ht="15.75" thickBot="1">
      <c r="J622" s="650"/>
      <c r="K622" s="316">
        <v>303</v>
      </c>
      <c r="N622">
        <v>329</v>
      </c>
    </row>
    <row r="623" spans="10:14">
      <c r="J623" s="649" t="s">
        <v>150</v>
      </c>
      <c r="K623" s="317">
        <v>0.17069999999999999</v>
      </c>
      <c r="N623">
        <v>330</v>
      </c>
    </row>
    <row r="624" spans="10:14" ht="15.75" thickBot="1">
      <c r="J624" s="650"/>
      <c r="K624" s="318">
        <v>304</v>
      </c>
      <c r="N624">
        <v>331</v>
      </c>
    </row>
    <row r="625" spans="10:14">
      <c r="J625" s="649" t="s">
        <v>140</v>
      </c>
      <c r="K625" s="319">
        <v>0.1696</v>
      </c>
      <c r="N625">
        <v>332</v>
      </c>
    </row>
    <row r="626" spans="10:14" ht="15.75" thickBot="1">
      <c r="J626" s="650"/>
      <c r="K626" s="320">
        <v>305</v>
      </c>
      <c r="N626">
        <v>333</v>
      </c>
    </row>
    <row r="627" spans="10:14">
      <c r="J627" s="649" t="s">
        <v>344</v>
      </c>
      <c r="K627" s="321">
        <v>0.1694</v>
      </c>
      <c r="N627">
        <v>334</v>
      </c>
    </row>
    <row r="628" spans="10:14" ht="15.75" thickBot="1">
      <c r="J628" s="650"/>
      <c r="K628" s="322">
        <v>306</v>
      </c>
      <c r="N628">
        <v>335</v>
      </c>
    </row>
    <row r="629" spans="10:14">
      <c r="J629" s="649" t="s">
        <v>349</v>
      </c>
      <c r="K629" s="323">
        <v>0.16830000000000001</v>
      </c>
      <c r="N629">
        <v>336</v>
      </c>
    </row>
    <row r="630" spans="10:14" ht="15.75" thickBot="1">
      <c r="J630" s="650"/>
      <c r="K630" s="324">
        <v>307</v>
      </c>
      <c r="N630">
        <v>337</v>
      </c>
    </row>
    <row r="631" spans="10:14">
      <c r="J631" s="649" t="s">
        <v>211</v>
      </c>
      <c r="K631" s="325">
        <v>0.1681</v>
      </c>
      <c r="N631">
        <v>338</v>
      </c>
    </row>
    <row r="632" spans="10:14" ht="15.75" thickBot="1">
      <c r="J632" s="650"/>
      <c r="K632" s="326">
        <v>308</v>
      </c>
      <c r="N632">
        <v>339</v>
      </c>
    </row>
    <row r="633" spans="10:14">
      <c r="J633" s="649" t="s">
        <v>440</v>
      </c>
      <c r="K633" s="327">
        <v>0.1646</v>
      </c>
      <c r="N633">
        <v>340</v>
      </c>
    </row>
    <row r="634" spans="10:14" ht="15.75" thickBot="1">
      <c r="J634" s="650"/>
      <c r="K634" s="328">
        <v>309</v>
      </c>
      <c r="N634">
        <v>341</v>
      </c>
    </row>
    <row r="635" spans="10:14">
      <c r="J635" s="649" t="s">
        <v>230</v>
      </c>
      <c r="K635" s="329">
        <v>0.16209999999999999</v>
      </c>
      <c r="N635">
        <v>342</v>
      </c>
    </row>
    <row r="636" spans="10:14" ht="15.75" thickBot="1">
      <c r="J636" s="650"/>
      <c r="K636" s="330">
        <v>310</v>
      </c>
      <c r="N636">
        <v>343</v>
      </c>
    </row>
    <row r="637" spans="10:14">
      <c r="J637" s="649" t="s">
        <v>120</v>
      </c>
      <c r="K637" s="331">
        <v>0.16020000000000001</v>
      </c>
      <c r="N637">
        <v>344</v>
      </c>
    </row>
    <row r="638" spans="10:14" ht="15.75" thickBot="1">
      <c r="J638" s="650"/>
      <c r="K638" s="332">
        <v>311</v>
      </c>
      <c r="N638">
        <v>345</v>
      </c>
    </row>
    <row r="639" spans="10:14">
      <c r="J639" s="649" t="s">
        <v>95</v>
      </c>
      <c r="K639" s="333">
        <v>0.1578</v>
      </c>
      <c r="N639">
        <v>346</v>
      </c>
    </row>
    <row r="640" spans="10:14" ht="15.75" thickBot="1">
      <c r="J640" s="650"/>
      <c r="K640" s="334">
        <v>312</v>
      </c>
      <c r="N640">
        <v>347</v>
      </c>
    </row>
    <row r="641" spans="10:14">
      <c r="J641" s="649" t="s">
        <v>282</v>
      </c>
      <c r="K641" s="335">
        <v>0.15590000000000001</v>
      </c>
      <c r="N641">
        <v>348</v>
      </c>
    </row>
    <row r="642" spans="10:14" ht="15.75" thickBot="1">
      <c r="J642" s="650"/>
      <c r="K642" s="336">
        <v>313</v>
      </c>
      <c r="N642">
        <v>349</v>
      </c>
    </row>
    <row r="643" spans="10:14">
      <c r="J643" s="649" t="s">
        <v>442</v>
      </c>
      <c r="K643" s="337">
        <v>0.15509999999999999</v>
      </c>
      <c r="N643">
        <v>350</v>
      </c>
    </row>
    <row r="644" spans="10:14" ht="15.75" thickBot="1">
      <c r="J644" s="650"/>
      <c r="K644" s="338">
        <v>314</v>
      </c>
      <c r="N644">
        <v>351</v>
      </c>
    </row>
    <row r="645" spans="10:14">
      <c r="J645" s="649" t="s">
        <v>299</v>
      </c>
      <c r="K645" s="339">
        <v>0.1545</v>
      </c>
      <c r="N645">
        <v>352</v>
      </c>
    </row>
    <row r="646" spans="10:14" ht="15.75" thickBot="1">
      <c r="J646" s="650"/>
      <c r="K646" s="340">
        <v>315</v>
      </c>
      <c r="N646">
        <v>353</v>
      </c>
    </row>
    <row r="647" spans="10:14">
      <c r="J647" s="649" t="s">
        <v>207</v>
      </c>
      <c r="K647" s="341">
        <v>0.15379999999999999</v>
      </c>
      <c r="N647">
        <v>354</v>
      </c>
    </row>
    <row r="648" spans="10:14" ht="15.75" thickBot="1">
      <c r="J648" s="650"/>
      <c r="K648" s="342">
        <v>316</v>
      </c>
      <c r="N648">
        <v>355</v>
      </c>
    </row>
    <row r="649" spans="10:14">
      <c r="J649" s="649" t="s">
        <v>309</v>
      </c>
      <c r="K649" s="343">
        <v>0.15290000000000001</v>
      </c>
      <c r="N649">
        <v>356</v>
      </c>
    </row>
    <row r="650" spans="10:14" ht="15.75" thickBot="1">
      <c r="J650" s="650"/>
      <c r="K650" s="344">
        <v>317</v>
      </c>
      <c r="N650">
        <v>357</v>
      </c>
    </row>
    <row r="651" spans="10:14">
      <c r="J651" s="649" t="s">
        <v>301</v>
      </c>
      <c r="K651" s="345">
        <v>0.1517</v>
      </c>
      <c r="N651">
        <v>358</v>
      </c>
    </row>
    <row r="652" spans="10:14" ht="15.75" thickBot="1">
      <c r="J652" s="650"/>
      <c r="K652" s="346">
        <v>318</v>
      </c>
    </row>
    <row r="653" spans="10:14">
      <c r="J653" s="649" t="s">
        <v>358</v>
      </c>
      <c r="K653" s="347">
        <v>0.1515</v>
      </c>
    </row>
    <row r="654" spans="10:14" ht="15.75" thickBot="1">
      <c r="J654" s="650"/>
      <c r="K654" s="348">
        <v>319</v>
      </c>
    </row>
    <row r="655" spans="10:14">
      <c r="J655" s="649" t="s">
        <v>256</v>
      </c>
      <c r="K655" s="349">
        <v>0.15129999999999999</v>
      </c>
    </row>
    <row r="656" spans="10:14" ht="15.75" thickBot="1">
      <c r="J656" s="650"/>
      <c r="K656" s="350">
        <v>320</v>
      </c>
    </row>
    <row r="657" spans="10:11">
      <c r="J657" s="649" t="s">
        <v>175</v>
      </c>
      <c r="K657" s="351">
        <v>0.14990000000000001</v>
      </c>
    </row>
    <row r="658" spans="10:11" ht="15.75" thickBot="1">
      <c r="J658" s="650"/>
      <c r="K658" s="352">
        <v>321</v>
      </c>
    </row>
    <row r="659" spans="10:11">
      <c r="J659" s="649" t="s">
        <v>215</v>
      </c>
      <c r="K659" s="353">
        <v>0.14879999999999999</v>
      </c>
    </row>
    <row r="660" spans="10:11" ht="15.75" thickBot="1">
      <c r="J660" s="650"/>
      <c r="K660" s="354">
        <v>322</v>
      </c>
    </row>
    <row r="661" spans="10:11">
      <c r="J661" s="649" t="s">
        <v>113</v>
      </c>
      <c r="K661" s="355">
        <v>0.14860000000000001</v>
      </c>
    </row>
    <row r="662" spans="10:11" ht="15.75" thickBot="1">
      <c r="J662" s="650"/>
      <c r="K662" s="356">
        <v>323</v>
      </c>
    </row>
    <row r="663" spans="10:11">
      <c r="J663" s="649" t="s">
        <v>74</v>
      </c>
      <c r="K663" s="357">
        <v>0.14849999999999999</v>
      </c>
    </row>
    <row r="664" spans="10:11" ht="15.75" thickBot="1">
      <c r="J664" s="650"/>
      <c r="K664" s="358">
        <v>324</v>
      </c>
    </row>
    <row r="665" spans="10:11">
      <c r="J665" s="649" t="s">
        <v>319</v>
      </c>
      <c r="K665" s="359">
        <v>0.14849999999999999</v>
      </c>
    </row>
    <row r="666" spans="10:11" ht="15.75" thickBot="1">
      <c r="J666" s="650"/>
      <c r="K666" s="360">
        <v>325</v>
      </c>
    </row>
    <row r="667" spans="10:11" ht="15.75" thickBot="1">
      <c r="J667" s="63" t="s">
        <v>23</v>
      </c>
      <c r="K667" s="64" t="s">
        <v>417</v>
      </c>
    </row>
    <row r="668" spans="10:11">
      <c r="J668" s="649" t="s">
        <v>40</v>
      </c>
      <c r="K668" s="361">
        <v>0.1469</v>
      </c>
    </row>
    <row r="669" spans="10:11" ht="15.75" thickBot="1">
      <c r="J669" s="650"/>
      <c r="K669" s="362">
        <v>326</v>
      </c>
    </row>
    <row r="670" spans="10:11">
      <c r="J670" s="649" t="s">
        <v>52</v>
      </c>
      <c r="K670" s="363">
        <v>0.1462</v>
      </c>
    </row>
    <row r="671" spans="10:11" ht="15.75" thickBot="1">
      <c r="J671" s="650"/>
      <c r="K671" s="364">
        <v>327</v>
      </c>
    </row>
    <row r="672" spans="10:11">
      <c r="J672" s="649" t="s">
        <v>249</v>
      </c>
      <c r="K672" s="365">
        <v>0.14510000000000001</v>
      </c>
    </row>
    <row r="673" spans="10:11" ht="15.75" thickBot="1">
      <c r="J673" s="650"/>
      <c r="K673" s="366">
        <v>328</v>
      </c>
    </row>
    <row r="674" spans="10:11">
      <c r="J674" s="649" t="s">
        <v>289</v>
      </c>
      <c r="K674" s="367">
        <v>0.14399999999999999</v>
      </c>
    </row>
    <row r="675" spans="10:11" ht="15.75" thickBot="1">
      <c r="J675" s="650"/>
      <c r="K675" s="368">
        <v>329</v>
      </c>
    </row>
    <row r="676" spans="10:11">
      <c r="J676" s="649" t="s">
        <v>66</v>
      </c>
      <c r="K676" s="369">
        <v>0.14299999999999999</v>
      </c>
    </row>
    <row r="677" spans="10:11" ht="15.75" thickBot="1">
      <c r="J677" s="650"/>
      <c r="K677" s="370">
        <v>330</v>
      </c>
    </row>
    <row r="678" spans="10:11">
      <c r="J678" s="649" t="s">
        <v>190</v>
      </c>
      <c r="K678" s="371">
        <v>0.14149999999999999</v>
      </c>
    </row>
    <row r="679" spans="10:11" ht="15.75" thickBot="1">
      <c r="J679" s="650"/>
      <c r="K679" s="372">
        <v>331</v>
      </c>
    </row>
    <row r="680" spans="10:11">
      <c r="J680" s="649" t="s">
        <v>62</v>
      </c>
      <c r="K680" s="373">
        <v>0.1404</v>
      </c>
    </row>
    <row r="681" spans="10:11" ht="15.75" thickBot="1">
      <c r="J681" s="650"/>
      <c r="K681" s="374">
        <v>332</v>
      </c>
    </row>
    <row r="682" spans="10:11">
      <c r="J682" s="649" t="s">
        <v>114</v>
      </c>
      <c r="K682" s="375">
        <v>0.14000000000000001</v>
      </c>
    </row>
    <row r="683" spans="10:11" ht="15.75" thickBot="1">
      <c r="J683" s="650"/>
      <c r="K683" s="376">
        <v>333</v>
      </c>
    </row>
    <row r="684" spans="10:11">
      <c r="J684" s="649" t="s">
        <v>50</v>
      </c>
      <c r="K684" s="377">
        <v>0.1394</v>
      </c>
    </row>
    <row r="685" spans="10:11" ht="15.75" thickBot="1">
      <c r="J685" s="650"/>
      <c r="K685" s="378">
        <v>334</v>
      </c>
    </row>
    <row r="686" spans="10:11">
      <c r="J686" s="649" t="s">
        <v>57</v>
      </c>
      <c r="K686" s="379">
        <v>0.1368</v>
      </c>
    </row>
    <row r="687" spans="10:11" ht="15.75" thickBot="1">
      <c r="J687" s="650"/>
      <c r="K687" s="380">
        <v>335</v>
      </c>
    </row>
    <row r="688" spans="10:11">
      <c r="J688" s="649" t="s">
        <v>82</v>
      </c>
      <c r="K688" s="381">
        <v>0.1346</v>
      </c>
    </row>
    <row r="689" spans="10:11" ht="15.75" thickBot="1">
      <c r="J689" s="650"/>
      <c r="K689" s="382">
        <v>336</v>
      </c>
    </row>
    <row r="690" spans="10:11">
      <c r="J690" s="649" t="s">
        <v>141</v>
      </c>
      <c r="K690" s="383">
        <v>0.1338</v>
      </c>
    </row>
    <row r="691" spans="10:11" ht="15.75" thickBot="1">
      <c r="J691" s="650"/>
      <c r="K691" s="384">
        <v>337</v>
      </c>
    </row>
    <row r="692" spans="10:11">
      <c r="J692" s="649" t="s">
        <v>224</v>
      </c>
      <c r="K692" s="385">
        <v>0.1336</v>
      </c>
    </row>
    <row r="693" spans="10:11" ht="15.75" thickBot="1">
      <c r="J693" s="650"/>
      <c r="K693" s="386">
        <v>338</v>
      </c>
    </row>
    <row r="694" spans="10:11">
      <c r="J694" s="649" t="s">
        <v>234</v>
      </c>
      <c r="K694" s="387">
        <v>0.13350000000000001</v>
      </c>
    </row>
    <row r="695" spans="10:11" ht="15.75" thickBot="1">
      <c r="J695" s="650"/>
      <c r="K695" s="388">
        <v>339</v>
      </c>
    </row>
    <row r="696" spans="10:11">
      <c r="J696" s="649" t="s">
        <v>117</v>
      </c>
      <c r="K696" s="389">
        <v>0.13150000000000001</v>
      </c>
    </row>
    <row r="697" spans="10:11" ht="15.75" thickBot="1">
      <c r="J697" s="650"/>
      <c r="K697" s="390">
        <v>340</v>
      </c>
    </row>
    <row r="698" spans="10:11">
      <c r="J698" s="649" t="s">
        <v>378</v>
      </c>
      <c r="K698" s="391">
        <v>0.125</v>
      </c>
    </row>
    <row r="699" spans="10:11" ht="15.75" thickBot="1">
      <c r="J699" s="650"/>
      <c r="K699" s="392">
        <v>341</v>
      </c>
    </row>
    <row r="700" spans="10:11">
      <c r="J700" s="649" t="s">
        <v>102</v>
      </c>
      <c r="K700" s="393">
        <v>0.1186</v>
      </c>
    </row>
    <row r="701" spans="10:11" ht="15.75" thickBot="1">
      <c r="J701" s="650"/>
      <c r="K701" s="394">
        <v>342</v>
      </c>
    </row>
    <row r="702" spans="10:11">
      <c r="J702" s="649" t="s">
        <v>237</v>
      </c>
      <c r="K702" s="395">
        <v>0.1077</v>
      </c>
    </row>
    <row r="703" spans="10:11" ht="15.75" thickBot="1">
      <c r="J703" s="650"/>
      <c r="K703" s="396">
        <v>343</v>
      </c>
    </row>
    <row r="704" spans="10:11">
      <c r="J704" s="649" t="s">
        <v>297</v>
      </c>
      <c r="K704" s="397">
        <v>0.1072</v>
      </c>
    </row>
    <row r="705" spans="10:11" ht="15.75" thickBot="1">
      <c r="J705" s="650"/>
      <c r="K705" s="398">
        <v>344</v>
      </c>
    </row>
    <row r="706" spans="10:11">
      <c r="J706" s="649" t="s">
        <v>48</v>
      </c>
      <c r="K706" s="399">
        <v>0.10680000000000001</v>
      </c>
    </row>
    <row r="707" spans="10:11" ht="15.75" thickBot="1">
      <c r="J707" s="650"/>
      <c r="K707" s="400">
        <v>345</v>
      </c>
    </row>
    <row r="708" spans="10:11">
      <c r="J708" s="649" t="s">
        <v>196</v>
      </c>
      <c r="K708" s="401">
        <v>0.1018</v>
      </c>
    </row>
    <row r="709" spans="10:11" ht="15.75" thickBot="1">
      <c r="J709" s="650"/>
      <c r="K709" s="402">
        <v>346</v>
      </c>
    </row>
    <row r="710" spans="10:11">
      <c r="J710" s="649" t="s">
        <v>383</v>
      </c>
      <c r="K710" s="403">
        <v>9.9299999999999999E-2</v>
      </c>
    </row>
    <row r="711" spans="10:11" ht="15.75" thickBot="1">
      <c r="J711" s="650"/>
      <c r="K711" s="404">
        <v>347</v>
      </c>
    </row>
    <row r="712" spans="10:11">
      <c r="J712" s="649" t="s">
        <v>43</v>
      </c>
      <c r="K712" s="405">
        <v>9.74E-2</v>
      </c>
    </row>
    <row r="713" spans="10:11" ht="15.75" thickBot="1">
      <c r="J713" s="650"/>
      <c r="K713" s="406">
        <v>348</v>
      </c>
    </row>
    <row r="714" spans="10:11">
      <c r="J714" s="649" t="s">
        <v>162</v>
      </c>
      <c r="K714" s="407">
        <v>9.4700000000000006E-2</v>
      </c>
    </row>
    <row r="715" spans="10:11" ht="15.75" thickBot="1">
      <c r="J715" s="650"/>
      <c r="K715" s="408">
        <v>349</v>
      </c>
    </row>
    <row r="716" spans="10:11">
      <c r="J716" s="649" t="s">
        <v>232</v>
      </c>
      <c r="K716" s="409">
        <v>8.1600000000000006E-2</v>
      </c>
    </row>
    <row r="717" spans="10:11" ht="15.75" thickBot="1">
      <c r="J717" s="650"/>
      <c r="K717" s="410">
        <v>350</v>
      </c>
    </row>
    <row r="718" spans="10:11">
      <c r="J718" s="649" t="s">
        <v>93</v>
      </c>
      <c r="K718" s="411">
        <v>7.7200000000000005E-2</v>
      </c>
    </row>
    <row r="719" spans="10:11" ht="15.75" thickBot="1">
      <c r="J719" s="650"/>
      <c r="K719" s="412">
        <v>351</v>
      </c>
    </row>
    <row r="720" spans="10:11">
      <c r="J720" s="649" t="s">
        <v>188</v>
      </c>
      <c r="K720" s="411">
        <v>7.5899999999999995E-2</v>
      </c>
    </row>
    <row r="721" spans="10:11" ht="15.75" thickBot="1">
      <c r="J721" s="650"/>
      <c r="K721" s="412">
        <v>352</v>
      </c>
    </row>
    <row r="722" spans="10:11">
      <c r="J722" s="649" t="s">
        <v>119</v>
      </c>
      <c r="K722" s="411">
        <v>7.5600000000000001E-2</v>
      </c>
    </row>
    <row r="723" spans="10:11" ht="15.75" thickBot="1">
      <c r="J723" s="650"/>
      <c r="K723" s="412">
        <v>353</v>
      </c>
    </row>
    <row r="724" spans="10:11">
      <c r="J724" s="649" t="s">
        <v>325</v>
      </c>
      <c r="K724" s="411">
        <v>7.22E-2</v>
      </c>
    </row>
    <row r="725" spans="10:11" ht="15.75" thickBot="1">
      <c r="J725" s="650"/>
      <c r="K725" s="412">
        <v>354</v>
      </c>
    </row>
    <row r="726" spans="10:11">
      <c r="J726" s="649" t="s">
        <v>156</v>
      </c>
      <c r="K726" s="411">
        <v>7.0699999999999999E-2</v>
      </c>
    </row>
    <row r="727" spans="10:11" ht="15.75" thickBot="1">
      <c r="J727" s="650"/>
      <c r="K727" s="412">
        <v>355</v>
      </c>
    </row>
    <row r="728" spans="10:11">
      <c r="J728" s="649" t="s">
        <v>151</v>
      </c>
      <c r="K728" s="411">
        <v>4.9200000000000001E-2</v>
      </c>
    </row>
    <row r="729" spans="10:11" ht="15.75" thickBot="1">
      <c r="J729" s="650"/>
      <c r="K729" s="412">
        <v>356</v>
      </c>
    </row>
    <row r="730" spans="10:11">
      <c r="J730" s="649" t="s">
        <v>174</v>
      </c>
      <c r="K730" s="411">
        <v>3.56E-2</v>
      </c>
    </row>
    <row r="731" spans="10:11" ht="15.75" thickBot="1">
      <c r="J731" s="650"/>
      <c r="K731" s="412">
        <v>357</v>
      </c>
    </row>
    <row r="732" spans="10:11">
      <c r="J732" s="649" t="s">
        <v>112</v>
      </c>
      <c r="K732" s="411">
        <v>3.4099999999999998E-2</v>
      </c>
    </row>
    <row r="733" spans="10:11" ht="15.75" thickBot="1">
      <c r="J733" s="650"/>
      <c r="K733" s="412">
        <v>358</v>
      </c>
    </row>
    <row r="734" spans="10:11" ht="15.75" thickBot="1">
      <c r="J734" s="63" t="s">
        <v>23</v>
      </c>
      <c r="K734" s="64" t="s">
        <v>417</v>
      </c>
    </row>
  </sheetData>
  <sortState xmlns:xlrd2="http://schemas.microsoft.com/office/spreadsheetml/2017/richdata2" ref="D2:F359">
    <sortCondition ref="D2:D359"/>
  </sortState>
  <mergeCells count="290">
    <mergeCell ref="J730:J731"/>
    <mergeCell ref="J732:J733"/>
    <mergeCell ref="J726:J727"/>
    <mergeCell ref="J728:J729"/>
    <mergeCell ref="J722:J723"/>
    <mergeCell ref="J724:J725"/>
    <mergeCell ref="J718:J719"/>
    <mergeCell ref="J720:J721"/>
    <mergeCell ref="J714:J715"/>
    <mergeCell ref="J716:J717"/>
    <mergeCell ref="J710:J711"/>
    <mergeCell ref="J712:J713"/>
    <mergeCell ref="J706:J707"/>
    <mergeCell ref="J708:J709"/>
    <mergeCell ref="J702:J703"/>
    <mergeCell ref="J704:J705"/>
    <mergeCell ref="J698:J699"/>
    <mergeCell ref="J700:J701"/>
    <mergeCell ref="J694:J695"/>
    <mergeCell ref="J696:J697"/>
    <mergeCell ref="J690:J691"/>
    <mergeCell ref="J692:J693"/>
    <mergeCell ref="J686:J687"/>
    <mergeCell ref="J688:J689"/>
    <mergeCell ref="J682:J683"/>
    <mergeCell ref="J684:J685"/>
    <mergeCell ref="J678:J679"/>
    <mergeCell ref="J680:J681"/>
    <mergeCell ref="J674:J675"/>
    <mergeCell ref="J676:J677"/>
    <mergeCell ref="J670:J671"/>
    <mergeCell ref="J672:J673"/>
    <mergeCell ref="J665:J666"/>
    <mergeCell ref="J668:J669"/>
    <mergeCell ref="J661:J662"/>
    <mergeCell ref="J663:J664"/>
    <mergeCell ref="J657:J658"/>
    <mergeCell ref="J659:J660"/>
    <mergeCell ref="J653:J654"/>
    <mergeCell ref="J655:J656"/>
    <mergeCell ref="J649:J650"/>
    <mergeCell ref="J651:J652"/>
    <mergeCell ref="J645:J646"/>
    <mergeCell ref="J647:J648"/>
    <mergeCell ref="J641:J642"/>
    <mergeCell ref="J643:J644"/>
    <mergeCell ref="J637:J638"/>
    <mergeCell ref="J639:J640"/>
    <mergeCell ref="J633:J634"/>
    <mergeCell ref="J635:J636"/>
    <mergeCell ref="J629:J630"/>
    <mergeCell ref="J631:J632"/>
    <mergeCell ref="J625:J626"/>
    <mergeCell ref="J627:J628"/>
    <mergeCell ref="J621:J622"/>
    <mergeCell ref="J623:J624"/>
    <mergeCell ref="J617:J618"/>
    <mergeCell ref="J619:J620"/>
    <mergeCell ref="J612:J613"/>
    <mergeCell ref="J614:J615"/>
    <mergeCell ref="J608:J609"/>
    <mergeCell ref="J610:J611"/>
    <mergeCell ref="J604:J605"/>
    <mergeCell ref="J606:J607"/>
    <mergeCell ref="J600:J601"/>
    <mergeCell ref="J602:J603"/>
    <mergeCell ref="J596:J597"/>
    <mergeCell ref="J598:J599"/>
    <mergeCell ref="J592:J593"/>
    <mergeCell ref="J594:J595"/>
    <mergeCell ref="J588:J589"/>
    <mergeCell ref="J590:J591"/>
    <mergeCell ref="J584:J585"/>
    <mergeCell ref="J586:J587"/>
    <mergeCell ref="J580:J581"/>
    <mergeCell ref="J582:J583"/>
    <mergeCell ref="J576:J577"/>
    <mergeCell ref="J578:J579"/>
    <mergeCell ref="J572:J573"/>
    <mergeCell ref="J574:J575"/>
    <mergeCell ref="J568:J569"/>
    <mergeCell ref="J570:J571"/>
    <mergeCell ref="J563:J564"/>
    <mergeCell ref="J566:J567"/>
    <mergeCell ref="J559:J560"/>
    <mergeCell ref="J561:J562"/>
    <mergeCell ref="J555:J556"/>
    <mergeCell ref="J557:J558"/>
    <mergeCell ref="J551:J552"/>
    <mergeCell ref="J553:J554"/>
    <mergeCell ref="J547:J548"/>
    <mergeCell ref="J549:J550"/>
    <mergeCell ref="J543:J544"/>
    <mergeCell ref="J545:J546"/>
    <mergeCell ref="J539:J540"/>
    <mergeCell ref="J541:J542"/>
    <mergeCell ref="J535:J536"/>
    <mergeCell ref="J537:J538"/>
    <mergeCell ref="J531:J532"/>
    <mergeCell ref="J533:J534"/>
    <mergeCell ref="J527:J528"/>
    <mergeCell ref="J529:J530"/>
    <mergeCell ref="J523:J524"/>
    <mergeCell ref="J525:J526"/>
    <mergeCell ref="J519:J520"/>
    <mergeCell ref="J521:J522"/>
    <mergeCell ref="J515:J516"/>
    <mergeCell ref="J517:J518"/>
    <mergeCell ref="J510:J511"/>
    <mergeCell ref="J512:J513"/>
    <mergeCell ref="J506:J507"/>
    <mergeCell ref="J508:J509"/>
    <mergeCell ref="J502:J503"/>
    <mergeCell ref="J504:J505"/>
    <mergeCell ref="J498:J499"/>
    <mergeCell ref="J500:J501"/>
    <mergeCell ref="J494:J495"/>
    <mergeCell ref="J496:J497"/>
    <mergeCell ref="J490:J491"/>
    <mergeCell ref="J492:J493"/>
    <mergeCell ref="J486:J487"/>
    <mergeCell ref="J488:J489"/>
    <mergeCell ref="J482:J483"/>
    <mergeCell ref="J484:J485"/>
    <mergeCell ref="J478:J479"/>
    <mergeCell ref="J480:J481"/>
    <mergeCell ref="J474:J475"/>
    <mergeCell ref="J476:J477"/>
    <mergeCell ref="J470:J471"/>
    <mergeCell ref="J472:J473"/>
    <mergeCell ref="J466:J467"/>
    <mergeCell ref="J468:J469"/>
    <mergeCell ref="J461:J462"/>
    <mergeCell ref="J464:J465"/>
    <mergeCell ref="J457:J458"/>
    <mergeCell ref="J459:J460"/>
    <mergeCell ref="J453:J454"/>
    <mergeCell ref="J455:J456"/>
    <mergeCell ref="J449:J450"/>
    <mergeCell ref="J451:J452"/>
    <mergeCell ref="J445:J446"/>
    <mergeCell ref="J447:J448"/>
    <mergeCell ref="J443:J444"/>
    <mergeCell ref="J437:J438"/>
    <mergeCell ref="J439:J440"/>
    <mergeCell ref="J433:J434"/>
    <mergeCell ref="J435:J436"/>
    <mergeCell ref="J429:J430"/>
    <mergeCell ref="J431:J432"/>
    <mergeCell ref="J425:J426"/>
    <mergeCell ref="J427:J428"/>
    <mergeCell ref="J421:J422"/>
    <mergeCell ref="J423:J424"/>
    <mergeCell ref="J417:J418"/>
    <mergeCell ref="J419:J420"/>
    <mergeCell ref="J413:J414"/>
    <mergeCell ref="J415:J416"/>
    <mergeCell ref="J408:J409"/>
    <mergeCell ref="J410:J411"/>
    <mergeCell ref="J404:J405"/>
    <mergeCell ref="J406:J407"/>
    <mergeCell ref="J400:J401"/>
    <mergeCell ref="J402:J403"/>
    <mergeCell ref="J396:J397"/>
    <mergeCell ref="J398:J399"/>
    <mergeCell ref="J392:J393"/>
    <mergeCell ref="J394:J395"/>
    <mergeCell ref="J388:J389"/>
    <mergeCell ref="J390:J391"/>
    <mergeCell ref="J386:J387"/>
    <mergeCell ref="J380:J381"/>
    <mergeCell ref="J382:J383"/>
    <mergeCell ref="J376:J377"/>
    <mergeCell ref="J378:J379"/>
    <mergeCell ref="J372:J373"/>
    <mergeCell ref="J374:J375"/>
    <mergeCell ref="J368:J369"/>
    <mergeCell ref="J364:J365"/>
    <mergeCell ref="J366:J367"/>
    <mergeCell ref="J362:J363"/>
    <mergeCell ref="J355:J356"/>
    <mergeCell ref="J357:J358"/>
    <mergeCell ref="J351:J352"/>
    <mergeCell ref="J353:J354"/>
    <mergeCell ref="J347:J348"/>
    <mergeCell ref="J349:J350"/>
    <mergeCell ref="J343:J344"/>
    <mergeCell ref="J345:J346"/>
    <mergeCell ref="J339:J340"/>
    <mergeCell ref="J335:J336"/>
    <mergeCell ref="J337:J338"/>
    <mergeCell ref="J331:J332"/>
    <mergeCell ref="J333:J334"/>
    <mergeCell ref="J327:J328"/>
    <mergeCell ref="J329:J330"/>
    <mergeCell ref="J323:J324"/>
    <mergeCell ref="J325:J326"/>
    <mergeCell ref="J319:J320"/>
    <mergeCell ref="J321:J322"/>
    <mergeCell ref="J315:J316"/>
    <mergeCell ref="J317:J318"/>
    <mergeCell ref="J311:J312"/>
    <mergeCell ref="J306:J307"/>
    <mergeCell ref="J308:J309"/>
    <mergeCell ref="J302:J303"/>
    <mergeCell ref="J304:J305"/>
    <mergeCell ref="J298:J299"/>
    <mergeCell ref="J294:J295"/>
    <mergeCell ref="J296:J297"/>
    <mergeCell ref="J290:J291"/>
    <mergeCell ref="J292:J293"/>
    <mergeCell ref="J286:J287"/>
    <mergeCell ref="J288:J289"/>
    <mergeCell ref="J282:J283"/>
    <mergeCell ref="J284:J285"/>
    <mergeCell ref="J278:J279"/>
    <mergeCell ref="J274:J275"/>
    <mergeCell ref="J276:J277"/>
    <mergeCell ref="J270:J271"/>
    <mergeCell ref="J272:J273"/>
    <mergeCell ref="J266:J267"/>
    <mergeCell ref="J268:J269"/>
    <mergeCell ref="J262:J263"/>
    <mergeCell ref="J264:J265"/>
    <mergeCell ref="J257:J258"/>
    <mergeCell ref="J260:J261"/>
    <mergeCell ref="J253:J254"/>
    <mergeCell ref="J249:J250"/>
    <mergeCell ref="J251:J252"/>
    <mergeCell ref="J247:J248"/>
    <mergeCell ref="J243:J244"/>
    <mergeCell ref="J237:J238"/>
    <mergeCell ref="J239:J240"/>
    <mergeCell ref="J235:J236"/>
    <mergeCell ref="J229:J230"/>
    <mergeCell ref="J231:J232"/>
    <mergeCell ref="J225:J226"/>
    <mergeCell ref="J227:J228"/>
    <mergeCell ref="J221:J222"/>
    <mergeCell ref="J223:J224"/>
    <mergeCell ref="J217:J218"/>
    <mergeCell ref="J219:J220"/>
    <mergeCell ref="J215:J216"/>
    <mergeCell ref="J209:J210"/>
    <mergeCell ref="J211:J212"/>
    <mergeCell ref="J204:J205"/>
    <mergeCell ref="J200:J201"/>
    <mergeCell ref="J202:J203"/>
    <mergeCell ref="J196:J197"/>
    <mergeCell ref="J198:J199"/>
    <mergeCell ref="J192:J193"/>
    <mergeCell ref="J194:J195"/>
    <mergeCell ref="J188:J189"/>
    <mergeCell ref="J190:J191"/>
    <mergeCell ref="J180:J181"/>
    <mergeCell ref="J182:J183"/>
    <mergeCell ref="J176:J177"/>
    <mergeCell ref="J172:J173"/>
    <mergeCell ref="J174:J175"/>
    <mergeCell ref="J168:J169"/>
    <mergeCell ref="J170:J171"/>
    <mergeCell ref="J164:J165"/>
    <mergeCell ref="J162:J163"/>
    <mergeCell ref="J155:J156"/>
    <mergeCell ref="J158:J159"/>
    <mergeCell ref="J153:J154"/>
    <mergeCell ref="J149:J150"/>
    <mergeCell ref="J143:J144"/>
    <mergeCell ref="J145:J146"/>
    <mergeCell ref="J139:J140"/>
    <mergeCell ref="J137:J138"/>
    <mergeCell ref="J127:J128"/>
    <mergeCell ref="J129:J130"/>
    <mergeCell ref="J123:J124"/>
    <mergeCell ref="J125:J126"/>
    <mergeCell ref="J119:J120"/>
    <mergeCell ref="J115:J116"/>
    <mergeCell ref="J111:J112"/>
    <mergeCell ref="J109:J110"/>
    <mergeCell ref="J25:J26"/>
    <mergeCell ref="J27:J28"/>
    <mergeCell ref="J102:J103"/>
    <mergeCell ref="J98:J99"/>
    <mergeCell ref="J94:J95"/>
    <mergeCell ref="J96:J97"/>
    <mergeCell ref="J92:J93"/>
    <mergeCell ref="J86:J87"/>
    <mergeCell ref="J70:J71"/>
    <mergeCell ref="J47:J48"/>
    <mergeCell ref="J29:J30"/>
  </mergeCells>
  <hyperlinks>
    <hyperlink ref="J4" r:id="rId1" display="https://barttorvik.com/trank.php?sort=0&amp;begin=20220131&amp;end=20220314&amp;conlimit=All&amp;year=2022&amp;top=0&amp;venue=A-N&amp;type=All&amp;mingames=0&amp;quad=5&amp;rpi=" xr:uid="{8DE73024-26AA-40AB-834E-7B7CB0E5E1E8}"/>
    <hyperlink ref="K4" r:id="rId2" display="https://barttorvik.com/trank.php?&amp;begin=20220131&amp;end=20220314&amp;conlimit=All&amp;year=2022&amp;top=0&amp;venue=A-N&amp;type=All&amp;mingames=0&amp;quad=5&amp;rpi=&amp;rev=0" xr:uid="{9E8C7DCD-399E-4EDF-8975-018EC8FB716E}"/>
    <hyperlink ref="J5" r:id="rId3" display="https://barttorvik.com/team.php?team=Gonzaga&amp;year=2022" xr:uid="{F20BAA23-D78D-4020-AB7D-8E4220E3EB79}"/>
    <hyperlink ref="J6" r:id="rId4" display="https://barttorvik.com/team.php?team=Gonzaga&amp;year=2022" xr:uid="{57DB6FC9-EE09-49BF-971D-8FBA2F1DBE05}"/>
    <hyperlink ref="J7" r:id="rId5" display="https://barttorvik.com/team.php?team=Duke&amp;year=2022" xr:uid="{1E2A8A97-B9ED-41E1-A446-B2B39D08A90A}"/>
    <hyperlink ref="J8" r:id="rId6" display="https://barttorvik.com/team.php?team=Duke&amp;year=2022" xr:uid="{9A249D3C-9A9E-48DD-BBF6-9EE1A0A30838}"/>
    <hyperlink ref="J9" r:id="rId7" display="https://barttorvik.com/team.php?team=Kansas&amp;year=2022" xr:uid="{02B4B803-DC07-46D9-A47C-24E7744BDFEF}"/>
    <hyperlink ref="J10" r:id="rId8" display="https://barttorvik.com/team.php?team=Kansas&amp;year=2022" xr:uid="{FF9D9740-82BF-4ADC-A173-5007FE6FE982}"/>
    <hyperlink ref="J11" r:id="rId9" display="https://barttorvik.com/team.php?team=Tennessee&amp;year=2022" xr:uid="{6DDD58AD-1FDA-43DC-A2D9-4C572CD98D9B}"/>
    <hyperlink ref="J12" r:id="rId10" display="https://barttorvik.com/team.php?team=Tennessee&amp;year=2022" xr:uid="{000EC12B-BCF8-4645-8898-D985E3E4FB90}"/>
    <hyperlink ref="J13" r:id="rId11" display="https://barttorvik.com/team.php?team=Iowa&amp;year=2022" xr:uid="{AE31808F-F6E4-451F-9BD9-D0D006DA87E9}"/>
    <hyperlink ref="J14" r:id="rId12" display="https://barttorvik.com/team.php?team=Iowa&amp;year=2022" xr:uid="{DA4B1947-54E1-42CC-B505-3CFD06353428}"/>
    <hyperlink ref="J15" r:id="rId13" display="https://barttorvik.com/team.php?team=Texas+Tech&amp;year=2022" xr:uid="{5F634A6B-0D10-40F8-8292-D54C739FB85E}"/>
    <hyperlink ref="J16" r:id="rId14" display="https://barttorvik.com/team.php?team=Texas+Tech&amp;year=2022" xr:uid="{F495703C-AD31-4684-9602-F9BFEC9842D2}"/>
    <hyperlink ref="J17" r:id="rId15" display="https://barttorvik.com/team.php?team=North+Carolina&amp;year=2022" xr:uid="{6EDCAE52-8683-4ABA-8465-553C2F3E18D8}"/>
    <hyperlink ref="J18" r:id="rId16" display="https://barttorvik.com/team.php?team=North+Carolina&amp;year=2022" xr:uid="{DF38095D-4576-4762-B8EF-7C8324B2D4AC}"/>
    <hyperlink ref="J19" r:id="rId17" display="https://barttorvik.com/team.php?team=Arizona&amp;year=2022" xr:uid="{DB879F0D-A487-4D80-B927-E597EED22A2D}"/>
    <hyperlink ref="J20" r:id="rId18" display="https://barttorvik.com/team.php?team=Arizona&amp;year=2022" xr:uid="{0B986F86-69DF-47AF-960D-32F5B2C79036}"/>
    <hyperlink ref="J21" r:id="rId19" display="https://barttorvik.com/team.php?team=Houston&amp;year=2022" xr:uid="{454163BA-9650-4EF7-9B22-2671695D1781}"/>
    <hyperlink ref="J22" r:id="rId20" display="https://barttorvik.com/team.php?team=Houston&amp;year=2022" xr:uid="{FD3681DA-BEA7-40E6-9F68-8B870DEEF0E3}"/>
    <hyperlink ref="J23" r:id="rId21" display="https://barttorvik.com/team.php?team=Virginia+Tech&amp;year=2022" xr:uid="{DAD7B495-B3F9-446C-A4AC-2E7FC1B94AA7}"/>
    <hyperlink ref="J24" r:id="rId22" display="https://barttorvik.com/team.php?team=Virginia+Tech&amp;year=2022" xr:uid="{2469932D-C4F5-4EC4-9A23-E7E14FD8AE04}"/>
    <hyperlink ref="J25" r:id="rId23" display="https://barttorvik.com/team.php?team=Texas+A%26M&amp;year=2022" xr:uid="{6A3E2B84-9A61-43D0-8FE3-27BB2E52CA27}"/>
    <hyperlink ref="J27" r:id="rId24" display="https://barttorvik.com/team.php?team=Colorado&amp;year=2022" xr:uid="{1316FCC5-2D86-454E-B2F5-00788C022A82}"/>
    <hyperlink ref="J29" r:id="rId25" display="https://barttorvik.com/team.php?team=Syracuse&amp;year=2022" xr:uid="{AB1A0BDD-7975-4917-9E4A-C29D8A4D1C2B}"/>
    <hyperlink ref="J31" r:id="rId26" display="https://barttorvik.com/team.php?team=San+Francisco&amp;year=2022" xr:uid="{69919301-0F27-4E2A-85DC-8FD96741CCD9}"/>
    <hyperlink ref="J32" r:id="rId27" display="https://barttorvik.com/team.php?team=San+Francisco&amp;year=2022" xr:uid="{1176D2ED-C4AC-46F8-9AD0-2F0BC11AF415}"/>
    <hyperlink ref="J33" r:id="rId28" display="https://barttorvik.com/team.php?team=Villanova&amp;year=2022" xr:uid="{33FBAB81-3D4D-4E86-B690-138B7667A151}"/>
    <hyperlink ref="J34" r:id="rId29" display="https://barttorvik.com/team.php?team=Villanova&amp;year=2022" xr:uid="{58361A9F-19E2-4D8B-9806-B65922376787}"/>
    <hyperlink ref="J35" r:id="rId30" display="https://barttorvik.com/team.php?team=Memphis&amp;year=2022" xr:uid="{0060BE1E-4932-4E2A-AE83-396D7391E4D1}"/>
    <hyperlink ref="J36" r:id="rId31" display="https://barttorvik.com/team.php?team=Memphis&amp;year=2022" xr:uid="{B1394338-31A8-4154-98AF-CED53958EE72}"/>
    <hyperlink ref="J37" r:id="rId32" display="https://barttorvik.com/team.php?team=Notre+Dame&amp;year=2022" xr:uid="{8376B775-CD53-40DA-B60E-5CA32CD6B7DC}"/>
    <hyperlink ref="J38" r:id="rId33" display="https://barttorvik.com/team.php?team=Notre+Dame&amp;year=2022" xr:uid="{CB021C0D-0A5D-4CA9-9561-908BE378D34E}"/>
    <hyperlink ref="J39" r:id="rId34" display="https://barttorvik.com/team.php?team=Kentucky&amp;year=2022" xr:uid="{59F2588C-D816-44D1-8989-3F8B3CB75756}"/>
    <hyperlink ref="J40" r:id="rId35" display="https://barttorvik.com/team.php?team=Kentucky&amp;year=2022" xr:uid="{1A41AF0F-ABF3-4F53-BBE6-B92263BEE689}"/>
    <hyperlink ref="J41" r:id="rId36" display="https://barttorvik.com/team.php?team=UCLA&amp;year=2022" xr:uid="{7E0FC527-2678-4A58-A914-EA790D357283}"/>
    <hyperlink ref="J42" r:id="rId37" display="https://barttorvik.com/team.php?team=UCLA&amp;year=2022" xr:uid="{C34D9BD5-D699-4CB7-BB9D-397FC15F3E6C}"/>
    <hyperlink ref="J43" r:id="rId38" display="https://barttorvik.com/team.php?team=Saint+Mary%27s&amp;year=2022" xr:uid="{143D1474-0211-4441-ACA4-C2B0306DD39B}"/>
    <hyperlink ref="J44" r:id="rId39" display="https://barttorvik.com/team.php?team=Saint+Mary%27s&amp;year=2022" xr:uid="{7FDF4E8D-0569-4445-856C-5F5147D54FF4}"/>
    <hyperlink ref="J45" r:id="rId40" display="https://barttorvik.com/team.php?team=Illinois&amp;year=2022" xr:uid="{1C3EADDB-242E-47FF-81A8-0AB0447C4524}"/>
    <hyperlink ref="J46" r:id="rId41" display="https://barttorvik.com/team.php?team=Illinois&amp;year=2022" xr:uid="{B67AB8ED-0543-494C-BC5E-272DD965829A}"/>
    <hyperlink ref="J47" r:id="rId42" display="https://barttorvik.com/team.php?team=Kansas+St.&amp;year=2022" xr:uid="{E3665539-AE93-43B4-8410-890980A6D418}"/>
    <hyperlink ref="J49" r:id="rId43" display="https://barttorvik.com/team.php?team=San+Diego+St.&amp;year=2022" xr:uid="{B5701A07-3D87-4923-9879-0F4A6B5E409A}"/>
    <hyperlink ref="J50" r:id="rId44" display="https://barttorvik.com/team.php?team=San+Diego+St.&amp;year=2022" xr:uid="{F8858597-16D0-49D9-8E59-EAA4D6F1DCC4}"/>
    <hyperlink ref="J51" r:id="rId45" display="https://barttorvik.com/team.php?team=Arkansas&amp;year=2022" xr:uid="{D50780BE-DA5F-48BD-B3E3-D81AABB8F98A}"/>
    <hyperlink ref="J52" r:id="rId46" display="https://barttorvik.com/team.php?team=Arkansas&amp;year=2022" xr:uid="{97E897F4-0FDE-456F-B69D-EA1FA626729A}"/>
    <hyperlink ref="J53" r:id="rId47" display="https://barttorvik.com/team.php?team=Baylor&amp;year=2022" xr:uid="{5B6B33DD-C63B-49FF-958C-2017BDBA090B}"/>
    <hyperlink ref="J54" r:id="rId48" display="https://barttorvik.com/team.php?team=Baylor&amp;year=2022" xr:uid="{FFD8C722-6015-4073-B772-D60DF0BB4278}"/>
    <hyperlink ref="K55" r:id="rId49" display="https://barttorvik.com/trank.php?&amp;begin=20220131&amp;end=20220314&amp;conlimit=All&amp;year=2022&amp;top=0&amp;venue=A-N&amp;type=All&amp;mingames=0&amp;quad=5&amp;rpi=" xr:uid="{DB67B1BF-B11C-4735-A603-C27C0BF04207}"/>
    <hyperlink ref="J56" r:id="rId50" display="https://barttorvik.com/team.php?team=Miami+FL&amp;year=2022" xr:uid="{27051BE6-2E1B-4B68-9A1B-98A4CE8E9734}"/>
    <hyperlink ref="J57" r:id="rId51" display="https://barttorvik.com/team.php?team=Miami+FL&amp;year=2022" xr:uid="{9C86CAA6-1274-45F0-AAF9-157326AC6A86}"/>
    <hyperlink ref="J58" r:id="rId52" display="https://barttorvik.com/team.php?team=TCU&amp;year=2022" xr:uid="{F60EF767-673B-4317-AB87-9BFEE3E80F52}"/>
    <hyperlink ref="J59" r:id="rId53" display="https://barttorvik.com/team.php?team=TCU&amp;year=2022" xr:uid="{3D936B5E-91F2-4081-AD48-22866C60CC78}"/>
    <hyperlink ref="J60" r:id="rId54" display="https://barttorvik.com/team.php?team=Michigan&amp;year=2022" xr:uid="{FF930B43-CDDE-414E-974C-C6D2E1B48B3A}"/>
    <hyperlink ref="J61" r:id="rId55" display="https://barttorvik.com/team.php?team=Michigan&amp;year=2022" xr:uid="{F1278565-EF15-438C-B62A-CBBAE65DBF98}"/>
    <hyperlink ref="J62" r:id="rId56" display="https://barttorvik.com/team.php?team=Boise+St.&amp;year=2022" xr:uid="{83B2A37E-B72B-46D3-B433-5E864B0DB7B1}"/>
    <hyperlink ref="J63" r:id="rId57" display="https://barttorvik.com/team.php?team=Boise+St.&amp;year=2022" xr:uid="{77B46383-39A2-4D8D-80F6-0D55BCD025CB}"/>
    <hyperlink ref="J64" r:id="rId58" display="https://barttorvik.com/team.php?team=Loyola+Chicago&amp;year=2022" xr:uid="{FC29E5F3-FCBE-4DDF-9B0D-9BE5ADC0E86D}"/>
    <hyperlink ref="J65" r:id="rId59" display="https://barttorvik.com/team.php?team=Loyola+Chicago&amp;year=2022" xr:uid="{5A92CE41-2C6F-402B-89B2-FB5B523BA6E7}"/>
    <hyperlink ref="J66" r:id="rId60" display="https://barttorvik.com/team.php?team=Wisconsin&amp;year=2022" xr:uid="{A2582042-1DE7-4FA7-9B8E-41664B209D05}"/>
    <hyperlink ref="J67" r:id="rId61" display="https://barttorvik.com/team.php?team=Wisconsin&amp;year=2022" xr:uid="{A55FD798-83E5-425D-8FD2-28A9E2EDEA26}"/>
    <hyperlink ref="J68" r:id="rId62" display="https://barttorvik.com/team.php?team=LSU&amp;year=2022" xr:uid="{555CEEA0-1967-499D-8C22-07E6AC0CB25F}"/>
    <hyperlink ref="J69" r:id="rId63" display="https://barttorvik.com/team.php?team=LSU&amp;year=2022" xr:uid="{C6A58277-11D4-402D-81DB-B2262BD55CD7}"/>
    <hyperlink ref="J70" r:id="rId64" display="https://barttorvik.com/team.php?team=Vanderbilt&amp;year=2022" xr:uid="{305142D6-3239-4140-8EC9-31776FFE1F92}"/>
    <hyperlink ref="J72" r:id="rId65" display="https://barttorvik.com/team.php?team=Connecticut&amp;year=2022" xr:uid="{CA5F7D62-E021-496E-834E-81CB03651EEB}"/>
    <hyperlink ref="J73" r:id="rId66" display="https://barttorvik.com/team.php?team=Connecticut&amp;year=2022" xr:uid="{3A18CE63-3DEC-41C2-9B7E-DE832FFE9FB8}"/>
    <hyperlink ref="J74" r:id="rId67" display="https://barttorvik.com/team.php?team=Vermont&amp;year=2022" xr:uid="{FC8FFB19-5538-4678-A295-CE236B6E124E}"/>
    <hyperlink ref="J75" r:id="rId68" display="https://barttorvik.com/team.php?team=Vermont&amp;year=2022" xr:uid="{79FBAB05-13D7-4D16-865E-48F42C0118AD}"/>
    <hyperlink ref="J76" r:id="rId69" display="https://barttorvik.com/team.php?team=Alabama&amp;year=2022" xr:uid="{3C936980-C4EE-4DC8-A83F-7DFD02B68657}"/>
    <hyperlink ref="J77" r:id="rId70" display="https://barttorvik.com/team.php?team=Alabama&amp;year=2022" xr:uid="{302E3925-ECAE-4E9D-8B3E-676D5B20011F}"/>
    <hyperlink ref="J78" r:id="rId71" display="https://barttorvik.com/team.php?team=Texas&amp;year=2022" xr:uid="{5A2FBDDE-BD13-4513-A778-75E9666263B7}"/>
    <hyperlink ref="J79" r:id="rId72" display="https://barttorvik.com/team.php?team=Texas&amp;year=2022" xr:uid="{29F09335-A82E-43D3-9FEA-1D49E4522519}"/>
    <hyperlink ref="J80" r:id="rId73" display="https://barttorvik.com/team.php?team=Purdue&amp;year=2022" xr:uid="{EC19DDE3-F96E-4B61-86DE-1A54D7C4AEC5}"/>
    <hyperlink ref="J81" r:id="rId74" display="https://barttorvik.com/team.php?team=Purdue&amp;year=2022" xr:uid="{EB65A533-6DA7-4E1A-8013-C7D90348A28B}"/>
    <hyperlink ref="J82" r:id="rId75" display="https://barttorvik.com/team.php?team=Creighton&amp;year=2022" xr:uid="{337704C2-2E3C-4BD9-A033-FD96E9E032BF}"/>
    <hyperlink ref="J83" r:id="rId76" display="https://barttorvik.com/team.php?team=Creighton&amp;year=2022" xr:uid="{5C389454-11D6-4D41-BC38-E32EDF310040}"/>
    <hyperlink ref="J84" r:id="rId77" display="https://barttorvik.com/team.php?team=Auburn&amp;year=2022" xr:uid="{A0E188BC-AA9F-4A6F-BF92-7D44A80F888B}"/>
    <hyperlink ref="J85" r:id="rId78" display="https://barttorvik.com/team.php?team=Auburn&amp;year=2022" xr:uid="{F2B61A69-0C02-4B05-BF60-193E22159E07}"/>
    <hyperlink ref="J86" r:id="rId79" display="https://barttorvik.com/team.php?team=Oklahoma+St.&amp;year=2022" xr:uid="{96F98F8B-FB33-4D86-B51B-536C9EB1F65B}"/>
    <hyperlink ref="J88" r:id="rId80" display="https://barttorvik.com/team.php?team=Ohio+St.&amp;year=2022" xr:uid="{C0CE935D-F65F-4AB2-8AD5-2234DC695E25}"/>
    <hyperlink ref="J89" r:id="rId81" display="https://barttorvik.com/team.php?team=Ohio+St.&amp;year=2022" xr:uid="{71E9FB0B-2A1F-4A40-AFB2-2B7747F1DE3F}"/>
    <hyperlink ref="J90" r:id="rId82" display="https://barttorvik.com/team.php?team=Indiana&amp;year=2022" xr:uid="{36F42055-1CFC-48D0-A03B-7DB51267F5E2}"/>
    <hyperlink ref="J91" r:id="rId83" display="https://barttorvik.com/team.php?team=Indiana&amp;year=2022" xr:uid="{76ABCBC9-8BAB-4A2D-802D-68780BFD5E13}"/>
    <hyperlink ref="J92" r:id="rId84" display="https://barttorvik.com/team.php?team=Nebraska&amp;year=2022" xr:uid="{C7E6C901-6F29-4351-9D2C-DE9BD54D87C8}"/>
    <hyperlink ref="J94" r:id="rId85" display="https://barttorvik.com/team.php?team=Santa+Clara&amp;year=2022" xr:uid="{8480D67F-6073-4A01-A466-CB720C2E9253}"/>
    <hyperlink ref="J96" r:id="rId86" display="https://barttorvik.com/team.php?team=Oklahoma&amp;year=2022" xr:uid="{FD9B5AFD-EC72-4B67-B88E-FFD384D8A9E6}"/>
    <hyperlink ref="J98" r:id="rId87" display="https://barttorvik.com/team.php?team=St.+John%27s&amp;year=2022" xr:uid="{678DF9DF-63F8-420E-8594-5A228CA4C918}"/>
    <hyperlink ref="J100" r:id="rId88" display="https://barttorvik.com/team.php?team=Davidson&amp;year=2022" xr:uid="{DDB6FE1E-E1FF-4D1D-8EE8-65255F4C242B}"/>
    <hyperlink ref="J101" r:id="rId89" display="https://barttorvik.com/team.php?team=Davidson&amp;year=2022" xr:uid="{ADFA5BF8-5D76-4725-8207-30A7D586733D}"/>
    <hyperlink ref="J102" r:id="rId90" display="https://barttorvik.com/team.php?team=Virginia&amp;year=2022" xr:uid="{37C361F8-8A99-4F51-B7EA-FBA171E9EFA8}"/>
    <hyperlink ref="J104" r:id="rId91" display="https://barttorvik.com/team.php?team=Seton+Hall&amp;year=2022" xr:uid="{2FE2E894-9F2D-4DE7-8F95-EDBD0CF08AC4}"/>
    <hyperlink ref="J105" r:id="rId92" display="https://barttorvik.com/team.php?team=Seton+Hall&amp;year=2022" xr:uid="{5DAD21AC-800E-42A7-BA46-6841709D7E38}"/>
    <hyperlink ref="K106" r:id="rId93" display="https://barttorvik.com/trank.php?&amp;begin=20220131&amp;end=20220314&amp;conlimit=All&amp;year=2022&amp;top=0&amp;venue=A-N&amp;type=All&amp;mingames=0&amp;quad=5&amp;rpi=" xr:uid="{7144C465-50F1-47ED-8EA5-8D43FE163C91}"/>
    <hyperlink ref="J107" r:id="rId94" display="https://barttorvik.com/team.php?team=Akron&amp;year=2022" xr:uid="{859693D9-5568-4D21-A859-9CF4F4794454}"/>
    <hyperlink ref="J108" r:id="rId95" display="https://barttorvik.com/team.php?team=Akron&amp;year=2022" xr:uid="{743682F5-1305-4772-B67A-F5816FE29454}"/>
    <hyperlink ref="J109" r:id="rId96" display="https://barttorvik.com/team.php?team=VCU&amp;year=2022" xr:uid="{92A59BCF-B36C-4599-B922-CD5B7FF67064}"/>
    <hyperlink ref="J111" r:id="rId97" display="https://barttorvik.com/team.php?team=Drake&amp;year=2022" xr:uid="{7DD07182-E204-453C-A621-54D22AD45FEC}"/>
    <hyperlink ref="J113" r:id="rId98" display="https://barttorvik.com/team.php?team=Georgia+St.&amp;year=2022" xr:uid="{9A18A128-7817-4D20-BA7C-AD19E0D135F2}"/>
    <hyperlink ref="J114" r:id="rId99" display="https://barttorvik.com/team.php?team=Georgia+St.&amp;year=2022" xr:uid="{9A8ABBF5-D7AE-4994-BA2D-21615E7F6906}"/>
    <hyperlink ref="J115" r:id="rId100" display="https://barttorvik.com/team.php?team=Dayton&amp;year=2022" xr:uid="{E8A50CDA-8E74-4AD7-B844-5A5B98C6B8F9}"/>
    <hyperlink ref="J117" r:id="rId101" display="https://barttorvik.com/team.php?team=Colorado+St.&amp;year=2022" xr:uid="{1694AA17-FD2C-466E-B849-0D34904A444C}"/>
    <hyperlink ref="J118" r:id="rId102" display="https://barttorvik.com/team.php?team=Colorado+St.&amp;year=2022" xr:uid="{997A170B-F96B-46B8-9A4E-E0B665AAE2B9}"/>
    <hyperlink ref="J119" r:id="rId103" display="https://barttorvik.com/team.php?team=Fresno+St.&amp;year=2022" xr:uid="{7B5B98A3-DAC4-4219-9FF6-4A634BC58DA0}"/>
    <hyperlink ref="J121" r:id="rId104" display="https://barttorvik.com/team.php?team=New+Mexico+St.&amp;year=2022" xr:uid="{46D95AAD-14EC-4782-8538-EC527A18D44F}"/>
    <hyperlink ref="J122" r:id="rId105" display="https://barttorvik.com/team.php?team=New+Mexico+St.&amp;year=2022" xr:uid="{96759A87-374D-40ED-B86C-E5C942197B05}"/>
    <hyperlink ref="J123" r:id="rId106" display="https://barttorvik.com/team.php?team=North+Texas&amp;year=2022" xr:uid="{BF26DE4F-D8B4-42AF-9F26-D33F322BBCC1}"/>
    <hyperlink ref="J125" r:id="rId107" display="https://barttorvik.com/team.php?team=Hofstra&amp;year=2022" xr:uid="{95D19994-A2EE-4A74-B1F9-EE632FC88FA1}"/>
    <hyperlink ref="J127" r:id="rId108" display="https://barttorvik.com/team.php?team=Wake+Forest&amp;year=2022" xr:uid="{6ADAE37B-23A3-470C-BE34-F13032AFBC19}"/>
    <hyperlink ref="J129" r:id="rId109" display="https://barttorvik.com/team.php?team=Tulane&amp;year=2022" xr:uid="{0D83AA9E-4B9A-4BB6-8451-F6759D5997A9}"/>
    <hyperlink ref="J131" r:id="rId110" display="https://barttorvik.com/team.php?team=USC&amp;year=2022" xr:uid="{4CFB6658-72B8-4F48-B7D5-943C784F40B9}"/>
    <hyperlink ref="J132" r:id="rId111" display="https://barttorvik.com/team.php?team=USC&amp;year=2022" xr:uid="{34CBA4BD-8039-4D29-B850-311BBBC1EC94}"/>
    <hyperlink ref="J133" r:id="rId112" display="https://barttorvik.com/team.php?team=Rutgers&amp;year=2022" xr:uid="{EFD58760-D36B-4777-A278-752712020CD2}"/>
    <hyperlink ref="J134" r:id="rId113" display="https://barttorvik.com/team.php?team=Rutgers&amp;year=2022" xr:uid="{B54632F5-E15A-4BC0-8792-E3DD1083A6CB}"/>
    <hyperlink ref="J135" r:id="rId114" display="https://barttorvik.com/team.php?team=Chattanooga&amp;year=2022" xr:uid="{2D88FE18-5602-4B45-8D83-C494953DB828}"/>
    <hyperlink ref="J136" r:id="rId115" display="https://barttorvik.com/team.php?team=Chattanooga&amp;year=2022" xr:uid="{53A58021-1D20-40A3-8D48-CC2993F85E0F}"/>
    <hyperlink ref="J137" r:id="rId116" display="https://barttorvik.com/team.php?team=Utah+St.&amp;year=2022" xr:uid="{8D78F3E7-87F4-4676-8500-788353BC2E37}"/>
    <hyperlink ref="J139" r:id="rId117" display="https://barttorvik.com/team.php?team=Towson&amp;year=2022" xr:uid="{6644503A-1A0D-4C4C-A99D-41FA0371ADD0}"/>
    <hyperlink ref="J141" r:id="rId118" display="https://barttorvik.com/team.php?team=UAB&amp;year=2022" xr:uid="{D7DC956B-A15D-43CC-8786-FAE3EB0B1F00}"/>
    <hyperlink ref="J142" r:id="rId119" display="https://barttorvik.com/team.php?team=UAB&amp;year=2022" xr:uid="{854805A6-AEC3-4342-AB0D-4F0F11FC1AAC}"/>
    <hyperlink ref="J143" r:id="rId120" display="https://barttorvik.com/team.php?team=Boston+College&amp;year=2022" xr:uid="{F2DF1D6E-D0B8-43F8-9F49-564189FA6710}"/>
    <hyperlink ref="J145" r:id="rId121" display="https://barttorvik.com/team.php?team=West+Virginia&amp;year=2022" xr:uid="{DA5AB9CF-6D36-4B10-85CA-CD506ACA5333}"/>
    <hyperlink ref="J147" r:id="rId122" display="https://barttorvik.com/team.php?team=Richmond&amp;year=2022" xr:uid="{D4AE38AD-F7DD-479B-A91B-301C107D0A52}"/>
    <hyperlink ref="J148" r:id="rId123" display="https://barttorvik.com/team.php?team=Richmond&amp;year=2022" xr:uid="{6465C18B-D60B-4CE2-A7E2-E21D4672028F}"/>
    <hyperlink ref="J149" r:id="rId124" display="https://barttorvik.com/team.php?team=Arizona+St.&amp;year=2022" xr:uid="{FC19B0FF-DE92-4894-BB67-00D7E4730B7E}"/>
    <hyperlink ref="J151" r:id="rId125" display="https://barttorvik.com/team.php?team=Jacksonville+St.&amp;year=2022" xr:uid="{B9C246B2-9ED2-47DB-B10A-740B15E3CE2B}"/>
    <hyperlink ref="J152" r:id="rId126" display="https://barttorvik.com/team.php?team=Jacksonville+St.&amp;year=2022" xr:uid="{3FD08200-5BE2-4DDD-BF54-390BD230932C}"/>
    <hyperlink ref="J153" r:id="rId127" display="https://barttorvik.com/team.php?team=Furman&amp;year=2022" xr:uid="{F686D371-E4B5-4CE7-926B-3330C214CB72}"/>
    <hyperlink ref="J155" r:id="rId128" display="https://barttorvik.com/team.php?team=DePaul&amp;year=2022" xr:uid="{BBF7A9A3-33BB-4BED-903B-2F2CB5D221BC}"/>
    <hyperlink ref="K157" r:id="rId129" display="https://barttorvik.com/trank.php?&amp;begin=20220131&amp;end=20220314&amp;conlimit=All&amp;year=2022&amp;top=0&amp;venue=A-N&amp;type=All&amp;mingames=0&amp;quad=5&amp;rpi=" xr:uid="{6146948A-7EE4-4AF0-90B5-929AC70604B5}"/>
    <hyperlink ref="J158" r:id="rId130" display="https://barttorvik.com/team.php?team=Florida&amp;year=2022" xr:uid="{326A12A5-D777-4274-BA59-FF23F996B21F}"/>
    <hyperlink ref="J160" r:id="rId131" display="https://barttorvik.com/team.php?team=Providence&amp;year=2022" xr:uid="{6F4CA8F3-85B0-44A4-BA6B-1CEE32B9512D}"/>
    <hyperlink ref="J161" r:id="rId132" display="https://barttorvik.com/team.php?team=Providence&amp;year=2022" xr:uid="{1FBC3331-9266-452C-A83C-F81DBCE34D55}"/>
    <hyperlink ref="J162" r:id="rId133" display="https://barttorvik.com/team.php?team=Liberty&amp;year=2022" xr:uid="{3D7330B1-7D5F-4D87-B562-641CA2E2A83E}"/>
    <hyperlink ref="J164" r:id="rId134" display="https://barttorvik.com/team.php?team=Washington+St.&amp;year=2022" xr:uid="{454624F6-CB6A-4A7D-AC8D-48B5CC5D193F}"/>
    <hyperlink ref="J166" r:id="rId135" display="https://barttorvik.com/team.php?team=Saint+Peter%27s&amp;year=2022" xr:uid="{0F7E9E81-C029-4DAB-9BB3-9D3A101FF7AB}"/>
    <hyperlink ref="J167" r:id="rId136" display="https://barttorvik.com/team.php?team=Saint+Peter%27s&amp;year=2022" xr:uid="{4C443D66-64B0-41B2-A18D-608BC458CE8F}"/>
    <hyperlink ref="J168" r:id="rId137" display="https://barttorvik.com/team.php?team=Penn+St.&amp;year=2022" xr:uid="{A1905F6E-8E81-49F5-876A-1678A6AF408D}"/>
    <hyperlink ref="J170" r:id="rId138" display="https://barttorvik.com/team.php?team=SMU&amp;year=2022" xr:uid="{E5343F96-2D89-443C-9359-0180B0A280C4}"/>
    <hyperlink ref="J172" r:id="rId139" display="https://barttorvik.com/team.php?team=Princeton&amp;year=2022" xr:uid="{FFF81132-E915-46E8-B89C-3B849B3FDF50}"/>
    <hyperlink ref="J174" r:id="rId140" display="https://barttorvik.com/team.php?team=Morehead+St.&amp;year=2022" xr:uid="{E239E883-876D-4C2F-9AD8-31A329A49F03}"/>
    <hyperlink ref="J176" r:id="rId141" display="https://barttorvik.com/team.php?team=Nevada&amp;year=2022" xr:uid="{531CC68D-919A-4C81-BE0F-5D217E07BACD}"/>
    <hyperlink ref="J178" r:id="rId142" display="https://barttorvik.com/team.php?team=Delaware&amp;year=2022" xr:uid="{E6E5B3E7-E965-49A4-98F5-88188F802014}"/>
    <hyperlink ref="J179" r:id="rId143" display="https://barttorvik.com/team.php?team=Delaware&amp;year=2022" xr:uid="{2725CCDA-BE13-402A-9659-25D2D305AB13}"/>
    <hyperlink ref="J180" r:id="rId144" display="https://barttorvik.com/team.php?team=Kent+St.&amp;year=2022" xr:uid="{E219050A-8AB5-4C14-9B9E-1311003780BD}"/>
    <hyperlink ref="J182" r:id="rId145" display="https://barttorvik.com/team.php?team=Mississippi&amp;year=2022" xr:uid="{BC52D617-7FCA-45A4-A405-C36E21D11A3E}"/>
    <hyperlink ref="J184" r:id="rId146" display="https://barttorvik.com/team.php?team=South+Dakota+St.&amp;year=2022" xr:uid="{69606534-AA9D-4783-8A61-9112F2441F9C}"/>
    <hyperlink ref="J185" r:id="rId147" display="https://barttorvik.com/team.php?team=South+Dakota+St.&amp;year=2022" xr:uid="{76EE6A70-CC87-472E-9737-D8FE5FACC08B}"/>
    <hyperlink ref="J186" r:id="rId148" display="https://barttorvik.com/team.php?team=Wyoming&amp;year=2022" xr:uid="{3DEFF28C-89C4-4AC8-9597-096E03091CD6}"/>
    <hyperlink ref="J187" r:id="rId149" display="https://barttorvik.com/team.php?team=Wyoming&amp;year=2022" xr:uid="{B0D532E8-7C57-46D4-844F-39F7B956DD91}"/>
    <hyperlink ref="J188" r:id="rId150" display="https://barttorvik.com/team.php?team=UNC+Greensboro&amp;year=2022" xr:uid="{FA6769E7-66B0-4D42-B012-A73EA54765EF}"/>
    <hyperlink ref="J190" r:id="rId151" display="https://barttorvik.com/team.php?team=Northern+Kentucky&amp;year=2022" xr:uid="{BEB55C36-7E91-4562-AB03-F534DC555B8D}"/>
    <hyperlink ref="J192" r:id="rId152" display="https://barttorvik.com/team.php?team=North+Dakota+St.&amp;year=2022" xr:uid="{F23B882B-28F5-472F-8EA2-160198C75BDC}"/>
    <hyperlink ref="J194" r:id="rId153" display="https://barttorvik.com/team.php?team=Saint+Louis&amp;year=2022" xr:uid="{B61E365E-9AEC-446A-91EB-63FD26EA1E66}"/>
    <hyperlink ref="J196" r:id="rId154" display="https://barttorvik.com/team.php?team=BYU&amp;year=2022" xr:uid="{A05176DB-4FCD-4A32-8F18-72D3EF7AF98B}"/>
    <hyperlink ref="J198" r:id="rId155" display="https://barttorvik.com/team.php?team=Mississippi+St.&amp;year=2022" xr:uid="{56ACC098-4687-47B7-BB3C-41827BCFD304}"/>
    <hyperlink ref="J200" r:id="rId156" display="https://barttorvik.com/team.php?team=Western+Kentucky&amp;year=2022" xr:uid="{3DEAEE7C-6E08-40EB-88ED-0757032CB8F9}"/>
    <hyperlink ref="J202" r:id="rId157" display="https://barttorvik.com/team.php?team=Butler&amp;year=2022" xr:uid="{29951DD9-B32C-4FE5-96A9-453E71E6A60F}"/>
    <hyperlink ref="J204" r:id="rId158" display="https://barttorvik.com/team.php?team=Toledo&amp;year=2022" xr:uid="{C91C53B5-4163-41B9-8404-5D9AF5C8BB74}"/>
    <hyperlink ref="J206" r:id="rId159" display="https://barttorvik.com/team.php?team=Michigan+St.&amp;year=2022" xr:uid="{92ABC0F6-0516-4AFE-BA6F-8B31D12EE3E8}"/>
    <hyperlink ref="J207" r:id="rId160" display="https://barttorvik.com/team.php?team=Michigan+St.&amp;year=2022" xr:uid="{68259C4F-DA05-4A75-81A8-2D51493C3D92}"/>
    <hyperlink ref="K208" r:id="rId161" display="https://barttorvik.com/trank.php?&amp;begin=20220131&amp;end=20220314&amp;conlimit=All&amp;year=2022&amp;top=0&amp;venue=A-N&amp;type=All&amp;mingames=0&amp;quad=5&amp;rpi=" xr:uid="{16D43976-67C0-4868-B728-97CF0D525758}"/>
    <hyperlink ref="J209" r:id="rId162" display="https://barttorvik.com/team.php?team=Clemson&amp;year=2022" xr:uid="{F6E06EFB-5F5F-44DE-8F58-D312608F67D1}"/>
    <hyperlink ref="J211" r:id="rId163" display="https://barttorvik.com/team.php?team=Maryland&amp;year=2022" xr:uid="{931BAA7C-2D38-4382-A5E1-CF461BB0E298}"/>
    <hyperlink ref="J213" r:id="rId164" display="https://barttorvik.com/team.php?team=Montana+St.&amp;year=2022" xr:uid="{B3F4E367-A493-441C-ADC3-247950FF7501}"/>
    <hyperlink ref="J214" r:id="rId165" display="https://barttorvik.com/team.php?team=Montana+St.&amp;year=2022" xr:uid="{724C73B0-61B9-4B2A-A850-AEE19E4DB39B}"/>
    <hyperlink ref="J215" r:id="rId166" display="https://barttorvik.com/team.php?team=Washington&amp;year=2022" xr:uid="{725279CD-9F9F-47A7-8B8A-ABC2F85BEAAB}"/>
    <hyperlink ref="J217" r:id="rId167" display="https://barttorvik.com/team.php?team=College+of+Charleston&amp;year=2022" xr:uid="{AA796809-22A5-4437-AF5B-3B55BCE54DBF}"/>
    <hyperlink ref="J219" r:id="rId168" display="https://barttorvik.com/team.php?team=Stephen+F.+Austin&amp;year=2022" xr:uid="{9C608E2B-0854-4374-8FF2-901AD60F15FF}"/>
    <hyperlink ref="J221" r:id="rId169" display="https://barttorvik.com/team.php?team=Missouri+St.&amp;year=2022" xr:uid="{22F28DA2-5608-4A10-90DA-0024ADA234AB}"/>
    <hyperlink ref="J223" r:id="rId170" display="https://barttorvik.com/team.php?team=Grand+Canyon&amp;year=2022" xr:uid="{BE0D4935-566E-4AEF-82E9-177DF103A94F}"/>
    <hyperlink ref="J225" r:id="rId171" display="https://barttorvik.com/team.php?team=Utah&amp;year=2022" xr:uid="{8681A39B-AF03-42AA-BCF4-0779D603C397}"/>
    <hyperlink ref="J227" r:id="rId172" display="https://barttorvik.com/team.php?team=UC+Santa+Barbara&amp;year=2022" xr:uid="{3A7AD6F7-56B1-43A1-AA4C-4563B76FE4B8}"/>
    <hyperlink ref="J229" r:id="rId173" display="https://barttorvik.com/team.php?team=Abilene+Christian&amp;year=2022" xr:uid="{E9885837-08F9-4B0D-A44A-2BE31EDB7C6E}"/>
    <hyperlink ref="J231" r:id="rId174" display="https://barttorvik.com/team.php?team=Temple&amp;year=2022" xr:uid="{80C3E6DE-BB12-40F1-BF4C-57A16951CA15}"/>
    <hyperlink ref="J233" r:id="rId175" display="https://barttorvik.com/team.php?team=Yale&amp;year=2022" xr:uid="{5F670242-B626-4A4F-886B-D29168414BA8}"/>
    <hyperlink ref="J234" r:id="rId176" display="https://barttorvik.com/team.php?team=Yale&amp;year=2022" xr:uid="{75147F54-D95D-4010-BCB2-981D92FC217D}"/>
    <hyperlink ref="J235" r:id="rId177" display="https://barttorvik.com/team.php?team=Buffalo&amp;year=2022" xr:uid="{AF85842B-27EA-4042-9BBD-47E81E2B7623}"/>
    <hyperlink ref="J237" r:id="rId178" display="https://barttorvik.com/team.php?team=Cincinnati&amp;year=2022" xr:uid="{4ABA494A-20D6-44BB-910D-5B29D231A77D}"/>
    <hyperlink ref="J239" r:id="rId179" display="https://barttorvik.com/team.php?team=UNLV&amp;year=2022" xr:uid="{BD8649AC-BE4C-4A3B-BBCA-38ED14B4341B}"/>
    <hyperlink ref="J241" r:id="rId180" display="https://barttorvik.com/team.php?team=Murray+St.&amp;year=2022" xr:uid="{42DB5A51-8224-4C0C-90B7-BE491F3BDBC0}"/>
    <hyperlink ref="J242" r:id="rId181" display="https://barttorvik.com/team.php?team=Murray+St.&amp;year=2022" xr:uid="{0BCE80B6-7D94-4F9E-A264-3E33A5BF47A5}"/>
    <hyperlink ref="J243" r:id="rId182" display="https://barttorvik.com/team.php?team=Oregon&amp;year=2022" xr:uid="{B41BFCB0-E0C0-4AF6-8D1B-AF631CF35D48}"/>
    <hyperlink ref="J245" r:id="rId183" display="https://barttorvik.com/team.php?team=Longwood&amp;year=2022" xr:uid="{6E8C48A6-9BE2-4035-95CB-EF3797C221FE}"/>
    <hyperlink ref="J246" r:id="rId184" display="https://barttorvik.com/team.php?team=Longwood&amp;year=2022" xr:uid="{9F812305-4104-4D38-BD5A-D602B24F912A}"/>
    <hyperlink ref="J247" r:id="rId185" display="https://barttorvik.com/team.php?team=Drexel&amp;year=2022" xr:uid="{D5465488-6932-4D2E-B71E-3ABB7A2F9E23}"/>
    <hyperlink ref="J249" r:id="rId186" display="https://barttorvik.com/team.php?team=North+Carolina+St.&amp;year=2022" xr:uid="{5E77724D-9F50-42AB-BFD2-B06F84FA438D}"/>
    <hyperlink ref="J251" r:id="rId187" display="https://barttorvik.com/team.php?team=Xavier&amp;year=2022" xr:uid="{ADB4391A-4DBA-4BE1-9E31-B26714A33E21}"/>
    <hyperlink ref="J253" r:id="rId188" display="https://barttorvik.com/team.php?team=UNC+Wilmington&amp;year=2022" xr:uid="{36EEEF41-B373-4C27-B75A-6206821A877E}"/>
    <hyperlink ref="J255" r:id="rId189" display="https://barttorvik.com/team.php?team=Colgate&amp;year=2022" xr:uid="{2BB32BC6-A62E-4267-AB89-05D832EA438B}"/>
    <hyperlink ref="J256" r:id="rId190" display="https://barttorvik.com/team.php?team=Colgate&amp;year=2022" xr:uid="{46DA743D-65E4-45F5-8848-D3E9ABD0EEA0}"/>
    <hyperlink ref="J257" r:id="rId191" display="https://barttorvik.com/team.php?team=Stanford&amp;year=2022" xr:uid="{DCA3ABE1-0BE7-4BCB-8B98-BA76F7A292BC}"/>
    <hyperlink ref="K259" r:id="rId192" display="https://barttorvik.com/trank.php?&amp;begin=20220131&amp;end=20220314&amp;conlimit=All&amp;year=2022&amp;top=0&amp;venue=A-N&amp;type=All&amp;mingames=0&amp;quad=5&amp;rpi=" xr:uid="{ED701901-46C9-4F9B-8518-F1131EF45E6C}"/>
    <hyperlink ref="J260" r:id="rId193" display="https://barttorvik.com/team.php?team=Missouri&amp;year=2022" xr:uid="{94700A13-AA41-4478-BB0A-45498EBDD83C}"/>
    <hyperlink ref="J262" r:id="rId194" display="https://barttorvik.com/team.php?team=Fort+Wayne&amp;year=2022" xr:uid="{1A27CF5C-EF37-40A2-B7C2-51C965EE649A}"/>
    <hyperlink ref="J264" r:id="rId195" display="https://barttorvik.com/team.php?team=Sam+Houston+St.&amp;year=2022" xr:uid="{457E5AD2-AA9C-4304-A9F4-AD5EFF9DFCC8}"/>
    <hyperlink ref="J266" r:id="rId196" display="https://barttorvik.com/team.php?team=Mercer&amp;year=2022" xr:uid="{1DBA09AA-6CA1-4FC3-A532-1142F408B09E}"/>
    <hyperlink ref="J268" r:id="rId197" display="https://barttorvik.com/team.php?team=Winthrop&amp;year=2022" xr:uid="{72D7DC1E-EC01-40AA-AF9C-2FC27E774D8A}"/>
    <hyperlink ref="J270" r:id="rId198" display="https://barttorvik.com/team.php?team=Texas+St.&amp;year=2022" xr:uid="{4614F234-24B0-40B1-807F-B004C8ECB0D8}"/>
    <hyperlink ref="J272" r:id="rId199" display="https://barttorvik.com/team.php?team=Middle+Tennessee&amp;year=2022" xr:uid="{D1AA2033-0EEF-4E3B-A000-06463E25D3FC}"/>
    <hyperlink ref="J274" r:id="rId200" display="https://barttorvik.com/team.php?team=UTEP&amp;year=2022" xr:uid="{725C3F25-675C-44EC-9FCD-C70559C068D5}"/>
    <hyperlink ref="J276" r:id="rId201" display="https://barttorvik.com/team.php?team=Louisiana+Tech&amp;year=2022" xr:uid="{36E38C65-19C4-43F4-A095-F6293EFCA74E}"/>
    <hyperlink ref="J278" r:id="rId202" display="https://barttorvik.com/team.php?team=Portland&amp;year=2022" xr:uid="{BFFB02C2-B031-4A8C-9177-A855F7CBC6BF}"/>
    <hyperlink ref="J280" r:id="rId203" display="https://barttorvik.com/team.php?team=Iowa+St.&amp;year=2022" xr:uid="{DE20581B-2696-4DB3-A01E-84E9144B99D4}"/>
    <hyperlink ref="J281" r:id="rId204" display="https://barttorvik.com/team.php?team=Iowa+St.&amp;year=2022" xr:uid="{7783DFC9-5129-4599-A3EE-55093A3E6AC6}"/>
    <hyperlink ref="J282" r:id="rId205" display="https://barttorvik.com/team.php?team=VMI&amp;year=2022" xr:uid="{4BBC9350-3ADF-46FC-A71B-A2E34166E517}"/>
    <hyperlink ref="J284" r:id="rId206" display="https://barttorvik.com/team.php?team=Harvard&amp;year=2022" xr:uid="{361C4123-58BA-4C5F-8E74-1542FFEDAD3C}"/>
    <hyperlink ref="J286" r:id="rId207" display="https://barttorvik.com/team.php?team=Massachusetts&amp;year=2022" xr:uid="{41424C33-DCD5-4C8F-8C4F-54BAC8282F81}"/>
    <hyperlink ref="J288" r:id="rId208" display="https://barttorvik.com/team.php?team=UMKC&amp;year=2022" xr:uid="{AFB7B616-1F55-4CB8-B6FC-0D55DB6045FE}"/>
    <hyperlink ref="J290" r:id="rId209" display="https://barttorvik.com/team.php?team=Rider&amp;year=2022" xr:uid="{69A8D8D4-530F-4F3F-94D6-BAAE00410B28}"/>
    <hyperlink ref="J292" r:id="rId210" display="https://barttorvik.com/team.php?team=Gardner+Webb&amp;year=2022" xr:uid="{68D8068B-6BFB-4D71-8865-D98FD26DA0AD}"/>
    <hyperlink ref="J294" r:id="rId211" display="https://barttorvik.com/team.php?team=Samford&amp;year=2022" xr:uid="{28DB8A4C-69E8-4003-BB2C-11C7C1547E24}"/>
    <hyperlink ref="J296" r:id="rId212" display="https://barttorvik.com/team.php?team=Louisiana+Lafayette&amp;year=2022" xr:uid="{36B1404E-CD8D-4CF0-AFA1-75005EB434CE}"/>
    <hyperlink ref="J298" r:id="rId213" display="https://barttorvik.com/team.php?team=Iona&amp;year=2022" xr:uid="{C2FDFFBF-9F46-45E0-A57A-BD7EDCF68F6F}"/>
    <hyperlink ref="J300" r:id="rId214" display="https://barttorvik.com/team.php?team=Marquette&amp;year=2022" xr:uid="{D33F8BBD-630A-428F-83AB-B2F18F7F1ABB}"/>
    <hyperlink ref="J301" r:id="rId215" display="https://barttorvik.com/team.php?team=Marquette&amp;year=2022" xr:uid="{B2D48CAC-A767-4E8E-A186-70BF756A3495}"/>
    <hyperlink ref="J302" r:id="rId216" display="https://barttorvik.com/team.php?team=St.+Bonaventure&amp;year=2022" xr:uid="{DD6CEB55-1E9F-47CC-9E74-9E060CA7ECC7}"/>
    <hyperlink ref="J304" r:id="rId217" display="https://barttorvik.com/team.php?team=Quinnipiac&amp;year=2022" xr:uid="{BB4A9180-A53D-4256-903A-58818CB325F7}"/>
    <hyperlink ref="J306" r:id="rId218" display="https://barttorvik.com/team.php?team=Louisville&amp;year=2022" xr:uid="{7C5ED1EF-3E90-452A-A378-AA151DEE3364}"/>
    <hyperlink ref="J308" r:id="rId219" display="https://barttorvik.com/team.php?team=Appalachian+St.&amp;year=2022" xr:uid="{91CF002C-D65F-4E6C-9C15-9181FB443702}"/>
    <hyperlink ref="K310" r:id="rId220" display="https://barttorvik.com/trank.php?&amp;begin=20220131&amp;end=20220314&amp;conlimit=All&amp;year=2022&amp;top=0&amp;venue=A-N&amp;type=All&amp;mingames=0&amp;quad=5&amp;rpi=" xr:uid="{E0730CC9-5591-482F-A29B-4534D47FF8B2}"/>
    <hyperlink ref="J311" r:id="rId221" display="https://barttorvik.com/team.php?team=Wofford&amp;year=2022" xr:uid="{841AF533-716C-44DE-9A0E-D5B0549171F5}"/>
    <hyperlink ref="J313" r:id="rId222" display="https://barttorvik.com/team.php?team=Texas+Southern&amp;year=2022" xr:uid="{DC36A6FF-B5E3-4D60-BA44-5189921EFBDD}"/>
    <hyperlink ref="J314" r:id="rId223" display="https://barttorvik.com/team.php?team=Texas+Southern&amp;year=2022" xr:uid="{D2C54BC5-E1AD-42BB-9294-6C6FC0AAC4D5}"/>
    <hyperlink ref="J315" r:id="rId224" display="https://barttorvik.com/team.php?team=Georgetown&amp;year=2022" xr:uid="{D16CAA81-A40A-4A7F-A15E-A04381814E1B}"/>
    <hyperlink ref="J317" r:id="rId225" display="https://barttorvik.com/team.php?team=Georgia+Tech&amp;year=2022" xr:uid="{816D39E8-8AD2-47EA-A43C-031199F478D3}"/>
    <hyperlink ref="J319" r:id="rId226" display="https://barttorvik.com/team.php?team=Seattle&amp;year=2022" xr:uid="{D7CD515E-0562-4E30-9F39-BA2EABD8A196}"/>
    <hyperlink ref="J321" r:id="rId227" display="https://barttorvik.com/team.php?team=George+Mason&amp;year=2022" xr:uid="{AFB1383D-BA03-4FED-97E2-DF498F380719}"/>
    <hyperlink ref="J323" r:id="rId228" display="https://barttorvik.com/team.php?team=Jacksonville&amp;year=2022" xr:uid="{2D9D608E-9BA3-491A-8B9D-9DD0CF6B455C}"/>
    <hyperlink ref="J325" r:id="rId229" display="https://barttorvik.com/team.php?team=Tennessee+St.&amp;year=2022" xr:uid="{4313DBD9-B2C6-4D8A-9D17-567BAB712E36}"/>
    <hyperlink ref="J327" r:id="rId230" display="https://barttorvik.com/team.php?team=Elon&amp;year=2022" xr:uid="{A3A64C02-58C7-4E42-9666-AFF3F3F404B0}"/>
    <hyperlink ref="J329" r:id="rId231" display="https://barttorvik.com/team.php?team=Troy&amp;year=2022" xr:uid="{051A1283-2B55-4DCA-8037-0EB35F9DE66E}"/>
    <hyperlink ref="J331" r:id="rId232" display="https://barttorvik.com/team.php?team=Belmont&amp;year=2022" xr:uid="{B053C622-D46F-49AD-A286-A0FF58524F30}"/>
    <hyperlink ref="J333" r:id="rId233" display="https://barttorvik.com/team.php?team=Northwestern&amp;year=2022" xr:uid="{E1CFF798-7F67-4386-8222-C61AE845CF91}"/>
    <hyperlink ref="J335" r:id="rId234" display="https://barttorvik.com/team.php?team=Northern+Iowa&amp;year=2022" xr:uid="{EDEB210C-24CE-4DFC-A446-E3B0663E651E}"/>
    <hyperlink ref="J337" r:id="rId235" display="https://barttorvik.com/team.php?team=UNC+Asheville&amp;year=2022" xr:uid="{6B1D3E63-B030-44A6-B809-9BC25CF7E48E}"/>
    <hyperlink ref="J339" r:id="rId236" display="https://barttorvik.com/team.php?team=New+Hampshire&amp;year=2022" xr:uid="{3215445A-ED81-4723-B327-A632984DE1F6}"/>
    <hyperlink ref="J341" r:id="rId237" display="https://barttorvik.com/team.php?team=Texas+A%26M+Corpus+Chris&amp;year=2022" xr:uid="{7948EB0B-B43E-433E-B4F5-A50502A5A635}"/>
    <hyperlink ref="J342" r:id="rId238" display="https://barttorvik.com/team.php?team=Texas+A%26M+Corpus+Chris&amp;year=2022" xr:uid="{30C54739-75B5-471F-A9F4-7A55FF8E95DF}"/>
    <hyperlink ref="J343" r:id="rId239" display="https://barttorvik.com/team.php?team=Florida+Atlantic&amp;year=2022" xr:uid="{305B955A-A30A-4224-B19B-A620A1F83F1D}"/>
    <hyperlink ref="J345" r:id="rId240" display="https://barttorvik.com/team.php?team=California&amp;year=2022" xr:uid="{D3C43483-585F-48C9-BD01-5261D5225DC6}"/>
    <hyperlink ref="J347" r:id="rId241" display="https://barttorvik.com/team.php?team=East+Carolina&amp;year=2022" xr:uid="{E7BB45D5-3558-4D00-8923-89736C0FAF00}"/>
    <hyperlink ref="J349" r:id="rId242" display="https://barttorvik.com/team.php?team=Southern+Utah&amp;year=2022" xr:uid="{822D5EAC-E12B-48C2-9AED-4A880B6FE1AE}"/>
    <hyperlink ref="J351" r:id="rId243" display="https://barttorvik.com/team.php?team=South+Carolina&amp;year=2022" xr:uid="{54387B2F-8BCF-4037-820D-3B074EDCDBA1}"/>
    <hyperlink ref="J353" r:id="rId244" display="https://barttorvik.com/team.php?team=Utah+Valley&amp;year=2022" xr:uid="{0CAB5C72-C2C2-4589-92F2-43647D006046}"/>
    <hyperlink ref="J355" r:id="rId245" display="https://barttorvik.com/team.php?team=Tulsa&amp;year=2022" xr:uid="{325B3763-4D80-4398-BB36-EE84B13B92A9}"/>
    <hyperlink ref="J357" r:id="rId246" display="https://barttorvik.com/team.php?team=Southern+Illinois&amp;year=2022" xr:uid="{99A130A3-3B60-44C9-B231-B443937EE21D}"/>
    <hyperlink ref="J359" r:id="rId247" display="https://barttorvik.com/team.php?team=Cal+St.+Fullerton&amp;year=2022" xr:uid="{0D21BAF3-1387-4E88-A54D-CC87E8EBEAD7}"/>
    <hyperlink ref="J360" r:id="rId248" display="https://barttorvik.com/team.php?team=Cal+St.+Fullerton&amp;year=2022" xr:uid="{9F57578E-1ABD-493F-8836-70ADBBC91CE8}"/>
    <hyperlink ref="K361" r:id="rId249" display="https://barttorvik.com/trank.php?&amp;begin=20220131&amp;end=20220314&amp;conlimit=All&amp;year=2022&amp;top=0&amp;venue=A-N&amp;type=All&amp;mingames=0&amp;quad=5&amp;rpi=" xr:uid="{8544AABA-697A-4482-B2C6-235D914344FE}"/>
    <hyperlink ref="J362" r:id="rId250" display="https://barttorvik.com/team.php?team=James+Madison&amp;year=2022" xr:uid="{C79D4264-6CCC-431C-BE79-94C48F60C04D}"/>
    <hyperlink ref="J364" r:id="rId251" display="https://barttorvik.com/team.php?team=Saint+Joseph%27s&amp;year=2022" xr:uid="{3667D36E-F4A6-483A-ACAD-7D6E6862FC45}"/>
    <hyperlink ref="J366" r:id="rId252" display="https://barttorvik.com/team.php?team=Long+Beach+St.&amp;year=2022" xr:uid="{DC7DC72F-B94F-4BC9-973F-63CB529B24AB}"/>
    <hyperlink ref="J368" r:id="rId253" display="https://barttorvik.com/team.php?team=Pittsburgh&amp;year=2022" xr:uid="{7579C640-85C9-483B-9280-A108DE932F72}"/>
    <hyperlink ref="J370" r:id="rId254" display="https://barttorvik.com/team.php?team=Wright+St.&amp;year=2022" xr:uid="{7586B3A4-F69A-43AD-90C4-D01D83ED7538}"/>
    <hyperlink ref="J371" r:id="rId255" display="https://barttorvik.com/team.php?team=Wright+St.&amp;year=2022" xr:uid="{A3EF7989-AFE9-482F-BDA2-33FE6400C33F}"/>
    <hyperlink ref="J372" r:id="rId256" display="https://barttorvik.com/team.php?team=Southeast+Missouri+St.&amp;year=2022" xr:uid="{E2DFC895-84B8-4189-9012-B862C54571CD}"/>
    <hyperlink ref="J374" r:id="rId257" display="https://barttorvik.com/team.php?team=East+Tennessee+St.&amp;year=2022" xr:uid="{DB735C0B-606A-4A92-9027-725BAC766EE6}"/>
    <hyperlink ref="J376" r:id="rId258" display="https://barttorvik.com/team.php?team=Bradley&amp;year=2022" xr:uid="{2FA8D873-6EFC-4F2C-969C-2434AB70DC25}"/>
    <hyperlink ref="J378" r:id="rId259" display="https://barttorvik.com/team.php?team=Tennessee+Tech&amp;year=2022" xr:uid="{F08734AA-7888-4675-B7FA-56ADF7483973}"/>
    <hyperlink ref="J380" r:id="rId260" display="https://barttorvik.com/team.php?team=Bellarmine&amp;year=2022" xr:uid="{A1CB42FC-3C29-4C16-977C-A112235B6724}"/>
    <hyperlink ref="J382" r:id="rId261" display="https://barttorvik.com/team.php?team=UC+Davis&amp;year=2022" xr:uid="{7B8819D1-B20D-4E09-827D-4769F911AD32}"/>
    <hyperlink ref="J384" r:id="rId262" display="https://barttorvik.com/team.php?team=Bryant&amp;year=2022" xr:uid="{E89C36A4-FD19-41EF-9BED-7AB4DB45971E}"/>
    <hyperlink ref="J385" r:id="rId263" display="https://barttorvik.com/team.php?team=Bryant&amp;year=2022" xr:uid="{093ED3BD-DD91-4385-877F-F8E68C4399CE}"/>
    <hyperlink ref="J386" r:id="rId264" display="https://barttorvik.com/team.php?team=UCF&amp;year=2022" xr:uid="{5B9E3A96-5419-48BB-B003-6122A42534A0}"/>
    <hyperlink ref="J388" r:id="rId265" display="https://barttorvik.com/team.php?team=Portland+St.&amp;year=2022" xr:uid="{17A78CC1-57F2-4B0D-B5F7-93D9944EE936}"/>
    <hyperlink ref="J390" r:id="rId266" display="https://barttorvik.com/team.php?team=George+Washington&amp;year=2022" xr:uid="{A3F6CEB1-3EC9-4BD2-B678-B61024C85E2B}"/>
    <hyperlink ref="J392" r:id="rId267" display="https://barttorvik.com/team.php?team=Tarleton+St.&amp;year=2022" xr:uid="{75433158-38A5-4137-8118-AD2E04671555}"/>
    <hyperlink ref="J394" r:id="rId268" display="https://barttorvik.com/team.php?team=Valparaiso&amp;year=2022" xr:uid="{8B1B8EB2-5990-4283-93B6-3BDB7C525458}"/>
    <hyperlink ref="J396" r:id="rId269" display="https://barttorvik.com/team.php?team=Coastal+Carolina&amp;year=2022" xr:uid="{557FF1F2-5FEF-4EAA-BC43-D1C399D515AA}"/>
    <hyperlink ref="J398" r:id="rId270" display="https://barttorvik.com/team.php?team=Kennesaw+St.&amp;year=2022" xr:uid="{38528749-3494-4059-868D-497FC4F39E46}"/>
    <hyperlink ref="J400" r:id="rId271" display="https://barttorvik.com/team.php?team=Monmouth&amp;year=2022" xr:uid="{7190FA0E-DD7F-4DD1-BD70-F02CC03CC4AD}"/>
    <hyperlink ref="J402" r:id="rId272" display="https://barttorvik.com/team.php?team=Campbell&amp;year=2022" xr:uid="{CD2CF6DF-CD6C-4599-8C35-DDFF5B9D845E}"/>
    <hyperlink ref="J404" r:id="rId273" display="https://barttorvik.com/team.php?team=Penn&amp;year=2022" xr:uid="{6F1F398D-CBD0-4DB6-B471-6AFF750E6814}"/>
    <hyperlink ref="J406" r:id="rId274" display="https://barttorvik.com/team.php?team=High+Point&amp;year=2022" xr:uid="{56402491-A273-414F-A650-D0F95748D657}"/>
    <hyperlink ref="J408" r:id="rId275" display="https://barttorvik.com/team.php?team=Hawaii&amp;year=2022" xr:uid="{7D12B066-2DCC-4686-A94A-AD0A451C4903}"/>
    <hyperlink ref="J410" r:id="rId276" display="https://barttorvik.com/team.php?team=San+Jose+St.&amp;year=2022" xr:uid="{D98B4F3F-A7C3-4300-B548-87A363FCA98D}"/>
    <hyperlink ref="K412" r:id="rId277" display="https://barttorvik.com/trank.php?&amp;begin=20220131&amp;end=20220314&amp;conlimit=All&amp;year=2022&amp;top=0&amp;venue=A-N&amp;type=All&amp;mingames=0&amp;quad=5&amp;rpi=" xr:uid="{62775903-A99D-44B6-A043-6A529C77FDA1}"/>
    <hyperlink ref="J413" r:id="rId278" display="https://barttorvik.com/team.php?team=Weber+St.&amp;year=2022" xr:uid="{3391F04E-059C-425F-8BC2-35CD26D086D9}"/>
    <hyperlink ref="J415" r:id="rId279" display="https://barttorvik.com/team.php?team=South+Dakota&amp;year=2022" xr:uid="{3C50EAC4-C4AD-4BAE-AD93-7164562E801D}"/>
    <hyperlink ref="J417" r:id="rId280" display="https://barttorvik.com/team.php?team=North+Dakota&amp;year=2022" xr:uid="{C59CBE0C-C926-491F-A0A8-833E08998113}"/>
    <hyperlink ref="J419" r:id="rId281" display="https://barttorvik.com/team.php?team=Charlotte&amp;year=2022" xr:uid="{E75CAA4E-043B-417B-A27D-3303A879846D}"/>
    <hyperlink ref="J421" r:id="rId282" display="https://barttorvik.com/team.php?team=The+Citadel&amp;year=2022" xr:uid="{C902F887-0EDF-4603-9A2B-2178D0553070}"/>
    <hyperlink ref="J423" r:id="rId283" display="https://barttorvik.com/team.php?team=UC+Irvine&amp;year=2022" xr:uid="{B6E27E8D-9C2F-4953-A7EE-F0B64EA7333A}"/>
    <hyperlink ref="J425" r:id="rId284" display="https://barttorvik.com/team.php?team=Nicholls+St.&amp;year=2022" xr:uid="{913EF2D9-E59E-48F9-9F1B-BD34E5B33B9D}"/>
    <hyperlink ref="J427" r:id="rId285" display="https://barttorvik.com/team.php?team=Miami+OH&amp;year=2022" xr:uid="{66E148A6-E226-4A94-84E8-2F7CE1B7D576}"/>
    <hyperlink ref="J429" r:id="rId286" display="https://barttorvik.com/team.php?team=Wichita+St.&amp;year=2022" xr:uid="{DD4BC776-018F-494C-AD2D-021BF8DF2D76}"/>
    <hyperlink ref="J431" r:id="rId287" display="https://barttorvik.com/team.php?team=North+Florida&amp;year=2022" xr:uid="{F65FD5C2-E884-465F-B8CB-9305C42A7AF5}"/>
    <hyperlink ref="J433" r:id="rId288" display="https://barttorvik.com/team.php?team=Marshall&amp;year=2022" xr:uid="{DEA01453-0BCD-443F-8019-F74A52C9E88B}"/>
    <hyperlink ref="J435" r:id="rId289" display="https://barttorvik.com/team.php?team=Florida+Gulf+Coast&amp;year=2022" xr:uid="{11985010-8CBF-48D3-8B9B-69A08DF37B9A}"/>
    <hyperlink ref="J437" r:id="rId290" display="https://barttorvik.com/team.php?team=Stetson&amp;year=2022" xr:uid="{2DF9AED6-3879-4C8F-9924-D010F8B5F4E0}"/>
    <hyperlink ref="J439" r:id="rId291" display="https://barttorvik.com/team.php?team=South+Florida&amp;year=2022" xr:uid="{1DC1F814-FD28-47EB-92C1-152A8B6BA68A}"/>
    <hyperlink ref="J441" r:id="rId292" display="https://barttorvik.com/team.php?team=Norfolk+St.&amp;year=2022" xr:uid="{1307CEB1-4B9C-46A4-A4CD-C7195A3761B1}"/>
    <hyperlink ref="J442" r:id="rId293" display="https://barttorvik.com/team.php?team=Norfolk+St.&amp;year=2022" xr:uid="{026A25C3-2A70-42E5-AB0C-247069BA4C52}"/>
    <hyperlink ref="J443" r:id="rId294" display="https://barttorvik.com/team.php?team=Fordham&amp;year=2022" xr:uid="{2EE58FDF-3812-4E41-BEB7-376586597343}"/>
    <hyperlink ref="J445" r:id="rId295" display="https://barttorvik.com/team.php?team=UC+Riverside&amp;year=2022" xr:uid="{B0C229F7-AC49-49E3-880E-6D3E3B625C2B}"/>
    <hyperlink ref="J447" r:id="rId296" display="https://barttorvik.com/team.php?team=Northern+Colorado&amp;year=2022" xr:uid="{070AF06E-05F6-4544-9318-F09FD5F84EBB}"/>
    <hyperlink ref="J449" r:id="rId297" display="https://barttorvik.com/team.php?team=Central+Arkansas&amp;year=2022" xr:uid="{736101C9-9086-44C7-95A0-62514D17F0DF}"/>
    <hyperlink ref="J451" r:id="rId298" display="https://barttorvik.com/team.php?team=Louisiana+Monroe&amp;year=2022" xr:uid="{6523DF83-014B-4257-B43E-5154417852DA}"/>
    <hyperlink ref="J453" r:id="rId299" display="https://barttorvik.com/team.php?team=Oakland&amp;year=2022" xr:uid="{402EFE49-84E0-406F-A113-2DD5ECBAC565}"/>
    <hyperlink ref="J455" r:id="rId300" display="https://barttorvik.com/team.php?team=Binghamton&amp;year=2022" xr:uid="{72EAB05A-A422-4392-9607-AA8E387981AD}"/>
    <hyperlink ref="J457" r:id="rId301" display="https://barttorvik.com/team.php?team=Northern+Illinois&amp;year=2022" xr:uid="{AB390F83-66E1-49F3-AB91-B8ECEC14B77D}"/>
    <hyperlink ref="J459" r:id="rId302" display="https://barttorvik.com/team.php?team=UMass+Lowell&amp;year=2022" xr:uid="{B465DA63-3387-4691-8725-03A06CE84B08}"/>
    <hyperlink ref="J461" r:id="rId303" display="https://barttorvik.com/team.php?team=Indiana+St.&amp;year=2022" xr:uid="{4C05B52D-91F6-402A-B53B-F4BA74A85928}"/>
    <hyperlink ref="K463" r:id="rId304" display="https://barttorvik.com/trank.php?&amp;begin=20220131&amp;end=20220314&amp;conlimit=All&amp;year=2022&amp;top=0&amp;venue=A-N&amp;type=All&amp;mingames=0&amp;quad=5&amp;rpi=" xr:uid="{F1928D7C-53EC-4B4F-BB2D-E8D3468F93D9}"/>
    <hyperlink ref="J464" r:id="rId305" display="https://barttorvik.com/team.php?team=Cleveland+St.&amp;year=2022" xr:uid="{B52691AC-498C-4B7D-82C6-9966E59EB48E}"/>
    <hyperlink ref="J466" r:id="rId306" display="https://barttorvik.com/team.php?team=Navy&amp;year=2022" xr:uid="{5D3B8F6C-0EAB-4B4E-AD74-D138DD6D5017}"/>
    <hyperlink ref="J468" r:id="rId307" display="https://barttorvik.com/team.php?team=LIU+Brooklyn&amp;year=2022" xr:uid="{F62E1CC1-35EF-4BED-A774-71A9D9364269}"/>
    <hyperlink ref="J470" r:id="rId308" display="https://barttorvik.com/team.php?team=Georgia&amp;year=2022" xr:uid="{3BF72D93-0106-4B8B-B41A-7E484BC9DE49}"/>
    <hyperlink ref="J472" r:id="rId309" display="https://barttorvik.com/team.php?team=Radford&amp;year=2022" xr:uid="{587CB953-75A0-40B1-9A22-7169FA166D28}"/>
    <hyperlink ref="J474" r:id="rId310" display="https://barttorvik.com/team.php?team=La+Salle&amp;year=2022" xr:uid="{AA4A2620-AC9E-4460-8A4D-4B3261E66B8F}"/>
    <hyperlink ref="J476" r:id="rId311" display="https://barttorvik.com/team.php?team=Brown&amp;year=2022" xr:uid="{E5F2944F-B982-4E30-9DAD-6551F01EA97A}"/>
    <hyperlink ref="J478" r:id="rId312" display="https://barttorvik.com/team.php?team=Central+Michigan&amp;year=2022" xr:uid="{51763234-472F-411A-8733-E7162E36EDA1}"/>
    <hyperlink ref="J480" r:id="rId313" display="https://barttorvik.com/team.php?team=Merrimack&amp;year=2022" xr:uid="{7B60675A-A34A-4E13-9616-2F9280C347F3}"/>
    <hyperlink ref="J482" r:id="rId314" display="https://barttorvik.com/team.php?team=Illinois+Chicago&amp;year=2022" xr:uid="{BB02FA56-89D7-409E-8C80-9FFA5B1EDA0B}"/>
    <hyperlink ref="J484" r:id="rId315" display="https://barttorvik.com/team.php?team=Florida+St.&amp;year=2022" xr:uid="{5346BF1E-B22D-439D-8FFF-F8A813163570}"/>
    <hyperlink ref="J486" r:id="rId316" display="https://barttorvik.com/team.php?team=Minnesota&amp;year=2022" xr:uid="{DDE0BE65-B5A0-46A6-9F66-39A7A6D6FB45}"/>
    <hyperlink ref="J488" r:id="rId317" display="https://barttorvik.com/team.php?team=Cornell&amp;year=2022" xr:uid="{4EE55C7C-A204-4B45-8DC0-CC05E10E633E}"/>
    <hyperlink ref="J490" r:id="rId318" display="https://barttorvik.com/team.php?team=New+Mexico&amp;year=2022" xr:uid="{678A9B7D-0F9C-42A5-8E20-F26F8275AB34}"/>
    <hyperlink ref="J492" r:id="rId319" display="https://barttorvik.com/team.php?team=Fairfield&amp;year=2022" xr:uid="{234F543D-70ED-46E1-934F-EBD293C3F8B3}"/>
    <hyperlink ref="J494" r:id="rId320" display="https://barttorvik.com/team.php?team=Jackson+St.&amp;year=2022" xr:uid="{413E8F07-7DF4-43CD-8798-EBC6FFBCBB04}"/>
    <hyperlink ref="J496" r:id="rId321" display="https://barttorvik.com/team.php?team=Presbyterian&amp;year=2022" xr:uid="{85778C94-0950-4B98-898E-654D2381F09D}"/>
    <hyperlink ref="J498" r:id="rId322" display="https://barttorvik.com/team.php?team=Western+Michigan&amp;year=2022" xr:uid="{C30945F6-FDDA-44C5-9C70-BD0D22E8A05E}"/>
    <hyperlink ref="J500" r:id="rId323" display="https://barttorvik.com/team.php?team=Cal+Baptist&amp;year=2022" xr:uid="{5D18C0F2-5A8B-4E86-9385-8AC8F7635478}"/>
    <hyperlink ref="J502" r:id="rId324" display="https://barttorvik.com/team.php?team=Illinois+St.&amp;year=2022" xr:uid="{7C4706A7-DCF8-4EB8-B7B7-30EB70A5A8CA}"/>
    <hyperlink ref="J504" r:id="rId325" display="https://barttorvik.com/team.php?team=Duquesne&amp;year=2022" xr:uid="{A90D5D36-A949-454B-945B-3526E077A401}"/>
    <hyperlink ref="J506" r:id="rId326" display="https://barttorvik.com/team.php?team=Ball+St.&amp;year=2022" xr:uid="{48EEAF2F-3795-494D-9F20-51091A4CCB88}"/>
    <hyperlink ref="J508" r:id="rId327" display="https://barttorvik.com/team.php?team=Northeastern&amp;year=2022" xr:uid="{6DE5F18A-5603-4D7C-9185-286DC5FAE363}"/>
    <hyperlink ref="J510" r:id="rId328" display="https://barttorvik.com/team.php?team=Loyola+Marymount&amp;year=2022" xr:uid="{D33AD18C-E39F-470C-BA1E-FB30EE78C54D}"/>
    <hyperlink ref="J512" r:id="rId329" display="https://barttorvik.com/team.php?team=Alcorn+St.&amp;year=2022" xr:uid="{0E2379D9-F8DA-4E09-8A74-8BDE10C8C2B0}"/>
    <hyperlink ref="K514" r:id="rId330" display="https://barttorvik.com/trank.php?&amp;begin=20220131&amp;end=20220314&amp;conlimit=All&amp;year=2022&amp;top=0&amp;venue=A-N&amp;type=All&amp;mingames=0&amp;quad=5&amp;rpi=" xr:uid="{89C89CC3-1F80-46DE-90BF-C2FC0F6BAB60}"/>
    <hyperlink ref="J515" r:id="rId331" display="https://barttorvik.com/team.php?team=Mount+St.+Mary%27s&amp;year=2022" xr:uid="{CF342288-068D-461F-A950-494050E6E87E}"/>
    <hyperlink ref="J517" r:id="rId332" display="https://barttorvik.com/team.php?team=Arkansas+St.&amp;year=2022" xr:uid="{4778B95C-0B79-4E45-865F-99D51BA9EF65}"/>
    <hyperlink ref="J519" r:id="rId333" display="https://barttorvik.com/team.php?team=Manhattan&amp;year=2022" xr:uid="{7E6EBB42-5B4B-474A-823C-A2C1ECDA534E}"/>
    <hyperlink ref="J521" r:id="rId334" display="https://barttorvik.com/team.php?team=Boston+University&amp;year=2022" xr:uid="{46498422-F219-4672-9690-A96F16AC72DB}"/>
    <hyperlink ref="J523" r:id="rId335" display="https://barttorvik.com/team.php?team=Western+Illinois&amp;year=2022" xr:uid="{E45E0790-28F2-4C81-A886-AE766FFB4B43}"/>
    <hyperlink ref="J525" r:id="rId336" display="https://barttorvik.com/team.php?team=St.+Francis+NY&amp;year=2022" xr:uid="{50B6C482-7243-461D-AEC8-A9AA65BEB7E6}"/>
    <hyperlink ref="J527" r:id="rId337" display="https://barttorvik.com/team.php?team=Pacific&amp;year=2022" xr:uid="{B99A5A29-6B65-4F6E-90B6-69677C176EE0}"/>
    <hyperlink ref="J529" r:id="rId338" display="https://barttorvik.com/team.php?team=Lipscomb&amp;year=2022" xr:uid="{EB5E1AA8-630E-4DE0-B140-9C4F728562A1}"/>
    <hyperlink ref="J531" r:id="rId339" display="https://barttorvik.com/team.php?team=Prairie+View+A%26M&amp;year=2022" xr:uid="{29911B8F-B1B9-45EF-B9D2-F63C45B2A8FA}"/>
    <hyperlink ref="J533" r:id="rId340" display="https://barttorvik.com/team.php?team=Southeastern+Louisiana&amp;year=2022" xr:uid="{C462672F-DB02-429F-9B29-5F3695774552}"/>
    <hyperlink ref="J535" r:id="rId341" display="https://barttorvik.com/team.php?team=Oregon+St.&amp;year=2022" xr:uid="{23F9FBEB-764F-4230-AE82-E2F0E9BB625F}"/>
    <hyperlink ref="J537" r:id="rId342" display="https://barttorvik.com/team.php?team=UT+Arlington&amp;year=2022" xr:uid="{757DADB1-C490-4E0E-A5F3-08D95B86911D}"/>
    <hyperlink ref="J539" r:id="rId343" display="https://barttorvik.com/team.php?team=North+Carolina+A%26T&amp;year=2022" xr:uid="{004E4A89-1813-47A1-AD7D-04B9E42864D0}"/>
    <hyperlink ref="J541" r:id="rId344" display="https://barttorvik.com/team.php?team=Cal+St.+Bakersfield&amp;year=2022" xr:uid="{41C960BA-3BAF-4CF9-BE34-E12CAB3070FF}"/>
    <hyperlink ref="J543" r:id="rId345" display="https://barttorvik.com/team.php?team=Southern&amp;year=2022" xr:uid="{EB720E72-4AC2-4FD7-BDD6-8CE7F70D8430}"/>
    <hyperlink ref="J545" r:id="rId346" display="https://barttorvik.com/team.php?team=Idaho+St.&amp;year=2022" xr:uid="{A2249267-32DB-43CB-9339-A3D8A236005A}"/>
    <hyperlink ref="J547" r:id="rId347" display="https://barttorvik.com/team.php?team=Denver&amp;year=2022" xr:uid="{01419C2B-37D5-4779-998A-BFAEF84DCE47}"/>
    <hyperlink ref="J549" r:id="rId348" display="https://barttorvik.com/team.php?team=Rhode+Island&amp;year=2022" xr:uid="{C633FD79-2265-4AE9-8E8B-D92725108ED1}"/>
    <hyperlink ref="J551" r:id="rId349" display="https://barttorvik.com/team.php?team=Hartford&amp;year=2022" xr:uid="{32378412-9D68-4906-8FC6-B823033DC6D1}"/>
    <hyperlink ref="J553" r:id="rId350" display="https://barttorvik.com/team.php?team=Air+Force&amp;year=2022" xr:uid="{976908C7-EDED-4294-A612-BD937C4E7521}"/>
    <hyperlink ref="J555" r:id="rId351" display="https://barttorvik.com/team.php?team=Robert+Morris&amp;year=2022" xr:uid="{4EEC4DDD-A5A2-4661-9972-E3825C7B5DFB}"/>
    <hyperlink ref="J557" r:id="rId352" display="https://barttorvik.com/team.php?team=Siena&amp;year=2022" xr:uid="{825CC2A7-871D-4392-858F-3F5019709536}"/>
    <hyperlink ref="J559" r:id="rId353" display="https://barttorvik.com/team.php?team=Eastern+Washington&amp;year=2022" xr:uid="{8F9F2EEB-91B1-4B0A-8F02-AAD01DAEACC3}"/>
    <hyperlink ref="J561" r:id="rId354" display="https://barttorvik.com/team.php?team=Grambling+St.&amp;year=2022" xr:uid="{831747BA-CF2B-4CE0-B0EE-E10834F71285}"/>
    <hyperlink ref="J563" r:id="rId355" display="https://barttorvik.com/team.php?team=Oral+Roberts&amp;year=2022" xr:uid="{F7789A4C-D77B-4951-BC55-83E056CDF9AB}"/>
    <hyperlink ref="K565" r:id="rId356" display="https://barttorvik.com/trank.php?&amp;begin=20220131&amp;end=20220314&amp;conlimit=All&amp;year=2022&amp;top=0&amp;venue=A-N&amp;type=All&amp;mingames=0&amp;quad=5&amp;rpi=" xr:uid="{F3E9A92D-B9A4-454D-8F32-8B45D11B0E69}"/>
    <hyperlink ref="J566" r:id="rId357" display="https://barttorvik.com/team.php?team=Ohio&amp;year=2022" xr:uid="{90C9557E-3B95-4E90-92DF-DAAFE6822AF9}"/>
    <hyperlink ref="J568" r:id="rId358" display="https://barttorvik.com/team.php?team=Dartmouth&amp;year=2022" xr:uid="{9B1B7E2C-AB21-4004-875A-09EC35A7FF3A}"/>
    <hyperlink ref="J570" r:id="rId359" display="https://barttorvik.com/team.php?team=Detroit&amp;year=2022" xr:uid="{63B6CCD3-0270-4B85-9111-DA0AA068F9BE}"/>
    <hyperlink ref="J572" r:id="rId360" display="https://barttorvik.com/team.php?team=Pepperdine&amp;year=2022" xr:uid="{4135D948-12C3-4C4C-85F5-F0FE06171744}"/>
    <hyperlink ref="J574" r:id="rId361" display="https://barttorvik.com/team.php?team=USC+Upstate&amp;year=2022" xr:uid="{342A3603-47EB-47A7-8BFB-4A0845CB5F80}"/>
    <hyperlink ref="J576" r:id="rId362" display="https://barttorvik.com/team.php?team=Canisius&amp;year=2022" xr:uid="{C6E61B09-7239-444C-9970-C86D8716CFBC}"/>
    <hyperlink ref="J578" r:id="rId363" display="https://barttorvik.com/team.php?team=Albany&amp;year=2022" xr:uid="{BDDF0C4F-64A8-4831-B44A-51109A05D749}"/>
    <hyperlink ref="J580" r:id="rId364" display="https://barttorvik.com/team.php?team=Sacramento+St.&amp;year=2022" xr:uid="{B617D5A0-BE77-4E96-893B-F5D2CA3B2F76}"/>
    <hyperlink ref="J582" r:id="rId365" display="https://barttorvik.com/team.php?team=Holy+Cross&amp;year=2022" xr:uid="{FB659557-88F3-4BE1-937E-6A0E5E36218D}"/>
    <hyperlink ref="J584" r:id="rId366" display="https://barttorvik.com/team.php?team=Northern+Arizona&amp;year=2022" xr:uid="{83288470-780F-49DA-A719-829752CCE11F}"/>
    <hyperlink ref="J586" r:id="rId367" display="https://barttorvik.com/team.php?team=Georgia+Southern&amp;year=2022" xr:uid="{28D244F9-37FC-4975-B5EC-725221D3E9C9}"/>
    <hyperlink ref="J588" r:id="rId368" display="https://barttorvik.com/team.php?team=Chicago+St.&amp;year=2022" xr:uid="{C64A4F08-95AE-4A77-91BC-B42287E6901C}"/>
    <hyperlink ref="J590" r:id="rId369" display="https://barttorvik.com/team.php?team=Cal+Poly&amp;year=2022" xr:uid="{90771C88-6D5D-4F98-AD60-10A91C540A0D}"/>
    <hyperlink ref="J592" r:id="rId370" display="https://barttorvik.com/team.php?team=McNeese+St.&amp;year=2022" xr:uid="{FF6B3A6C-0739-47AB-ADB9-54006DC55A53}"/>
    <hyperlink ref="J594" r:id="rId371" display="https://barttorvik.com/team.php?team=Morgan+St.&amp;year=2022" xr:uid="{FC7F7434-A2A0-4B8B-B72F-DC75D28ED61B}"/>
    <hyperlink ref="J596" r:id="rId372" display="https://barttorvik.com/team.php?team=Marist&amp;year=2022" xr:uid="{087936B2-F7F1-4C96-BA5B-95195E549672}"/>
    <hyperlink ref="J598" r:id="rId373" display="https://barttorvik.com/team.php?team=Rice&amp;year=2022" xr:uid="{214D12E4-B2A1-4876-BDAF-2E9A9010B79E}"/>
    <hyperlink ref="J600" r:id="rId374" display="https://barttorvik.com/team.php?team=Alabama+A%26M&amp;year=2022" xr:uid="{1F97BC62-B896-4B5A-8D85-5D8B6DC09F30}"/>
    <hyperlink ref="J602" r:id="rId375" display="https://barttorvik.com/team.php?team=St.+Francis+PA&amp;year=2022" xr:uid="{0A42C6DF-4AEF-4219-8B14-D7422E525E1A}"/>
    <hyperlink ref="J604" r:id="rId376" display="https://barttorvik.com/team.php?team=Florida+A%26M&amp;year=2022" xr:uid="{9DD3E1C0-B81A-4737-9FB8-8B94E683FC61}"/>
    <hyperlink ref="J606" r:id="rId377" display="https://barttorvik.com/team.php?team=St.+Thomas&amp;year=2022" xr:uid="{67C46B51-0847-4E12-8C13-DE465B8A24A8}"/>
    <hyperlink ref="J608" r:id="rId378" display="https://barttorvik.com/team.php?team=Little+Rock&amp;year=2022" xr:uid="{AB9649F4-228E-4257-9E20-12E8BB7D3987}"/>
    <hyperlink ref="J610" r:id="rId379" display="https://barttorvik.com/team.php?team=Lafayette&amp;year=2022" xr:uid="{997AD538-F3A8-49E6-9D52-40335A337D89}"/>
    <hyperlink ref="J612" r:id="rId380" display="https://barttorvik.com/team.php?team=UTSA&amp;year=2022" xr:uid="{DD163BC5-BD95-4721-8965-FCB109421257}"/>
    <hyperlink ref="J614" r:id="rId381" display="https://barttorvik.com/team.php?team=Central+Connecticut&amp;year=2022" xr:uid="{A0BEDEAD-1BFD-4EB0-82A4-8960C925BC8C}"/>
    <hyperlink ref="K616" r:id="rId382" display="https://barttorvik.com/trank.php?&amp;begin=20220131&amp;end=20220314&amp;conlimit=All&amp;year=2022&amp;top=0&amp;venue=A-N&amp;type=All&amp;mingames=0&amp;quad=5&amp;rpi=" xr:uid="{04315CC0-04F2-4715-9941-F63D3574D8FC}"/>
    <hyperlink ref="J617" r:id="rId383" display="https://barttorvik.com/team.php?team=New+Orleans&amp;year=2022" xr:uid="{A0AAF0B2-4B72-46D4-A8FD-5D6A4CF27997}"/>
    <hyperlink ref="J619" r:id="rId384" display="https://barttorvik.com/team.php?team=Youngstown+St.&amp;year=2022" xr:uid="{E84842E4-AB4D-4567-B68D-0C59A67E041F}"/>
    <hyperlink ref="J621" r:id="rId385" display="https://barttorvik.com/team.php?team=Wagner&amp;year=2022" xr:uid="{793F2641-400F-42EC-AE9F-89AD43B7C096}"/>
    <hyperlink ref="J623" r:id="rId386" display="https://barttorvik.com/team.php?team=Howard&amp;year=2022" xr:uid="{0AA54328-7567-4682-9D57-D758D6B949CD}"/>
    <hyperlink ref="J625" r:id="rId387" display="https://barttorvik.com/team.php?team=Green+Bay&amp;year=2022" xr:uid="{F8B339B8-37B5-4674-AFFE-41581CC2D0D6}"/>
    <hyperlink ref="J627" r:id="rId388" display="https://barttorvik.com/team.php?team=UC+San+Diego&amp;year=2022" xr:uid="{53F6F324-A064-4F19-944D-B7ACDC2F133B}"/>
    <hyperlink ref="J629" r:id="rId389" display="https://barttorvik.com/team.php?team=UMBC&amp;year=2022" xr:uid="{EF600FA1-4284-4F67-85E3-86DE5DD69B27}"/>
    <hyperlink ref="J631" r:id="rId390" display="https://barttorvik.com/team.php?team=Mississippi+Valley+St.&amp;year=2022" xr:uid="{8C97BF0B-DE5D-413F-B594-48F14A99C9C4}"/>
    <hyperlink ref="J633" r:id="rId391" display="https://barttorvik.com/team.php?team=Utah+Tech&amp;year=2022" xr:uid="{2A00592F-6799-49E7-8A21-DC0F89A2B0C8}"/>
    <hyperlink ref="J635" r:id="rId392" display="https://barttorvik.com/team.php?team=Niagara&amp;year=2022" xr:uid="{0CCC77BC-630A-408A-9F86-EA40D159709B}"/>
    <hyperlink ref="J637" r:id="rId393" display="https://barttorvik.com/team.php?team=FIU&amp;year=2022" xr:uid="{C776A0C8-0CF9-431C-8C5C-113DE472B342}"/>
    <hyperlink ref="J639" r:id="rId394" display="https://barttorvik.com/team.php?team=Coppin+St.&amp;year=2022" xr:uid="{4CEF503C-60D6-4DD2-94DD-EA90F23B90E5}"/>
    <hyperlink ref="J641" r:id="rId395" display="https://barttorvik.com/team.php?team=Sacred+Heart&amp;year=2022" xr:uid="{039C9281-E0EA-4B93-9D5C-53754A19DEDB}"/>
    <hyperlink ref="J643" r:id="rId396" display="https://barttorvik.com/team.php?team=Houston+Christian&amp;year=2022" xr:uid="{CBBF3211-D23D-438D-9C28-8EE469CB5759}"/>
    <hyperlink ref="J645" r:id="rId397" display="https://barttorvik.com/team.php?team=South+Alabama&amp;year=2022" xr:uid="{ACE745E2-4C2E-493F-8641-244905358765}"/>
    <hyperlink ref="J647" r:id="rId398" display="https://barttorvik.com/team.php?team=Milwaukee&amp;year=2022" xr:uid="{AC3B0538-D54E-4689-9714-CA09378EBCF3}"/>
    <hyperlink ref="J649" r:id="rId399" display="https://barttorvik.com/team.php?team=Southern+Miss&amp;year=2022" xr:uid="{3B70135B-8701-4C6F-86E3-1F3E68F50FA4}"/>
    <hyperlink ref="J651" r:id="rId400" display="https://barttorvik.com/team.php?team=South+Carolina+St.&amp;year=2022" xr:uid="{706E6E7A-CE39-415B-99FE-4E952913B720}"/>
    <hyperlink ref="J653" r:id="rId401" display="https://barttorvik.com/team.php?team=UT+Rio+Grande+Valley&amp;year=2022" xr:uid="{427EB99F-8762-42FA-95AB-9D9E2331B925}"/>
    <hyperlink ref="J655" r:id="rId402" display="https://barttorvik.com/team.php?team=Old+Dominion&amp;year=2022" xr:uid="{532C4847-2612-4A2C-B584-066318503646}"/>
    <hyperlink ref="J657" r:id="rId403" display="https://barttorvik.com/team.php?team=Lehigh&amp;year=2022" xr:uid="{84342CED-2EA0-4447-AEC5-357993D53AFD}"/>
    <hyperlink ref="J659" r:id="rId404" display="https://barttorvik.com/team.php?team=Montana&amp;year=2022" xr:uid="{12C96F5F-B09E-46F7-A12F-58E8532BC468}"/>
    <hyperlink ref="J661" r:id="rId405" display="https://barttorvik.com/team.php?team=Eastern+Kentucky&amp;year=2022" xr:uid="{B27C3BB4-B2D4-47CC-AA82-1AAC98E8A0AE}"/>
    <hyperlink ref="J663" r:id="rId406" display="https://barttorvik.com/team.php?team=Cal+St.+Northridge&amp;year=2022" xr:uid="{6385ACF8-867C-4F77-A492-656DA2466E8B}"/>
    <hyperlink ref="J665" r:id="rId407" display="https://barttorvik.com/team.php?team=Stony+Brook&amp;year=2022" xr:uid="{15C54B5E-0538-4C25-BCA9-3445F9BD95DD}"/>
    <hyperlink ref="K667" r:id="rId408" display="https://barttorvik.com/trank.php?&amp;begin=20220131&amp;end=20220314&amp;conlimit=All&amp;year=2022&amp;top=0&amp;venue=A-N&amp;type=All&amp;mingames=0&amp;quad=5&amp;rpi=" xr:uid="{C25806AC-D22B-400A-A2E1-B92FC2F5D5AD}"/>
    <hyperlink ref="J668" r:id="rId409" display="https://barttorvik.com/team.php?team=Alabama+St.&amp;year=2022" xr:uid="{096CFE55-DAF7-4E69-8539-C94A0C72E177}"/>
    <hyperlink ref="J670" r:id="rId410" display="https://barttorvik.com/team.php?team=Austin+Peay&amp;year=2022" xr:uid="{F160F491-B323-4A7F-868A-F79C9EC69217}"/>
    <hyperlink ref="J672" r:id="rId411" display="https://barttorvik.com/team.php?team=Northwestern+St.&amp;year=2022" xr:uid="{8AF0BFE6-7D34-4991-8E05-C7912F41246A}"/>
    <hyperlink ref="J674" r:id="rId412" display="https://barttorvik.com/team.php?team=San+Diego&amp;year=2022" xr:uid="{8FD8FEFD-2F51-4FAC-8534-10DEBDCA7BB7}"/>
    <hyperlink ref="J676" r:id="rId413" display="https://barttorvik.com/team.php?team=Bucknell&amp;year=2022" xr:uid="{668B8403-1953-415E-892D-DE8B0D6ACF16}"/>
    <hyperlink ref="J678" r:id="rId414" display="https://barttorvik.com/team.php?team=Maine&amp;year=2022" xr:uid="{47472A9E-9623-44D4-904C-11DE5F61CAF9}"/>
    <hyperlink ref="J680" r:id="rId415" display="https://barttorvik.com/team.php?team=Bowling+Green&amp;year=2022" xr:uid="{F38D4022-4AFD-4557-8E78-5FC50D283758}"/>
    <hyperlink ref="J682" r:id="rId416" display="https://barttorvik.com/team.php?team=Eastern+Michigan&amp;year=2022" xr:uid="{8B702251-D853-4F9C-9CFC-E4729EF2489A}"/>
    <hyperlink ref="J684" r:id="rId417" display="https://barttorvik.com/team.php?team=Army&amp;year=2022" xr:uid="{D5BAFD9A-91EC-450E-9B2B-1DC94EFFB7B8}"/>
    <hyperlink ref="J686" r:id="rId418" display="https://barttorvik.com/team.php?team=Bethune+Cookman&amp;year=2022" xr:uid="{A12FEB6D-8F4E-4281-A483-4F283F7B79C5}"/>
    <hyperlink ref="J688" r:id="rId419" display="https://barttorvik.com/team.php?team=Charleston+Southern&amp;year=2022" xr:uid="{8032D01C-8FBE-40AE-A154-AE666FB4A30F}"/>
    <hyperlink ref="J690" r:id="rId420" display="https://barttorvik.com/team.php?team=Hampton&amp;year=2022" xr:uid="{7D2278DD-7380-4E77-AFE0-FFC2A8FFC49D}"/>
    <hyperlink ref="J692" r:id="rId421" display="https://barttorvik.com/team.php?team=Nebraska+Omaha&amp;year=2022" xr:uid="{54882B07-559E-46F6-9273-D44E61FA0B8F}"/>
    <hyperlink ref="J694" r:id="rId422" display="https://barttorvik.com/team.php?team=North+Alabama&amp;year=2022" xr:uid="{56BBFE74-19EA-471A-910D-AD6F83EEB152}"/>
    <hyperlink ref="J696" r:id="rId423" display="https://barttorvik.com/team.php?team=Evansville&amp;year=2022" xr:uid="{48A8A8F3-7453-419A-B6D3-918AB4EA730A}"/>
    <hyperlink ref="J698" r:id="rId424" display="https://barttorvik.com/team.php?team=Western+Carolina&amp;year=2022" xr:uid="{8FD72792-9172-49A9-9B61-2BF4EA80AFA4}"/>
    <hyperlink ref="J700" r:id="rId425" display="https://barttorvik.com/team.php?team=Delaware+St.&amp;year=2022" xr:uid="{3350C5D3-2474-4D0F-A8BE-E1A8320FC9D4}"/>
    <hyperlink ref="J702" r:id="rId426" display="https://barttorvik.com/team.php?team=North+Carolina+Central&amp;year=2022" xr:uid="{F88FC346-22C9-4FCB-95B5-10F792D8C847}"/>
    <hyperlink ref="J704" r:id="rId427" display="https://barttorvik.com/team.php?team=SIU+Edwardsville&amp;year=2022" xr:uid="{D40FF06B-F943-4FC3-9DD5-25D11EE6DE52}"/>
    <hyperlink ref="J706" r:id="rId428" display="https://barttorvik.com/team.php?team=Arkansas+Pine+Bluff&amp;year=2022" xr:uid="{FD0DFE8E-7E5D-4B2D-9DEA-91639DEEFFC7}"/>
    <hyperlink ref="J708" r:id="rId429" display="https://barttorvik.com/team.php?team=Maryland+Eastern+Shore&amp;year=2022" xr:uid="{C7E430FD-9A29-4D54-B63D-CB61BADCE77B}"/>
    <hyperlink ref="J710" r:id="rId430" display="https://barttorvik.com/team.php?team=William+%26+Mary&amp;year=2022" xr:uid="{6DAB7549-9EDA-41C4-8C40-41293D2E2087}"/>
    <hyperlink ref="J712" r:id="rId431" display="https://barttorvik.com/team.php?team=American&amp;year=2022" xr:uid="{034396EA-BCA0-4CB2-BEFF-22B4F0C6158B}"/>
    <hyperlink ref="J714" r:id="rId432" display="https://barttorvik.com/team.php?team=IUPUI&amp;year=2022" xr:uid="{501F29CB-7747-461D-8993-A5BD3984109A}"/>
    <hyperlink ref="J716" r:id="rId433" display="https://barttorvik.com/team.php?team=NJIT&amp;year=2022" xr:uid="{762971BC-AEA6-4891-96A5-D46FB82E0840}"/>
    <hyperlink ref="J718" r:id="rId434" display="https://barttorvik.com/team.php?team=Columbia&amp;year=2022" xr:uid="{4A8E844C-FA75-4221-ABC6-91CCC5D3CE6D}"/>
    <hyperlink ref="J720" r:id="rId435" display="https://barttorvik.com/team.php?team=Loyola+MD&amp;year=2022" xr:uid="{BA4BA1C8-E4C4-43A2-A386-3E089E940238}"/>
    <hyperlink ref="J722" r:id="rId436" display="https://barttorvik.com/team.php?team=Fairleigh+Dickinson&amp;year=2022" xr:uid="{BBD88FC4-BE64-4410-AB9F-33CD177E4CE4}"/>
    <hyperlink ref="J724" r:id="rId437" display="https://barttorvik.com/team.php?team=Tennessee+Martin&amp;year=2022" xr:uid="{2427AC65-D9A2-4768-8A05-9AD056D223AD}"/>
    <hyperlink ref="J726" r:id="rId438" display="https://barttorvik.com/team.php?team=Incarnate+Word&amp;year=2022" xr:uid="{37D55562-39E8-4783-B93C-902CD8B2A8EC}"/>
    <hyperlink ref="J728" r:id="rId439" display="https://barttorvik.com/team.php?team=Idaho&amp;year=2022" xr:uid="{A32A1304-3F77-40C9-A312-D6105021A5E8}"/>
    <hyperlink ref="J730" r:id="rId440" display="https://barttorvik.com/team.php?team=Lamar&amp;year=2022" xr:uid="{A862C953-0AD5-4DCE-872E-6B79ACE2BB44}"/>
    <hyperlink ref="J732" r:id="rId441" display="https://barttorvik.com/team.php?team=Eastern+Illinois&amp;year=2022" xr:uid="{3C1A79EC-0B5F-4CE3-8451-C98759F982F6}"/>
    <hyperlink ref="K734" r:id="rId442" display="https://barttorvik.com/trank.php?&amp;begin=20220131&amp;end=20220314&amp;conlimit=All&amp;year=2022&amp;top=0&amp;venue=A-N&amp;type=All&amp;mingames=0&amp;quad=5&amp;rpi=" xr:uid="{893473D8-602C-4369-B893-174A632020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values</vt:lpstr>
      <vt:lpstr>Tournament</vt:lpstr>
      <vt:lpstr>RPPF Tournament Analysis</vt:lpstr>
      <vt:lpstr>NONCONALL</vt:lpstr>
      <vt:lpstr>T-Rank 2022</vt:lpstr>
      <vt:lpstr>MOMENTUM</vt:lpstr>
      <vt:lpstr>Tournament!Print_Area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Adam.D t</dc:creator>
  <cp:lastModifiedBy>Adam Davis</cp:lastModifiedBy>
  <dcterms:created xsi:type="dcterms:W3CDTF">2024-03-03T23:26:20Z</dcterms:created>
  <dcterms:modified xsi:type="dcterms:W3CDTF">2025-02-14T20:37:00Z</dcterms:modified>
</cp:coreProperties>
</file>