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amj\OneDrive\Desktop\Sports\ALL RPPF\NEWEST\RW4 added\"/>
    </mc:Choice>
  </mc:AlternateContent>
  <xr:revisionPtr revIDLastSave="0" documentId="13_ncr:1_{C6748E6A-7B0D-46C4-9073-E41D64C2C6EF}" xr6:coauthVersionLast="47" xr6:coauthVersionMax="47" xr10:uidLastSave="{00000000-0000-0000-0000-000000000000}"/>
  <bookViews>
    <workbookView xWindow="-120" yWindow="-120" windowWidth="29040" windowHeight="15720" xr2:uid="{607283DD-F702-4C64-BE40-88AB092F929D}"/>
  </bookViews>
  <sheets>
    <sheet name="values" sheetId="3" r:id="rId1"/>
    <sheet name="RPPF TOURNAMENT ANALYSIS" sheetId="8" r:id="rId2"/>
    <sheet name="Tournament" sheetId="12" r:id="rId3"/>
    <sheet name="nonconall" sheetId="7" r:id="rId4"/>
    <sheet name="KP teams against CBBA noncon" sheetId="4" r:id="rId5"/>
    <sheet name="KP teams against CBBA conf" sheetId="5" r:id="rId6"/>
    <sheet name="23 rankings" sheetId="1" r:id="rId7"/>
    <sheet name="T-Rank Values" sheetId="2" r:id="rId8"/>
    <sheet name="MOMENTUM" sheetId="6" r:id="rId9"/>
  </sheets>
  <definedNames>
    <definedName name="_xlnm.Print_Area" localSheetId="2">Tournament!$A$1:$AN$74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Y3" i="3" l="1"/>
  <c r="AY4" i="3"/>
  <c r="AY5" i="3"/>
  <c r="AY6" i="3"/>
  <c r="AY7" i="3"/>
  <c r="AY8" i="3"/>
  <c r="AY9" i="3"/>
  <c r="AY10" i="3"/>
  <c r="AY11" i="3"/>
  <c r="AY12" i="3"/>
  <c r="AY13" i="3"/>
  <c r="AY14" i="3"/>
  <c r="AY15" i="3"/>
  <c r="AY16" i="3"/>
  <c r="AY17" i="3"/>
  <c r="AY18" i="3"/>
  <c r="AY19" i="3"/>
  <c r="AY20" i="3"/>
  <c r="AY21" i="3"/>
  <c r="AY22" i="3"/>
  <c r="AY23" i="3"/>
  <c r="AY24" i="3"/>
  <c r="AY25" i="3"/>
  <c r="AY26" i="3"/>
  <c r="AY27" i="3"/>
  <c r="AY28" i="3"/>
  <c r="AY29" i="3"/>
  <c r="AY30" i="3"/>
  <c r="AY31" i="3"/>
  <c r="AY32" i="3"/>
  <c r="AY33" i="3"/>
  <c r="AY34" i="3"/>
  <c r="AY35" i="3"/>
  <c r="AY36" i="3"/>
  <c r="AY37" i="3"/>
  <c r="AY38" i="3"/>
  <c r="AY39" i="3"/>
  <c r="AY40" i="3"/>
  <c r="AY41" i="3"/>
  <c r="AY42" i="3"/>
  <c r="AY43" i="3"/>
  <c r="AY44" i="3"/>
  <c r="AY45" i="3"/>
  <c r="AY46" i="3"/>
  <c r="AY47" i="3"/>
  <c r="AY48" i="3"/>
  <c r="AY49" i="3"/>
  <c r="AY50" i="3"/>
  <c r="AY51" i="3"/>
  <c r="AY52" i="3"/>
  <c r="AY53" i="3"/>
  <c r="AY54" i="3"/>
  <c r="AY55" i="3"/>
  <c r="AY56" i="3"/>
  <c r="AY57" i="3"/>
  <c r="AY58" i="3"/>
  <c r="AY59" i="3"/>
  <c r="AY60" i="3"/>
  <c r="AY61" i="3"/>
  <c r="AY62" i="3"/>
  <c r="AY63" i="3"/>
  <c r="AY64" i="3"/>
  <c r="AY65" i="3"/>
  <c r="AY66" i="3"/>
  <c r="AY67" i="3"/>
  <c r="AY68" i="3"/>
  <c r="AY69" i="3"/>
  <c r="AY70" i="3"/>
  <c r="AY71" i="3"/>
  <c r="AY72" i="3"/>
  <c r="AY73" i="3"/>
  <c r="AY74" i="3"/>
  <c r="AY75" i="3"/>
  <c r="AY76" i="3"/>
  <c r="AY77" i="3"/>
  <c r="AY78" i="3"/>
  <c r="AY79" i="3"/>
  <c r="AY80" i="3"/>
  <c r="AY81" i="3"/>
  <c r="AY82" i="3"/>
  <c r="AY83" i="3"/>
  <c r="AY84" i="3"/>
  <c r="AY85" i="3"/>
  <c r="AY86" i="3"/>
  <c r="AY87" i="3"/>
  <c r="AY88" i="3"/>
  <c r="AY89" i="3"/>
  <c r="AY90" i="3"/>
  <c r="AY91" i="3"/>
  <c r="AY92" i="3"/>
  <c r="AY93" i="3"/>
  <c r="AY94" i="3"/>
  <c r="AY95" i="3"/>
  <c r="AY96" i="3"/>
  <c r="AY97" i="3"/>
  <c r="AY98" i="3"/>
  <c r="AY99" i="3"/>
  <c r="AY100" i="3"/>
  <c r="AY101" i="3"/>
  <c r="AY102" i="3"/>
  <c r="AY103" i="3"/>
  <c r="AY104" i="3"/>
  <c r="AY105" i="3"/>
  <c r="AY106" i="3"/>
  <c r="AY107" i="3"/>
  <c r="AY108" i="3"/>
  <c r="AY109" i="3"/>
  <c r="AY110" i="3"/>
  <c r="AY111" i="3"/>
  <c r="AY112" i="3"/>
  <c r="AY113" i="3"/>
  <c r="AY114" i="3"/>
  <c r="AY115" i="3"/>
  <c r="AY116" i="3"/>
  <c r="AY117" i="3"/>
  <c r="AY118" i="3"/>
  <c r="AY119" i="3"/>
  <c r="AY120" i="3"/>
  <c r="AY121" i="3"/>
  <c r="AY122" i="3"/>
  <c r="AY123" i="3"/>
  <c r="AY124" i="3"/>
  <c r="AY125" i="3"/>
  <c r="AY126" i="3"/>
  <c r="AY127" i="3"/>
  <c r="AY128" i="3"/>
  <c r="AY129" i="3"/>
  <c r="AY130" i="3"/>
  <c r="AY131" i="3"/>
  <c r="AY132" i="3"/>
  <c r="AY133" i="3"/>
  <c r="AY134" i="3"/>
  <c r="AY135" i="3"/>
  <c r="AY136" i="3"/>
  <c r="AY137" i="3"/>
  <c r="AY138" i="3"/>
  <c r="AY139" i="3"/>
  <c r="AY140" i="3"/>
  <c r="AY141" i="3"/>
  <c r="AY142" i="3"/>
  <c r="AY143" i="3"/>
  <c r="AY144" i="3"/>
  <c r="AY145" i="3"/>
  <c r="AY146" i="3"/>
  <c r="AY147" i="3"/>
  <c r="AY148" i="3"/>
  <c r="AY149" i="3"/>
  <c r="AY150" i="3"/>
  <c r="AY151" i="3"/>
  <c r="AY152" i="3"/>
  <c r="AY153" i="3"/>
  <c r="AY154" i="3"/>
  <c r="AY155" i="3"/>
  <c r="AY156" i="3"/>
  <c r="AY157" i="3"/>
  <c r="AY158" i="3"/>
  <c r="AY159" i="3"/>
  <c r="AY160" i="3"/>
  <c r="AY161" i="3"/>
  <c r="AY162" i="3"/>
  <c r="AY163" i="3"/>
  <c r="AY164" i="3"/>
  <c r="AY165" i="3"/>
  <c r="AY166" i="3"/>
  <c r="AY167" i="3"/>
  <c r="AY168" i="3"/>
  <c r="AY169" i="3"/>
  <c r="AY170" i="3"/>
  <c r="AY171" i="3"/>
  <c r="AY172" i="3"/>
  <c r="AY173" i="3"/>
  <c r="AY174" i="3"/>
  <c r="AY175" i="3"/>
  <c r="AY176" i="3"/>
  <c r="AY177" i="3"/>
  <c r="AY178" i="3"/>
  <c r="AY179" i="3"/>
  <c r="AY180" i="3"/>
  <c r="AY181" i="3"/>
  <c r="AY182" i="3"/>
  <c r="AY183" i="3"/>
  <c r="AY184" i="3"/>
  <c r="AY185" i="3"/>
  <c r="AY186" i="3"/>
  <c r="AY187" i="3"/>
  <c r="AY188" i="3"/>
  <c r="AY189" i="3"/>
  <c r="AY190" i="3"/>
  <c r="AY191" i="3"/>
  <c r="AY192" i="3"/>
  <c r="AY193" i="3"/>
  <c r="AY194" i="3"/>
  <c r="AY195" i="3"/>
  <c r="AY196" i="3"/>
  <c r="AY197" i="3"/>
  <c r="AY198" i="3"/>
  <c r="AY199" i="3"/>
  <c r="AY200" i="3"/>
  <c r="AY201" i="3"/>
  <c r="AY202" i="3"/>
  <c r="AY203" i="3"/>
  <c r="AY204" i="3"/>
  <c r="AY205" i="3"/>
  <c r="AY206" i="3"/>
  <c r="AY207" i="3"/>
  <c r="AY208" i="3"/>
  <c r="AY209" i="3"/>
  <c r="AY210" i="3"/>
  <c r="AY211" i="3"/>
  <c r="AY212" i="3"/>
  <c r="AY213" i="3"/>
  <c r="AY214" i="3"/>
  <c r="AY215" i="3"/>
  <c r="AY216" i="3"/>
  <c r="AY217" i="3"/>
  <c r="AY218" i="3"/>
  <c r="AY219" i="3"/>
  <c r="AY220" i="3"/>
  <c r="AY221" i="3"/>
  <c r="AY222" i="3"/>
  <c r="AY223" i="3"/>
  <c r="AY224" i="3"/>
  <c r="AY225" i="3"/>
  <c r="AY226" i="3"/>
  <c r="AY227" i="3"/>
  <c r="AY228" i="3"/>
  <c r="AY229" i="3"/>
  <c r="AY230" i="3"/>
  <c r="AY231" i="3"/>
  <c r="AY232" i="3"/>
  <c r="AY233" i="3"/>
  <c r="AY234" i="3"/>
  <c r="AY235" i="3"/>
  <c r="AY236" i="3"/>
  <c r="AY237" i="3"/>
  <c r="AY238" i="3"/>
  <c r="AY239" i="3"/>
  <c r="AY240" i="3"/>
  <c r="AY241" i="3"/>
  <c r="AY242" i="3"/>
  <c r="AY243" i="3"/>
  <c r="AY244" i="3"/>
  <c r="AY245" i="3"/>
  <c r="AY246" i="3"/>
  <c r="AY247" i="3"/>
  <c r="AY248" i="3"/>
  <c r="AY249" i="3"/>
  <c r="AY250" i="3"/>
  <c r="AY251" i="3"/>
  <c r="AY252" i="3"/>
  <c r="AY253" i="3"/>
  <c r="AY254" i="3"/>
  <c r="AY255" i="3"/>
  <c r="AY256" i="3"/>
  <c r="AY257" i="3"/>
  <c r="AY258" i="3"/>
  <c r="AY259" i="3"/>
  <c r="AY260" i="3"/>
  <c r="AY261" i="3"/>
  <c r="AY262" i="3"/>
  <c r="AY263" i="3"/>
  <c r="AY264" i="3"/>
  <c r="AY265" i="3"/>
  <c r="AY266" i="3"/>
  <c r="AY267" i="3"/>
  <c r="AY268" i="3"/>
  <c r="AY269" i="3"/>
  <c r="AY270" i="3"/>
  <c r="AY271" i="3"/>
  <c r="AY272" i="3"/>
  <c r="AY273" i="3"/>
  <c r="AY274" i="3"/>
  <c r="AY275" i="3"/>
  <c r="AY276" i="3"/>
  <c r="AY277" i="3"/>
  <c r="AY278" i="3"/>
  <c r="AY279" i="3"/>
  <c r="AY280" i="3"/>
  <c r="AY281" i="3"/>
  <c r="AY282" i="3"/>
  <c r="AY283" i="3"/>
  <c r="AY284" i="3"/>
  <c r="AY285" i="3"/>
  <c r="AY286" i="3"/>
  <c r="AY287" i="3"/>
  <c r="AY288" i="3"/>
  <c r="AY289" i="3"/>
  <c r="AY290" i="3"/>
  <c r="AY291" i="3"/>
  <c r="AY292" i="3"/>
  <c r="AY293" i="3"/>
  <c r="AY294" i="3"/>
  <c r="AY295" i="3"/>
  <c r="AY296" i="3"/>
  <c r="AY297" i="3"/>
  <c r="AY298" i="3"/>
  <c r="AY299" i="3"/>
  <c r="AY300" i="3"/>
  <c r="AY301" i="3"/>
  <c r="AY302" i="3"/>
  <c r="AY303" i="3"/>
  <c r="AY304" i="3"/>
  <c r="AY305" i="3"/>
  <c r="AY306" i="3"/>
  <c r="AY307" i="3"/>
  <c r="AY308" i="3"/>
  <c r="AY309" i="3"/>
  <c r="AY310" i="3"/>
  <c r="AY311" i="3"/>
  <c r="AY312" i="3"/>
  <c r="AY313" i="3"/>
  <c r="AY314" i="3"/>
  <c r="AY315" i="3"/>
  <c r="AY316" i="3"/>
  <c r="AY317" i="3"/>
  <c r="AY318" i="3"/>
  <c r="AY319" i="3"/>
  <c r="AY320" i="3"/>
  <c r="AY321" i="3"/>
  <c r="AY322" i="3"/>
  <c r="AY323" i="3"/>
  <c r="AY324" i="3"/>
  <c r="AY325" i="3"/>
  <c r="AY326" i="3"/>
  <c r="AY327" i="3"/>
  <c r="AY328" i="3"/>
  <c r="AY329" i="3"/>
  <c r="AY330" i="3"/>
  <c r="AY331" i="3"/>
  <c r="AY332" i="3"/>
  <c r="AY333" i="3"/>
  <c r="AY334" i="3"/>
  <c r="AY335" i="3"/>
  <c r="AY336" i="3"/>
  <c r="AY337" i="3"/>
  <c r="AY338" i="3"/>
  <c r="AY339" i="3"/>
  <c r="AY340" i="3"/>
  <c r="AY341" i="3"/>
  <c r="AY342" i="3"/>
  <c r="AY343" i="3"/>
  <c r="AY344" i="3"/>
  <c r="AY345" i="3"/>
  <c r="AY346" i="3"/>
  <c r="AY347" i="3"/>
  <c r="AY348" i="3"/>
  <c r="AY349" i="3"/>
  <c r="AY350" i="3"/>
  <c r="AY351" i="3"/>
  <c r="AY352" i="3"/>
  <c r="AY353" i="3"/>
  <c r="AY354" i="3"/>
  <c r="AY355" i="3"/>
  <c r="AY356" i="3"/>
  <c r="AY357" i="3"/>
  <c r="AY358" i="3"/>
  <c r="AY359" i="3"/>
  <c r="AY360" i="3"/>
  <c r="AY361" i="3"/>
  <c r="AY362" i="3"/>
  <c r="AY2" i="3"/>
  <c r="W2" i="3"/>
  <c r="W4" i="3"/>
  <c r="W3" i="3"/>
  <c r="W5" i="3"/>
  <c r="W6" i="3"/>
  <c r="W7" i="3"/>
  <c r="W9" i="3"/>
  <c r="W8" i="3"/>
  <c r="W10" i="3"/>
  <c r="W11" i="3"/>
  <c r="W12" i="3"/>
  <c r="W13" i="3"/>
  <c r="W14" i="3"/>
  <c r="W15" i="3"/>
  <c r="W17" i="3"/>
  <c r="W18" i="3"/>
  <c r="W19" i="3"/>
  <c r="W20" i="3"/>
  <c r="W21" i="3"/>
  <c r="W16" i="3"/>
  <c r="W22" i="3"/>
  <c r="W23" i="3"/>
  <c r="W24" i="3"/>
  <c r="W25" i="3"/>
  <c r="W26" i="3"/>
  <c r="W29" i="3"/>
  <c r="W28" i="3"/>
  <c r="W30" i="3"/>
  <c r="W27" i="3"/>
  <c r="W33" i="3"/>
  <c r="W32" i="3"/>
  <c r="W35" i="3"/>
  <c r="W34" i="3"/>
  <c r="W31" i="3"/>
  <c r="W37" i="3"/>
  <c r="W40" i="3"/>
  <c r="W38" i="3"/>
  <c r="W39" i="3"/>
  <c r="W45" i="3"/>
  <c r="W36" i="3"/>
  <c r="W42" i="3"/>
  <c r="W44" i="3"/>
  <c r="W43" i="3"/>
  <c r="W47" i="3"/>
  <c r="W41" i="3"/>
  <c r="W49" i="3"/>
  <c r="W46" i="3"/>
  <c r="W48" i="3"/>
  <c r="W51" i="3"/>
  <c r="W50" i="3"/>
  <c r="W53" i="3"/>
  <c r="W52" i="3"/>
  <c r="W54" i="3"/>
  <c r="W55" i="3"/>
  <c r="W57" i="3"/>
  <c r="W56" i="3"/>
  <c r="W60" i="3"/>
  <c r="W59" i="3"/>
  <c r="W62" i="3"/>
  <c r="W63" i="3"/>
  <c r="W58" i="3"/>
  <c r="W65" i="3"/>
  <c r="W61" i="3"/>
  <c r="W64" i="3"/>
  <c r="W67" i="3"/>
  <c r="W69" i="3"/>
  <c r="W68" i="3"/>
  <c r="W70" i="3"/>
  <c r="W66" i="3"/>
  <c r="W72" i="3"/>
  <c r="W71" i="3"/>
  <c r="W75" i="3"/>
  <c r="W76" i="3"/>
  <c r="W73" i="3"/>
  <c r="W74" i="3"/>
  <c r="W77" i="3"/>
  <c r="W78" i="3"/>
  <c r="W79" i="3"/>
  <c r="W80" i="3"/>
  <c r="W82" i="3"/>
  <c r="W81" i="3"/>
  <c r="W84" i="3"/>
  <c r="W83" i="3"/>
  <c r="W86" i="3"/>
  <c r="W85" i="3"/>
  <c r="W88" i="3"/>
  <c r="W89" i="3"/>
  <c r="W90" i="3"/>
  <c r="W87" i="3"/>
  <c r="W91" i="3"/>
  <c r="W94" i="3"/>
  <c r="W92" i="3"/>
  <c r="W93" i="3"/>
  <c r="W95" i="3"/>
  <c r="W97" i="3"/>
  <c r="W96" i="3"/>
  <c r="W98" i="3"/>
  <c r="W100" i="3"/>
  <c r="W99" i="3"/>
  <c r="W103" i="3"/>
  <c r="W102" i="3"/>
  <c r="W104" i="3"/>
  <c r="W101" i="3"/>
  <c r="W105" i="3"/>
  <c r="W106" i="3"/>
  <c r="W107" i="3"/>
  <c r="W108" i="3"/>
  <c r="W110" i="3"/>
  <c r="W112" i="3"/>
  <c r="W109" i="3"/>
  <c r="W111" i="3"/>
  <c r="W113" i="3"/>
  <c r="W114" i="3"/>
  <c r="W115" i="3"/>
  <c r="W116" i="3"/>
  <c r="W118" i="3"/>
  <c r="W117" i="3"/>
  <c r="W119" i="3"/>
  <c r="W120" i="3"/>
  <c r="W122" i="3"/>
  <c r="W121" i="3"/>
  <c r="W123" i="3"/>
  <c r="W124" i="3"/>
  <c r="W125" i="3"/>
  <c r="W127" i="3"/>
  <c r="W126" i="3"/>
  <c r="W128" i="3"/>
  <c r="W129" i="3"/>
  <c r="W130" i="3"/>
  <c r="W132" i="3"/>
  <c r="W131" i="3"/>
  <c r="W133" i="3"/>
  <c r="W135" i="3"/>
  <c r="W134" i="3"/>
  <c r="W137" i="3"/>
  <c r="W136" i="3"/>
  <c r="W138" i="3"/>
  <c r="W139" i="3"/>
  <c r="W140" i="3"/>
  <c r="W141" i="3"/>
  <c r="W142" i="3"/>
  <c r="W143" i="3"/>
  <c r="W144" i="3"/>
  <c r="W145" i="3"/>
  <c r="W146" i="3"/>
  <c r="W147" i="3"/>
  <c r="W148" i="3"/>
  <c r="W150" i="3"/>
  <c r="W151" i="3"/>
  <c r="W149" i="3"/>
  <c r="W152" i="3"/>
  <c r="W153" i="3"/>
  <c r="W154" i="3"/>
  <c r="W155" i="3"/>
  <c r="W158" i="3"/>
  <c r="W156" i="3"/>
  <c r="W157" i="3"/>
  <c r="W159" i="3"/>
  <c r="W161" i="3"/>
  <c r="W162" i="3"/>
  <c r="W160" i="3"/>
  <c r="W163" i="3"/>
  <c r="W165" i="3"/>
  <c r="W164" i="3"/>
  <c r="W166" i="3"/>
  <c r="W167" i="3"/>
  <c r="W168" i="3"/>
  <c r="W171" i="3"/>
  <c r="W169" i="3"/>
  <c r="W172" i="3"/>
  <c r="W170" i="3"/>
  <c r="W173" i="3"/>
  <c r="W176" i="3"/>
  <c r="W174" i="3"/>
  <c r="W175" i="3"/>
  <c r="W177" i="3"/>
  <c r="W179" i="3"/>
  <c r="W178" i="3"/>
  <c r="W180" i="3"/>
  <c r="W181" i="3"/>
  <c r="W182" i="3"/>
  <c r="W183" i="3"/>
  <c r="W184" i="3"/>
  <c r="W185" i="3"/>
  <c r="W186" i="3"/>
  <c r="W187" i="3"/>
  <c r="W189" i="3"/>
  <c r="W188" i="3"/>
  <c r="W191" i="3"/>
  <c r="W190" i="3"/>
  <c r="W192" i="3"/>
  <c r="W193" i="3"/>
  <c r="W194" i="3"/>
  <c r="W195" i="3"/>
  <c r="W198" i="3"/>
  <c r="W196" i="3"/>
  <c r="W197" i="3"/>
  <c r="W199" i="3"/>
  <c r="W200" i="3"/>
  <c r="W202" i="3"/>
  <c r="W201" i="3"/>
  <c r="W203" i="3"/>
  <c r="W204" i="3"/>
  <c r="W205" i="3"/>
  <c r="W206" i="3"/>
  <c r="W208" i="3"/>
  <c r="W207" i="3"/>
  <c r="W210" i="3"/>
  <c r="W209" i="3"/>
  <c r="W211" i="3"/>
  <c r="W213" i="3"/>
  <c r="W212" i="3"/>
  <c r="W215" i="3"/>
  <c r="W214" i="3"/>
  <c r="W216" i="3"/>
  <c r="W218" i="3"/>
  <c r="W219" i="3"/>
  <c r="W217" i="3"/>
  <c r="W220" i="3"/>
  <c r="W222" i="3"/>
  <c r="W221" i="3"/>
  <c r="W223" i="3"/>
  <c r="W224" i="3"/>
  <c r="W225" i="3"/>
  <c r="W226" i="3"/>
  <c r="W228" i="3"/>
  <c r="W227" i="3"/>
  <c r="W229" i="3"/>
  <c r="W230" i="3"/>
  <c r="W231" i="3"/>
  <c r="W232" i="3"/>
  <c r="W233" i="3"/>
  <c r="W234" i="3"/>
  <c r="W235" i="3"/>
  <c r="W236" i="3"/>
  <c r="W237" i="3"/>
  <c r="W238" i="3"/>
  <c r="W239" i="3"/>
  <c r="W240" i="3"/>
  <c r="W242" i="3"/>
  <c r="W241" i="3"/>
  <c r="W244" i="3"/>
  <c r="W243" i="3"/>
  <c r="W246" i="3"/>
  <c r="W247" i="3"/>
  <c r="W245" i="3"/>
  <c r="W248" i="3"/>
  <c r="W249" i="3"/>
  <c r="W250" i="3"/>
  <c r="W251" i="3"/>
  <c r="W252" i="3"/>
  <c r="W253" i="3"/>
  <c r="W254" i="3"/>
  <c r="W255" i="3"/>
  <c r="W256" i="3"/>
  <c r="W257" i="3"/>
  <c r="W258" i="3"/>
  <c r="W259" i="3"/>
  <c r="W260" i="3"/>
  <c r="W261" i="3"/>
  <c r="W262" i="3"/>
  <c r="W263" i="3"/>
  <c r="W264" i="3"/>
  <c r="W265" i="3"/>
  <c r="W266" i="3"/>
  <c r="W267" i="3"/>
  <c r="W268" i="3"/>
  <c r="W270" i="3"/>
  <c r="W269" i="3"/>
  <c r="W271" i="3"/>
  <c r="W272" i="3"/>
  <c r="W273" i="3"/>
  <c r="W274" i="3"/>
  <c r="W275" i="3"/>
  <c r="W276" i="3"/>
  <c r="W277" i="3"/>
  <c r="W278" i="3"/>
  <c r="W279" i="3"/>
  <c r="W281" i="3"/>
  <c r="W280" i="3"/>
  <c r="W282" i="3"/>
  <c r="W283" i="3"/>
  <c r="W284" i="3"/>
  <c r="W285" i="3"/>
  <c r="W286" i="3"/>
  <c r="W287" i="3"/>
  <c r="W288" i="3"/>
  <c r="W289" i="3"/>
  <c r="W290" i="3"/>
  <c r="W291" i="3"/>
  <c r="W292" i="3"/>
  <c r="W293" i="3"/>
  <c r="W295" i="3"/>
  <c r="W294" i="3"/>
  <c r="W296" i="3"/>
  <c r="W297" i="3"/>
  <c r="W298" i="3"/>
  <c r="W299" i="3"/>
  <c r="W300" i="3"/>
  <c r="W302" i="3"/>
  <c r="W301" i="3"/>
  <c r="W303" i="3"/>
  <c r="W304" i="3"/>
  <c r="W305" i="3"/>
  <c r="W306" i="3"/>
  <c r="W307" i="3"/>
  <c r="W308" i="3"/>
  <c r="W309" i="3"/>
  <c r="W310" i="3"/>
  <c r="W311" i="3"/>
  <c r="W312" i="3"/>
  <c r="W313" i="3"/>
  <c r="W314" i="3"/>
  <c r="W315" i="3"/>
  <c r="W316" i="3"/>
  <c r="W317" i="3"/>
  <c r="W319" i="3"/>
  <c r="W318" i="3"/>
  <c r="W321" i="3"/>
  <c r="W320" i="3"/>
  <c r="W322" i="3"/>
  <c r="W323" i="3"/>
  <c r="W324" i="3"/>
  <c r="W325" i="3"/>
  <c r="W326" i="3"/>
  <c r="W327" i="3"/>
  <c r="W328" i="3"/>
  <c r="W329" i="3"/>
  <c r="W330" i="3"/>
  <c r="W331" i="3"/>
  <c r="W332" i="3"/>
  <c r="W333" i="3"/>
  <c r="W334" i="3"/>
  <c r="W336" i="3"/>
  <c r="W335" i="3"/>
  <c r="W337" i="3"/>
  <c r="W338" i="3"/>
  <c r="W339" i="3"/>
  <c r="W340" i="3"/>
  <c r="W341" i="3"/>
  <c r="W342" i="3"/>
  <c r="W343" i="3"/>
  <c r="W344" i="3"/>
  <c r="W345" i="3"/>
  <c r="W346" i="3"/>
  <c r="W347" i="3"/>
  <c r="W348" i="3"/>
  <c r="W349" i="3"/>
  <c r="W350" i="3"/>
  <c r="W352" i="3"/>
  <c r="W351" i="3"/>
  <c r="W353" i="3"/>
  <c r="W354" i="3"/>
  <c r="W355" i="3"/>
  <c r="W356" i="3"/>
  <c r="W357" i="3"/>
  <c r="W358" i="3"/>
  <c r="W359" i="3"/>
  <c r="W360" i="3"/>
  <c r="W361" i="3"/>
  <c r="W362" i="3"/>
  <c r="W363" i="3"/>
  <c r="W364" i="3"/>
  <c r="W13" i="12"/>
  <c r="W11" i="12"/>
  <c r="W12" i="12"/>
  <c r="S7" i="12"/>
  <c r="X7" i="12"/>
  <c r="W7" i="12"/>
  <c r="W6" i="12"/>
  <c r="V6" i="12"/>
  <c r="V7" i="12" s="1"/>
  <c r="S6" i="12"/>
  <c r="R7" i="12"/>
  <c r="R6" i="12"/>
  <c r="H6" i="12"/>
  <c r="E6" i="12"/>
  <c r="C6" i="12"/>
  <c r="C41" i="12"/>
  <c r="AG6" i="12"/>
  <c r="AL25" i="12"/>
  <c r="AO81" i="12"/>
  <c r="AO80" i="12"/>
  <c r="AO79" i="12"/>
  <c r="AO78" i="12"/>
  <c r="AO77" i="12"/>
  <c r="AO76" i="12"/>
  <c r="AO75" i="12"/>
  <c r="AO74" i="12"/>
  <c r="AO73" i="12"/>
  <c r="AO72" i="12"/>
  <c r="AL72" i="12"/>
  <c r="C72" i="12"/>
  <c r="AO71" i="12"/>
  <c r="AO70" i="12"/>
  <c r="AL70" i="12"/>
  <c r="C70" i="12"/>
  <c r="AO69" i="12"/>
  <c r="AO68" i="12"/>
  <c r="AL68" i="12"/>
  <c r="C68" i="12"/>
  <c r="AO67" i="12"/>
  <c r="AO66" i="12"/>
  <c r="AL66" i="12"/>
  <c r="C66" i="12"/>
  <c r="AL64" i="12"/>
  <c r="C64" i="12"/>
  <c r="AO62" i="12"/>
  <c r="AL62" i="12"/>
  <c r="C62" i="12"/>
  <c r="AO61" i="12"/>
  <c r="AO60" i="12"/>
  <c r="AL60" i="12"/>
  <c r="C60" i="12"/>
  <c r="AO59" i="12"/>
  <c r="AO58" i="12"/>
  <c r="AL58" i="12"/>
  <c r="C58" i="12"/>
  <c r="AO57" i="12"/>
  <c r="AO56" i="12"/>
  <c r="AL56" i="12"/>
  <c r="C56" i="12"/>
  <c r="AO55" i="12"/>
  <c r="AO54" i="12"/>
  <c r="AL54" i="12"/>
  <c r="C54" i="12"/>
  <c r="AO53" i="12"/>
  <c r="AO52" i="12"/>
  <c r="AL52" i="12"/>
  <c r="C52" i="12"/>
  <c r="AO51" i="12"/>
  <c r="AO50" i="12"/>
  <c r="AL50" i="12"/>
  <c r="C50" i="12"/>
  <c r="AO49" i="12"/>
  <c r="AO48" i="12"/>
  <c r="AL48" i="12"/>
  <c r="C48" i="12"/>
  <c r="AO47" i="12"/>
  <c r="AL46" i="12"/>
  <c r="C46" i="12"/>
  <c r="AL44" i="12"/>
  <c r="C44" i="12"/>
  <c r="AO43" i="12"/>
  <c r="AO42" i="12"/>
  <c r="AL42" i="12"/>
  <c r="C42" i="12"/>
  <c r="AO41" i="12"/>
  <c r="AO40" i="12"/>
  <c r="AO39" i="12"/>
  <c r="AO38" i="12"/>
  <c r="AO37" i="12"/>
  <c r="AL37" i="12"/>
  <c r="C37" i="12"/>
  <c r="AO36" i="12"/>
  <c r="AO35" i="12"/>
  <c r="AL35" i="12"/>
  <c r="C35" i="12"/>
  <c r="AO34" i="12"/>
  <c r="AO33" i="12"/>
  <c r="AL33" i="12"/>
  <c r="C33" i="12"/>
  <c r="AO32" i="12"/>
  <c r="AO31" i="12"/>
  <c r="AL31" i="12"/>
  <c r="C31" i="12"/>
  <c r="AO30" i="12"/>
  <c r="AO29" i="12"/>
  <c r="AL29" i="12"/>
  <c r="C29" i="12"/>
  <c r="AO28" i="12"/>
  <c r="AL27" i="12"/>
  <c r="C27" i="12"/>
  <c r="C25" i="12"/>
  <c r="AO24" i="12"/>
  <c r="AO23" i="12"/>
  <c r="AL23" i="12"/>
  <c r="C23" i="12"/>
  <c r="AO22" i="12"/>
  <c r="AO21" i="12"/>
  <c r="AL21" i="12"/>
  <c r="C21" i="12"/>
  <c r="AO20" i="12"/>
  <c r="AO19" i="12"/>
  <c r="AL19" i="12"/>
  <c r="C19" i="12"/>
  <c r="AO18" i="12"/>
  <c r="AO17" i="12"/>
  <c r="AL17" i="12"/>
  <c r="C17" i="12"/>
  <c r="AO16" i="12"/>
  <c r="AO15" i="12"/>
  <c r="AL15" i="12"/>
  <c r="C15" i="12"/>
  <c r="AO14" i="12"/>
  <c r="AO13" i="12"/>
  <c r="AL13" i="12"/>
  <c r="C13" i="12"/>
  <c r="AO12" i="12"/>
  <c r="AO11" i="12"/>
  <c r="AL11" i="12"/>
  <c r="C11" i="12"/>
  <c r="AO10" i="12"/>
  <c r="AO9" i="12"/>
  <c r="AL9" i="12"/>
  <c r="C9" i="12"/>
  <c r="AL7" i="12"/>
  <c r="C7" i="12"/>
  <c r="X364" i="3" l="1"/>
  <c r="Y364" i="3" s="1"/>
  <c r="X362" i="3"/>
  <c r="Y362" i="3" s="1"/>
  <c r="X338" i="3"/>
  <c r="Y338" i="3" s="1"/>
  <c r="X314" i="3"/>
  <c r="Y314" i="3" s="1"/>
  <c r="X301" i="3"/>
  <c r="Y301" i="3" s="1"/>
  <c r="X278" i="3"/>
  <c r="Y278" i="3" s="1"/>
  <c r="X254" i="3"/>
  <c r="Y254" i="3" s="1"/>
  <c r="X230" i="3"/>
  <c r="Y230" i="3" s="1"/>
  <c r="X206" i="3"/>
  <c r="Y206" i="3" s="1"/>
  <c r="X157" i="3"/>
  <c r="Y157" i="3" s="1"/>
  <c r="X361" i="3"/>
  <c r="Y361" i="3" s="1"/>
  <c r="AI361" i="3" s="1"/>
  <c r="AJ361" i="3" s="1"/>
  <c r="X349" i="3"/>
  <c r="Y349" i="3" s="1"/>
  <c r="AI349" i="3" s="1"/>
  <c r="AJ349" i="3" s="1"/>
  <c r="X337" i="3"/>
  <c r="Y337" i="3" s="1"/>
  <c r="X325" i="3"/>
  <c r="Y325" i="3" s="1"/>
  <c r="X313" i="3"/>
  <c r="Y313" i="3" s="1"/>
  <c r="X302" i="3"/>
  <c r="Y302" i="3" s="1"/>
  <c r="X289" i="3"/>
  <c r="Y289" i="3" s="1"/>
  <c r="X277" i="3"/>
  <c r="Y277" i="3" s="1"/>
  <c r="X265" i="3"/>
  <c r="Y265" i="3" s="1"/>
  <c r="X253" i="3"/>
  <c r="Y253" i="3" s="1"/>
  <c r="X242" i="3"/>
  <c r="Y242" i="3" s="1"/>
  <c r="X229" i="3"/>
  <c r="Y229" i="3" s="1"/>
  <c r="X218" i="3"/>
  <c r="Y218" i="3" s="1"/>
  <c r="AI218" i="3" s="1"/>
  <c r="X205" i="3"/>
  <c r="Y205" i="3" s="1"/>
  <c r="AI205" i="3" s="1"/>
  <c r="AJ205" i="3" s="1"/>
  <c r="X193" i="3"/>
  <c r="Y193" i="3" s="1"/>
  <c r="X181" i="3"/>
  <c r="Y181" i="3" s="1"/>
  <c r="X171" i="3"/>
  <c r="Y171" i="3" s="1"/>
  <c r="X156" i="3"/>
  <c r="Y156" i="3" s="1"/>
  <c r="X145" i="3"/>
  <c r="Y145" i="3" s="1"/>
  <c r="X133" i="3"/>
  <c r="Y133" i="3" s="1"/>
  <c r="X122" i="3"/>
  <c r="Y122" i="3" s="1"/>
  <c r="X110" i="3"/>
  <c r="Y110" i="3" s="1"/>
  <c r="X96" i="3"/>
  <c r="Y96" i="3" s="1"/>
  <c r="X86" i="3"/>
  <c r="Y86" i="3" s="1"/>
  <c r="X75" i="3"/>
  <c r="Y75" i="3" s="1"/>
  <c r="AI75" i="3" s="1"/>
  <c r="X63" i="3"/>
  <c r="Y63" i="3" s="1"/>
  <c r="AI63" i="3" s="1"/>
  <c r="AJ63" i="3" s="1"/>
  <c r="X48" i="3"/>
  <c r="Y48" i="3" s="1"/>
  <c r="X40" i="3"/>
  <c r="Y40" i="3" s="1"/>
  <c r="X25" i="3"/>
  <c r="Y25" i="3" s="1"/>
  <c r="X13" i="3"/>
  <c r="Y13" i="3" s="1"/>
  <c r="X359" i="3"/>
  <c r="Y359" i="3" s="1"/>
  <c r="X347" i="3"/>
  <c r="Y347" i="3" s="1"/>
  <c r="X336" i="3"/>
  <c r="Y336" i="3" s="1"/>
  <c r="X323" i="3"/>
  <c r="Y323" i="3" s="1"/>
  <c r="X311" i="3"/>
  <c r="Y311" i="3" s="1"/>
  <c r="X299" i="3"/>
  <c r="Y299" i="3" s="1"/>
  <c r="X287" i="3"/>
  <c r="Y287" i="3" s="1"/>
  <c r="AI287" i="3" s="1"/>
  <c r="AJ287" i="3" s="1"/>
  <c r="X275" i="3"/>
  <c r="Y275" i="3" s="1"/>
  <c r="AI275" i="3" s="1"/>
  <c r="AJ275" i="3" s="1"/>
  <c r="X263" i="3"/>
  <c r="Y263" i="3" s="1"/>
  <c r="X251" i="3"/>
  <c r="Y251" i="3" s="1"/>
  <c r="X239" i="3"/>
  <c r="Y239" i="3" s="1"/>
  <c r="X228" i="3"/>
  <c r="Y228" i="3" s="1"/>
  <c r="X214" i="3"/>
  <c r="Y214" i="3" s="1"/>
  <c r="X203" i="3"/>
  <c r="Y203" i="3" s="1"/>
  <c r="X190" i="3"/>
  <c r="Y190" i="3" s="1"/>
  <c r="X178" i="3"/>
  <c r="Y178" i="3" s="1"/>
  <c r="AI178" i="3" s="1"/>
  <c r="AJ178" i="3" s="1"/>
  <c r="X167" i="3"/>
  <c r="Y167" i="3" s="1"/>
  <c r="X155" i="3"/>
  <c r="Y155" i="3" s="1"/>
  <c r="X143" i="3"/>
  <c r="Y143" i="3" s="1"/>
  <c r="AI143" i="3" s="1"/>
  <c r="X132" i="3"/>
  <c r="Y132" i="3" s="1"/>
  <c r="AI132" i="3" s="1"/>
  <c r="X119" i="3"/>
  <c r="Y119" i="3" s="1"/>
  <c r="X107" i="3"/>
  <c r="Y107" i="3" s="1"/>
  <c r="X95" i="3"/>
  <c r="Y95" i="3" s="1"/>
  <c r="X84" i="3"/>
  <c r="Y84" i="3" s="1"/>
  <c r="X72" i="3"/>
  <c r="Y72" i="3" s="1"/>
  <c r="X59" i="3"/>
  <c r="Y59" i="3" s="1"/>
  <c r="X49" i="3"/>
  <c r="Y49" i="3" s="1"/>
  <c r="X31" i="3"/>
  <c r="Y31" i="3" s="1"/>
  <c r="X23" i="3"/>
  <c r="Y23" i="3" s="1"/>
  <c r="X11" i="3"/>
  <c r="Y11" i="3" s="1"/>
  <c r="X322" i="3"/>
  <c r="Y322" i="3" s="1"/>
  <c r="AI322" i="3" s="1"/>
  <c r="AJ322" i="3" s="1"/>
  <c r="X274" i="3"/>
  <c r="Y274" i="3" s="1"/>
  <c r="AI274" i="3" s="1"/>
  <c r="X238" i="3"/>
  <c r="Y238" i="3" s="1"/>
  <c r="X226" i="3"/>
  <c r="Y226" i="3" s="1"/>
  <c r="X215" i="3"/>
  <c r="Y215" i="3" s="1"/>
  <c r="X201" i="3"/>
  <c r="Y201" i="3" s="1"/>
  <c r="X191" i="3"/>
  <c r="Y191" i="3" s="1"/>
  <c r="X179" i="3"/>
  <c r="Y179" i="3" s="1"/>
  <c r="X166" i="3"/>
  <c r="Y166" i="3" s="1"/>
  <c r="X154" i="3"/>
  <c r="Y154" i="3" s="1"/>
  <c r="AI154" i="3" s="1"/>
  <c r="AJ154" i="3" s="1"/>
  <c r="X142" i="3"/>
  <c r="Y142" i="3" s="1"/>
  <c r="X130" i="3"/>
  <c r="Y130" i="3" s="1"/>
  <c r="X117" i="3"/>
  <c r="Y117" i="3" s="1"/>
  <c r="AI117" i="3" s="1"/>
  <c r="AJ117" i="3" s="1"/>
  <c r="X106" i="3"/>
  <c r="Y106" i="3" s="1"/>
  <c r="AI106" i="3" s="1"/>
  <c r="X93" i="3"/>
  <c r="Y93" i="3" s="1"/>
  <c r="X81" i="3"/>
  <c r="Y81" i="3" s="1"/>
  <c r="X66" i="3"/>
  <c r="Y66" i="3" s="1"/>
  <c r="X60" i="3"/>
  <c r="Y60" i="3" s="1"/>
  <c r="X41" i="3"/>
  <c r="Y41" i="3" s="1"/>
  <c r="X34" i="3"/>
  <c r="Y34" i="3" s="1"/>
  <c r="X22" i="3"/>
  <c r="Y22" i="3" s="1"/>
  <c r="X10" i="3"/>
  <c r="Y10" i="3" s="1"/>
  <c r="AI10" i="3" s="1"/>
  <c r="AJ10" i="3" s="1"/>
  <c r="X310" i="3"/>
  <c r="Y310" i="3" s="1"/>
  <c r="X320" i="3"/>
  <c r="Y320" i="3" s="1"/>
  <c r="X261" i="3"/>
  <c r="Y261" i="3" s="1"/>
  <c r="AI261" i="3" s="1"/>
  <c r="X212" i="3"/>
  <c r="Y212" i="3" s="1"/>
  <c r="AI212" i="3" s="1"/>
  <c r="X188" i="3"/>
  <c r="Y188" i="3" s="1"/>
  <c r="X153" i="3"/>
  <c r="Y153" i="3" s="1"/>
  <c r="X141" i="3"/>
  <c r="Y141" i="3" s="1"/>
  <c r="X129" i="3"/>
  <c r="Y129" i="3" s="1"/>
  <c r="X118" i="3"/>
  <c r="Y118" i="3" s="1"/>
  <c r="X105" i="3"/>
  <c r="Y105" i="3" s="1"/>
  <c r="X92" i="3"/>
  <c r="Y92" i="3" s="1"/>
  <c r="X82" i="3"/>
  <c r="Y82" i="3" s="1"/>
  <c r="AI82" i="3" s="1"/>
  <c r="AJ82" i="3" s="1"/>
  <c r="X70" i="3"/>
  <c r="Y70" i="3" s="1"/>
  <c r="X56" i="3"/>
  <c r="Y56" i="3" s="1"/>
  <c r="X47" i="3"/>
  <c r="Y47" i="3" s="1"/>
  <c r="AI47" i="3" s="1"/>
  <c r="AJ47" i="3" s="1"/>
  <c r="X35" i="3"/>
  <c r="Y35" i="3" s="1"/>
  <c r="AI35" i="3" s="1"/>
  <c r="AJ35" i="3" s="1"/>
  <c r="X16" i="3"/>
  <c r="Y16" i="3" s="1"/>
  <c r="X8" i="3"/>
  <c r="Y8" i="3" s="1"/>
  <c r="X346" i="3"/>
  <c r="Y346" i="3" s="1"/>
  <c r="X262" i="3"/>
  <c r="Y262" i="3" s="1"/>
  <c r="X333" i="3"/>
  <c r="Y333" i="3" s="1"/>
  <c r="X273" i="3"/>
  <c r="Y273" i="3" s="1"/>
  <c r="X225" i="3"/>
  <c r="Y225" i="3" s="1"/>
  <c r="X164" i="3"/>
  <c r="Y164" i="3" s="1"/>
  <c r="AI164" i="3" s="1"/>
  <c r="X356" i="3"/>
  <c r="Y356" i="3" s="1"/>
  <c r="X344" i="3"/>
  <c r="Y344" i="3" s="1"/>
  <c r="X332" i="3"/>
  <c r="Y332" i="3" s="1"/>
  <c r="AI332" i="3" s="1"/>
  <c r="AJ332" i="3" s="1"/>
  <c r="X321" i="3"/>
  <c r="Y321" i="3" s="1"/>
  <c r="AI321" i="3" s="1"/>
  <c r="AJ321" i="3" s="1"/>
  <c r="X308" i="3"/>
  <c r="Y308" i="3" s="1"/>
  <c r="X296" i="3"/>
  <c r="Y296" i="3" s="1"/>
  <c r="X284" i="3"/>
  <c r="Y284" i="3" s="1"/>
  <c r="X272" i="3"/>
  <c r="Y272" i="3" s="1"/>
  <c r="X260" i="3"/>
  <c r="Y260" i="3" s="1"/>
  <c r="X248" i="3"/>
  <c r="Y248" i="3" s="1"/>
  <c r="X236" i="3"/>
  <c r="Y236" i="3" s="1"/>
  <c r="X224" i="3"/>
  <c r="Y224" i="3" s="1"/>
  <c r="AI224" i="3" s="1"/>
  <c r="AJ224" i="3" s="1"/>
  <c r="X213" i="3"/>
  <c r="Y213" i="3" s="1"/>
  <c r="X200" i="3"/>
  <c r="Y200" i="3" s="1"/>
  <c r="X189" i="3"/>
  <c r="Y189" i="3" s="1"/>
  <c r="AI189" i="3" s="1"/>
  <c r="X175" i="3"/>
  <c r="Y175" i="3" s="1"/>
  <c r="AI175" i="3" s="1"/>
  <c r="AJ175" i="3" s="1"/>
  <c r="X165" i="3"/>
  <c r="Y165" i="3" s="1"/>
  <c r="X152" i="3"/>
  <c r="Y152" i="3" s="1"/>
  <c r="X140" i="3"/>
  <c r="Y140" i="3" s="1"/>
  <c r="X128" i="3"/>
  <c r="Y128" i="3" s="1"/>
  <c r="X116" i="3"/>
  <c r="Y116" i="3" s="1"/>
  <c r="X101" i="3"/>
  <c r="Y101" i="3" s="1"/>
  <c r="X94" i="3"/>
  <c r="Y94" i="3" s="1"/>
  <c r="X80" i="3"/>
  <c r="Y80" i="3" s="1"/>
  <c r="X68" i="3"/>
  <c r="Y68" i="3" s="1"/>
  <c r="X57" i="3"/>
  <c r="Y57" i="3" s="1"/>
  <c r="X43" i="3"/>
  <c r="Y43" i="3" s="1"/>
  <c r="AI43" i="3" s="1"/>
  <c r="AJ43" i="3" s="1"/>
  <c r="X32" i="3"/>
  <c r="Y32" i="3" s="1"/>
  <c r="AI32" i="3" s="1"/>
  <c r="X21" i="3"/>
  <c r="Y21" i="3" s="1"/>
  <c r="X9" i="3"/>
  <c r="Y9" i="3" s="1"/>
  <c r="X334" i="3"/>
  <c r="Y334" i="3" s="1"/>
  <c r="X250" i="3"/>
  <c r="Y250" i="3" s="1"/>
  <c r="X297" i="3"/>
  <c r="Y297" i="3" s="1"/>
  <c r="X237" i="3"/>
  <c r="Y237" i="3" s="1"/>
  <c r="X177" i="3"/>
  <c r="Y177" i="3" s="1"/>
  <c r="X355" i="3"/>
  <c r="Y355" i="3" s="1"/>
  <c r="X343" i="3"/>
  <c r="Y343" i="3" s="1"/>
  <c r="X331" i="3"/>
  <c r="Y331" i="3" s="1"/>
  <c r="X318" i="3"/>
  <c r="Y318" i="3" s="1"/>
  <c r="AI318" i="3" s="1"/>
  <c r="AJ318" i="3" s="1"/>
  <c r="X307" i="3"/>
  <c r="Y307" i="3" s="1"/>
  <c r="AI307" i="3" s="1"/>
  <c r="X294" i="3"/>
  <c r="Y294" i="3" s="1"/>
  <c r="X283" i="3"/>
  <c r="Y283" i="3" s="1"/>
  <c r="X271" i="3"/>
  <c r="Y271" i="3" s="1"/>
  <c r="X259" i="3"/>
  <c r="Y259" i="3" s="1"/>
  <c r="X245" i="3"/>
  <c r="Y245" i="3" s="1"/>
  <c r="X235" i="3"/>
  <c r="Y235" i="3" s="1"/>
  <c r="X223" i="3"/>
  <c r="Y223" i="3" s="1"/>
  <c r="X211" i="3"/>
  <c r="Y211" i="3" s="1"/>
  <c r="AI211" i="3" s="1"/>
  <c r="AJ211" i="3" s="1"/>
  <c r="X199" i="3"/>
  <c r="Y199" i="3" s="1"/>
  <c r="X187" i="3"/>
  <c r="Y187" i="3" s="1"/>
  <c r="X174" i="3"/>
  <c r="Y174" i="3" s="1"/>
  <c r="AI174" i="3" s="1"/>
  <c r="AJ174" i="3" s="1"/>
  <c r="X163" i="3"/>
  <c r="Y163" i="3" s="1"/>
  <c r="AI163" i="3" s="1"/>
  <c r="X149" i="3"/>
  <c r="Y149" i="3" s="1"/>
  <c r="X139" i="3"/>
  <c r="Y139" i="3" s="1"/>
  <c r="X126" i="3"/>
  <c r="Y126" i="3" s="1"/>
  <c r="X115" i="3"/>
  <c r="Y115" i="3" s="1"/>
  <c r="X104" i="3"/>
  <c r="Y104" i="3" s="1"/>
  <c r="X91" i="3"/>
  <c r="Y91" i="3" s="1"/>
  <c r="X79" i="3"/>
  <c r="Y79" i="3" s="1"/>
  <c r="X69" i="3"/>
  <c r="Y69" i="3" s="1"/>
  <c r="AI69" i="3" s="1"/>
  <c r="AJ69" i="3" s="1"/>
  <c r="X55" i="3"/>
  <c r="Y55" i="3" s="1"/>
  <c r="X44" i="3"/>
  <c r="Y44" i="3" s="1"/>
  <c r="X33" i="3"/>
  <c r="Y33" i="3" s="1"/>
  <c r="AI33" i="3" s="1"/>
  <c r="AJ33" i="3" s="1"/>
  <c r="X20" i="3"/>
  <c r="Y20" i="3" s="1"/>
  <c r="AI20" i="3" s="1"/>
  <c r="AJ20" i="3" s="1"/>
  <c r="X62" i="3"/>
  <c r="Y62" i="3" s="1"/>
  <c r="X286" i="3"/>
  <c r="Y286" i="3" s="1"/>
  <c r="X345" i="3"/>
  <c r="Y345" i="3" s="1"/>
  <c r="X285" i="3"/>
  <c r="Y285" i="3" s="1"/>
  <c r="X202" i="3"/>
  <c r="Y202" i="3" s="1"/>
  <c r="X342" i="3"/>
  <c r="Y342" i="3" s="1"/>
  <c r="X330" i="3"/>
  <c r="Y330" i="3" s="1"/>
  <c r="X319" i="3"/>
  <c r="Y319" i="3" s="1"/>
  <c r="AI319" i="3" s="1"/>
  <c r="AJ319" i="3" s="1"/>
  <c r="X306" i="3"/>
  <c r="Y306" i="3" s="1"/>
  <c r="X295" i="3"/>
  <c r="Y295" i="3" s="1"/>
  <c r="X282" i="3"/>
  <c r="Y282" i="3" s="1"/>
  <c r="AI282" i="3" s="1"/>
  <c r="X269" i="3"/>
  <c r="Y269" i="3" s="1"/>
  <c r="AI269" i="3" s="1"/>
  <c r="X258" i="3"/>
  <c r="Y258" i="3" s="1"/>
  <c r="X247" i="3"/>
  <c r="Y247" i="3" s="1"/>
  <c r="X234" i="3"/>
  <c r="Y234" i="3" s="1"/>
  <c r="X221" i="3"/>
  <c r="Y221" i="3" s="1"/>
  <c r="X209" i="3"/>
  <c r="Y209" i="3" s="1"/>
  <c r="X197" i="3"/>
  <c r="Y197" i="3" s="1"/>
  <c r="X186" i="3"/>
  <c r="Y186" i="3" s="1"/>
  <c r="X176" i="3"/>
  <c r="Y176" i="3" s="1"/>
  <c r="AI176" i="3" s="1"/>
  <c r="X160" i="3"/>
  <c r="Y160" i="3" s="1"/>
  <c r="X151" i="3"/>
  <c r="Y151" i="3" s="1"/>
  <c r="X138" i="3"/>
  <c r="Y138" i="3" s="1"/>
  <c r="AI138" i="3" s="1"/>
  <c r="AJ138" i="3" s="1"/>
  <c r="X127" i="3"/>
  <c r="Y127" i="3" s="1"/>
  <c r="AI127" i="3" s="1"/>
  <c r="X114" i="3"/>
  <c r="Y114" i="3" s="1"/>
  <c r="X102" i="3"/>
  <c r="Y102" i="3" s="1"/>
  <c r="X87" i="3"/>
  <c r="Y87" i="3" s="1"/>
  <c r="X78" i="3"/>
  <c r="Y78" i="3" s="1"/>
  <c r="X67" i="3"/>
  <c r="Y67" i="3" s="1"/>
  <c r="X54" i="3"/>
  <c r="Y54" i="3" s="1"/>
  <c r="X42" i="3"/>
  <c r="Y42" i="3" s="1"/>
  <c r="X27" i="3"/>
  <c r="Y27" i="3" s="1"/>
  <c r="AI27" i="3" s="1"/>
  <c r="X19" i="3"/>
  <c r="Y19" i="3" s="1"/>
  <c r="X6" i="3"/>
  <c r="Y6" i="3" s="1"/>
  <c r="X358" i="3"/>
  <c r="Y358" i="3" s="1"/>
  <c r="AI358" i="3" s="1"/>
  <c r="AJ358" i="3" s="1"/>
  <c r="X298" i="3"/>
  <c r="Y298" i="3" s="1"/>
  <c r="AI298" i="3" s="1"/>
  <c r="X357" i="3"/>
  <c r="Y357" i="3" s="1"/>
  <c r="X309" i="3"/>
  <c r="Y309" i="3" s="1"/>
  <c r="X249" i="3"/>
  <c r="Y249" i="3" s="1"/>
  <c r="AI249" i="3" s="1"/>
  <c r="AJ249" i="3" s="1"/>
  <c r="X354" i="3"/>
  <c r="Y354" i="3" s="1"/>
  <c r="X353" i="3"/>
  <c r="Y353" i="3" s="1"/>
  <c r="X341" i="3"/>
  <c r="Y341" i="3" s="1"/>
  <c r="X329" i="3"/>
  <c r="Y329" i="3" s="1"/>
  <c r="X317" i="3"/>
  <c r="Y317" i="3" s="1"/>
  <c r="AI317" i="3" s="1"/>
  <c r="AJ317" i="3" s="1"/>
  <c r="X305" i="3"/>
  <c r="Y305" i="3" s="1"/>
  <c r="X293" i="3"/>
  <c r="Y293" i="3" s="1"/>
  <c r="X280" i="3"/>
  <c r="Y280" i="3" s="1"/>
  <c r="AI280" i="3" s="1"/>
  <c r="X270" i="3"/>
  <c r="Y270" i="3" s="1"/>
  <c r="AI270" i="3" s="1"/>
  <c r="X257" i="3"/>
  <c r="Y257" i="3" s="1"/>
  <c r="X246" i="3"/>
  <c r="Y246" i="3" s="1"/>
  <c r="X233" i="3"/>
  <c r="Y233" i="3" s="1"/>
  <c r="X222" i="3"/>
  <c r="Y222" i="3" s="1"/>
  <c r="X210" i="3"/>
  <c r="Y210" i="3" s="1"/>
  <c r="X196" i="3"/>
  <c r="Y196" i="3" s="1"/>
  <c r="X185" i="3"/>
  <c r="Y185" i="3" s="1"/>
  <c r="X173" i="3"/>
  <c r="Y173" i="3" s="1"/>
  <c r="AI173" i="3" s="1"/>
  <c r="AJ173" i="3" s="1"/>
  <c r="X162" i="3"/>
  <c r="Y162" i="3" s="1"/>
  <c r="X150" i="3"/>
  <c r="Y150" i="3" s="1"/>
  <c r="X136" i="3"/>
  <c r="Y136" i="3" s="1"/>
  <c r="AI136" i="3" s="1"/>
  <c r="AJ136" i="3" s="1"/>
  <c r="X125" i="3"/>
  <c r="Y125" i="3" s="1"/>
  <c r="AI125" i="3" s="1"/>
  <c r="X113" i="3"/>
  <c r="Y113" i="3" s="1"/>
  <c r="X103" i="3"/>
  <c r="Y103" i="3" s="1"/>
  <c r="X90" i="3"/>
  <c r="Y90" i="3" s="1"/>
  <c r="AI90" i="3" s="1"/>
  <c r="X77" i="3"/>
  <c r="Y77" i="3" s="1"/>
  <c r="X64" i="3"/>
  <c r="Y64" i="3" s="1"/>
  <c r="AI64" i="3" s="1"/>
  <c r="X52" i="3"/>
  <c r="Y52" i="3" s="1"/>
  <c r="X36" i="3"/>
  <c r="Y36" i="3" s="1"/>
  <c r="X30" i="3"/>
  <c r="Y30" i="3" s="1"/>
  <c r="AI30" i="3" s="1"/>
  <c r="AJ30" i="3" s="1"/>
  <c r="X18" i="3"/>
  <c r="Y18" i="3" s="1"/>
  <c r="X5" i="3"/>
  <c r="Y5" i="3" s="1"/>
  <c r="X340" i="3"/>
  <c r="Y340" i="3" s="1"/>
  <c r="AI340" i="3" s="1"/>
  <c r="AJ340" i="3" s="1"/>
  <c r="X316" i="3"/>
  <c r="Y316" i="3" s="1"/>
  <c r="AI316" i="3" s="1"/>
  <c r="AJ316" i="3" s="1"/>
  <c r="X292" i="3"/>
  <c r="Y292" i="3" s="1"/>
  <c r="X268" i="3"/>
  <c r="Y268" i="3" s="1"/>
  <c r="X256" i="3"/>
  <c r="Y256" i="3" s="1"/>
  <c r="AI256" i="3" s="1"/>
  <c r="AJ256" i="3" s="1"/>
  <c r="X232" i="3"/>
  <c r="Y232" i="3" s="1"/>
  <c r="AI232" i="3" s="1"/>
  <c r="X207" i="3"/>
  <c r="Y207" i="3" s="1"/>
  <c r="X198" i="3"/>
  <c r="Y198" i="3" s="1"/>
  <c r="X184" i="3"/>
  <c r="Y184" i="3" s="1"/>
  <c r="X170" i="3"/>
  <c r="Y170" i="3" s="1"/>
  <c r="AI170" i="3" s="1"/>
  <c r="X161" i="3"/>
  <c r="Y161" i="3" s="1"/>
  <c r="X148" i="3"/>
  <c r="Y148" i="3" s="1"/>
  <c r="X137" i="3"/>
  <c r="Y137" i="3" s="1"/>
  <c r="AI137" i="3" s="1"/>
  <c r="AJ137" i="3" s="1"/>
  <c r="X124" i="3"/>
  <c r="Y124" i="3" s="1"/>
  <c r="AI124" i="3" s="1"/>
  <c r="AJ124" i="3" s="1"/>
  <c r="X111" i="3"/>
  <c r="Y111" i="3" s="1"/>
  <c r="X99" i="3"/>
  <c r="Y99" i="3" s="1"/>
  <c r="X89" i="3"/>
  <c r="Y89" i="3" s="1"/>
  <c r="AI89" i="3" s="1"/>
  <c r="AJ89" i="3" s="1"/>
  <c r="X74" i="3"/>
  <c r="Y74" i="3" s="1"/>
  <c r="AI74" i="3" s="1"/>
  <c r="AJ74" i="3" s="1"/>
  <c r="X61" i="3"/>
  <c r="Y61" i="3" s="1"/>
  <c r="AI61" i="3" s="1"/>
  <c r="X53" i="3"/>
  <c r="Y53" i="3" s="1"/>
  <c r="AI53" i="3" s="1"/>
  <c r="X45" i="3"/>
  <c r="Y45" i="3" s="1"/>
  <c r="X28" i="3"/>
  <c r="Y28" i="3" s="1"/>
  <c r="AI28" i="3" s="1"/>
  <c r="X17" i="3"/>
  <c r="Y17" i="3" s="1"/>
  <c r="X3" i="3"/>
  <c r="Y3" i="3" s="1"/>
  <c r="X328" i="3"/>
  <c r="Y328" i="3" s="1"/>
  <c r="AI328" i="3" s="1"/>
  <c r="AJ328" i="3" s="1"/>
  <c r="X304" i="3"/>
  <c r="Y304" i="3" s="1"/>
  <c r="AI304" i="3" s="1"/>
  <c r="X281" i="3"/>
  <c r="Y281" i="3" s="1"/>
  <c r="X243" i="3"/>
  <c r="Y243" i="3" s="1"/>
  <c r="X220" i="3"/>
  <c r="Y220" i="3" s="1"/>
  <c r="AI220" i="3" s="1"/>
  <c r="X363" i="3"/>
  <c r="Y363" i="3" s="1"/>
  <c r="AI363" i="3" s="1"/>
  <c r="AJ363" i="3" s="1"/>
  <c r="X352" i="3"/>
  <c r="Y352" i="3" s="1"/>
  <c r="X339" i="3"/>
  <c r="Y339" i="3" s="1"/>
  <c r="X327" i="3"/>
  <c r="Y327" i="3" s="1"/>
  <c r="X315" i="3"/>
  <c r="Y315" i="3" s="1"/>
  <c r="AI315" i="3" s="1"/>
  <c r="AJ315" i="3" s="1"/>
  <c r="X303" i="3"/>
  <c r="Y303" i="3" s="1"/>
  <c r="X291" i="3"/>
  <c r="Y291" i="3" s="1"/>
  <c r="X279" i="3"/>
  <c r="Y279" i="3" s="1"/>
  <c r="AI279" i="3" s="1"/>
  <c r="X267" i="3"/>
  <c r="Y267" i="3" s="1"/>
  <c r="AI267" i="3" s="1"/>
  <c r="X255" i="3"/>
  <c r="Y255" i="3" s="1"/>
  <c r="X244" i="3"/>
  <c r="Y244" i="3" s="1"/>
  <c r="X231" i="3"/>
  <c r="Y231" i="3" s="1"/>
  <c r="X217" i="3"/>
  <c r="Y217" i="3" s="1"/>
  <c r="AI217" i="3" s="1"/>
  <c r="AJ217" i="3" s="1"/>
  <c r="X208" i="3"/>
  <c r="Y208" i="3" s="1"/>
  <c r="AI208" i="3" s="1"/>
  <c r="X195" i="3"/>
  <c r="Y195" i="3" s="1"/>
  <c r="AI195" i="3" s="1"/>
  <c r="AJ195" i="3" s="1"/>
  <c r="X183" i="3"/>
  <c r="Y183" i="3" s="1"/>
  <c r="X172" i="3"/>
  <c r="Y172" i="3" s="1"/>
  <c r="AI172" i="3" s="1"/>
  <c r="AJ172" i="3" s="1"/>
  <c r="X159" i="3"/>
  <c r="Y159" i="3" s="1"/>
  <c r="X147" i="3"/>
  <c r="Y147" i="3" s="1"/>
  <c r="X134" i="3"/>
  <c r="Y134" i="3" s="1"/>
  <c r="AI134" i="3" s="1"/>
  <c r="AJ134" i="3" s="1"/>
  <c r="X123" i="3"/>
  <c r="Y123" i="3" s="1"/>
  <c r="AI123" i="3" s="1"/>
  <c r="X109" i="3"/>
  <c r="Y109" i="3" s="1"/>
  <c r="X100" i="3"/>
  <c r="Y100" i="3" s="1"/>
  <c r="X88" i="3"/>
  <c r="Y88" i="3" s="1"/>
  <c r="AI88" i="3" s="1"/>
  <c r="AJ88" i="3" s="1"/>
  <c r="X73" i="3"/>
  <c r="Y73" i="3" s="1"/>
  <c r="AI73" i="3" s="1"/>
  <c r="X65" i="3"/>
  <c r="Y65" i="3" s="1"/>
  <c r="X50" i="3"/>
  <c r="Y50" i="3" s="1"/>
  <c r="AI50" i="3" s="1"/>
  <c r="X39" i="3"/>
  <c r="Y39" i="3" s="1"/>
  <c r="AI39" i="3" s="1"/>
  <c r="AJ39" i="3" s="1"/>
  <c r="X29" i="3"/>
  <c r="Y29" i="3" s="1"/>
  <c r="AI29" i="3" s="1"/>
  <c r="AJ29" i="3" s="1"/>
  <c r="X15" i="3"/>
  <c r="Y15" i="3" s="1"/>
  <c r="X4" i="3"/>
  <c r="Y4" i="3" s="1"/>
  <c r="X351" i="3"/>
  <c r="Y351" i="3" s="1"/>
  <c r="AI351" i="3" s="1"/>
  <c r="AJ351" i="3" s="1"/>
  <c r="X350" i="3"/>
  <c r="Y350" i="3" s="1"/>
  <c r="AI350" i="3" s="1"/>
  <c r="AJ350" i="3" s="1"/>
  <c r="X326" i="3"/>
  <c r="Y326" i="3" s="1"/>
  <c r="X290" i="3"/>
  <c r="Y290" i="3" s="1"/>
  <c r="X266" i="3"/>
  <c r="Y266" i="3" s="1"/>
  <c r="X241" i="3"/>
  <c r="Y241" i="3" s="1"/>
  <c r="AI241" i="3" s="1"/>
  <c r="AJ241" i="3" s="1"/>
  <c r="X219" i="3"/>
  <c r="Y219" i="3" s="1"/>
  <c r="AI219" i="3" s="1"/>
  <c r="X194" i="3"/>
  <c r="Y194" i="3" s="1"/>
  <c r="AI194" i="3" s="1"/>
  <c r="X182" i="3"/>
  <c r="Y182" i="3" s="1"/>
  <c r="AI182" i="3" s="1"/>
  <c r="X169" i="3"/>
  <c r="Y169" i="3" s="1"/>
  <c r="AI169" i="3" s="1"/>
  <c r="X146" i="3"/>
  <c r="Y146" i="3" s="1"/>
  <c r="X135" i="3"/>
  <c r="Y135" i="3" s="1"/>
  <c r="X121" i="3"/>
  <c r="Y121" i="3" s="1"/>
  <c r="AI121" i="3" s="1"/>
  <c r="X112" i="3"/>
  <c r="Y112" i="3" s="1"/>
  <c r="AI112" i="3" s="1"/>
  <c r="AJ112" i="3" s="1"/>
  <c r="X98" i="3"/>
  <c r="Y98" i="3" s="1"/>
  <c r="AI98" i="3" s="1"/>
  <c r="X85" i="3"/>
  <c r="Y85" i="3" s="1"/>
  <c r="X76" i="3"/>
  <c r="Y76" i="3" s="1"/>
  <c r="AI76" i="3" s="1"/>
  <c r="AJ76" i="3" s="1"/>
  <c r="X58" i="3"/>
  <c r="Y58" i="3" s="1"/>
  <c r="AI58" i="3" s="1"/>
  <c r="AJ58" i="3" s="1"/>
  <c r="X51" i="3"/>
  <c r="Y51" i="3" s="1"/>
  <c r="AI51" i="3" s="1"/>
  <c r="AJ51" i="3" s="1"/>
  <c r="X38" i="3"/>
  <c r="Y38" i="3" s="1"/>
  <c r="AI38" i="3" s="1"/>
  <c r="X26" i="3"/>
  <c r="Y26" i="3" s="1"/>
  <c r="AI26" i="3" s="1"/>
  <c r="AJ26" i="3" s="1"/>
  <c r="X14" i="3"/>
  <c r="Y14" i="3" s="1"/>
  <c r="AI14" i="3" s="1"/>
  <c r="X2" i="3"/>
  <c r="Y2" i="3" s="1"/>
  <c r="X300" i="3"/>
  <c r="Y300" i="3" s="1"/>
  <c r="X180" i="3"/>
  <c r="Y180" i="3" s="1"/>
  <c r="AI180" i="3" s="1"/>
  <c r="X83" i="3"/>
  <c r="Y83" i="3" s="1"/>
  <c r="AI83" i="3" s="1"/>
  <c r="AJ83" i="3" s="1"/>
  <c r="X335" i="3"/>
  <c r="Y335" i="3" s="1"/>
  <c r="X192" i="3"/>
  <c r="Y192" i="3" s="1"/>
  <c r="X37" i="3"/>
  <c r="Y37" i="3" s="1"/>
  <c r="AI37" i="3" s="1"/>
  <c r="X216" i="3"/>
  <c r="Y216" i="3" s="1"/>
  <c r="AI216" i="3" s="1"/>
  <c r="AJ216" i="3" s="1"/>
  <c r="X24" i="3"/>
  <c r="Y24" i="3" s="1"/>
  <c r="AI24" i="3" s="1"/>
  <c r="X288" i="3"/>
  <c r="Y288" i="3" s="1"/>
  <c r="AI288" i="3" s="1"/>
  <c r="X144" i="3"/>
  <c r="Y144" i="3" s="1"/>
  <c r="X71" i="3"/>
  <c r="Y71" i="3" s="1"/>
  <c r="AI71" i="3" s="1"/>
  <c r="X264" i="3"/>
  <c r="Y264" i="3" s="1"/>
  <c r="AI264" i="3" s="1"/>
  <c r="X131" i="3"/>
  <c r="Y131" i="3" s="1"/>
  <c r="AI131" i="3" s="1"/>
  <c r="X7" i="3"/>
  <c r="Y7" i="3" s="1"/>
  <c r="AI7" i="3" s="1"/>
  <c r="X324" i="3"/>
  <c r="Y324" i="3" s="1"/>
  <c r="AI324" i="3" s="1"/>
  <c r="AJ324" i="3" s="1"/>
  <c r="X204" i="3"/>
  <c r="Y204" i="3" s="1"/>
  <c r="AI204" i="3" s="1"/>
  <c r="X108" i="3"/>
  <c r="Y108" i="3" s="1"/>
  <c r="AI108" i="3" s="1"/>
  <c r="X276" i="3"/>
  <c r="Y276" i="3" s="1"/>
  <c r="AI276" i="3" s="1"/>
  <c r="AJ276" i="3" s="1"/>
  <c r="X168" i="3"/>
  <c r="Y168" i="3" s="1"/>
  <c r="AI168" i="3" s="1"/>
  <c r="AJ168" i="3" s="1"/>
  <c r="X120" i="3"/>
  <c r="Y120" i="3" s="1"/>
  <c r="AI120" i="3" s="1"/>
  <c r="X360" i="3"/>
  <c r="Y360" i="3" s="1"/>
  <c r="AI360" i="3" s="1"/>
  <c r="AJ360" i="3" s="1"/>
  <c r="X240" i="3"/>
  <c r="Y240" i="3" s="1"/>
  <c r="AI240" i="3" s="1"/>
  <c r="AJ240" i="3" s="1"/>
  <c r="X97" i="3"/>
  <c r="Y97" i="3" s="1"/>
  <c r="AI97" i="3" s="1"/>
  <c r="AJ97" i="3" s="1"/>
  <c r="X252" i="3"/>
  <c r="Y252" i="3" s="1"/>
  <c r="AI252" i="3" s="1"/>
  <c r="AJ252" i="3" s="1"/>
  <c r="X12" i="3"/>
  <c r="Y12" i="3" s="1"/>
  <c r="AI12" i="3" s="1"/>
  <c r="X312" i="3"/>
  <c r="Y312" i="3" s="1"/>
  <c r="AI312" i="3" s="1"/>
  <c r="AJ312" i="3" s="1"/>
  <c r="X158" i="3"/>
  <c r="Y158" i="3" s="1"/>
  <c r="AI158" i="3" s="1"/>
  <c r="X46" i="3"/>
  <c r="Y46" i="3" s="1"/>
  <c r="AI46" i="3" s="1"/>
  <c r="X348" i="3"/>
  <c r="Y348" i="3" s="1"/>
  <c r="AI348" i="3" s="1"/>
  <c r="AJ348" i="3" s="1"/>
  <c r="X227" i="3"/>
  <c r="Y227" i="3" s="1"/>
  <c r="AI227" i="3" s="1"/>
  <c r="AJ227" i="3" s="1"/>
  <c r="AI118" i="3"/>
  <c r="AJ118" i="3" s="1"/>
  <c r="AI308" i="3"/>
  <c r="AI268" i="3"/>
  <c r="AI114" i="3"/>
  <c r="AJ114" i="3" s="1"/>
  <c r="AI155" i="3"/>
  <c r="AJ155" i="3" s="1"/>
  <c r="AI225" i="3"/>
  <c r="AI239" i="3"/>
  <c r="AJ239" i="3" s="1"/>
  <c r="AI40" i="3"/>
  <c r="AI56" i="3"/>
  <c r="AI186" i="3"/>
  <c r="AI362" i="3"/>
  <c r="AI336" i="3"/>
  <c r="AI290" i="3"/>
  <c r="AI85" i="3"/>
  <c r="AI93" i="3"/>
  <c r="AJ93" i="3" s="1"/>
  <c r="AI222" i="3"/>
  <c r="AI257" i="3"/>
  <c r="AI113" i="3"/>
  <c r="AJ113" i="3" s="1"/>
  <c r="AI156" i="3"/>
  <c r="AI79" i="3"/>
  <c r="AI333" i="3"/>
  <c r="AJ333" i="3" s="1"/>
  <c r="AI353" i="3"/>
  <c r="AI177" i="3"/>
  <c r="AI215" i="3"/>
  <c r="AJ215" i="3" s="1"/>
  <c r="AI271" i="3"/>
  <c r="AI334" i="3"/>
  <c r="AJ334" i="3" s="1"/>
  <c r="AI105" i="3"/>
  <c r="AI357" i="3"/>
  <c r="AJ357" i="3" s="1"/>
  <c r="AI342" i="3"/>
  <c r="AJ342" i="3" s="1"/>
  <c r="AI55" i="3"/>
  <c r="AJ55" i="3" s="1"/>
  <c r="AI296" i="3"/>
  <c r="AI259" i="3"/>
  <c r="AJ259" i="3" s="1"/>
  <c r="AI310" i="3"/>
  <c r="AJ310" i="3" s="1"/>
  <c r="AI96" i="3"/>
  <c r="AI343" i="3"/>
  <c r="AJ343" i="3" s="1"/>
  <c r="AI23" i="3"/>
  <c r="AJ23" i="3" s="1"/>
  <c r="AI250" i="3"/>
  <c r="AJ250" i="3" s="1"/>
  <c r="AI25" i="3"/>
  <c r="AI313" i="3"/>
  <c r="AJ313" i="3" s="1"/>
  <c r="AI135" i="3"/>
  <c r="AI183" i="3"/>
  <c r="AI144" i="3"/>
  <c r="AI325" i="3"/>
  <c r="AI213" i="3"/>
  <c r="AI185" i="3"/>
  <c r="AI116" i="3"/>
  <c r="AI49" i="3"/>
  <c r="AI139" i="3"/>
  <c r="AJ139" i="3" s="1"/>
  <c r="AI36" i="3"/>
  <c r="AJ36" i="3" s="1"/>
  <c r="AI331" i="3"/>
  <c r="AJ331" i="3" s="1"/>
  <c r="AI234" i="3"/>
  <c r="AJ234" i="3" s="1"/>
  <c r="AI65" i="3"/>
  <c r="AJ65" i="3" s="1"/>
  <c r="AI91" i="3"/>
  <c r="AI94" i="3"/>
  <c r="AJ94" i="3" s="1"/>
  <c r="AI206" i="3"/>
  <c r="AJ206" i="3" s="1"/>
  <c r="AI54" i="3"/>
  <c r="AI335" i="3"/>
  <c r="AJ335" i="3" s="1"/>
  <c r="AI272" i="3"/>
  <c r="AI231" i="3"/>
  <c r="AJ231" i="3" s="1"/>
  <c r="AI4" i="3"/>
  <c r="AJ4" i="3" s="1"/>
  <c r="AI238" i="3"/>
  <c r="AJ238" i="3" s="1"/>
  <c r="AI203" i="3"/>
  <c r="AI52" i="3"/>
  <c r="AJ52" i="3" s="1"/>
  <c r="AI309" i="3"/>
  <c r="AJ309" i="3" s="1"/>
  <c r="AI77" i="3"/>
  <c r="AI15" i="3"/>
  <c r="AI122" i="3"/>
  <c r="AI161" i="3"/>
  <c r="AI119" i="3"/>
  <c r="AJ119" i="3" s="1"/>
  <c r="AI285" i="3"/>
  <c r="AJ285" i="3" s="1"/>
  <c r="AI293" i="3"/>
  <c r="AJ293" i="3" s="1"/>
  <c r="AI153" i="3"/>
  <c r="AI314" i="3"/>
  <c r="AJ314" i="3" s="1"/>
  <c r="AI162" i="3"/>
  <c r="AJ162" i="3" s="1"/>
  <c r="AI201" i="3"/>
  <c r="AJ201" i="3" s="1"/>
  <c r="AI229" i="3"/>
  <c r="AI149" i="3"/>
  <c r="AI295" i="3"/>
  <c r="AI130" i="3"/>
  <c r="AJ130" i="3" s="1"/>
  <c r="AI181" i="3"/>
  <c r="AI104" i="3"/>
  <c r="AI283" i="3"/>
  <c r="AI70" i="3"/>
  <c r="AJ70" i="3" s="1"/>
  <c r="AI3" i="3"/>
  <c r="AI297" i="3"/>
  <c r="AI191" i="3"/>
  <c r="AI306" i="3"/>
  <c r="AJ306" i="3" s="1"/>
  <c r="AI57" i="3"/>
  <c r="AJ57" i="3" s="1"/>
  <c r="AI102" i="3"/>
  <c r="AI166" i="3"/>
  <c r="AJ166" i="3" s="1"/>
  <c r="AI327" i="3"/>
  <c r="AJ327" i="3" s="1"/>
  <c r="AI126" i="3"/>
  <c r="AI68" i="3"/>
  <c r="AJ68" i="3" s="1"/>
  <c r="AI184" i="3"/>
  <c r="AJ184" i="3" s="1"/>
  <c r="AI66" i="3"/>
  <c r="AI265" i="3"/>
  <c r="AJ265" i="3" s="1"/>
  <c r="AI110" i="3"/>
  <c r="AJ110" i="3" s="1"/>
  <c r="AI286" i="3"/>
  <c r="AI192" i="3"/>
  <c r="AI228" i="3"/>
  <c r="AJ228" i="3" s="1"/>
  <c r="AI148" i="3"/>
  <c r="AI337" i="3"/>
  <c r="AI346" i="3"/>
  <c r="AJ346" i="3" s="1"/>
  <c r="AI244" i="3"/>
  <c r="AJ244" i="3" s="1"/>
  <c r="AI193" i="3"/>
  <c r="AI230" i="3"/>
  <c r="AJ230" i="3" s="1"/>
  <c r="AI341" i="3"/>
  <c r="AJ341" i="3" s="1"/>
  <c r="AI72" i="3"/>
  <c r="AI84" i="3"/>
  <c r="AI355" i="3"/>
  <c r="AJ355" i="3" s="1"/>
  <c r="AI152" i="3"/>
  <c r="AI284" i="3"/>
  <c r="AI9" i="3"/>
  <c r="AJ9" i="3" s="1"/>
  <c r="AI150" i="3"/>
  <c r="AJ150" i="3" s="1"/>
  <c r="AI197" i="3"/>
  <c r="AJ197" i="3" s="1"/>
  <c r="AI207" i="3"/>
  <c r="AI17" i="3"/>
  <c r="AJ17" i="3" s="1"/>
  <c r="AI81" i="3"/>
  <c r="AJ81" i="3" s="1"/>
  <c r="AI339" i="3"/>
  <c r="AJ339" i="3" s="1"/>
  <c r="AI21" i="3"/>
  <c r="AI157" i="3"/>
  <c r="AI347" i="3"/>
  <c r="AJ347" i="3" s="1"/>
  <c r="AI338" i="3"/>
  <c r="AJ338" i="3" s="1"/>
  <c r="AI42" i="3"/>
  <c r="AJ42" i="3" s="1"/>
  <c r="AI6" i="3"/>
  <c r="AJ6" i="3" s="1"/>
  <c r="AI19" i="3"/>
  <c r="AJ19" i="3" s="1"/>
  <c r="AI247" i="3"/>
  <c r="AJ247" i="3" s="1"/>
  <c r="AI48" i="3"/>
  <c r="AJ48" i="3" s="1"/>
  <c r="AI300" i="3"/>
  <c r="AI305" i="3"/>
  <c r="AI281" i="3"/>
  <c r="AJ281" i="3" s="1"/>
  <c r="AI11" i="3"/>
  <c r="AI67" i="3"/>
  <c r="AJ67" i="3" s="1"/>
  <c r="AI86" i="3"/>
  <c r="AJ86" i="3" s="1"/>
  <c r="AI323" i="3"/>
  <c r="AJ323" i="3" s="1"/>
  <c r="AI100" i="3"/>
  <c r="AJ100" i="3" s="1"/>
  <c r="AI294" i="3"/>
  <c r="AJ294" i="3" s="1"/>
  <c r="AI87" i="3"/>
  <c r="AJ87" i="3" s="1"/>
  <c r="AI263" i="3"/>
  <c r="AI60" i="3"/>
  <c r="AI255" i="3"/>
  <c r="AJ255" i="3" s="1"/>
  <c r="AI260" i="3"/>
  <c r="AI190" i="3"/>
  <c r="AJ190" i="3" s="1"/>
  <c r="AI59" i="3"/>
  <c r="AI320" i="3"/>
  <c r="AJ320" i="3" s="1"/>
  <c r="AI277" i="3"/>
  <c r="AJ277" i="3" s="1"/>
  <c r="AI302" i="3"/>
  <c r="AI301" i="3"/>
  <c r="AJ301" i="3" s="1"/>
  <c r="AI111" i="3"/>
  <c r="AI142" i="3"/>
  <c r="AJ142" i="3" s="1"/>
  <c r="AI292" i="3"/>
  <c r="AI345" i="3"/>
  <c r="AJ345" i="3" s="1"/>
  <c r="AI243" i="3"/>
  <c r="AJ243" i="3" s="1"/>
  <c r="AI258" i="3"/>
  <c r="AJ258" i="3" s="1"/>
  <c r="AI248" i="3"/>
  <c r="AI311" i="3"/>
  <c r="AJ311" i="3" s="1"/>
  <c r="AI133" i="3"/>
  <c r="AI245" i="3"/>
  <c r="AI214" i="3"/>
  <c r="AI115" i="3"/>
  <c r="AI109" i="3"/>
  <c r="AJ109" i="3" s="1"/>
  <c r="AI45" i="3"/>
  <c r="AI99" i="3"/>
  <c r="AI253" i="3"/>
  <c r="AI34" i="3"/>
  <c r="AI107" i="3"/>
  <c r="AI198" i="3"/>
  <c r="AJ198" i="3" s="1"/>
  <c r="AI356" i="3"/>
  <c r="AJ356" i="3" s="1"/>
  <c r="AI237" i="3"/>
  <c r="AI179" i="3"/>
  <c r="AI151" i="3"/>
  <c r="AJ151" i="3" s="1"/>
  <c r="AI359" i="3"/>
  <c r="AJ359" i="3" s="1"/>
  <c r="AI101" i="3"/>
  <c r="AJ101" i="3" s="1"/>
  <c r="AI329" i="3"/>
  <c r="AJ329" i="3" s="1"/>
  <c r="AI289" i="3"/>
  <c r="AJ289" i="3" s="1"/>
  <c r="AI16" i="3"/>
  <c r="AI262" i="3"/>
  <c r="AJ262" i="3" s="1"/>
  <c r="AI326" i="3"/>
  <c r="AJ326" i="3" s="1"/>
  <c r="AI354" i="3"/>
  <c r="AJ354" i="3" s="1"/>
  <c r="AI22" i="3"/>
  <c r="AJ22" i="3" s="1"/>
  <c r="AI140" i="3"/>
  <c r="AI129" i="3"/>
  <c r="AJ129" i="3" s="1"/>
  <c r="AI278" i="3"/>
  <c r="AI78" i="3"/>
  <c r="AJ78" i="3" s="1"/>
  <c r="AI209" i="3"/>
  <c r="AI95" i="3"/>
  <c r="AJ95" i="3" s="1"/>
  <c r="AI242" i="3"/>
  <c r="AI344" i="3"/>
  <c r="AJ344" i="3" s="1"/>
  <c r="AI196" i="3"/>
  <c r="AI236" i="3"/>
  <c r="AJ236" i="3" s="1"/>
  <c r="AI223" i="3"/>
  <c r="AJ223" i="3" s="1"/>
  <c r="AI187" i="3"/>
  <c r="AJ187" i="3" s="1"/>
  <c r="AI167" i="3"/>
  <c r="AI246" i="3"/>
  <c r="AJ246" i="3" s="1"/>
  <c r="AI8" i="3"/>
  <c r="AI200" i="3"/>
  <c r="AI171" i="3"/>
  <c r="AJ171" i="3" s="1"/>
  <c r="AI233" i="3"/>
  <c r="AI303" i="3"/>
  <c r="AJ303" i="3" s="1"/>
  <c r="AI254" i="3"/>
  <c r="AI210" i="3"/>
  <c r="AJ210" i="3" s="1"/>
  <c r="AI159" i="3"/>
  <c r="AI92" i="3"/>
  <c r="AJ92" i="3" s="1"/>
  <c r="AI330" i="3"/>
  <c r="AJ330" i="3" s="1"/>
  <c r="AI18" i="3"/>
  <c r="AI273" i="3"/>
  <c r="AI226" i="3"/>
  <c r="AJ226" i="3" s="1"/>
  <c r="AI31" i="3"/>
  <c r="AI199" i="3"/>
  <c r="AI2" i="3"/>
  <c r="AJ2" i="3" s="1"/>
  <c r="AI145" i="3"/>
  <c r="AJ145" i="3" s="1"/>
  <c r="AI352" i="3"/>
  <c r="AJ352" i="3" s="1"/>
  <c r="AI5" i="3"/>
  <c r="AJ5" i="3" s="1"/>
  <c r="AI13" i="3"/>
  <c r="AI221" i="3"/>
  <c r="AJ221" i="3" s="1"/>
  <c r="AI266" i="3"/>
  <c r="AJ266" i="3" s="1"/>
  <c r="AI41" i="3"/>
  <c r="AI188" i="3"/>
  <c r="AI80" i="3"/>
  <c r="AI251" i="3"/>
  <c r="AI62" i="3"/>
  <c r="AI44" i="3"/>
  <c r="AJ44" i="3" s="1"/>
  <c r="AI103" i="3"/>
  <c r="AJ103" i="3" s="1"/>
  <c r="AI165" i="3"/>
  <c r="AJ165" i="3" s="1"/>
  <c r="AI160" i="3"/>
  <c r="AI202" i="3"/>
  <c r="AI235" i="3"/>
  <c r="AJ235" i="3" s="1"/>
  <c r="AI291" i="3"/>
  <c r="AI364" i="3"/>
  <c r="AJ364" i="3" s="1"/>
  <c r="AI128" i="3"/>
  <c r="AI141" i="3"/>
  <c r="AI146" i="3"/>
  <c r="AJ146" i="3" s="1"/>
  <c r="AI299" i="3"/>
  <c r="AJ299" i="3" s="1"/>
  <c r="AI147" i="3"/>
  <c r="AJ147" i="3" s="1"/>
  <c r="R11" i="12"/>
  <c r="R13" i="12" s="1"/>
  <c r="BB3" i="3"/>
  <c r="BB6" i="3"/>
  <c r="BB4" i="3"/>
  <c r="BB8" i="3"/>
  <c r="BB5" i="3"/>
  <c r="BB11" i="3"/>
  <c r="BB10" i="3"/>
  <c r="BB7" i="3"/>
  <c r="BB9" i="3"/>
  <c r="BB12" i="3"/>
  <c r="BB16" i="3"/>
  <c r="BB14" i="3"/>
  <c r="BB13" i="3"/>
  <c r="BB15" i="3"/>
  <c r="BB17" i="3"/>
  <c r="BB18" i="3"/>
  <c r="BB21" i="3"/>
  <c r="BB27" i="3"/>
  <c r="BB30" i="3"/>
  <c r="BB32" i="3"/>
  <c r="BB33" i="3"/>
  <c r="BB19" i="3"/>
  <c r="BB20" i="3"/>
  <c r="BB22" i="3"/>
  <c r="BB23" i="3"/>
  <c r="BB26" i="3"/>
  <c r="BB24" i="3"/>
  <c r="BB25" i="3"/>
  <c r="BB28" i="3"/>
  <c r="BB36" i="3"/>
  <c r="BB34" i="3"/>
  <c r="BB31" i="3"/>
  <c r="BB29" i="3"/>
  <c r="BB41" i="3"/>
  <c r="BB38" i="3"/>
  <c r="BB35" i="3"/>
  <c r="BB39" i="3"/>
  <c r="BB43" i="3"/>
  <c r="BB37" i="3"/>
  <c r="BB46" i="3"/>
  <c r="BB40" i="3"/>
  <c r="BB48" i="3"/>
  <c r="BB44" i="3"/>
  <c r="BB42" i="3"/>
  <c r="BB47" i="3"/>
  <c r="BB45" i="3"/>
  <c r="BB49" i="3"/>
  <c r="BB50" i="3"/>
  <c r="BB51" i="3"/>
  <c r="BB52" i="3"/>
  <c r="BB54" i="3"/>
  <c r="BB55" i="3"/>
  <c r="BB53" i="3"/>
  <c r="BB56" i="3"/>
  <c r="BB61" i="3"/>
  <c r="BB57" i="3"/>
  <c r="BB58" i="3"/>
  <c r="BB60" i="3"/>
  <c r="BB63" i="3"/>
  <c r="BB59" i="3"/>
  <c r="BB62" i="3"/>
  <c r="BB64" i="3"/>
  <c r="BB66" i="3"/>
  <c r="BB65" i="3"/>
  <c r="BB67" i="3"/>
  <c r="BB73" i="3"/>
  <c r="BB68" i="3"/>
  <c r="BB70" i="3"/>
  <c r="BB69" i="3"/>
  <c r="BB72" i="3"/>
  <c r="BB71" i="3"/>
  <c r="BB74" i="3"/>
  <c r="BB76" i="3"/>
  <c r="BB75" i="3"/>
  <c r="BB79" i="3"/>
  <c r="BB81" i="3"/>
  <c r="BB77" i="3"/>
  <c r="BB78" i="3"/>
  <c r="BB80" i="3"/>
  <c r="BB85" i="3"/>
  <c r="BB82" i="3"/>
  <c r="BB83" i="3"/>
  <c r="BB87" i="3"/>
  <c r="BB86" i="3"/>
  <c r="BB84" i="3"/>
  <c r="BB89" i="3"/>
  <c r="BB92" i="3"/>
  <c r="BB88" i="3"/>
  <c r="BB90" i="3"/>
  <c r="BB91" i="3"/>
  <c r="BB93" i="3"/>
  <c r="BB94" i="3"/>
  <c r="BB96" i="3"/>
  <c r="BB95" i="3"/>
  <c r="BB97" i="3"/>
  <c r="BB101" i="3"/>
  <c r="BB99" i="3"/>
  <c r="BB98" i="3"/>
  <c r="BB102" i="3"/>
  <c r="BB100" i="3"/>
  <c r="BB103" i="3"/>
  <c r="BB105" i="3"/>
  <c r="BB104" i="3"/>
  <c r="BB106" i="3"/>
  <c r="BB107" i="3"/>
  <c r="BB111" i="3"/>
  <c r="BB109" i="3"/>
  <c r="BB108" i="3"/>
  <c r="BB113" i="3"/>
  <c r="BB110" i="3"/>
  <c r="BB114" i="3"/>
  <c r="BB112" i="3"/>
  <c r="BB115" i="3"/>
  <c r="BB116" i="3"/>
  <c r="BB119" i="3"/>
  <c r="BB117" i="3"/>
  <c r="BB118" i="3"/>
  <c r="BB121" i="3"/>
  <c r="BB120" i="3"/>
  <c r="BB123" i="3"/>
  <c r="BB122" i="3"/>
  <c r="BB125" i="3"/>
  <c r="BB126" i="3"/>
  <c r="BB127" i="3"/>
  <c r="BB124" i="3"/>
  <c r="BB129" i="3"/>
  <c r="BB128" i="3"/>
  <c r="BB130" i="3"/>
  <c r="BB131" i="3"/>
  <c r="BB132" i="3"/>
  <c r="BB133" i="3"/>
  <c r="BB134" i="3"/>
  <c r="BB136" i="3"/>
  <c r="BB135" i="3"/>
  <c r="BB137" i="3"/>
  <c r="BB139" i="3"/>
  <c r="BB138" i="3"/>
  <c r="BB143" i="3"/>
  <c r="BB140" i="3"/>
  <c r="BB141" i="3"/>
  <c r="BB142" i="3"/>
  <c r="BB146" i="3"/>
  <c r="BB145" i="3"/>
  <c r="BB144" i="3"/>
  <c r="BB148" i="3"/>
  <c r="BB147" i="3"/>
  <c r="BB149" i="3"/>
  <c r="BB152" i="3"/>
  <c r="BB150" i="3"/>
  <c r="BB151" i="3"/>
  <c r="BB153" i="3"/>
  <c r="BB155" i="3"/>
  <c r="BB157" i="3"/>
  <c r="BB154" i="3"/>
  <c r="BB156" i="3"/>
  <c r="BB158" i="3"/>
  <c r="BB159" i="3"/>
  <c r="BB160" i="3"/>
  <c r="BB161" i="3"/>
  <c r="BB162" i="3"/>
  <c r="BB164" i="3"/>
  <c r="BB165" i="3"/>
  <c r="BB163" i="3"/>
  <c r="BB167" i="3"/>
  <c r="BB166" i="3"/>
  <c r="BB170" i="3"/>
  <c r="BB168" i="3"/>
  <c r="BB169" i="3"/>
  <c r="BB174" i="3"/>
  <c r="BB172" i="3"/>
  <c r="BB173" i="3"/>
  <c r="BB171" i="3"/>
  <c r="BB175" i="3"/>
  <c r="BB176" i="3"/>
  <c r="BB178" i="3"/>
  <c r="BB177" i="3"/>
  <c r="BB179" i="3"/>
  <c r="BB180" i="3"/>
  <c r="BB182" i="3"/>
  <c r="BB181" i="3"/>
  <c r="BB183" i="3"/>
  <c r="BB184" i="3"/>
  <c r="BB185" i="3"/>
  <c r="BB187" i="3"/>
  <c r="BB186" i="3"/>
  <c r="BB188" i="3"/>
  <c r="BB190" i="3"/>
  <c r="BB189" i="3"/>
  <c r="BB191" i="3"/>
  <c r="BB192" i="3"/>
  <c r="BB197" i="3"/>
  <c r="BB193" i="3"/>
  <c r="BB195" i="3"/>
  <c r="BB194" i="3"/>
  <c r="BB196" i="3"/>
  <c r="BB199" i="3"/>
  <c r="BB198" i="3"/>
  <c r="BB200" i="3"/>
  <c r="BB201" i="3"/>
  <c r="BB202" i="3"/>
  <c r="BB203" i="3"/>
  <c r="BB204" i="3"/>
  <c r="BB205" i="3"/>
  <c r="BB208" i="3"/>
  <c r="BB207" i="3"/>
  <c r="BB206" i="3"/>
  <c r="BB210" i="3"/>
  <c r="BB209" i="3"/>
  <c r="BB211" i="3"/>
  <c r="BB212" i="3"/>
  <c r="BB215" i="3"/>
  <c r="BB214" i="3"/>
  <c r="BB213" i="3"/>
  <c r="BB216" i="3"/>
  <c r="BB217" i="3"/>
  <c r="BB219" i="3"/>
  <c r="BB220" i="3"/>
  <c r="BB218" i="3"/>
  <c r="BB221" i="3"/>
  <c r="BB223" i="3"/>
  <c r="BB222" i="3"/>
  <c r="BB225" i="3"/>
  <c r="BB224" i="3"/>
  <c r="BB226" i="3"/>
  <c r="BB227" i="3"/>
  <c r="BB228" i="3"/>
  <c r="BB229" i="3"/>
  <c r="BB230" i="3"/>
  <c r="BB232" i="3"/>
  <c r="BB231" i="3"/>
  <c r="BB233" i="3"/>
  <c r="BB234" i="3"/>
  <c r="BB236" i="3"/>
  <c r="BB235" i="3"/>
  <c r="BB237" i="3"/>
  <c r="BB238" i="3"/>
  <c r="BB239" i="3"/>
  <c r="BB241" i="3"/>
  <c r="BB240" i="3"/>
  <c r="BB243" i="3"/>
  <c r="BB242" i="3"/>
  <c r="BB244" i="3"/>
  <c r="BB245" i="3"/>
  <c r="BB246" i="3"/>
  <c r="BB248" i="3"/>
  <c r="BB249" i="3"/>
  <c r="BB247" i="3"/>
  <c r="BB250" i="3"/>
  <c r="BB251" i="3"/>
  <c r="BB252" i="3"/>
  <c r="BB253" i="3"/>
  <c r="BB255" i="3"/>
  <c r="BB254" i="3"/>
  <c r="BB256" i="3"/>
  <c r="BB257" i="3"/>
  <c r="BB258" i="3"/>
  <c r="BB259" i="3"/>
  <c r="BB260" i="3"/>
  <c r="BB261" i="3"/>
  <c r="BB262" i="3"/>
  <c r="BB263" i="3"/>
  <c r="BB264" i="3"/>
  <c r="BB265" i="3"/>
  <c r="BB266" i="3"/>
  <c r="BB267" i="3"/>
  <c r="BB269" i="3"/>
  <c r="BB268" i="3"/>
  <c r="BB270" i="3"/>
  <c r="BB271" i="3"/>
  <c r="BB272" i="3"/>
  <c r="BB273" i="3"/>
  <c r="BB274" i="3"/>
  <c r="BB275" i="3"/>
  <c r="BB276" i="3"/>
  <c r="BB277" i="3"/>
  <c r="BB279" i="3"/>
  <c r="BB280" i="3"/>
  <c r="BB278" i="3"/>
  <c r="BB281" i="3"/>
  <c r="BB282" i="3"/>
  <c r="BB283" i="3"/>
  <c r="BB285" i="3"/>
  <c r="BB284" i="3"/>
  <c r="BB288" i="3"/>
  <c r="BB289" i="3"/>
  <c r="BB287" i="3"/>
  <c r="BB286" i="3"/>
  <c r="BB290" i="3"/>
  <c r="BB291" i="3"/>
  <c r="BB292" i="3"/>
  <c r="BB293" i="3"/>
  <c r="BB294" i="3"/>
  <c r="BB295" i="3"/>
  <c r="BB297" i="3"/>
  <c r="BB296" i="3"/>
  <c r="BB298" i="3"/>
  <c r="BB299" i="3"/>
  <c r="BB301" i="3"/>
  <c r="BB300" i="3"/>
  <c r="BB302" i="3"/>
  <c r="BB303" i="3"/>
  <c r="BB305" i="3"/>
  <c r="BB304" i="3"/>
  <c r="BB306" i="3"/>
  <c r="BB307" i="3"/>
  <c r="BB308" i="3"/>
  <c r="BB309" i="3"/>
  <c r="BB311" i="3"/>
  <c r="BB310" i="3"/>
  <c r="BB312" i="3"/>
  <c r="BB314" i="3"/>
  <c r="BB315" i="3"/>
  <c r="BB313" i="3"/>
  <c r="BB316" i="3"/>
  <c r="BB317" i="3"/>
  <c r="BB320" i="3"/>
  <c r="BB318" i="3"/>
  <c r="BB319" i="3"/>
  <c r="BB321" i="3"/>
  <c r="BB322" i="3"/>
  <c r="BB323" i="3"/>
  <c r="BB324" i="3"/>
  <c r="BB325" i="3"/>
  <c r="BB326" i="3"/>
  <c r="BB327" i="3"/>
  <c r="BB328" i="3"/>
  <c r="BB330" i="3"/>
  <c r="BB329" i="3"/>
  <c r="BB331" i="3"/>
  <c r="BB332" i="3"/>
  <c r="BB333" i="3"/>
  <c r="BB334" i="3"/>
  <c r="BB335" i="3"/>
  <c r="BB336" i="3"/>
  <c r="BB337" i="3"/>
  <c r="BB338" i="3"/>
  <c r="BB339" i="3"/>
  <c r="BB340" i="3"/>
  <c r="BB341" i="3"/>
  <c r="BB342" i="3"/>
  <c r="BB343" i="3"/>
  <c r="BB344" i="3"/>
  <c r="BB345" i="3"/>
  <c r="BB346" i="3"/>
  <c r="BB347" i="3"/>
  <c r="BB348" i="3"/>
  <c r="BB349" i="3"/>
  <c r="BB350" i="3"/>
  <c r="BB351" i="3"/>
  <c r="BB352" i="3"/>
  <c r="BB353" i="3"/>
  <c r="BB354" i="3"/>
  <c r="BB355" i="3"/>
  <c r="BB356" i="3"/>
  <c r="BB357" i="3"/>
  <c r="BB358" i="3"/>
  <c r="BB359" i="3"/>
  <c r="BB360" i="3"/>
  <c r="BB361" i="3"/>
  <c r="BB362" i="3"/>
  <c r="BB363" i="3"/>
  <c r="BB364" i="3"/>
  <c r="BB2" i="3"/>
  <c r="S2" i="3"/>
  <c r="S3" i="3"/>
  <c r="S5" i="3"/>
  <c r="S6" i="3"/>
  <c r="S4" i="3"/>
  <c r="S11" i="3"/>
  <c r="S7" i="3"/>
  <c r="S8" i="3"/>
  <c r="S10" i="3"/>
  <c r="S9" i="3"/>
  <c r="S12" i="3"/>
  <c r="S20" i="3"/>
  <c r="S13" i="3"/>
  <c r="S18" i="3"/>
  <c r="S21" i="3"/>
  <c r="S17" i="3"/>
  <c r="S16" i="3"/>
  <c r="S14" i="3"/>
  <c r="S15" i="3"/>
  <c r="S19" i="3"/>
  <c r="S22" i="3"/>
  <c r="S23" i="3"/>
  <c r="S25" i="3"/>
  <c r="S24" i="3"/>
  <c r="S26" i="3"/>
  <c r="S32" i="3"/>
  <c r="S27" i="3"/>
  <c r="S30" i="3"/>
  <c r="S39" i="3"/>
  <c r="S45" i="3"/>
  <c r="S31" i="3"/>
  <c r="S35" i="3"/>
  <c r="S34" i="3"/>
  <c r="S28" i="3"/>
  <c r="S36" i="3"/>
  <c r="S29" i="3"/>
  <c r="S38" i="3"/>
  <c r="S37" i="3"/>
  <c r="S33" i="3"/>
  <c r="S40" i="3"/>
  <c r="S42" i="3"/>
  <c r="S43" i="3"/>
  <c r="S41" i="3"/>
  <c r="S47" i="3"/>
  <c r="S44" i="3"/>
  <c r="S49" i="3"/>
  <c r="S48" i="3"/>
  <c r="S46" i="3"/>
  <c r="S53" i="3"/>
  <c r="S50" i="3"/>
  <c r="S58" i="3"/>
  <c r="S51" i="3"/>
  <c r="S59" i="3"/>
  <c r="S57" i="3"/>
  <c r="S52" i="3"/>
  <c r="S55" i="3"/>
  <c r="S56" i="3"/>
  <c r="S54" i="3"/>
  <c r="S67" i="3"/>
  <c r="S62" i="3"/>
  <c r="S63" i="3"/>
  <c r="S64" i="3"/>
  <c r="S61" i="3"/>
  <c r="S69" i="3"/>
  <c r="S60" i="3"/>
  <c r="S65" i="3"/>
  <c r="S66" i="3"/>
  <c r="S70" i="3"/>
  <c r="S79" i="3"/>
  <c r="S76" i="3"/>
  <c r="S68" i="3"/>
  <c r="S71" i="3"/>
  <c r="S72" i="3"/>
  <c r="S73" i="3"/>
  <c r="S75" i="3"/>
  <c r="S77" i="3"/>
  <c r="S80" i="3"/>
  <c r="S74" i="3"/>
  <c r="S78" i="3"/>
  <c r="S83" i="3"/>
  <c r="S82" i="3"/>
  <c r="S81" i="3"/>
  <c r="S85" i="3"/>
  <c r="S84" i="3"/>
  <c r="S87" i="3"/>
  <c r="S89" i="3"/>
  <c r="S86" i="3"/>
  <c r="S88" i="3"/>
  <c r="S91" i="3"/>
  <c r="S90" i="3"/>
  <c r="S92" i="3"/>
  <c r="S94" i="3"/>
  <c r="S93" i="3"/>
  <c r="S97" i="3"/>
  <c r="S95" i="3"/>
  <c r="S96" i="3"/>
  <c r="S98" i="3"/>
  <c r="S99" i="3"/>
  <c r="S102" i="3"/>
  <c r="S101" i="3"/>
  <c r="S105" i="3"/>
  <c r="S103" i="3"/>
  <c r="S104" i="3"/>
  <c r="S100" i="3"/>
  <c r="S107" i="3"/>
  <c r="S106" i="3"/>
  <c r="S110" i="3"/>
  <c r="S108" i="3"/>
  <c r="S109" i="3"/>
  <c r="S111" i="3"/>
  <c r="S112" i="3"/>
  <c r="S114" i="3"/>
  <c r="S113" i="3"/>
  <c r="S115" i="3"/>
  <c r="S116" i="3"/>
  <c r="S121" i="3"/>
  <c r="S117" i="3"/>
  <c r="S119" i="3"/>
  <c r="S122" i="3"/>
  <c r="S118" i="3"/>
  <c r="S120" i="3"/>
  <c r="S124" i="3"/>
  <c r="S125" i="3"/>
  <c r="S123" i="3"/>
  <c r="S126" i="3"/>
  <c r="S127" i="3"/>
  <c r="S128" i="3"/>
  <c r="S129" i="3"/>
  <c r="S130" i="3"/>
  <c r="S134" i="3"/>
  <c r="S132" i="3"/>
  <c r="S131" i="3"/>
  <c r="S133" i="3"/>
  <c r="S138" i="3"/>
  <c r="S135" i="3"/>
  <c r="S137" i="3"/>
  <c r="S136" i="3"/>
  <c r="S139" i="3"/>
  <c r="S142" i="3"/>
  <c r="S140" i="3"/>
  <c r="S145" i="3"/>
  <c r="S146" i="3"/>
  <c r="S149" i="3"/>
  <c r="S143" i="3"/>
  <c r="S147" i="3"/>
  <c r="S141" i="3"/>
  <c r="S150" i="3"/>
  <c r="S144" i="3"/>
  <c r="S153" i="3"/>
  <c r="S148" i="3"/>
  <c r="S151" i="3"/>
  <c r="S152" i="3"/>
  <c r="S156" i="3"/>
  <c r="S154" i="3"/>
  <c r="S157" i="3"/>
  <c r="S158" i="3"/>
  <c r="S155" i="3"/>
  <c r="S160" i="3"/>
  <c r="S159" i="3"/>
  <c r="S162" i="3"/>
  <c r="S161" i="3"/>
  <c r="S164" i="3"/>
  <c r="S165" i="3"/>
  <c r="S163" i="3"/>
  <c r="S167" i="3"/>
  <c r="S168" i="3"/>
  <c r="S170" i="3"/>
  <c r="S166" i="3"/>
  <c r="S172" i="3"/>
  <c r="S175" i="3"/>
  <c r="S171" i="3"/>
  <c r="S174" i="3"/>
  <c r="S173" i="3"/>
  <c r="S169" i="3"/>
  <c r="S177" i="3"/>
  <c r="S176" i="3"/>
  <c r="S179" i="3"/>
  <c r="S178" i="3"/>
  <c r="S183" i="3"/>
  <c r="S182" i="3"/>
  <c r="S180" i="3"/>
  <c r="S181" i="3"/>
  <c r="S187" i="3"/>
  <c r="S185" i="3"/>
  <c r="S184" i="3"/>
  <c r="S190" i="3"/>
  <c r="S188" i="3"/>
  <c r="S186" i="3"/>
  <c r="S191" i="3"/>
  <c r="S189" i="3"/>
  <c r="S193" i="3"/>
  <c r="S192" i="3"/>
  <c r="S194" i="3"/>
  <c r="S196" i="3"/>
  <c r="S199" i="3"/>
  <c r="S197" i="3"/>
  <c r="S198" i="3"/>
  <c r="S195" i="3"/>
  <c r="S200" i="3"/>
  <c r="S201" i="3"/>
  <c r="S203" i="3"/>
  <c r="S204" i="3"/>
  <c r="S202" i="3"/>
  <c r="S207" i="3"/>
  <c r="S205" i="3"/>
  <c r="S208" i="3"/>
  <c r="S206" i="3"/>
  <c r="S211" i="3"/>
  <c r="S215" i="3"/>
  <c r="S209" i="3"/>
  <c r="S210" i="3"/>
  <c r="S212" i="3"/>
  <c r="S214" i="3"/>
  <c r="S213" i="3"/>
  <c r="S219" i="3"/>
  <c r="S216" i="3"/>
  <c r="S217" i="3"/>
  <c r="S218" i="3"/>
  <c r="S220" i="3"/>
  <c r="S221" i="3"/>
  <c r="S225" i="3"/>
  <c r="S222" i="3"/>
  <c r="S223" i="3"/>
  <c r="S224" i="3"/>
  <c r="S227" i="3"/>
  <c r="S226" i="3"/>
  <c r="S228" i="3"/>
  <c r="S229" i="3"/>
  <c r="S232" i="3"/>
  <c r="S231" i="3"/>
  <c r="S230" i="3"/>
  <c r="S233" i="3"/>
  <c r="S234" i="3"/>
  <c r="S235" i="3"/>
  <c r="S236" i="3"/>
  <c r="S238" i="3"/>
  <c r="S237" i="3"/>
  <c r="S239" i="3"/>
  <c r="S240" i="3"/>
  <c r="S243" i="3"/>
  <c r="S246" i="3"/>
  <c r="S242" i="3"/>
  <c r="S241" i="3"/>
  <c r="S244" i="3"/>
  <c r="S245" i="3"/>
  <c r="S247" i="3"/>
  <c r="S252" i="3"/>
  <c r="S250" i="3"/>
  <c r="S248" i="3"/>
  <c r="S251" i="3"/>
  <c r="S249" i="3"/>
  <c r="S255" i="3"/>
  <c r="S254" i="3"/>
  <c r="S253" i="3"/>
  <c r="S256" i="3"/>
  <c r="S258" i="3"/>
  <c r="S257" i="3"/>
  <c r="S259" i="3"/>
  <c r="S261" i="3"/>
  <c r="S260" i="3"/>
  <c r="S262" i="3"/>
  <c r="S264" i="3"/>
  <c r="S263" i="3"/>
  <c r="S265" i="3"/>
  <c r="S267" i="3"/>
  <c r="S268" i="3"/>
  <c r="S266" i="3"/>
  <c r="S269" i="3"/>
  <c r="S270" i="3"/>
  <c r="S271" i="3"/>
  <c r="S272" i="3"/>
  <c r="S273" i="3"/>
  <c r="S274" i="3"/>
  <c r="S275" i="3"/>
  <c r="S276" i="3"/>
  <c r="S277" i="3"/>
  <c r="S281" i="3"/>
  <c r="S279" i="3"/>
  <c r="S280" i="3"/>
  <c r="S278" i="3"/>
  <c r="S282" i="3"/>
  <c r="S283" i="3"/>
  <c r="S285" i="3"/>
  <c r="S284" i="3"/>
  <c r="S288" i="3"/>
  <c r="S289" i="3"/>
  <c r="S287" i="3"/>
  <c r="S286" i="3"/>
  <c r="S290" i="3"/>
  <c r="S291" i="3"/>
  <c r="S292" i="3"/>
  <c r="S293" i="3"/>
  <c r="S295" i="3"/>
  <c r="S294" i="3"/>
  <c r="S296" i="3"/>
  <c r="S297" i="3"/>
  <c r="S298" i="3"/>
  <c r="S299" i="3"/>
  <c r="S300" i="3"/>
  <c r="S301" i="3"/>
  <c r="S302" i="3"/>
  <c r="S303" i="3"/>
  <c r="S305" i="3"/>
  <c r="S306" i="3"/>
  <c r="S304" i="3"/>
  <c r="S307" i="3"/>
  <c r="S308" i="3"/>
  <c r="S311" i="3"/>
  <c r="S310" i="3"/>
  <c r="S309" i="3"/>
  <c r="S312" i="3"/>
  <c r="S314" i="3"/>
  <c r="S315" i="3"/>
  <c r="S313" i="3"/>
  <c r="S316" i="3"/>
  <c r="S317" i="3"/>
  <c r="S318" i="3"/>
  <c r="S320" i="3"/>
  <c r="S319" i="3"/>
  <c r="S321" i="3"/>
  <c r="S322" i="3"/>
  <c r="S323" i="3"/>
  <c r="S324" i="3"/>
  <c r="S325" i="3"/>
  <c r="S326" i="3"/>
  <c r="S327" i="3"/>
  <c r="S328" i="3"/>
  <c r="S330" i="3"/>
  <c r="S329" i="3"/>
  <c r="S332" i="3"/>
  <c r="S331" i="3"/>
  <c r="S333" i="3"/>
  <c r="S335" i="3"/>
  <c r="S334" i="3"/>
  <c r="S336" i="3"/>
  <c r="S337" i="3"/>
  <c r="S338" i="3"/>
  <c r="S339" i="3"/>
  <c r="S340" i="3"/>
  <c r="S341" i="3"/>
  <c r="S342" i="3"/>
  <c r="S343" i="3"/>
  <c r="S344" i="3"/>
  <c r="S345" i="3"/>
  <c r="S346" i="3"/>
  <c r="S347" i="3"/>
  <c r="S348" i="3"/>
  <c r="S349" i="3"/>
  <c r="S350" i="3"/>
  <c r="S351" i="3"/>
  <c r="S352" i="3"/>
  <c r="S353" i="3"/>
  <c r="S354" i="3"/>
  <c r="S355" i="3"/>
  <c r="S356" i="3"/>
  <c r="S357" i="3"/>
  <c r="S358" i="3"/>
  <c r="S359" i="3"/>
  <c r="S360" i="3"/>
  <c r="S361" i="3"/>
  <c r="S362" i="3"/>
  <c r="S363" i="3"/>
  <c r="S364" i="3"/>
  <c r="U3" i="3"/>
  <c r="U11" i="3"/>
  <c r="U5" i="3"/>
  <c r="U4" i="3"/>
  <c r="U6" i="3"/>
  <c r="U7" i="3"/>
  <c r="U10" i="3"/>
  <c r="U9" i="3"/>
  <c r="U8" i="3"/>
  <c r="U13" i="3"/>
  <c r="U20" i="3"/>
  <c r="U21" i="3"/>
  <c r="U12" i="3"/>
  <c r="U18" i="3"/>
  <c r="U15" i="3"/>
  <c r="U17" i="3"/>
  <c r="U23" i="3"/>
  <c r="U14" i="3"/>
  <c r="U16" i="3"/>
  <c r="U22" i="3"/>
  <c r="U25" i="3"/>
  <c r="U24" i="3"/>
  <c r="U19" i="3"/>
  <c r="U26" i="3"/>
  <c r="U31" i="3"/>
  <c r="U39" i="3"/>
  <c r="U32" i="3"/>
  <c r="U34" i="3"/>
  <c r="U27" i="3"/>
  <c r="U30" i="3"/>
  <c r="U29" i="3"/>
  <c r="U28" i="3"/>
  <c r="U45" i="3"/>
  <c r="U37" i="3"/>
  <c r="U33" i="3"/>
  <c r="U42" i="3"/>
  <c r="U35" i="3"/>
  <c r="U43" i="3"/>
  <c r="U47" i="3"/>
  <c r="U40" i="3"/>
  <c r="U38" i="3"/>
  <c r="U36" i="3"/>
  <c r="U44" i="3"/>
  <c r="U58" i="3"/>
  <c r="U41" i="3"/>
  <c r="U49" i="3"/>
  <c r="U46" i="3"/>
  <c r="U56" i="3"/>
  <c r="U51" i="3"/>
  <c r="U50" i="3"/>
  <c r="U48" i="3"/>
  <c r="U53" i="3"/>
  <c r="U63" i="3"/>
  <c r="U54" i="3"/>
  <c r="U62" i="3"/>
  <c r="U52" i="3"/>
  <c r="U57" i="3"/>
  <c r="U59" i="3"/>
  <c r="U65" i="3"/>
  <c r="U64" i="3"/>
  <c r="U69" i="3"/>
  <c r="U70" i="3"/>
  <c r="U67" i="3"/>
  <c r="U72" i="3"/>
  <c r="U79" i="3"/>
  <c r="U55" i="3"/>
  <c r="U60" i="3"/>
  <c r="U66" i="3"/>
  <c r="U71" i="3"/>
  <c r="U61" i="3"/>
  <c r="U80" i="3"/>
  <c r="U68" i="3"/>
  <c r="U74" i="3"/>
  <c r="U73" i="3"/>
  <c r="U77" i="3"/>
  <c r="U76" i="3"/>
  <c r="U75" i="3"/>
  <c r="U82" i="3"/>
  <c r="U78" i="3"/>
  <c r="U83" i="3"/>
  <c r="U85" i="3"/>
  <c r="U89" i="3"/>
  <c r="U84" i="3"/>
  <c r="U91" i="3"/>
  <c r="U90" i="3"/>
  <c r="U81" i="3"/>
  <c r="U88" i="3"/>
  <c r="U87" i="3"/>
  <c r="U94" i="3"/>
  <c r="U86" i="3"/>
  <c r="U93" i="3"/>
  <c r="U92" i="3"/>
  <c r="U97" i="3"/>
  <c r="U96" i="3"/>
  <c r="U101" i="3"/>
  <c r="U99" i="3"/>
  <c r="U102" i="3"/>
  <c r="U103" i="3"/>
  <c r="U95" i="3"/>
  <c r="U104" i="3"/>
  <c r="U100" i="3"/>
  <c r="U105" i="3"/>
  <c r="U98" i="3"/>
  <c r="U106" i="3"/>
  <c r="U112" i="3"/>
  <c r="U110" i="3"/>
  <c r="U114" i="3"/>
  <c r="U111" i="3"/>
  <c r="U107" i="3"/>
  <c r="U109" i="3"/>
  <c r="U116" i="3"/>
  <c r="U108" i="3"/>
  <c r="U121" i="3"/>
  <c r="U113" i="3"/>
  <c r="U115" i="3"/>
  <c r="U119" i="3"/>
  <c r="U117" i="3"/>
  <c r="U123" i="3"/>
  <c r="U122" i="3"/>
  <c r="U118" i="3"/>
  <c r="U125" i="3"/>
  <c r="U120" i="3"/>
  <c r="U129" i="3"/>
  <c r="U126" i="3"/>
  <c r="U128" i="3"/>
  <c r="U124" i="3"/>
  <c r="U127" i="3"/>
  <c r="U132" i="3"/>
  <c r="U131" i="3"/>
  <c r="U140" i="3"/>
  <c r="U134" i="3"/>
  <c r="U130" i="3"/>
  <c r="U135" i="3"/>
  <c r="U139" i="3"/>
  <c r="U133" i="3"/>
  <c r="U137" i="3"/>
  <c r="U136" i="3"/>
  <c r="U138" i="3"/>
  <c r="U149" i="3"/>
  <c r="U142" i="3"/>
  <c r="U146" i="3"/>
  <c r="U141" i="3"/>
  <c r="U153" i="3"/>
  <c r="U151" i="3"/>
  <c r="U150" i="3"/>
  <c r="U145" i="3"/>
  <c r="U152" i="3"/>
  <c r="U147" i="3"/>
  <c r="U143" i="3"/>
  <c r="U154" i="3"/>
  <c r="U155" i="3"/>
  <c r="U148" i="3"/>
  <c r="U160" i="3"/>
  <c r="U156" i="3"/>
  <c r="U144" i="3"/>
  <c r="U158" i="3"/>
  <c r="U157" i="3"/>
  <c r="U164" i="3"/>
  <c r="U159" i="3"/>
  <c r="U162" i="3"/>
  <c r="U168" i="3"/>
  <c r="U172" i="3"/>
  <c r="U161" i="3"/>
  <c r="U163" i="3"/>
  <c r="U166" i="3"/>
  <c r="U169" i="3"/>
  <c r="U167" i="3"/>
  <c r="U170" i="3"/>
  <c r="U165" i="3"/>
  <c r="U171" i="3"/>
  <c r="U174" i="3"/>
  <c r="U175" i="3"/>
  <c r="U183" i="3"/>
  <c r="U176" i="3"/>
  <c r="U178" i="3"/>
  <c r="U179" i="3"/>
  <c r="U181" i="3"/>
  <c r="U177" i="3"/>
  <c r="U173" i="3"/>
  <c r="U190" i="3"/>
  <c r="U184" i="3"/>
  <c r="U180" i="3"/>
  <c r="U186" i="3"/>
  <c r="U189" i="3"/>
  <c r="U188" i="3"/>
  <c r="U182" i="3"/>
  <c r="U185" i="3"/>
  <c r="U191" i="3"/>
  <c r="U187" i="3"/>
  <c r="U192" i="3"/>
  <c r="U193" i="3"/>
  <c r="U194" i="3"/>
  <c r="U196" i="3"/>
  <c r="U199" i="3"/>
  <c r="U197" i="3"/>
  <c r="U198" i="3"/>
  <c r="U195" i="3"/>
  <c r="U201" i="3"/>
  <c r="U207" i="3"/>
  <c r="U200" i="3"/>
  <c r="U208" i="3"/>
  <c r="U205" i="3"/>
  <c r="U206" i="3"/>
  <c r="U203" i="3"/>
  <c r="U204" i="3"/>
  <c r="U209" i="3"/>
  <c r="U210" i="3"/>
  <c r="U211" i="3"/>
  <c r="U202" i="3"/>
  <c r="U215" i="3"/>
  <c r="U214" i="3"/>
  <c r="U219" i="3"/>
  <c r="U212" i="3"/>
  <c r="U213" i="3"/>
  <c r="U216" i="3"/>
  <c r="U221" i="3"/>
  <c r="U218" i="3"/>
  <c r="U217" i="3"/>
  <c r="U224" i="3"/>
  <c r="U220" i="3"/>
  <c r="U223" i="3"/>
  <c r="U222" i="3"/>
  <c r="U225" i="3"/>
  <c r="U227" i="3"/>
  <c r="U228" i="3"/>
  <c r="U229" i="3"/>
  <c r="U226" i="3"/>
  <c r="U230" i="3"/>
  <c r="U231" i="3"/>
  <c r="U232" i="3"/>
  <c r="U233" i="3"/>
  <c r="U234" i="3"/>
  <c r="U235" i="3"/>
  <c r="U237" i="3"/>
  <c r="U236" i="3"/>
  <c r="U238" i="3"/>
  <c r="U239" i="3"/>
  <c r="U242" i="3"/>
  <c r="U247" i="3"/>
  <c r="U246" i="3"/>
  <c r="U241" i="3"/>
  <c r="U245" i="3"/>
  <c r="U240" i="3"/>
  <c r="U243" i="3"/>
  <c r="U244" i="3"/>
  <c r="U250" i="3"/>
  <c r="U251" i="3"/>
  <c r="U252" i="3"/>
  <c r="U248" i="3"/>
  <c r="U249" i="3"/>
  <c r="U255" i="3"/>
  <c r="U256" i="3"/>
  <c r="U254" i="3"/>
  <c r="U253" i="3"/>
  <c r="U258" i="3"/>
  <c r="U257" i="3"/>
  <c r="U259" i="3"/>
  <c r="U260" i="3"/>
  <c r="U261" i="3"/>
  <c r="U262" i="3"/>
  <c r="U263" i="3"/>
  <c r="U264" i="3"/>
  <c r="U266" i="3"/>
  <c r="U265" i="3"/>
  <c r="U267" i="3"/>
  <c r="U268" i="3"/>
  <c r="U270" i="3"/>
  <c r="U269" i="3"/>
  <c r="U271" i="3"/>
  <c r="U272" i="3"/>
  <c r="U273" i="3"/>
  <c r="U274" i="3"/>
  <c r="U276" i="3"/>
  <c r="U275" i="3"/>
  <c r="U277" i="3"/>
  <c r="U278" i="3"/>
  <c r="U281" i="3"/>
  <c r="U280" i="3"/>
  <c r="U279" i="3"/>
  <c r="U284" i="3"/>
  <c r="U282" i="3"/>
  <c r="U283" i="3"/>
  <c r="U289" i="3"/>
  <c r="U285" i="3"/>
  <c r="U288" i="3"/>
  <c r="U287" i="3"/>
  <c r="U286" i="3"/>
  <c r="U291" i="3"/>
  <c r="U293" i="3"/>
  <c r="U292" i="3"/>
  <c r="U290" i="3"/>
  <c r="U295" i="3"/>
  <c r="U294" i="3"/>
  <c r="U296" i="3"/>
  <c r="U297" i="3"/>
  <c r="U298" i="3"/>
  <c r="U299" i="3"/>
  <c r="U300" i="3"/>
  <c r="U301" i="3"/>
  <c r="U302" i="3"/>
  <c r="U305" i="3"/>
  <c r="U304" i="3"/>
  <c r="U303" i="3"/>
  <c r="U306" i="3"/>
  <c r="U308" i="3"/>
  <c r="U307" i="3"/>
  <c r="U311" i="3"/>
  <c r="U309" i="3"/>
  <c r="U310" i="3"/>
  <c r="U312" i="3"/>
  <c r="U313" i="3"/>
  <c r="U314" i="3"/>
  <c r="U315" i="3"/>
  <c r="U316" i="3"/>
  <c r="U317" i="3"/>
  <c r="U318" i="3"/>
  <c r="U322" i="3"/>
  <c r="U319" i="3"/>
  <c r="U320" i="3"/>
  <c r="U321" i="3"/>
  <c r="U323" i="3"/>
  <c r="U324" i="3"/>
  <c r="U325" i="3"/>
  <c r="U326" i="3"/>
  <c r="U327" i="3"/>
  <c r="U328" i="3"/>
  <c r="U330" i="3"/>
  <c r="U329" i="3"/>
  <c r="U332" i="3"/>
  <c r="U331" i="3"/>
  <c r="U333" i="3"/>
  <c r="U335" i="3"/>
  <c r="U334" i="3"/>
  <c r="U336" i="3"/>
  <c r="U337" i="3"/>
  <c r="U338" i="3"/>
  <c r="U339" i="3"/>
  <c r="U340" i="3"/>
  <c r="U341" i="3"/>
  <c r="U342" i="3"/>
  <c r="U343" i="3"/>
  <c r="U344" i="3"/>
  <c r="U345" i="3"/>
  <c r="U346" i="3"/>
  <c r="U347" i="3"/>
  <c r="U348" i="3"/>
  <c r="U349" i="3"/>
  <c r="U350" i="3"/>
  <c r="U352" i="3"/>
  <c r="U353" i="3"/>
  <c r="U351" i="3"/>
  <c r="U354" i="3"/>
  <c r="U355" i="3"/>
  <c r="U356" i="3"/>
  <c r="U357" i="3"/>
  <c r="U358" i="3"/>
  <c r="U359" i="3"/>
  <c r="U360" i="3"/>
  <c r="U361" i="3"/>
  <c r="U362" i="3"/>
  <c r="U363" i="3"/>
  <c r="U364" i="3"/>
  <c r="U2" i="3"/>
  <c r="AJ353" i="3"/>
  <c r="AJ337" i="3"/>
  <c r="AJ237" i="3"/>
  <c r="AJ308" i="3"/>
  <c r="AJ336" i="3"/>
  <c r="AJ157" i="3"/>
  <c r="AJ133" i="3"/>
  <c r="AJ140" i="3"/>
  <c r="AJ104" i="3"/>
  <c r="A3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61" i="7"/>
  <c r="A62" i="7"/>
  <c r="A63" i="7"/>
  <c r="A64" i="7"/>
  <c r="A65" i="7"/>
  <c r="A66" i="7"/>
  <c r="A67" i="7"/>
  <c r="A68" i="7"/>
  <c r="A69" i="7"/>
  <c r="A70" i="7"/>
  <c r="A71" i="7"/>
  <c r="A72" i="7"/>
  <c r="A73" i="7"/>
  <c r="A74" i="7"/>
  <c r="A75" i="7"/>
  <c r="A76" i="7"/>
  <c r="A77" i="7"/>
  <c r="A78" i="7"/>
  <c r="A79" i="7"/>
  <c r="A80" i="7"/>
  <c r="A81" i="7"/>
  <c r="A82" i="7"/>
  <c r="A83" i="7"/>
  <c r="A84" i="7"/>
  <c r="A85" i="7"/>
  <c r="A86" i="7"/>
  <c r="A87" i="7"/>
  <c r="A88" i="7"/>
  <c r="A89" i="7"/>
  <c r="A90" i="7"/>
  <c r="A91" i="7"/>
  <c r="A92" i="7"/>
  <c r="A93" i="7"/>
  <c r="A94" i="7"/>
  <c r="A95" i="7"/>
  <c r="A96" i="7"/>
  <c r="A97" i="7"/>
  <c r="A98" i="7"/>
  <c r="A99" i="7"/>
  <c r="A100" i="7"/>
  <c r="A101" i="7"/>
  <c r="A102" i="7"/>
  <c r="A103" i="7"/>
  <c r="A104" i="7"/>
  <c r="A105" i="7"/>
  <c r="A106" i="7"/>
  <c r="A107" i="7"/>
  <c r="A108" i="7"/>
  <c r="A109" i="7"/>
  <c r="A110" i="7"/>
  <c r="A111" i="7"/>
  <c r="A112" i="7"/>
  <c r="A113" i="7"/>
  <c r="A114" i="7"/>
  <c r="A115" i="7"/>
  <c r="A116" i="7"/>
  <c r="A117" i="7"/>
  <c r="A118" i="7"/>
  <c r="A119" i="7"/>
  <c r="A120" i="7"/>
  <c r="A121" i="7"/>
  <c r="A122" i="7"/>
  <c r="A123" i="7"/>
  <c r="A124" i="7"/>
  <c r="A125" i="7"/>
  <c r="A126" i="7"/>
  <c r="A127" i="7"/>
  <c r="A128" i="7"/>
  <c r="A129" i="7"/>
  <c r="A130" i="7"/>
  <c r="A131" i="7"/>
  <c r="A132" i="7"/>
  <c r="A133" i="7"/>
  <c r="A134" i="7"/>
  <c r="A135" i="7"/>
  <c r="A136" i="7"/>
  <c r="A137" i="7"/>
  <c r="A138" i="7"/>
  <c r="A139" i="7"/>
  <c r="A140" i="7"/>
  <c r="A141" i="7"/>
  <c r="A142" i="7"/>
  <c r="A143" i="7"/>
  <c r="A144" i="7"/>
  <c r="A145" i="7"/>
  <c r="A146" i="7"/>
  <c r="A147" i="7"/>
  <c r="A148" i="7"/>
  <c r="A149" i="7"/>
  <c r="A150" i="7"/>
  <c r="A151" i="7"/>
  <c r="A152" i="7"/>
  <c r="A153" i="7"/>
  <c r="A154" i="7"/>
  <c r="A155" i="7"/>
  <c r="A156" i="7"/>
  <c r="A157" i="7"/>
  <c r="A158" i="7"/>
  <c r="A159" i="7"/>
  <c r="A160" i="7"/>
  <c r="A161" i="7"/>
  <c r="A162" i="7"/>
  <c r="A163" i="7"/>
  <c r="A164" i="7"/>
  <c r="A165" i="7"/>
  <c r="A166" i="7"/>
  <c r="A167" i="7"/>
  <c r="A168" i="7"/>
  <c r="A169" i="7"/>
  <c r="A170" i="7"/>
  <c r="A171" i="7"/>
  <c r="A172" i="7"/>
  <c r="A173" i="7"/>
  <c r="A174" i="7"/>
  <c r="A175" i="7"/>
  <c r="A176" i="7"/>
  <c r="A177" i="7"/>
  <c r="A178" i="7"/>
  <c r="A179" i="7"/>
  <c r="A180" i="7"/>
  <c r="A181" i="7"/>
  <c r="A182" i="7"/>
  <c r="A183" i="7"/>
  <c r="A184" i="7"/>
  <c r="A185" i="7"/>
  <c r="A186" i="7"/>
  <c r="A187" i="7"/>
  <c r="A188" i="7"/>
  <c r="A189" i="7"/>
  <c r="A190" i="7"/>
  <c r="A191" i="7"/>
  <c r="A192" i="7"/>
  <c r="A193" i="7"/>
  <c r="A194" i="7"/>
  <c r="A195" i="7"/>
  <c r="A196" i="7"/>
  <c r="A197" i="7"/>
  <c r="A198" i="7"/>
  <c r="A199" i="7"/>
  <c r="A200" i="7"/>
  <c r="A201" i="7"/>
  <c r="A202" i="7"/>
  <c r="A203" i="7"/>
  <c r="A204" i="7"/>
  <c r="A205" i="7"/>
  <c r="A206" i="7"/>
  <c r="A207" i="7"/>
  <c r="A208" i="7"/>
  <c r="A209" i="7"/>
  <c r="A210" i="7"/>
  <c r="A211" i="7"/>
  <c r="A212" i="7"/>
  <c r="A213" i="7"/>
  <c r="A214" i="7"/>
  <c r="A215" i="7"/>
  <c r="A216" i="7"/>
  <c r="A217" i="7"/>
  <c r="A218" i="7"/>
  <c r="A219" i="7"/>
  <c r="A220" i="7"/>
  <c r="A221" i="7"/>
  <c r="A222" i="7"/>
  <c r="A223" i="7"/>
  <c r="A224" i="7"/>
  <c r="A225" i="7"/>
  <c r="A226" i="7"/>
  <c r="A227" i="7"/>
  <c r="A228" i="7"/>
  <c r="A229" i="7"/>
  <c r="A230" i="7"/>
  <c r="A231" i="7"/>
  <c r="A232" i="7"/>
  <c r="A233" i="7"/>
  <c r="A234" i="7"/>
  <c r="A235" i="7"/>
  <c r="A236" i="7"/>
  <c r="A237" i="7"/>
  <c r="A238" i="7"/>
  <c r="A239" i="7"/>
  <c r="A240" i="7"/>
  <c r="A241" i="7"/>
  <c r="A242" i="7"/>
  <c r="A243" i="7"/>
  <c r="A244" i="7"/>
  <c r="A245" i="7"/>
  <c r="A246" i="7"/>
  <c r="A247" i="7"/>
  <c r="A248" i="7"/>
  <c r="A249" i="7"/>
  <c r="A250" i="7"/>
  <c r="A251" i="7"/>
  <c r="A252" i="7"/>
  <c r="A253" i="7"/>
  <c r="A254" i="7"/>
  <c r="A255" i="7"/>
  <c r="A256" i="7"/>
  <c r="A257" i="7"/>
  <c r="A258" i="7"/>
  <c r="A259" i="7"/>
  <c r="A260" i="7"/>
  <c r="A261" i="7"/>
  <c r="A262" i="7"/>
  <c r="A263" i="7"/>
  <c r="A264" i="7"/>
  <c r="A265" i="7"/>
  <c r="A266" i="7"/>
  <c r="A267" i="7"/>
  <c r="A268" i="7"/>
  <c r="A269" i="7"/>
  <c r="A270" i="7"/>
  <c r="A271" i="7"/>
  <c r="A272" i="7"/>
  <c r="A273" i="7"/>
  <c r="A274" i="7"/>
  <c r="A275" i="7"/>
  <c r="A276" i="7"/>
  <c r="A277" i="7"/>
  <c r="A278" i="7"/>
  <c r="A279" i="7"/>
  <c r="A280" i="7"/>
  <c r="A281" i="7"/>
  <c r="A282" i="7"/>
  <c r="A283" i="7"/>
  <c r="A284" i="7"/>
  <c r="A285" i="7"/>
  <c r="A286" i="7"/>
  <c r="A287" i="7"/>
  <c r="A288" i="7"/>
  <c r="A289" i="7"/>
  <c r="A290" i="7"/>
  <c r="A291" i="7"/>
  <c r="A292" i="7"/>
  <c r="A293" i="7"/>
  <c r="A294" i="7"/>
  <c r="A295" i="7"/>
  <c r="A296" i="7"/>
  <c r="A297" i="7"/>
  <c r="A298" i="7"/>
  <c r="A299" i="7"/>
  <c r="A300" i="7"/>
  <c r="A301" i="7"/>
  <c r="A302" i="7"/>
  <c r="A303" i="7"/>
  <c r="A304" i="7"/>
  <c r="A305" i="7"/>
  <c r="A306" i="7"/>
  <c r="A307" i="7"/>
  <c r="A308" i="7"/>
  <c r="A309" i="7"/>
  <c r="A310" i="7"/>
  <c r="A311" i="7"/>
  <c r="A312" i="7"/>
  <c r="A313" i="7"/>
  <c r="A314" i="7"/>
  <c r="A315" i="7"/>
  <c r="A316" i="7"/>
  <c r="A317" i="7"/>
  <c r="A318" i="7"/>
  <c r="A319" i="7"/>
  <c r="A320" i="7"/>
  <c r="A321" i="7"/>
  <c r="A322" i="7"/>
  <c r="A323" i="7"/>
  <c r="A324" i="7"/>
  <c r="A325" i="7"/>
  <c r="A326" i="7"/>
  <c r="A327" i="7"/>
  <c r="A328" i="7"/>
  <c r="A329" i="7"/>
  <c r="A330" i="7"/>
  <c r="A331" i="7"/>
  <c r="A332" i="7"/>
  <c r="A333" i="7"/>
  <c r="A334" i="7"/>
  <c r="A335" i="7"/>
  <c r="A336" i="7"/>
  <c r="A337" i="7"/>
  <c r="A338" i="7"/>
  <c r="A339" i="7"/>
  <c r="A340" i="7"/>
  <c r="A341" i="7"/>
  <c r="A342" i="7"/>
  <c r="A343" i="7"/>
  <c r="A344" i="7"/>
  <c r="A345" i="7"/>
  <c r="A346" i="7"/>
  <c r="A347" i="7"/>
  <c r="A348" i="7"/>
  <c r="A349" i="7"/>
  <c r="A350" i="7"/>
  <c r="A351" i="7"/>
  <c r="A352" i="7"/>
  <c r="A353" i="7"/>
  <c r="A354" i="7"/>
  <c r="A355" i="7"/>
  <c r="A356" i="7"/>
  <c r="A357" i="7"/>
  <c r="A358" i="7"/>
  <c r="A359" i="7"/>
  <c r="A360" i="7"/>
  <c r="A361" i="7"/>
  <c r="A362" i="7"/>
  <c r="A363" i="7"/>
  <c r="A364" i="7"/>
  <c r="A2" i="7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A171" i="6"/>
  <c r="A172" i="6"/>
  <c r="A173" i="6"/>
  <c r="A174" i="6"/>
  <c r="A175" i="6"/>
  <c r="A176" i="6"/>
  <c r="A177" i="6"/>
  <c r="A178" i="6"/>
  <c r="A179" i="6"/>
  <c r="A180" i="6"/>
  <c r="A181" i="6"/>
  <c r="A182" i="6"/>
  <c r="A183" i="6"/>
  <c r="A184" i="6"/>
  <c r="A185" i="6"/>
  <c r="A186" i="6"/>
  <c r="A187" i="6"/>
  <c r="A188" i="6"/>
  <c r="A189" i="6"/>
  <c r="A190" i="6"/>
  <c r="A191" i="6"/>
  <c r="A192" i="6"/>
  <c r="A193" i="6"/>
  <c r="A194" i="6"/>
  <c r="A195" i="6"/>
  <c r="A196" i="6"/>
  <c r="A197" i="6"/>
  <c r="A198" i="6"/>
  <c r="A199" i="6"/>
  <c r="A200" i="6"/>
  <c r="A201" i="6"/>
  <c r="A202" i="6"/>
  <c r="A203" i="6"/>
  <c r="A204" i="6"/>
  <c r="A205" i="6"/>
  <c r="A206" i="6"/>
  <c r="A207" i="6"/>
  <c r="A208" i="6"/>
  <c r="A209" i="6"/>
  <c r="A210" i="6"/>
  <c r="A211" i="6"/>
  <c r="A212" i="6"/>
  <c r="A213" i="6"/>
  <c r="A214" i="6"/>
  <c r="A215" i="6"/>
  <c r="A216" i="6"/>
  <c r="A217" i="6"/>
  <c r="A218" i="6"/>
  <c r="A219" i="6"/>
  <c r="A220" i="6"/>
  <c r="A221" i="6"/>
  <c r="A222" i="6"/>
  <c r="A223" i="6"/>
  <c r="A224" i="6"/>
  <c r="A225" i="6"/>
  <c r="A226" i="6"/>
  <c r="A227" i="6"/>
  <c r="A228" i="6"/>
  <c r="A229" i="6"/>
  <c r="A230" i="6"/>
  <c r="A231" i="6"/>
  <c r="A232" i="6"/>
  <c r="A233" i="6"/>
  <c r="A234" i="6"/>
  <c r="A235" i="6"/>
  <c r="A236" i="6"/>
  <c r="A237" i="6"/>
  <c r="A238" i="6"/>
  <c r="A239" i="6"/>
  <c r="A240" i="6"/>
  <c r="A241" i="6"/>
  <c r="A242" i="6"/>
  <c r="A243" i="6"/>
  <c r="A244" i="6"/>
  <c r="A245" i="6"/>
  <c r="A246" i="6"/>
  <c r="A247" i="6"/>
  <c r="A248" i="6"/>
  <c r="A249" i="6"/>
  <c r="A250" i="6"/>
  <c r="A251" i="6"/>
  <c r="A252" i="6"/>
  <c r="A253" i="6"/>
  <c r="A254" i="6"/>
  <c r="A255" i="6"/>
  <c r="A256" i="6"/>
  <c r="A257" i="6"/>
  <c r="A258" i="6"/>
  <c r="A259" i="6"/>
  <c r="A260" i="6"/>
  <c r="A261" i="6"/>
  <c r="A262" i="6"/>
  <c r="A263" i="6"/>
  <c r="A264" i="6"/>
  <c r="A265" i="6"/>
  <c r="A266" i="6"/>
  <c r="A267" i="6"/>
  <c r="A268" i="6"/>
  <c r="A269" i="6"/>
  <c r="A270" i="6"/>
  <c r="A271" i="6"/>
  <c r="A272" i="6"/>
  <c r="A273" i="6"/>
  <c r="A274" i="6"/>
  <c r="A275" i="6"/>
  <c r="A276" i="6"/>
  <c r="A277" i="6"/>
  <c r="A278" i="6"/>
  <c r="A279" i="6"/>
  <c r="A280" i="6"/>
  <c r="A281" i="6"/>
  <c r="A282" i="6"/>
  <c r="A283" i="6"/>
  <c r="A284" i="6"/>
  <c r="A285" i="6"/>
  <c r="A286" i="6"/>
  <c r="A287" i="6"/>
  <c r="A288" i="6"/>
  <c r="A289" i="6"/>
  <c r="A290" i="6"/>
  <c r="A291" i="6"/>
  <c r="A292" i="6"/>
  <c r="A293" i="6"/>
  <c r="A294" i="6"/>
  <c r="A295" i="6"/>
  <c r="A296" i="6"/>
  <c r="A297" i="6"/>
  <c r="A298" i="6"/>
  <c r="A299" i="6"/>
  <c r="A300" i="6"/>
  <c r="A301" i="6"/>
  <c r="A302" i="6"/>
  <c r="A303" i="6"/>
  <c r="A304" i="6"/>
  <c r="A305" i="6"/>
  <c r="A306" i="6"/>
  <c r="A307" i="6"/>
  <c r="A308" i="6"/>
  <c r="A309" i="6"/>
  <c r="A310" i="6"/>
  <c r="A311" i="6"/>
  <c r="A312" i="6"/>
  <c r="A313" i="6"/>
  <c r="A314" i="6"/>
  <c r="A315" i="6"/>
  <c r="A316" i="6"/>
  <c r="A317" i="6"/>
  <c r="A318" i="6"/>
  <c r="A319" i="6"/>
  <c r="A320" i="6"/>
  <c r="A321" i="6"/>
  <c r="A322" i="6"/>
  <c r="A323" i="6"/>
  <c r="A324" i="6"/>
  <c r="A325" i="6"/>
  <c r="A326" i="6"/>
  <c r="A327" i="6"/>
  <c r="A328" i="6"/>
  <c r="A329" i="6"/>
  <c r="A330" i="6"/>
  <c r="A331" i="6"/>
  <c r="A332" i="6"/>
  <c r="A333" i="6"/>
  <c r="A334" i="6"/>
  <c r="A335" i="6"/>
  <c r="A336" i="6"/>
  <c r="A337" i="6"/>
  <c r="A338" i="6"/>
  <c r="A339" i="6"/>
  <c r="A340" i="6"/>
  <c r="A341" i="6"/>
  <c r="A342" i="6"/>
  <c r="A343" i="6"/>
  <c r="A344" i="6"/>
  <c r="A345" i="6"/>
  <c r="A346" i="6"/>
  <c r="A347" i="6"/>
  <c r="A348" i="6"/>
  <c r="A349" i="6"/>
  <c r="A350" i="6"/>
  <c r="A351" i="6"/>
  <c r="A352" i="6"/>
  <c r="A353" i="6"/>
  <c r="A354" i="6"/>
  <c r="A355" i="6"/>
  <c r="A356" i="6"/>
  <c r="A357" i="6"/>
  <c r="A358" i="6"/>
  <c r="A359" i="6"/>
  <c r="A360" i="6"/>
  <c r="A361" i="6"/>
  <c r="A362" i="6"/>
  <c r="A363" i="6"/>
  <c r="A364" i="6"/>
  <c r="A2" i="6"/>
  <c r="M4" i="4"/>
  <c r="M23" i="4"/>
  <c r="M6" i="4"/>
  <c r="M47" i="4"/>
  <c r="M46" i="4"/>
  <c r="M5" i="4"/>
  <c r="M8" i="4"/>
  <c r="M12" i="4"/>
  <c r="M37" i="4"/>
  <c r="M15" i="4"/>
  <c r="M39" i="4"/>
  <c r="M18" i="4"/>
  <c r="M40" i="4"/>
  <c r="M41" i="4"/>
  <c r="M73" i="4"/>
  <c r="M33" i="4"/>
  <c r="M7" i="4"/>
  <c r="M22" i="4"/>
  <c r="M20" i="4"/>
  <c r="M27" i="4"/>
  <c r="M3" i="4"/>
  <c r="M2" i="4"/>
  <c r="M24" i="4"/>
  <c r="M9" i="4"/>
  <c r="M69" i="4"/>
  <c r="M17" i="4"/>
  <c r="M49" i="4"/>
  <c r="M125" i="4"/>
  <c r="M80" i="4"/>
  <c r="M10" i="4"/>
  <c r="M54" i="4"/>
  <c r="M21" i="4"/>
  <c r="M108" i="4"/>
  <c r="M38" i="4"/>
  <c r="M52" i="4"/>
  <c r="M96" i="4"/>
  <c r="M75" i="4"/>
  <c r="M66" i="4"/>
  <c r="M53" i="4"/>
  <c r="M59" i="4"/>
  <c r="M76" i="4"/>
  <c r="M13" i="4"/>
  <c r="M72" i="4"/>
  <c r="M32" i="4"/>
  <c r="M61" i="4"/>
  <c r="M43" i="4"/>
  <c r="M88" i="4"/>
  <c r="M100" i="4"/>
  <c r="M79" i="4"/>
  <c r="M44" i="4"/>
  <c r="M81" i="4"/>
  <c r="M29" i="4"/>
  <c r="M14" i="4"/>
  <c r="M36" i="4"/>
  <c r="M207" i="4"/>
  <c r="M106" i="4"/>
  <c r="M34" i="4"/>
  <c r="M144" i="4"/>
  <c r="M19" i="4"/>
  <c r="M28" i="4"/>
  <c r="M174" i="4"/>
  <c r="M112" i="4"/>
  <c r="M133" i="4"/>
  <c r="M25" i="4"/>
  <c r="M107" i="4"/>
  <c r="M77" i="4"/>
  <c r="M70" i="4"/>
  <c r="M105" i="4"/>
  <c r="M139" i="4"/>
  <c r="M35" i="4"/>
  <c r="M90" i="4"/>
  <c r="M175" i="4"/>
  <c r="M115" i="4"/>
  <c r="M83" i="4"/>
  <c r="M124" i="4"/>
  <c r="M48" i="4"/>
  <c r="M45" i="4"/>
  <c r="M30" i="4"/>
  <c r="M55" i="4"/>
  <c r="M122" i="4"/>
  <c r="M11" i="4"/>
  <c r="M85" i="4"/>
  <c r="M62" i="4"/>
  <c r="M26" i="4"/>
  <c r="M63" i="4"/>
  <c r="M68" i="4"/>
  <c r="M58" i="4"/>
  <c r="M266" i="4"/>
  <c r="M31" i="4"/>
  <c r="M64" i="4"/>
  <c r="M171" i="4"/>
  <c r="M94" i="4"/>
  <c r="M246" i="4"/>
  <c r="M141" i="4"/>
  <c r="M51" i="4"/>
  <c r="M109" i="4"/>
  <c r="M195" i="4"/>
  <c r="M217" i="4"/>
  <c r="M56" i="4"/>
  <c r="M78" i="4"/>
  <c r="M57" i="4"/>
  <c r="M67" i="4"/>
  <c r="M148" i="4"/>
  <c r="M121" i="4"/>
  <c r="M74" i="4"/>
  <c r="M260" i="4"/>
  <c r="M71" i="4"/>
  <c r="M200" i="4"/>
  <c r="M113" i="4"/>
  <c r="M149" i="4"/>
  <c r="M140" i="4"/>
  <c r="M168" i="4"/>
  <c r="M87" i="4"/>
  <c r="M169" i="4"/>
  <c r="M99" i="4"/>
  <c r="M182" i="4"/>
  <c r="M82" i="4"/>
  <c r="M137" i="4"/>
  <c r="M197" i="4"/>
  <c r="M130" i="4"/>
  <c r="M103" i="4"/>
  <c r="M95" i="4"/>
  <c r="M101" i="4"/>
  <c r="M143" i="4"/>
  <c r="M104" i="4"/>
  <c r="M253" i="4"/>
  <c r="M216" i="4"/>
  <c r="M156" i="4"/>
  <c r="M172" i="4"/>
  <c r="M123" i="4"/>
  <c r="M221" i="4"/>
  <c r="M251" i="4"/>
  <c r="M206" i="4"/>
  <c r="M255" i="4"/>
  <c r="M192" i="4"/>
  <c r="M128" i="4"/>
  <c r="M117" i="4"/>
  <c r="M146" i="4"/>
  <c r="M181" i="4"/>
  <c r="M177" i="4"/>
  <c r="M118" i="4"/>
  <c r="M153" i="4"/>
  <c r="M126" i="4"/>
  <c r="M86" i="4"/>
  <c r="M92" i="4"/>
  <c r="M270" i="4"/>
  <c r="M135" i="4"/>
  <c r="M60" i="4"/>
  <c r="M189" i="4"/>
  <c r="M185" i="4"/>
  <c r="M150" i="4"/>
  <c r="M211" i="4"/>
  <c r="M42" i="4"/>
  <c r="M102" i="4"/>
  <c r="M186" i="4"/>
  <c r="M162" i="4"/>
  <c r="M274" i="4"/>
  <c r="M158" i="4"/>
  <c r="M235" i="4"/>
  <c r="M239" i="4"/>
  <c r="M116" i="4"/>
  <c r="M283" i="4"/>
  <c r="M131" i="4"/>
  <c r="M222" i="4"/>
  <c r="M127" i="4"/>
  <c r="M132" i="4"/>
  <c r="M142" i="4"/>
  <c r="M279" i="4"/>
  <c r="M114" i="4"/>
  <c r="M166" i="4"/>
  <c r="M219" i="4"/>
  <c r="M183" i="4"/>
  <c r="M259" i="4"/>
  <c r="M97" i="4"/>
  <c r="M236" i="4"/>
  <c r="M152" i="4"/>
  <c r="M305" i="4"/>
  <c r="M157" i="4"/>
  <c r="M325" i="4"/>
  <c r="M160" i="4"/>
  <c r="M315" i="4"/>
  <c r="M231" i="4"/>
  <c r="M138" i="4"/>
  <c r="M233" i="4"/>
  <c r="M155" i="4"/>
  <c r="M147" i="4"/>
  <c r="M50" i="4"/>
  <c r="M257" i="4"/>
  <c r="M98" i="4"/>
  <c r="M193" i="4"/>
  <c r="M129" i="4"/>
  <c r="M248" i="4"/>
  <c r="M120" i="4"/>
  <c r="M209" i="4"/>
  <c r="M205" i="4"/>
  <c r="M308" i="4"/>
  <c r="M136" i="4"/>
  <c r="M159" i="4"/>
  <c r="M176" i="4"/>
  <c r="M269" i="4"/>
  <c r="M93" i="4"/>
  <c r="M297" i="4"/>
  <c r="M254" i="4"/>
  <c r="M163" i="4"/>
  <c r="M249" i="4"/>
  <c r="M234" i="4"/>
  <c r="M256" i="4"/>
  <c r="M288" i="4"/>
  <c r="M278" i="4"/>
  <c r="M199" i="4"/>
  <c r="M258" i="4"/>
  <c r="M265" i="4"/>
  <c r="M84" i="4"/>
  <c r="M89" i="4"/>
  <c r="M232" i="4"/>
  <c r="M229" i="4"/>
  <c r="M244" i="4"/>
  <c r="M184" i="4"/>
  <c r="M250" i="4"/>
  <c r="M201" i="4"/>
  <c r="M242" i="4"/>
  <c r="M145" i="4"/>
  <c r="M187" i="4"/>
  <c r="M154" i="4"/>
  <c r="M237" i="4"/>
  <c r="M223" i="4"/>
  <c r="M220" i="4"/>
  <c r="M290" i="4"/>
  <c r="M190" i="4"/>
  <c r="M275" i="4"/>
  <c r="M110" i="4"/>
  <c r="M287" i="4"/>
  <c r="M301" i="4"/>
  <c r="M111" i="4"/>
  <c r="M303" i="4"/>
  <c r="M91" i="4"/>
  <c r="M280" i="4"/>
  <c r="M194" i="4"/>
  <c r="M198" i="4"/>
  <c r="M252" i="4"/>
  <c r="M215" i="4"/>
  <c r="M319" i="4"/>
  <c r="M277" i="4"/>
  <c r="M65" i="4"/>
  <c r="M134" i="4"/>
  <c r="M227" i="4"/>
  <c r="M119" i="4"/>
  <c r="M161" i="4"/>
  <c r="M317" i="4"/>
  <c r="M331" i="4"/>
  <c r="M271" i="4"/>
  <c r="M273" i="4"/>
  <c r="M245" i="4"/>
  <c r="M351" i="4"/>
  <c r="M165" i="4"/>
  <c r="M218" i="4"/>
  <c r="M247" i="4"/>
  <c r="M188" i="4"/>
  <c r="M241" i="4"/>
  <c r="M224" i="4"/>
  <c r="M312" i="4"/>
  <c r="M295" i="4"/>
  <c r="M164" i="4"/>
  <c r="M203" i="4"/>
  <c r="M341" i="4"/>
  <c r="M327" i="4"/>
  <c r="M299" i="4"/>
  <c r="M262" i="4"/>
  <c r="M289" i="4"/>
  <c r="M167" i="4"/>
  <c r="M324" i="4"/>
  <c r="M170" i="4"/>
  <c r="M268" i="4"/>
  <c r="M276" i="4"/>
  <c r="M298" i="4"/>
  <c r="M243" i="4"/>
  <c r="M313" i="4"/>
  <c r="M282" i="4"/>
  <c r="M263" i="4"/>
  <c r="M225" i="4"/>
  <c r="M204" i="4"/>
  <c r="M300" i="4"/>
  <c r="M344" i="4"/>
  <c r="M296" i="4"/>
  <c r="M212" i="4"/>
  <c r="M316" i="4"/>
  <c r="M329" i="4"/>
  <c r="M335" i="4"/>
  <c r="M281" i="4"/>
  <c r="M334" i="4"/>
  <c r="M196" i="4"/>
  <c r="M272" i="4"/>
  <c r="M311" i="4"/>
  <c r="M210" i="4"/>
  <c r="M314" i="4"/>
  <c r="M291" i="4"/>
  <c r="M180" i="4"/>
  <c r="M178" i="4"/>
  <c r="M309" i="4"/>
  <c r="M293" i="4"/>
  <c r="M326" i="4"/>
  <c r="M151" i="4"/>
  <c r="M292" i="4"/>
  <c r="M306" i="4"/>
  <c r="M214" i="4"/>
  <c r="M320" i="4"/>
  <c r="M347" i="4"/>
  <c r="M336" i="4"/>
  <c r="M173" i="4"/>
  <c r="M354" i="4"/>
  <c r="M230" i="4"/>
  <c r="M228" i="4"/>
  <c r="M267" i="4"/>
  <c r="M202" i="4"/>
  <c r="M208" i="4"/>
  <c r="M179" i="4"/>
  <c r="M286" i="4"/>
  <c r="M340" i="4"/>
  <c r="M304" i="4"/>
  <c r="M213" i="4"/>
  <c r="M352" i="4"/>
  <c r="M191" i="4"/>
  <c r="M343" i="4"/>
  <c r="M240" i="4"/>
  <c r="M302" i="4"/>
  <c r="M338" i="4"/>
  <c r="M284" i="4"/>
  <c r="M350" i="4"/>
  <c r="M339" i="4"/>
  <c r="M318" i="4"/>
  <c r="M328" i="4"/>
  <c r="M323" i="4"/>
  <c r="M349" i="4"/>
  <c r="M264" i="4"/>
  <c r="M345" i="4"/>
  <c r="M342" i="4"/>
  <c r="M360" i="4"/>
  <c r="M294" i="4"/>
  <c r="M285" i="4"/>
  <c r="M226" i="4"/>
  <c r="M321" i="4"/>
  <c r="M358" i="4"/>
  <c r="M261" i="4"/>
  <c r="M322" i="4"/>
  <c r="M310" i="4"/>
  <c r="M353" i="4"/>
  <c r="M337" i="4"/>
  <c r="M355" i="4"/>
  <c r="M307" i="4"/>
  <c r="M332" i="4"/>
  <c r="M357" i="4"/>
  <c r="M348" i="4"/>
  <c r="M359" i="4"/>
  <c r="M330" i="4"/>
  <c r="M238" i="4"/>
  <c r="M362" i="4"/>
  <c r="M346" i="4"/>
  <c r="M333" i="4"/>
  <c r="M356" i="4"/>
  <c r="M361" i="4"/>
  <c r="M364" i="4"/>
  <c r="M363" i="4"/>
  <c r="M16" i="4"/>
  <c r="B364" i="5"/>
  <c r="B363" i="5"/>
  <c r="B362" i="5"/>
  <c r="B361" i="5"/>
  <c r="B360" i="5"/>
  <c r="B359" i="5"/>
  <c r="B358" i="5"/>
  <c r="B357" i="5"/>
  <c r="B356" i="5"/>
  <c r="B355" i="5"/>
  <c r="B354" i="5"/>
  <c r="B353" i="5"/>
  <c r="B352" i="5"/>
  <c r="B351" i="5"/>
  <c r="B350" i="5"/>
  <c r="B349" i="5"/>
  <c r="B348" i="5"/>
  <c r="B347" i="5"/>
  <c r="B346" i="5"/>
  <c r="B345" i="5"/>
  <c r="B344" i="5"/>
  <c r="B343" i="5"/>
  <c r="B342" i="5"/>
  <c r="B341" i="5"/>
  <c r="B340" i="5"/>
  <c r="B339" i="5"/>
  <c r="B338" i="5"/>
  <c r="B337" i="5"/>
  <c r="B336" i="5"/>
  <c r="B335" i="5"/>
  <c r="B334" i="5"/>
  <c r="B333" i="5"/>
  <c r="B332" i="5"/>
  <c r="B331" i="5"/>
  <c r="B330" i="5"/>
  <c r="B329" i="5"/>
  <c r="B328" i="5"/>
  <c r="B327" i="5"/>
  <c r="B326" i="5"/>
  <c r="B325" i="5"/>
  <c r="B324" i="5"/>
  <c r="B323" i="5"/>
  <c r="B322" i="5"/>
  <c r="B321" i="5"/>
  <c r="B320" i="5"/>
  <c r="B319" i="5"/>
  <c r="B318" i="5"/>
  <c r="B317" i="5"/>
  <c r="B316" i="5"/>
  <c r="B315" i="5"/>
  <c r="B314" i="5"/>
  <c r="B313" i="5"/>
  <c r="B312" i="5"/>
  <c r="B311" i="5"/>
  <c r="B310" i="5"/>
  <c r="B309" i="5"/>
  <c r="B308" i="5"/>
  <c r="B307" i="5"/>
  <c r="B306" i="5"/>
  <c r="B305" i="5"/>
  <c r="B304" i="5"/>
  <c r="B303" i="5"/>
  <c r="B302" i="5"/>
  <c r="B301" i="5"/>
  <c r="B300" i="5"/>
  <c r="B299" i="5"/>
  <c r="B298" i="5"/>
  <c r="B297" i="5"/>
  <c r="B296" i="5"/>
  <c r="B295" i="5"/>
  <c r="B294" i="5"/>
  <c r="B293" i="5"/>
  <c r="B292" i="5"/>
  <c r="B291" i="5"/>
  <c r="B290" i="5"/>
  <c r="B289" i="5"/>
  <c r="B288" i="5"/>
  <c r="B287" i="5"/>
  <c r="B286" i="5"/>
  <c r="B285" i="5"/>
  <c r="B284" i="5"/>
  <c r="B283" i="5"/>
  <c r="B282" i="5"/>
  <c r="B281" i="5"/>
  <c r="B280" i="5"/>
  <c r="B279" i="5"/>
  <c r="B278" i="5"/>
  <c r="B277" i="5"/>
  <c r="B276" i="5"/>
  <c r="B275" i="5"/>
  <c r="B274" i="5"/>
  <c r="B273" i="5"/>
  <c r="B272" i="5"/>
  <c r="B271" i="5"/>
  <c r="B270" i="5"/>
  <c r="B269" i="5"/>
  <c r="B268" i="5"/>
  <c r="B267" i="5"/>
  <c r="B266" i="5"/>
  <c r="B265" i="5"/>
  <c r="B264" i="5"/>
  <c r="B263" i="5"/>
  <c r="B262" i="5"/>
  <c r="B261" i="5"/>
  <c r="B260" i="5"/>
  <c r="B259" i="5"/>
  <c r="B258" i="5"/>
  <c r="B257" i="5"/>
  <c r="B256" i="5"/>
  <c r="B255" i="5"/>
  <c r="B254" i="5"/>
  <c r="B253" i="5"/>
  <c r="B252" i="5"/>
  <c r="B251" i="5"/>
  <c r="B250" i="5"/>
  <c r="B249" i="5"/>
  <c r="B248" i="5"/>
  <c r="B247" i="5"/>
  <c r="B246" i="5"/>
  <c r="B245" i="5"/>
  <c r="B244" i="5"/>
  <c r="B243" i="5"/>
  <c r="B242" i="5"/>
  <c r="B241" i="5"/>
  <c r="B240" i="5"/>
  <c r="B239" i="5"/>
  <c r="B238" i="5"/>
  <c r="B237" i="5"/>
  <c r="B236" i="5"/>
  <c r="B235" i="5"/>
  <c r="B234" i="5"/>
  <c r="B233" i="5"/>
  <c r="B232" i="5"/>
  <c r="B231" i="5"/>
  <c r="B230" i="5"/>
  <c r="B229" i="5"/>
  <c r="B228" i="5"/>
  <c r="B227" i="5"/>
  <c r="B226" i="5"/>
  <c r="B225" i="5"/>
  <c r="B224" i="5"/>
  <c r="B223" i="5"/>
  <c r="B222" i="5"/>
  <c r="B221" i="5"/>
  <c r="B220" i="5"/>
  <c r="B219" i="5"/>
  <c r="B218" i="5"/>
  <c r="B217" i="5"/>
  <c r="B216" i="5"/>
  <c r="B215" i="5"/>
  <c r="B214" i="5"/>
  <c r="B213" i="5"/>
  <c r="B212" i="5"/>
  <c r="B211" i="5"/>
  <c r="B210" i="5"/>
  <c r="B209" i="5"/>
  <c r="B208" i="5"/>
  <c r="B207" i="5"/>
  <c r="B206" i="5"/>
  <c r="B205" i="5"/>
  <c r="B204" i="5"/>
  <c r="B203" i="5"/>
  <c r="B202" i="5"/>
  <c r="B201" i="5"/>
  <c r="B200" i="5"/>
  <c r="B199" i="5"/>
  <c r="B198" i="5"/>
  <c r="B197" i="5"/>
  <c r="B196" i="5"/>
  <c r="B195" i="5"/>
  <c r="B194" i="5"/>
  <c r="B193" i="5"/>
  <c r="B192" i="5"/>
  <c r="B191" i="5"/>
  <c r="B190" i="5"/>
  <c r="B189" i="5"/>
  <c r="B188" i="5"/>
  <c r="B187" i="5"/>
  <c r="B186" i="5"/>
  <c r="B185" i="5"/>
  <c r="B184" i="5"/>
  <c r="B183" i="5"/>
  <c r="B182" i="5"/>
  <c r="B181" i="5"/>
  <c r="B180" i="5"/>
  <c r="B179" i="5"/>
  <c r="B178" i="5"/>
  <c r="B177" i="5"/>
  <c r="B176" i="5"/>
  <c r="B175" i="5"/>
  <c r="B174" i="5"/>
  <c r="B173" i="5"/>
  <c r="B172" i="5"/>
  <c r="B171" i="5"/>
  <c r="B170" i="5"/>
  <c r="B169" i="5"/>
  <c r="B168" i="5"/>
  <c r="B167" i="5"/>
  <c r="B166" i="5"/>
  <c r="B165" i="5"/>
  <c r="B164" i="5"/>
  <c r="B163" i="5"/>
  <c r="B162" i="5"/>
  <c r="B161" i="5"/>
  <c r="B160" i="5"/>
  <c r="B159" i="5"/>
  <c r="B158" i="5"/>
  <c r="B157" i="5"/>
  <c r="B156" i="5"/>
  <c r="B155" i="5"/>
  <c r="B154" i="5"/>
  <c r="B153" i="5"/>
  <c r="B152" i="5"/>
  <c r="B151" i="5"/>
  <c r="B150" i="5"/>
  <c r="B149" i="5"/>
  <c r="B148" i="5"/>
  <c r="B147" i="5"/>
  <c r="B146" i="5"/>
  <c r="B145" i="5"/>
  <c r="B144" i="5"/>
  <c r="B143" i="5"/>
  <c r="B142" i="5"/>
  <c r="B141" i="5"/>
  <c r="B140" i="5"/>
  <c r="B139" i="5"/>
  <c r="B138" i="5"/>
  <c r="B137" i="5"/>
  <c r="B136" i="5"/>
  <c r="B135" i="5"/>
  <c r="B134" i="5"/>
  <c r="B133" i="5"/>
  <c r="B132" i="5"/>
  <c r="B131" i="5"/>
  <c r="B130" i="5"/>
  <c r="B129" i="5"/>
  <c r="B128" i="5"/>
  <c r="B127" i="5"/>
  <c r="B126" i="5"/>
  <c r="B125" i="5"/>
  <c r="B124" i="5"/>
  <c r="B123" i="5"/>
  <c r="B122" i="5"/>
  <c r="B121" i="5"/>
  <c r="B120" i="5"/>
  <c r="B119" i="5"/>
  <c r="B118" i="5"/>
  <c r="B117" i="5"/>
  <c r="B116" i="5"/>
  <c r="B115" i="5"/>
  <c r="B114" i="5"/>
  <c r="B113" i="5"/>
  <c r="B112" i="5"/>
  <c r="B111" i="5"/>
  <c r="B110" i="5"/>
  <c r="B109" i="5"/>
  <c r="B108" i="5"/>
  <c r="B107" i="5"/>
  <c r="B106" i="5"/>
  <c r="B105" i="5"/>
  <c r="B104" i="5"/>
  <c r="B103" i="5"/>
  <c r="B102" i="5"/>
  <c r="B101" i="5"/>
  <c r="B100" i="5"/>
  <c r="B99" i="5"/>
  <c r="B98" i="5"/>
  <c r="B97" i="5"/>
  <c r="B96" i="5"/>
  <c r="B95" i="5"/>
  <c r="B94" i="5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2" i="4"/>
  <c r="AO364" i="3"/>
  <c r="AS364" i="3" s="1"/>
  <c r="AX364" i="3" s="1"/>
  <c r="AC364" i="3"/>
  <c r="AO363" i="3"/>
  <c r="AS363" i="3" s="1"/>
  <c r="AX363" i="3" s="1"/>
  <c r="AC363" i="3"/>
  <c r="AO362" i="3"/>
  <c r="AS362" i="3" s="1"/>
  <c r="AX362" i="3" s="1"/>
  <c r="AC362" i="3"/>
  <c r="AO361" i="3"/>
  <c r="AS361" i="3" s="1"/>
  <c r="AX361" i="3" s="1"/>
  <c r="AC361" i="3"/>
  <c r="AO360" i="3"/>
  <c r="AS360" i="3" s="1"/>
  <c r="AX360" i="3" s="1"/>
  <c r="AC360" i="3"/>
  <c r="AO359" i="3"/>
  <c r="AS359" i="3" s="1"/>
  <c r="AX359" i="3" s="1"/>
  <c r="AC359" i="3"/>
  <c r="AO358" i="3"/>
  <c r="AS358" i="3" s="1"/>
  <c r="AX358" i="3" s="1"/>
  <c r="AC358" i="3"/>
  <c r="AO357" i="3"/>
  <c r="AS357" i="3" s="1"/>
  <c r="AX357" i="3" s="1"/>
  <c r="AC357" i="3"/>
  <c r="AO356" i="3"/>
  <c r="AS356" i="3" s="1"/>
  <c r="AX356" i="3" s="1"/>
  <c r="AC356" i="3"/>
  <c r="AO355" i="3"/>
  <c r="AS355" i="3" s="1"/>
  <c r="AX355" i="3" s="1"/>
  <c r="AC355" i="3"/>
  <c r="AO354" i="3"/>
  <c r="AS354" i="3" s="1"/>
  <c r="AX354" i="3" s="1"/>
  <c r="AC354" i="3"/>
  <c r="AO351" i="3"/>
  <c r="AS351" i="3" s="1"/>
  <c r="AX351" i="3" s="1"/>
  <c r="AC351" i="3"/>
  <c r="AO352" i="3"/>
  <c r="AS352" i="3" s="1"/>
  <c r="AX352" i="3" s="1"/>
  <c r="AC352" i="3"/>
  <c r="AO353" i="3"/>
  <c r="AS353" i="3" s="1"/>
  <c r="AX353" i="3" s="1"/>
  <c r="AC353" i="3"/>
  <c r="AO350" i="3"/>
  <c r="AS350" i="3" s="1"/>
  <c r="AX350" i="3" s="1"/>
  <c r="AC350" i="3"/>
  <c r="AO349" i="3"/>
  <c r="AS349" i="3" s="1"/>
  <c r="AX349" i="3" s="1"/>
  <c r="AC349" i="3"/>
  <c r="AO348" i="3"/>
  <c r="AS348" i="3" s="1"/>
  <c r="AX348" i="3" s="1"/>
  <c r="AC348" i="3"/>
  <c r="AO347" i="3"/>
  <c r="AS347" i="3" s="1"/>
  <c r="AX347" i="3" s="1"/>
  <c r="AC347" i="3"/>
  <c r="AO346" i="3"/>
  <c r="AS346" i="3" s="1"/>
  <c r="AX346" i="3" s="1"/>
  <c r="AC346" i="3"/>
  <c r="AO345" i="3"/>
  <c r="AS345" i="3" s="1"/>
  <c r="AX345" i="3" s="1"/>
  <c r="AC345" i="3"/>
  <c r="AO344" i="3"/>
  <c r="AS344" i="3" s="1"/>
  <c r="AX344" i="3" s="1"/>
  <c r="AC344" i="3"/>
  <c r="AO343" i="3"/>
  <c r="AS343" i="3" s="1"/>
  <c r="AX343" i="3" s="1"/>
  <c r="AC343" i="3"/>
  <c r="AO342" i="3"/>
  <c r="AS342" i="3" s="1"/>
  <c r="AX342" i="3" s="1"/>
  <c r="AC342" i="3"/>
  <c r="AO341" i="3"/>
  <c r="AS341" i="3" s="1"/>
  <c r="AX341" i="3" s="1"/>
  <c r="AC341" i="3"/>
  <c r="AO340" i="3"/>
  <c r="AS340" i="3" s="1"/>
  <c r="AX340" i="3" s="1"/>
  <c r="AC340" i="3"/>
  <c r="AO339" i="3"/>
  <c r="AS339" i="3" s="1"/>
  <c r="AX339" i="3" s="1"/>
  <c r="AC339" i="3"/>
  <c r="AO338" i="3"/>
  <c r="AS338" i="3" s="1"/>
  <c r="AX338" i="3" s="1"/>
  <c r="AC338" i="3"/>
  <c r="AO337" i="3"/>
  <c r="AS337" i="3" s="1"/>
  <c r="AX337" i="3" s="1"/>
  <c r="AC337" i="3"/>
  <c r="AO336" i="3"/>
  <c r="AS336" i="3" s="1"/>
  <c r="AX336" i="3" s="1"/>
  <c r="AC336" i="3"/>
  <c r="AO335" i="3"/>
  <c r="AS335" i="3" s="1"/>
  <c r="AX335" i="3" s="1"/>
  <c r="AC335" i="3"/>
  <c r="AO334" i="3"/>
  <c r="AS334" i="3" s="1"/>
  <c r="AX334" i="3" s="1"/>
  <c r="AC334" i="3"/>
  <c r="AO333" i="3"/>
  <c r="AS333" i="3" s="1"/>
  <c r="AX333" i="3" s="1"/>
  <c r="AC333" i="3"/>
  <c r="AO331" i="3"/>
  <c r="AS331" i="3" s="1"/>
  <c r="AX331" i="3" s="1"/>
  <c r="AC331" i="3"/>
  <c r="AO332" i="3"/>
  <c r="AS332" i="3" s="1"/>
  <c r="AX332" i="3" s="1"/>
  <c r="AC332" i="3"/>
  <c r="AO329" i="3"/>
  <c r="AS329" i="3" s="1"/>
  <c r="AX329" i="3" s="1"/>
  <c r="AC329" i="3"/>
  <c r="AO330" i="3"/>
  <c r="AS330" i="3" s="1"/>
  <c r="AX330" i="3" s="1"/>
  <c r="AC330" i="3"/>
  <c r="AO328" i="3"/>
  <c r="AS328" i="3" s="1"/>
  <c r="AX328" i="3" s="1"/>
  <c r="AC328" i="3"/>
  <c r="AO326" i="3"/>
  <c r="AS326" i="3" s="1"/>
  <c r="AX326" i="3" s="1"/>
  <c r="AC326" i="3"/>
  <c r="AO327" i="3"/>
  <c r="AS327" i="3" s="1"/>
  <c r="AX327" i="3" s="1"/>
  <c r="AC327" i="3"/>
  <c r="AO325" i="3"/>
  <c r="AS325" i="3" s="1"/>
  <c r="AX325" i="3" s="1"/>
  <c r="AC325" i="3"/>
  <c r="AO324" i="3"/>
  <c r="AS324" i="3" s="1"/>
  <c r="AX324" i="3" s="1"/>
  <c r="AC324" i="3"/>
  <c r="AO323" i="3"/>
  <c r="AS323" i="3" s="1"/>
  <c r="AX323" i="3" s="1"/>
  <c r="AC323" i="3"/>
  <c r="AO321" i="3"/>
  <c r="AS321" i="3" s="1"/>
  <c r="AX321" i="3" s="1"/>
  <c r="AC321" i="3"/>
  <c r="AO320" i="3"/>
  <c r="AS320" i="3" s="1"/>
  <c r="AX320" i="3" s="1"/>
  <c r="AC320" i="3"/>
  <c r="AO319" i="3"/>
  <c r="AS319" i="3" s="1"/>
  <c r="AX319" i="3" s="1"/>
  <c r="AC319" i="3"/>
  <c r="AO318" i="3"/>
  <c r="AS318" i="3" s="1"/>
  <c r="AX318" i="3" s="1"/>
  <c r="AC318" i="3"/>
  <c r="AO322" i="3"/>
  <c r="AS322" i="3" s="1"/>
  <c r="AX322" i="3" s="1"/>
  <c r="AC322" i="3"/>
  <c r="AO317" i="3"/>
  <c r="AS317" i="3" s="1"/>
  <c r="AX317" i="3" s="1"/>
  <c r="AC317" i="3"/>
  <c r="AO316" i="3"/>
  <c r="AS316" i="3" s="1"/>
  <c r="AX316" i="3" s="1"/>
  <c r="AC316" i="3"/>
  <c r="AO315" i="3"/>
  <c r="AS315" i="3" s="1"/>
  <c r="AX315" i="3" s="1"/>
  <c r="AC315" i="3"/>
  <c r="AO314" i="3"/>
  <c r="AS314" i="3" s="1"/>
  <c r="AX314" i="3" s="1"/>
  <c r="AC314" i="3"/>
  <c r="AO313" i="3"/>
  <c r="AS313" i="3" s="1"/>
  <c r="AX313" i="3" s="1"/>
  <c r="AC313" i="3"/>
  <c r="AO312" i="3"/>
  <c r="AS312" i="3" s="1"/>
  <c r="AX312" i="3" s="1"/>
  <c r="AC312" i="3"/>
  <c r="AO309" i="3"/>
  <c r="AS309" i="3" s="1"/>
  <c r="AX309" i="3" s="1"/>
  <c r="AC309" i="3"/>
  <c r="AO310" i="3"/>
  <c r="AS310" i="3" s="1"/>
  <c r="AX310" i="3" s="1"/>
  <c r="AC310" i="3"/>
  <c r="AO307" i="3"/>
  <c r="AS307" i="3" s="1"/>
  <c r="AX307" i="3" s="1"/>
  <c r="AC307" i="3"/>
  <c r="AO311" i="3"/>
  <c r="AS311" i="3" s="1"/>
  <c r="AX311" i="3" s="1"/>
  <c r="AC311" i="3"/>
  <c r="AO308" i="3"/>
  <c r="AS308" i="3" s="1"/>
  <c r="AX308" i="3" s="1"/>
  <c r="AC308" i="3"/>
  <c r="AO306" i="3"/>
  <c r="AS306" i="3" s="1"/>
  <c r="AX306" i="3" s="1"/>
  <c r="AC306" i="3"/>
  <c r="AO303" i="3"/>
  <c r="AS303" i="3" s="1"/>
  <c r="AX303" i="3" s="1"/>
  <c r="AC303" i="3"/>
  <c r="AO302" i="3"/>
  <c r="AS302" i="3" s="1"/>
  <c r="AX302" i="3" s="1"/>
  <c r="AC302" i="3"/>
  <c r="AO301" i="3"/>
  <c r="AS301" i="3" s="1"/>
  <c r="AX301" i="3" s="1"/>
  <c r="AC301" i="3"/>
  <c r="AO305" i="3"/>
  <c r="AS305" i="3" s="1"/>
  <c r="AX305" i="3" s="1"/>
  <c r="AC305" i="3"/>
  <c r="AO304" i="3"/>
  <c r="AS304" i="3" s="1"/>
  <c r="AX304" i="3" s="1"/>
  <c r="AC304" i="3"/>
  <c r="AO299" i="3"/>
  <c r="AS299" i="3" s="1"/>
  <c r="AX299" i="3" s="1"/>
  <c r="AC299" i="3"/>
  <c r="AO300" i="3"/>
  <c r="AS300" i="3" s="1"/>
  <c r="AX300" i="3" s="1"/>
  <c r="AC300" i="3"/>
  <c r="AO297" i="3"/>
  <c r="AS297" i="3" s="1"/>
  <c r="AX297" i="3" s="1"/>
  <c r="AC297" i="3"/>
  <c r="AO296" i="3"/>
  <c r="AS296" i="3" s="1"/>
  <c r="AX296" i="3" s="1"/>
  <c r="AC296" i="3"/>
  <c r="AO298" i="3"/>
  <c r="AS298" i="3" s="1"/>
  <c r="AX298" i="3" s="1"/>
  <c r="AC298" i="3"/>
  <c r="AO295" i="3"/>
  <c r="AS295" i="3" s="1"/>
  <c r="AX295" i="3" s="1"/>
  <c r="AC295" i="3"/>
  <c r="AO294" i="3"/>
  <c r="AS294" i="3" s="1"/>
  <c r="AX294" i="3" s="1"/>
  <c r="AC294" i="3"/>
  <c r="AO290" i="3"/>
  <c r="AS290" i="3" s="1"/>
  <c r="AX290" i="3" s="1"/>
  <c r="AC290" i="3"/>
  <c r="AO292" i="3"/>
  <c r="AS292" i="3" s="1"/>
  <c r="AX292" i="3" s="1"/>
  <c r="AC292" i="3"/>
  <c r="AO293" i="3"/>
  <c r="AS293" i="3" s="1"/>
  <c r="AX293" i="3" s="1"/>
  <c r="AC293" i="3"/>
  <c r="AO291" i="3"/>
  <c r="AS291" i="3" s="1"/>
  <c r="AX291" i="3" s="1"/>
  <c r="AC291" i="3"/>
  <c r="AO288" i="3"/>
  <c r="AS288" i="3" s="1"/>
  <c r="AX288" i="3" s="1"/>
  <c r="AC288" i="3"/>
  <c r="AO287" i="3"/>
  <c r="AS287" i="3" s="1"/>
  <c r="AX287" i="3" s="1"/>
  <c r="AC287" i="3"/>
  <c r="AO283" i="3"/>
  <c r="AS283" i="3" s="1"/>
  <c r="AX283" i="3" s="1"/>
  <c r="AC283" i="3"/>
  <c r="AO286" i="3"/>
  <c r="AS286" i="3" s="1"/>
  <c r="AX286" i="3" s="1"/>
  <c r="AC286" i="3"/>
  <c r="AO285" i="3"/>
  <c r="AS285" i="3" s="1"/>
  <c r="AX285" i="3" s="1"/>
  <c r="AC285" i="3"/>
  <c r="AO282" i="3"/>
  <c r="AS282" i="3" s="1"/>
  <c r="AX282" i="3" s="1"/>
  <c r="AC282" i="3"/>
  <c r="AO289" i="3"/>
  <c r="AS289" i="3" s="1"/>
  <c r="AX289" i="3" s="1"/>
  <c r="AC289" i="3"/>
  <c r="AO280" i="3"/>
  <c r="AS280" i="3" s="1"/>
  <c r="AX280" i="3" s="1"/>
  <c r="AC280" i="3"/>
  <c r="AO284" i="3"/>
  <c r="AS284" i="3" s="1"/>
  <c r="AX284" i="3" s="1"/>
  <c r="AC284" i="3"/>
  <c r="AO279" i="3"/>
  <c r="AS279" i="3" s="1"/>
  <c r="AX279" i="3" s="1"/>
  <c r="AC279" i="3"/>
  <c r="AO281" i="3"/>
  <c r="AS281" i="3" s="1"/>
  <c r="AX281" i="3" s="1"/>
  <c r="AC281" i="3"/>
  <c r="AO278" i="3"/>
  <c r="AS278" i="3" s="1"/>
  <c r="AX278" i="3" s="1"/>
  <c r="AC278" i="3"/>
  <c r="AO276" i="3"/>
  <c r="AS276" i="3" s="1"/>
  <c r="AX276" i="3" s="1"/>
  <c r="AC276" i="3"/>
  <c r="AO275" i="3"/>
  <c r="AS275" i="3" s="1"/>
  <c r="AX275" i="3" s="1"/>
  <c r="AC275" i="3"/>
  <c r="AO277" i="3"/>
  <c r="AS277" i="3" s="1"/>
  <c r="AX277" i="3" s="1"/>
  <c r="AC277" i="3"/>
  <c r="AO274" i="3"/>
  <c r="AS274" i="3" s="1"/>
  <c r="AX274" i="3" s="1"/>
  <c r="AC274" i="3"/>
  <c r="AO273" i="3"/>
  <c r="AS273" i="3" s="1"/>
  <c r="AX273" i="3" s="1"/>
  <c r="AC273" i="3"/>
  <c r="AO271" i="3"/>
  <c r="AS271" i="3" s="1"/>
  <c r="AX271" i="3" s="1"/>
  <c r="AC271" i="3"/>
  <c r="AO272" i="3"/>
  <c r="AS272" i="3" s="1"/>
  <c r="AX272" i="3" s="1"/>
  <c r="AC272" i="3"/>
  <c r="AO269" i="3"/>
  <c r="AS269" i="3" s="1"/>
  <c r="AX269" i="3" s="1"/>
  <c r="AC269" i="3"/>
  <c r="AO270" i="3"/>
  <c r="AS270" i="3" s="1"/>
  <c r="AX270" i="3" s="1"/>
  <c r="AC270" i="3"/>
  <c r="AO268" i="3"/>
  <c r="AS268" i="3" s="1"/>
  <c r="AX268" i="3" s="1"/>
  <c r="AC268" i="3"/>
  <c r="AO265" i="3"/>
  <c r="AS265" i="3" s="1"/>
  <c r="AX265" i="3" s="1"/>
  <c r="AC265" i="3"/>
  <c r="AO267" i="3"/>
  <c r="AS267" i="3" s="1"/>
  <c r="AX267" i="3" s="1"/>
  <c r="AC267" i="3"/>
  <c r="AO266" i="3"/>
  <c r="AS266" i="3" s="1"/>
  <c r="AX266" i="3" s="1"/>
  <c r="AC266" i="3"/>
  <c r="AO261" i="3"/>
  <c r="AS261" i="3" s="1"/>
  <c r="AX261" i="3" s="1"/>
  <c r="AC261" i="3"/>
  <c r="AO264" i="3"/>
  <c r="AS264" i="3" s="1"/>
  <c r="AX264" i="3" s="1"/>
  <c r="AC264" i="3"/>
  <c r="AO262" i="3"/>
  <c r="AS262" i="3" s="1"/>
  <c r="AX262" i="3" s="1"/>
  <c r="AC262" i="3"/>
  <c r="AO263" i="3"/>
  <c r="AS263" i="3" s="1"/>
  <c r="AX263" i="3" s="1"/>
  <c r="AC263" i="3"/>
  <c r="AO260" i="3"/>
  <c r="AS260" i="3" s="1"/>
  <c r="AX260" i="3" s="1"/>
  <c r="AC260" i="3"/>
  <c r="AO259" i="3"/>
  <c r="AS259" i="3" s="1"/>
  <c r="AX259" i="3" s="1"/>
  <c r="AC259" i="3"/>
  <c r="AO257" i="3"/>
  <c r="AS257" i="3" s="1"/>
  <c r="AX257" i="3" s="1"/>
  <c r="AC257" i="3"/>
  <c r="AO253" i="3"/>
  <c r="AS253" i="3" s="1"/>
  <c r="AX253" i="3" s="1"/>
  <c r="AC253" i="3"/>
  <c r="AO258" i="3"/>
  <c r="AS258" i="3" s="1"/>
  <c r="AX258" i="3" s="1"/>
  <c r="AC258" i="3"/>
  <c r="AO249" i="3"/>
  <c r="AS249" i="3" s="1"/>
  <c r="AX249" i="3" s="1"/>
  <c r="AC249" i="3"/>
  <c r="AO256" i="3"/>
  <c r="AS256" i="3" s="1"/>
  <c r="AX256" i="3" s="1"/>
  <c r="AC256" i="3"/>
  <c r="AO254" i="3"/>
  <c r="AS254" i="3" s="1"/>
  <c r="AX254" i="3" s="1"/>
  <c r="AC254" i="3"/>
  <c r="AO255" i="3"/>
  <c r="AS255" i="3" s="1"/>
  <c r="AX255" i="3" s="1"/>
  <c r="AC255" i="3"/>
  <c r="AO248" i="3"/>
  <c r="AS248" i="3" s="1"/>
  <c r="AX248" i="3" s="1"/>
  <c r="AC248" i="3"/>
  <c r="AO252" i="3"/>
  <c r="AS252" i="3" s="1"/>
  <c r="AX252" i="3" s="1"/>
  <c r="AC252" i="3"/>
  <c r="AO244" i="3"/>
  <c r="AS244" i="3" s="1"/>
  <c r="AX244" i="3" s="1"/>
  <c r="AC244" i="3"/>
  <c r="AO251" i="3"/>
  <c r="AS251" i="3" s="1"/>
  <c r="AX251" i="3" s="1"/>
  <c r="AC251" i="3"/>
  <c r="AO240" i="3"/>
  <c r="AS240" i="3" s="1"/>
  <c r="AX240" i="3" s="1"/>
  <c r="AC240" i="3"/>
  <c r="AO243" i="3"/>
  <c r="AS243" i="3" s="1"/>
  <c r="AX243" i="3" s="1"/>
  <c r="AC243" i="3"/>
  <c r="AO250" i="3"/>
  <c r="AS250" i="3" s="1"/>
  <c r="AX250" i="3" s="1"/>
  <c r="AC250" i="3"/>
  <c r="AO246" i="3"/>
  <c r="AS246" i="3" s="1"/>
  <c r="AX246" i="3" s="1"/>
  <c r="AC246" i="3"/>
  <c r="AO241" i="3"/>
  <c r="AS241" i="3" s="1"/>
  <c r="AX241" i="3" s="1"/>
  <c r="AC241" i="3"/>
  <c r="AO245" i="3"/>
  <c r="AS245" i="3" s="1"/>
  <c r="AX245" i="3" s="1"/>
  <c r="AC245" i="3"/>
  <c r="AO247" i="3"/>
  <c r="AS247" i="3" s="1"/>
  <c r="AX247" i="3" s="1"/>
  <c r="AC247" i="3"/>
  <c r="AO239" i="3"/>
  <c r="AS239" i="3" s="1"/>
  <c r="AX239" i="3" s="1"/>
  <c r="AC239" i="3"/>
  <c r="AO242" i="3"/>
  <c r="AS242" i="3" s="1"/>
  <c r="AX242" i="3" s="1"/>
  <c r="AC242" i="3"/>
  <c r="AO238" i="3"/>
  <c r="AS238" i="3" s="1"/>
  <c r="AX238" i="3" s="1"/>
  <c r="AC238" i="3"/>
  <c r="AO236" i="3"/>
  <c r="AS236" i="3" s="1"/>
  <c r="AX236" i="3" s="1"/>
  <c r="AC236" i="3"/>
  <c r="AO235" i="3"/>
  <c r="AS235" i="3" s="1"/>
  <c r="AX235" i="3" s="1"/>
  <c r="AC235" i="3"/>
  <c r="AO237" i="3"/>
  <c r="AS237" i="3" s="1"/>
  <c r="AX237" i="3" s="1"/>
  <c r="AC237" i="3"/>
  <c r="AO232" i="3"/>
  <c r="AS232" i="3" s="1"/>
  <c r="AX232" i="3" s="1"/>
  <c r="AC232" i="3"/>
  <c r="AO234" i="3"/>
  <c r="AS234" i="3" s="1"/>
  <c r="AX234" i="3" s="1"/>
  <c r="AC234" i="3"/>
  <c r="AO233" i="3"/>
  <c r="AS233" i="3" s="1"/>
  <c r="AX233" i="3" s="1"/>
  <c r="AC233" i="3"/>
  <c r="AO226" i="3"/>
  <c r="AS226" i="3" s="1"/>
  <c r="AX226" i="3" s="1"/>
  <c r="AC226" i="3"/>
  <c r="AO230" i="3"/>
  <c r="AS230" i="3" s="1"/>
  <c r="AX230" i="3" s="1"/>
  <c r="AC230" i="3"/>
  <c r="AO231" i="3"/>
  <c r="AS231" i="3" s="1"/>
  <c r="AX231" i="3" s="1"/>
  <c r="AC231" i="3"/>
  <c r="AO229" i="3"/>
  <c r="AS229" i="3" s="1"/>
  <c r="AX229" i="3" s="1"/>
  <c r="AC229" i="3"/>
  <c r="AO228" i="3"/>
  <c r="AS228" i="3" s="1"/>
  <c r="AX228" i="3" s="1"/>
  <c r="AC228" i="3"/>
  <c r="AO225" i="3"/>
  <c r="AS225" i="3" s="1"/>
  <c r="AX225" i="3" s="1"/>
  <c r="AC225" i="3"/>
  <c r="AO227" i="3"/>
  <c r="AS227" i="3" s="1"/>
  <c r="AX227" i="3" s="1"/>
  <c r="AC227" i="3"/>
  <c r="AO222" i="3"/>
  <c r="AS222" i="3" s="1"/>
  <c r="AX222" i="3" s="1"/>
  <c r="AC222" i="3"/>
  <c r="AO217" i="3"/>
  <c r="AS217" i="3" s="1"/>
  <c r="AX217" i="3" s="1"/>
  <c r="AC217" i="3"/>
  <c r="AO220" i="3"/>
  <c r="AS220" i="3" s="1"/>
  <c r="AX220" i="3" s="1"/>
  <c r="AC220" i="3"/>
  <c r="AO223" i="3"/>
  <c r="AS223" i="3" s="1"/>
  <c r="AX223" i="3" s="1"/>
  <c r="AC223" i="3"/>
  <c r="AO216" i="3"/>
  <c r="AS216" i="3" s="1"/>
  <c r="AX216" i="3" s="1"/>
  <c r="AC216" i="3"/>
  <c r="AO213" i="3"/>
  <c r="AS213" i="3" s="1"/>
  <c r="AX213" i="3" s="1"/>
  <c r="AC213" i="3"/>
  <c r="AO212" i="3"/>
  <c r="AS212" i="3" s="1"/>
  <c r="AX212" i="3" s="1"/>
  <c r="AC212" i="3"/>
  <c r="AO224" i="3"/>
  <c r="AS224" i="3" s="1"/>
  <c r="AX224" i="3" s="1"/>
  <c r="AC224" i="3"/>
  <c r="AO218" i="3"/>
  <c r="AS218" i="3" s="1"/>
  <c r="AX218" i="3" s="1"/>
  <c r="AC218" i="3"/>
  <c r="AO219" i="3"/>
  <c r="AS219" i="3" s="1"/>
  <c r="AX219" i="3" s="1"/>
  <c r="AC219" i="3"/>
  <c r="AO221" i="3"/>
  <c r="AS221" i="3" s="1"/>
  <c r="AX221" i="3" s="1"/>
  <c r="AC221" i="3"/>
  <c r="AO215" i="3"/>
  <c r="AS215" i="3" s="1"/>
  <c r="AX215" i="3" s="1"/>
  <c r="AC215" i="3"/>
  <c r="AO202" i="3"/>
  <c r="AS202" i="3" s="1"/>
  <c r="AX202" i="3" s="1"/>
  <c r="AC202" i="3"/>
  <c r="AO214" i="3"/>
  <c r="AS214" i="3" s="1"/>
  <c r="AX214" i="3" s="1"/>
  <c r="AC214" i="3"/>
  <c r="AO203" i="3"/>
  <c r="AS203" i="3" s="1"/>
  <c r="AX203" i="3" s="1"/>
  <c r="AC203" i="3"/>
  <c r="AO204" i="3"/>
  <c r="AS204" i="3" s="1"/>
  <c r="AX204" i="3" s="1"/>
  <c r="AC204" i="3"/>
  <c r="AO211" i="3"/>
  <c r="AS211" i="3" s="1"/>
  <c r="AX211" i="3" s="1"/>
  <c r="AC211" i="3"/>
  <c r="AO210" i="3"/>
  <c r="AS210" i="3" s="1"/>
  <c r="AX210" i="3" s="1"/>
  <c r="AC210" i="3"/>
  <c r="AO209" i="3"/>
  <c r="AS209" i="3" s="1"/>
  <c r="AX209" i="3" s="1"/>
  <c r="AC209" i="3"/>
  <c r="AO205" i="3"/>
  <c r="AS205" i="3" s="1"/>
  <c r="AX205" i="3" s="1"/>
  <c r="AC205" i="3"/>
  <c r="AO206" i="3"/>
  <c r="AS206" i="3" s="1"/>
  <c r="AX206" i="3" s="1"/>
  <c r="AC206" i="3"/>
  <c r="AO200" i="3"/>
  <c r="AS200" i="3" s="1"/>
  <c r="AX200" i="3" s="1"/>
  <c r="AC200" i="3"/>
  <c r="AO201" i="3"/>
  <c r="AS201" i="3" s="1"/>
  <c r="AX201" i="3" s="1"/>
  <c r="AC201" i="3"/>
  <c r="AO208" i="3"/>
  <c r="AS208" i="3" s="1"/>
  <c r="AX208" i="3" s="1"/>
  <c r="AC208" i="3"/>
  <c r="AO207" i="3"/>
  <c r="AS207" i="3" s="1"/>
  <c r="AX207" i="3" s="1"/>
  <c r="AC207" i="3"/>
  <c r="AO195" i="3"/>
  <c r="AS195" i="3" s="1"/>
  <c r="AX195" i="3" s="1"/>
  <c r="AC195" i="3"/>
  <c r="AO198" i="3"/>
  <c r="AS198" i="3" s="1"/>
  <c r="AX198" i="3" s="1"/>
  <c r="AC198" i="3"/>
  <c r="AO199" i="3"/>
  <c r="AS199" i="3" s="1"/>
  <c r="AX199" i="3" s="1"/>
  <c r="AC199" i="3"/>
  <c r="AO197" i="3"/>
  <c r="AS197" i="3" s="1"/>
  <c r="AX197" i="3" s="1"/>
  <c r="AC197" i="3"/>
  <c r="AO196" i="3"/>
  <c r="AS196" i="3" s="1"/>
  <c r="AX196" i="3" s="1"/>
  <c r="AC196" i="3"/>
  <c r="AO193" i="3"/>
  <c r="AS193" i="3" s="1"/>
  <c r="AX193" i="3" s="1"/>
  <c r="AC193" i="3"/>
  <c r="AO194" i="3"/>
  <c r="AS194" i="3" s="1"/>
  <c r="AX194" i="3" s="1"/>
  <c r="AC194" i="3"/>
  <c r="AO187" i="3"/>
  <c r="AS187" i="3" s="1"/>
  <c r="AX187" i="3" s="1"/>
  <c r="AC187" i="3"/>
  <c r="AO192" i="3"/>
  <c r="AS192" i="3" s="1"/>
  <c r="AX192" i="3" s="1"/>
  <c r="AC192" i="3"/>
  <c r="AO188" i="3"/>
  <c r="AS188" i="3" s="1"/>
  <c r="AX188" i="3" s="1"/>
  <c r="AC188" i="3"/>
  <c r="AO182" i="3"/>
  <c r="AS182" i="3" s="1"/>
  <c r="AX182" i="3" s="1"/>
  <c r="AC182" i="3"/>
  <c r="AO185" i="3"/>
  <c r="AS185" i="3" s="1"/>
  <c r="AX185" i="3" s="1"/>
  <c r="AC185" i="3"/>
  <c r="AO191" i="3"/>
  <c r="AS191" i="3" s="1"/>
  <c r="AX191" i="3" s="1"/>
  <c r="AC191" i="3"/>
  <c r="AO173" i="3"/>
  <c r="AS173" i="3" s="1"/>
  <c r="AX173" i="3" s="1"/>
  <c r="AC173" i="3"/>
  <c r="AO189" i="3"/>
  <c r="AS189" i="3" s="1"/>
  <c r="AX189" i="3" s="1"/>
  <c r="AC189" i="3"/>
  <c r="AO180" i="3"/>
  <c r="AS180" i="3" s="1"/>
  <c r="AX180" i="3" s="1"/>
  <c r="AC180" i="3"/>
  <c r="AO190" i="3"/>
  <c r="AS190" i="3" s="1"/>
  <c r="AX190" i="3" s="1"/>
  <c r="AC190" i="3"/>
  <c r="AO177" i="3"/>
  <c r="AS177" i="3" s="1"/>
  <c r="AX177" i="3" s="1"/>
  <c r="AC177" i="3"/>
  <c r="AO186" i="3"/>
  <c r="AS186" i="3" s="1"/>
  <c r="AX186" i="3" s="1"/>
  <c r="AC186" i="3"/>
  <c r="AO184" i="3"/>
  <c r="AS184" i="3" s="1"/>
  <c r="AX184" i="3" s="1"/>
  <c r="AC184" i="3"/>
  <c r="AO179" i="3"/>
  <c r="AS179" i="3" s="1"/>
  <c r="AX179" i="3" s="1"/>
  <c r="AC179" i="3"/>
  <c r="AO178" i="3"/>
  <c r="AS178" i="3" s="1"/>
  <c r="AX178" i="3" s="1"/>
  <c r="AC178" i="3"/>
  <c r="AO181" i="3"/>
  <c r="AS181" i="3" s="1"/>
  <c r="AX181" i="3" s="1"/>
  <c r="AC181" i="3"/>
  <c r="AO165" i="3"/>
  <c r="AS165" i="3" s="1"/>
  <c r="AX165" i="3" s="1"/>
  <c r="AC165" i="3"/>
  <c r="AO176" i="3"/>
  <c r="AS176" i="3" s="1"/>
  <c r="AX176" i="3" s="1"/>
  <c r="AC176" i="3"/>
  <c r="AO175" i="3"/>
  <c r="AS175" i="3" s="1"/>
  <c r="AX175" i="3" s="1"/>
  <c r="AC175" i="3"/>
  <c r="AO170" i="3"/>
  <c r="AS170" i="3" s="1"/>
  <c r="AX170" i="3" s="1"/>
  <c r="AC170" i="3"/>
  <c r="AO171" i="3"/>
  <c r="AS171" i="3" s="1"/>
  <c r="AX171" i="3" s="1"/>
  <c r="AC171" i="3"/>
  <c r="AO183" i="3"/>
  <c r="AS183" i="3" s="1"/>
  <c r="AX183" i="3" s="1"/>
  <c r="AC183" i="3"/>
  <c r="AO167" i="3"/>
  <c r="AS167" i="3" s="1"/>
  <c r="AX167" i="3" s="1"/>
  <c r="AC167" i="3"/>
  <c r="AO174" i="3"/>
  <c r="AS174" i="3" s="1"/>
  <c r="AX174" i="3" s="1"/>
  <c r="AC174" i="3"/>
  <c r="AO161" i="3"/>
  <c r="AS161" i="3" s="1"/>
  <c r="AX161" i="3" s="1"/>
  <c r="AC161" i="3"/>
  <c r="AO169" i="3"/>
  <c r="AS169" i="3" s="1"/>
  <c r="AX169" i="3" s="1"/>
  <c r="AC169" i="3"/>
  <c r="AO163" i="3"/>
  <c r="AS163" i="3" s="1"/>
  <c r="AX163" i="3" s="1"/>
  <c r="AC163" i="3"/>
  <c r="AO157" i="3"/>
  <c r="AS157" i="3" s="1"/>
  <c r="AX157" i="3" s="1"/>
  <c r="AC157" i="3"/>
  <c r="AO166" i="3"/>
  <c r="AS166" i="3" s="1"/>
  <c r="AX166" i="3" s="1"/>
  <c r="AC166" i="3"/>
  <c r="AO144" i="3"/>
  <c r="AS144" i="3" s="1"/>
  <c r="AX144" i="3" s="1"/>
  <c r="AC144" i="3"/>
  <c r="AO168" i="3"/>
  <c r="AS168" i="3" s="1"/>
  <c r="AX168" i="3" s="1"/>
  <c r="AC168" i="3"/>
  <c r="AO162" i="3"/>
  <c r="AS162" i="3" s="1"/>
  <c r="AX162" i="3" s="1"/>
  <c r="AC162" i="3"/>
  <c r="AO158" i="3"/>
  <c r="AS158" i="3" s="1"/>
  <c r="AX158" i="3" s="1"/>
  <c r="AC158" i="3"/>
  <c r="AO159" i="3"/>
  <c r="AS159" i="3" s="1"/>
  <c r="AX159" i="3" s="1"/>
  <c r="AC159" i="3"/>
  <c r="AO156" i="3"/>
  <c r="AS156" i="3" s="1"/>
  <c r="AX156" i="3" s="1"/>
  <c r="AC156" i="3"/>
  <c r="AO172" i="3"/>
  <c r="AS172" i="3" s="1"/>
  <c r="AX172" i="3" s="1"/>
  <c r="AC172" i="3"/>
  <c r="AO143" i="3"/>
  <c r="AS143" i="3" s="1"/>
  <c r="AX143" i="3" s="1"/>
  <c r="AC143" i="3"/>
  <c r="AO145" i="3"/>
  <c r="AS145" i="3" s="1"/>
  <c r="AX145" i="3" s="1"/>
  <c r="AC145" i="3"/>
  <c r="AO148" i="3"/>
  <c r="AS148" i="3" s="1"/>
  <c r="AX148" i="3" s="1"/>
  <c r="AC148" i="3"/>
  <c r="AO164" i="3"/>
  <c r="AS164" i="3" s="1"/>
  <c r="AX164" i="3" s="1"/>
  <c r="AC164" i="3"/>
  <c r="AO147" i="3"/>
  <c r="AS147" i="3" s="1"/>
  <c r="AX147" i="3" s="1"/>
  <c r="AC147" i="3"/>
  <c r="AO160" i="3"/>
  <c r="AS160" i="3" s="1"/>
  <c r="AX160" i="3" s="1"/>
  <c r="AC160" i="3"/>
  <c r="AO150" i="3"/>
  <c r="AS150" i="3" s="1"/>
  <c r="AX150" i="3" s="1"/>
  <c r="AC150" i="3"/>
  <c r="AO154" i="3"/>
  <c r="AS154" i="3" s="1"/>
  <c r="AX154" i="3" s="1"/>
  <c r="AC154" i="3"/>
  <c r="AO152" i="3"/>
  <c r="AS152" i="3" s="1"/>
  <c r="AX152" i="3" s="1"/>
  <c r="AC152" i="3"/>
  <c r="AO146" i="3"/>
  <c r="AS146" i="3" s="1"/>
  <c r="AX146" i="3" s="1"/>
  <c r="AC146" i="3"/>
  <c r="AO153" i="3"/>
  <c r="AS153" i="3" s="1"/>
  <c r="AX153" i="3" s="1"/>
  <c r="AC153" i="3"/>
  <c r="AO141" i="3"/>
  <c r="AS141" i="3" s="1"/>
  <c r="AX141" i="3" s="1"/>
  <c r="AC141" i="3"/>
  <c r="AO142" i="3"/>
  <c r="AS142" i="3" s="1"/>
  <c r="AX142" i="3" s="1"/>
  <c r="AC142" i="3"/>
  <c r="AO151" i="3"/>
  <c r="AS151" i="3" s="1"/>
  <c r="AX151" i="3" s="1"/>
  <c r="AC151" i="3"/>
  <c r="AO138" i="3"/>
  <c r="AS138" i="3" s="1"/>
  <c r="AX138" i="3" s="1"/>
  <c r="AC138" i="3"/>
  <c r="AO155" i="3"/>
  <c r="AS155" i="3" s="1"/>
  <c r="AX155" i="3" s="1"/>
  <c r="AC155" i="3"/>
  <c r="AO149" i="3"/>
  <c r="AS149" i="3" s="1"/>
  <c r="AX149" i="3" s="1"/>
  <c r="AC149" i="3"/>
  <c r="AO133" i="3"/>
  <c r="AS133" i="3" s="1"/>
  <c r="AX133" i="3" s="1"/>
  <c r="AC133" i="3"/>
  <c r="AO130" i="3"/>
  <c r="AS130" i="3" s="1"/>
  <c r="AX130" i="3" s="1"/>
  <c r="AC130" i="3"/>
  <c r="AO137" i="3"/>
  <c r="AS137" i="3" s="1"/>
  <c r="AX137" i="3" s="1"/>
  <c r="AC137" i="3"/>
  <c r="AO136" i="3"/>
  <c r="AS136" i="3" s="1"/>
  <c r="AX136" i="3" s="1"/>
  <c r="AC136" i="3"/>
  <c r="AO139" i="3"/>
  <c r="AS139" i="3" s="1"/>
  <c r="AX139" i="3" s="1"/>
  <c r="AC139" i="3"/>
  <c r="AO134" i="3"/>
  <c r="AS134" i="3" s="1"/>
  <c r="AX134" i="3" s="1"/>
  <c r="AC134" i="3"/>
  <c r="AO135" i="3"/>
  <c r="AS135" i="3" s="1"/>
  <c r="AX135" i="3" s="1"/>
  <c r="AC135" i="3"/>
  <c r="AO131" i="3"/>
  <c r="AS131" i="3" s="1"/>
  <c r="AX131" i="3" s="1"/>
  <c r="AC131" i="3"/>
  <c r="AO140" i="3"/>
  <c r="AS140" i="3" s="1"/>
  <c r="AX140" i="3" s="1"/>
  <c r="AC140" i="3"/>
  <c r="AO132" i="3"/>
  <c r="AS132" i="3" s="1"/>
  <c r="AX132" i="3" s="1"/>
  <c r="AC132" i="3"/>
  <c r="AO124" i="3"/>
  <c r="AS124" i="3" s="1"/>
  <c r="AX124" i="3" s="1"/>
  <c r="AC124" i="3"/>
  <c r="AO127" i="3"/>
  <c r="AS127" i="3" s="1"/>
  <c r="AX127" i="3" s="1"/>
  <c r="AC127" i="3"/>
  <c r="AO126" i="3"/>
  <c r="AS126" i="3" s="1"/>
  <c r="AX126" i="3" s="1"/>
  <c r="AC126" i="3"/>
  <c r="AO128" i="3"/>
  <c r="AS128" i="3" s="1"/>
  <c r="AX128" i="3" s="1"/>
  <c r="AC128" i="3"/>
  <c r="AO120" i="3"/>
  <c r="AS120" i="3" s="1"/>
  <c r="AX120" i="3" s="1"/>
  <c r="AC120" i="3"/>
  <c r="AO125" i="3"/>
  <c r="AS125" i="3" s="1"/>
  <c r="AX125" i="3" s="1"/>
  <c r="AC125" i="3"/>
  <c r="AO118" i="3"/>
  <c r="AS118" i="3" s="1"/>
  <c r="AX118" i="3" s="1"/>
  <c r="AC118" i="3"/>
  <c r="AO129" i="3"/>
  <c r="AS129" i="3" s="1"/>
  <c r="AX129" i="3" s="1"/>
  <c r="AC129" i="3"/>
  <c r="AO122" i="3"/>
  <c r="AS122" i="3" s="1"/>
  <c r="AX122" i="3" s="1"/>
  <c r="AC122" i="3"/>
  <c r="AO113" i="3"/>
  <c r="AS113" i="3" s="1"/>
  <c r="AX113" i="3" s="1"/>
  <c r="AC113" i="3"/>
  <c r="AO108" i="3"/>
  <c r="AS108" i="3" s="1"/>
  <c r="AX108" i="3" s="1"/>
  <c r="AC108" i="3"/>
  <c r="AO119" i="3"/>
  <c r="AS119" i="3" s="1"/>
  <c r="AX119" i="3" s="1"/>
  <c r="AC119" i="3"/>
  <c r="AO123" i="3"/>
  <c r="AS123" i="3" s="1"/>
  <c r="AX123" i="3" s="1"/>
  <c r="AC123" i="3"/>
  <c r="AO117" i="3"/>
  <c r="AS117" i="3" s="1"/>
  <c r="AX117" i="3" s="1"/>
  <c r="AC117" i="3"/>
  <c r="AO115" i="3"/>
  <c r="AS115" i="3" s="1"/>
  <c r="AX115" i="3" s="1"/>
  <c r="AC115" i="3"/>
  <c r="AO107" i="3"/>
  <c r="AS107" i="3" s="1"/>
  <c r="AX107" i="3" s="1"/>
  <c r="AC107" i="3"/>
  <c r="AO109" i="3"/>
  <c r="AS109" i="3" s="1"/>
  <c r="AX109" i="3" s="1"/>
  <c r="AC109" i="3"/>
  <c r="AO121" i="3"/>
  <c r="AS121" i="3" s="1"/>
  <c r="AX121" i="3" s="1"/>
  <c r="AC121" i="3"/>
  <c r="AO111" i="3"/>
  <c r="AS111" i="3" s="1"/>
  <c r="AX111" i="3" s="1"/>
  <c r="AC111" i="3"/>
  <c r="AO116" i="3"/>
  <c r="AS116" i="3" s="1"/>
  <c r="AX116" i="3" s="1"/>
  <c r="AC116" i="3"/>
  <c r="AO98" i="3"/>
  <c r="AS98" i="3" s="1"/>
  <c r="AX98" i="3" s="1"/>
  <c r="AC98" i="3"/>
  <c r="AO106" i="3"/>
  <c r="AS106" i="3" s="1"/>
  <c r="AX106" i="3" s="1"/>
  <c r="AC106" i="3"/>
  <c r="AO105" i="3"/>
  <c r="AS105" i="3" s="1"/>
  <c r="AX105" i="3" s="1"/>
  <c r="AC105" i="3"/>
  <c r="AO110" i="3"/>
  <c r="AS110" i="3" s="1"/>
  <c r="AX110" i="3" s="1"/>
  <c r="AC110" i="3"/>
  <c r="AO112" i="3"/>
  <c r="AS112" i="3" s="1"/>
  <c r="AX112" i="3" s="1"/>
  <c r="AC112" i="3"/>
  <c r="AO114" i="3"/>
  <c r="AS114" i="3" s="1"/>
  <c r="AX114" i="3" s="1"/>
  <c r="AC114" i="3"/>
  <c r="AO100" i="3"/>
  <c r="AS100" i="3" s="1"/>
  <c r="AX100" i="3" s="1"/>
  <c r="AC100" i="3"/>
  <c r="AO95" i="3"/>
  <c r="AS95" i="3" s="1"/>
  <c r="AX95" i="3" s="1"/>
  <c r="AC95" i="3"/>
  <c r="AO104" i="3"/>
  <c r="AS104" i="3" s="1"/>
  <c r="AX104" i="3" s="1"/>
  <c r="AC104" i="3"/>
  <c r="AO102" i="3"/>
  <c r="AS102" i="3" s="1"/>
  <c r="AX102" i="3" s="1"/>
  <c r="AC102" i="3"/>
  <c r="AO103" i="3"/>
  <c r="AS103" i="3" s="1"/>
  <c r="AX103" i="3" s="1"/>
  <c r="AC103" i="3"/>
  <c r="AO96" i="3"/>
  <c r="AS96" i="3" s="1"/>
  <c r="AX96" i="3" s="1"/>
  <c r="AC96" i="3"/>
  <c r="AO99" i="3"/>
  <c r="AS99" i="3" s="1"/>
  <c r="AX99" i="3" s="1"/>
  <c r="AC99" i="3"/>
  <c r="AO97" i="3"/>
  <c r="AS97" i="3" s="1"/>
  <c r="AX97" i="3" s="1"/>
  <c r="AC97" i="3"/>
  <c r="AO101" i="3"/>
  <c r="AS101" i="3" s="1"/>
  <c r="AX101" i="3" s="1"/>
  <c r="AC101" i="3"/>
  <c r="AO92" i="3"/>
  <c r="AS92" i="3" s="1"/>
  <c r="AX92" i="3" s="1"/>
  <c r="AC92" i="3"/>
  <c r="AO87" i="3"/>
  <c r="AS87" i="3" s="1"/>
  <c r="AX87" i="3" s="1"/>
  <c r="AC87" i="3"/>
  <c r="AO81" i="3"/>
  <c r="AS81" i="3" s="1"/>
  <c r="AX81" i="3" s="1"/>
  <c r="AC81" i="3"/>
  <c r="AO86" i="3"/>
  <c r="AS86" i="3" s="1"/>
  <c r="AX86" i="3" s="1"/>
  <c r="AC86" i="3"/>
  <c r="AO93" i="3"/>
  <c r="AS93" i="3" s="1"/>
  <c r="AX93" i="3" s="1"/>
  <c r="AC93" i="3"/>
  <c r="AO88" i="3"/>
  <c r="AS88" i="3" s="1"/>
  <c r="AX88" i="3" s="1"/>
  <c r="AC88" i="3"/>
  <c r="AO89" i="3"/>
  <c r="AS89" i="3" s="1"/>
  <c r="AX89" i="3" s="1"/>
  <c r="AC89" i="3"/>
  <c r="AO94" i="3"/>
  <c r="AS94" i="3" s="1"/>
  <c r="AX94" i="3" s="1"/>
  <c r="AC94" i="3"/>
  <c r="AO83" i="3"/>
  <c r="AS83" i="3" s="1"/>
  <c r="AX83" i="3" s="1"/>
  <c r="AC83" i="3"/>
  <c r="AO84" i="3"/>
  <c r="AS84" i="3" s="1"/>
  <c r="AX84" i="3" s="1"/>
  <c r="AC84" i="3"/>
  <c r="AO90" i="3"/>
  <c r="AS90" i="3" s="1"/>
  <c r="AX90" i="3" s="1"/>
  <c r="AC90" i="3"/>
  <c r="AO78" i="3"/>
  <c r="AS78" i="3" s="1"/>
  <c r="AX78" i="3" s="1"/>
  <c r="AC78" i="3"/>
  <c r="AO91" i="3"/>
  <c r="AS91" i="3" s="1"/>
  <c r="AX91" i="3" s="1"/>
  <c r="AC91" i="3"/>
  <c r="AO85" i="3"/>
  <c r="AS85" i="3" s="1"/>
  <c r="AX85" i="3" s="1"/>
  <c r="AC85" i="3"/>
  <c r="AO76" i="3"/>
  <c r="AS76" i="3" s="1"/>
  <c r="AX76" i="3" s="1"/>
  <c r="AC76" i="3"/>
  <c r="AO75" i="3"/>
  <c r="AS75" i="3" s="1"/>
  <c r="AX75" i="3" s="1"/>
  <c r="AC75" i="3"/>
  <c r="AO61" i="3"/>
  <c r="AS61" i="3" s="1"/>
  <c r="AX61" i="3" s="1"/>
  <c r="AC61" i="3"/>
  <c r="AO55" i="3"/>
  <c r="AS55" i="3" s="1"/>
  <c r="AX55" i="3" s="1"/>
  <c r="AC55" i="3"/>
  <c r="AO60" i="3"/>
  <c r="AS60" i="3" s="1"/>
  <c r="AX60" i="3" s="1"/>
  <c r="AC60" i="3"/>
  <c r="AO66" i="3"/>
  <c r="AS66" i="3" s="1"/>
  <c r="AX66" i="3" s="1"/>
  <c r="AC66" i="3"/>
  <c r="AO82" i="3"/>
  <c r="AS82" i="3" s="1"/>
  <c r="AX82" i="3" s="1"/>
  <c r="AC82" i="3"/>
  <c r="AO80" i="3"/>
  <c r="AS80" i="3" s="1"/>
  <c r="AX80" i="3" s="1"/>
  <c r="AC80" i="3"/>
  <c r="AO77" i="3"/>
  <c r="AS77" i="3" s="1"/>
  <c r="AX77" i="3" s="1"/>
  <c r="AC77" i="3"/>
  <c r="AO68" i="3"/>
  <c r="AS68" i="3" s="1"/>
  <c r="AX68" i="3" s="1"/>
  <c r="AC68" i="3"/>
  <c r="AO73" i="3"/>
  <c r="AS73" i="3" s="1"/>
  <c r="AX73" i="3" s="1"/>
  <c r="AC73" i="3"/>
  <c r="AO67" i="3"/>
  <c r="AS67" i="3" s="1"/>
  <c r="AX67" i="3" s="1"/>
  <c r="AC67" i="3"/>
  <c r="AO74" i="3"/>
  <c r="AS74" i="3" s="1"/>
  <c r="AX74" i="3" s="1"/>
  <c r="AC74" i="3"/>
  <c r="AO59" i="3"/>
  <c r="AS59" i="3" s="1"/>
  <c r="AX59" i="3" s="1"/>
  <c r="AC59" i="3"/>
  <c r="AO79" i="3"/>
  <c r="AS79" i="3" s="1"/>
  <c r="AX79" i="3" s="1"/>
  <c r="AC79" i="3"/>
  <c r="AO57" i="3"/>
  <c r="AS57" i="3" s="1"/>
  <c r="AX57" i="3" s="1"/>
  <c r="AC57" i="3"/>
  <c r="AO71" i="3"/>
  <c r="AS71" i="3" s="1"/>
  <c r="AX71" i="3" s="1"/>
  <c r="AC71" i="3"/>
  <c r="AO65" i="3"/>
  <c r="AS65" i="3" s="1"/>
  <c r="AX65" i="3" s="1"/>
  <c r="AC65" i="3"/>
  <c r="AO52" i="3"/>
  <c r="AS52" i="3" s="1"/>
  <c r="AX52" i="3" s="1"/>
  <c r="AC52" i="3"/>
  <c r="AO64" i="3"/>
  <c r="AS64" i="3" s="1"/>
  <c r="AX64" i="3" s="1"/>
  <c r="AC64" i="3"/>
  <c r="AO53" i="3"/>
  <c r="AS53" i="3" s="1"/>
  <c r="AX53" i="3" s="1"/>
  <c r="AC53" i="3"/>
  <c r="AO69" i="3"/>
  <c r="AS69" i="3" s="1"/>
  <c r="AX69" i="3" s="1"/>
  <c r="AC69" i="3"/>
  <c r="AO62" i="3"/>
  <c r="AS62" i="3" s="1"/>
  <c r="AX62" i="3" s="1"/>
  <c r="AC62" i="3"/>
  <c r="AO48" i="3"/>
  <c r="AS48" i="3" s="1"/>
  <c r="AX48" i="3" s="1"/>
  <c r="AC48" i="3"/>
  <c r="AO70" i="3"/>
  <c r="AS70" i="3" s="1"/>
  <c r="AX70" i="3" s="1"/>
  <c r="AC70" i="3"/>
  <c r="AO72" i="3"/>
  <c r="AS72" i="3" s="1"/>
  <c r="AX72" i="3" s="1"/>
  <c r="AC72" i="3"/>
  <c r="AO50" i="3"/>
  <c r="AS50" i="3" s="1"/>
  <c r="AX50" i="3" s="1"/>
  <c r="AC50" i="3"/>
  <c r="AO63" i="3"/>
  <c r="AS63" i="3" s="1"/>
  <c r="AX63" i="3" s="1"/>
  <c r="AC63" i="3"/>
  <c r="AO54" i="3"/>
  <c r="AS54" i="3" s="1"/>
  <c r="AX54" i="3" s="1"/>
  <c r="AC54" i="3"/>
  <c r="AO49" i="3"/>
  <c r="AS49" i="3" s="1"/>
  <c r="AX49" i="3" s="1"/>
  <c r="AC49" i="3"/>
  <c r="AO36" i="3"/>
  <c r="AS36" i="3" s="1"/>
  <c r="AX36" i="3" s="1"/>
  <c r="AC36" i="3"/>
  <c r="AO41" i="3"/>
  <c r="AS41" i="3" s="1"/>
  <c r="AX41" i="3" s="1"/>
  <c r="AC41" i="3"/>
  <c r="AO46" i="3"/>
  <c r="AS46" i="3" s="1"/>
  <c r="AX46" i="3" s="1"/>
  <c r="AC46" i="3"/>
  <c r="AO51" i="3"/>
  <c r="AS51" i="3" s="1"/>
  <c r="AX51" i="3" s="1"/>
  <c r="AC51" i="3"/>
  <c r="AO38" i="3"/>
  <c r="AS38" i="3" s="1"/>
  <c r="AX38" i="3" s="1"/>
  <c r="AC38" i="3"/>
  <c r="AO35" i="3"/>
  <c r="AS35" i="3" s="1"/>
  <c r="AX35" i="3" s="1"/>
  <c r="AC35" i="3"/>
  <c r="AO44" i="3"/>
  <c r="AS44" i="3" s="1"/>
  <c r="AX44" i="3" s="1"/>
  <c r="AC44" i="3"/>
  <c r="AO40" i="3"/>
  <c r="AS40" i="3" s="1"/>
  <c r="AX40" i="3" s="1"/>
  <c r="AC40" i="3"/>
  <c r="AO45" i="3"/>
  <c r="AS45" i="3" s="1"/>
  <c r="AX45" i="3" s="1"/>
  <c r="AC45" i="3"/>
  <c r="AO47" i="3"/>
  <c r="AS47" i="3" s="1"/>
  <c r="AX47" i="3" s="1"/>
  <c r="AC47" i="3"/>
  <c r="AO56" i="3"/>
  <c r="AS56" i="3" s="1"/>
  <c r="AX56" i="3" s="1"/>
  <c r="AC56" i="3"/>
  <c r="AO58" i="3"/>
  <c r="AS58" i="3" s="1"/>
  <c r="AX58" i="3" s="1"/>
  <c r="AC58" i="3"/>
  <c r="AO43" i="3"/>
  <c r="AS43" i="3" s="1"/>
  <c r="AX43" i="3" s="1"/>
  <c r="AC43" i="3"/>
  <c r="AO28" i="3"/>
  <c r="AS28" i="3" s="1"/>
  <c r="AX28" i="3" s="1"/>
  <c r="AC28" i="3"/>
  <c r="AO37" i="3"/>
  <c r="AS37" i="3" s="1"/>
  <c r="AX37" i="3" s="1"/>
  <c r="AC37" i="3"/>
  <c r="AO33" i="3"/>
  <c r="AS33" i="3" s="1"/>
  <c r="AX33" i="3" s="1"/>
  <c r="AC33" i="3"/>
  <c r="AO27" i="3"/>
  <c r="AS27" i="3" s="1"/>
  <c r="AX27" i="3" s="1"/>
  <c r="AC27" i="3"/>
  <c r="AO42" i="3"/>
  <c r="AS42" i="3" s="1"/>
  <c r="AX42" i="3" s="1"/>
  <c r="AC42" i="3"/>
  <c r="AO30" i="3"/>
  <c r="AS30" i="3" s="1"/>
  <c r="AX30" i="3" s="1"/>
  <c r="AC30" i="3"/>
  <c r="AO34" i="3"/>
  <c r="AS34" i="3" s="1"/>
  <c r="AX34" i="3" s="1"/>
  <c r="AC34" i="3"/>
  <c r="AO32" i="3"/>
  <c r="AS32" i="3" s="1"/>
  <c r="AX32" i="3" s="1"/>
  <c r="AC32" i="3"/>
  <c r="AO19" i="3"/>
  <c r="AS19" i="3" s="1"/>
  <c r="AX19" i="3" s="1"/>
  <c r="AC19" i="3"/>
  <c r="AO31" i="3"/>
  <c r="AS31" i="3" s="1"/>
  <c r="AX31" i="3" s="1"/>
  <c r="AC31" i="3"/>
  <c r="AO26" i="3"/>
  <c r="AS26" i="3" s="1"/>
  <c r="AX26" i="3" s="1"/>
  <c r="AC26" i="3"/>
  <c r="AO29" i="3"/>
  <c r="AS29" i="3" s="1"/>
  <c r="AX29" i="3" s="1"/>
  <c r="AC29" i="3"/>
  <c r="AO25" i="3"/>
  <c r="AS25" i="3" s="1"/>
  <c r="AX25" i="3" s="1"/>
  <c r="AC25" i="3"/>
  <c r="AO24" i="3"/>
  <c r="AS24" i="3" s="1"/>
  <c r="AX24" i="3" s="1"/>
  <c r="AC24" i="3"/>
  <c r="AO39" i="3"/>
  <c r="AS39" i="3" s="1"/>
  <c r="AX39" i="3" s="1"/>
  <c r="AC39" i="3"/>
  <c r="AO16" i="3"/>
  <c r="AS16" i="3" s="1"/>
  <c r="AX16" i="3" s="1"/>
  <c r="AC16" i="3"/>
  <c r="AO22" i="3"/>
  <c r="AS22" i="3" s="1"/>
  <c r="AX22" i="3" s="1"/>
  <c r="AC22" i="3"/>
  <c r="AO17" i="3"/>
  <c r="AS17" i="3" s="1"/>
  <c r="AX17" i="3" s="1"/>
  <c r="AC17" i="3"/>
  <c r="AO14" i="3"/>
  <c r="AS14" i="3" s="1"/>
  <c r="AX14" i="3" s="1"/>
  <c r="AC14" i="3"/>
  <c r="AO12" i="3"/>
  <c r="AS12" i="3" s="1"/>
  <c r="AX12" i="3" s="1"/>
  <c r="AC12" i="3"/>
  <c r="AO23" i="3"/>
  <c r="AS23" i="3" s="1"/>
  <c r="AX23" i="3" s="1"/>
  <c r="AC23" i="3"/>
  <c r="AO8" i="3"/>
  <c r="AS8" i="3" s="1"/>
  <c r="AX8" i="3" s="1"/>
  <c r="AC8" i="3"/>
  <c r="AO18" i="3"/>
  <c r="AS18" i="3" s="1"/>
  <c r="AX18" i="3" s="1"/>
  <c r="AC18" i="3"/>
  <c r="AO20" i="3"/>
  <c r="AS20" i="3" s="1"/>
  <c r="AX20" i="3" s="1"/>
  <c r="AC20" i="3"/>
  <c r="AO15" i="3"/>
  <c r="AS15" i="3" s="1"/>
  <c r="AX15" i="3" s="1"/>
  <c r="AC15" i="3"/>
  <c r="AO9" i="3"/>
  <c r="AS9" i="3" s="1"/>
  <c r="AX9" i="3" s="1"/>
  <c r="AC9" i="3"/>
  <c r="AO10" i="3"/>
  <c r="AS10" i="3" s="1"/>
  <c r="AX10" i="3" s="1"/>
  <c r="AC10" i="3"/>
  <c r="AO21" i="3"/>
  <c r="AS21" i="3" s="1"/>
  <c r="AX21" i="3" s="1"/>
  <c r="AC21" i="3"/>
  <c r="AO13" i="3"/>
  <c r="AS13" i="3" s="1"/>
  <c r="AX13" i="3" s="1"/>
  <c r="AC13" i="3"/>
  <c r="AO6" i="3"/>
  <c r="AS6" i="3" s="1"/>
  <c r="AX6" i="3" s="1"/>
  <c r="AC6" i="3"/>
  <c r="AO7" i="3"/>
  <c r="AS7" i="3" s="1"/>
  <c r="AX7" i="3" s="1"/>
  <c r="AC7" i="3"/>
  <c r="AO5" i="3"/>
  <c r="AS5" i="3" s="1"/>
  <c r="AX5" i="3" s="1"/>
  <c r="AC5" i="3"/>
  <c r="AO4" i="3"/>
  <c r="AS4" i="3" s="1"/>
  <c r="AX4" i="3" s="1"/>
  <c r="AC4" i="3"/>
  <c r="AO11" i="3"/>
  <c r="AS11" i="3" s="1"/>
  <c r="AX11" i="3" s="1"/>
  <c r="AC11" i="3"/>
  <c r="AO3" i="3"/>
  <c r="AS3" i="3" s="1"/>
  <c r="AX3" i="3" s="1"/>
  <c r="AC3" i="3"/>
  <c r="AO2" i="3"/>
  <c r="AS2" i="3" s="1"/>
  <c r="AC2" i="3"/>
  <c r="AH2" i="1"/>
  <c r="AH3" i="1"/>
  <c r="AH5" i="1"/>
  <c r="AH4" i="1"/>
  <c r="AH6" i="1"/>
  <c r="AH7" i="1"/>
  <c r="AH9" i="1"/>
  <c r="AH8" i="1"/>
  <c r="AH10" i="1"/>
  <c r="AH11" i="1"/>
  <c r="AH13" i="1"/>
  <c r="AH12" i="1"/>
  <c r="AH16" i="1"/>
  <c r="AH14" i="1"/>
  <c r="AH15" i="1"/>
  <c r="AH17" i="1"/>
  <c r="AH19" i="1"/>
  <c r="AH18" i="1"/>
  <c r="AH22" i="1"/>
  <c r="AH21" i="1"/>
  <c r="AH20" i="1"/>
  <c r="AH23" i="1"/>
  <c r="AH24" i="1"/>
  <c r="AH28" i="1"/>
  <c r="AH29" i="1"/>
  <c r="AH25" i="1"/>
  <c r="AH27" i="1"/>
  <c r="AH26" i="1"/>
  <c r="AH32" i="1"/>
  <c r="AH31" i="1"/>
  <c r="AH40" i="1"/>
  <c r="AH35" i="1"/>
  <c r="AH33" i="1"/>
  <c r="AH36" i="1"/>
  <c r="AH30" i="1"/>
  <c r="AH37" i="1"/>
  <c r="AH39" i="1"/>
  <c r="AH42" i="1"/>
  <c r="AH46" i="1"/>
  <c r="AH34" i="1"/>
  <c r="AH38" i="1"/>
  <c r="AH41" i="1"/>
  <c r="AH45" i="1"/>
  <c r="AH43" i="1"/>
  <c r="AH50" i="1"/>
  <c r="AH53" i="1"/>
  <c r="AH44" i="1"/>
  <c r="AH55" i="1"/>
  <c r="AH49" i="1"/>
  <c r="AH47" i="1"/>
  <c r="AH56" i="1"/>
  <c r="AH57" i="1"/>
  <c r="AH52" i="1"/>
  <c r="AH54" i="1"/>
  <c r="AH51" i="1"/>
  <c r="AH48" i="1"/>
  <c r="AH63" i="1"/>
  <c r="AH68" i="1"/>
  <c r="AH64" i="1"/>
  <c r="AH62" i="1"/>
  <c r="AH58" i="1"/>
  <c r="AH59" i="1"/>
  <c r="AH61" i="1"/>
  <c r="AH60" i="1"/>
  <c r="AH73" i="1"/>
  <c r="AH66" i="1"/>
  <c r="AH75" i="1"/>
  <c r="AH65" i="1"/>
  <c r="AH77" i="1"/>
  <c r="AH67" i="1"/>
  <c r="AH70" i="1"/>
  <c r="AH74" i="1"/>
  <c r="AH72" i="1"/>
  <c r="AH71" i="1"/>
  <c r="AH84" i="1"/>
  <c r="AH82" i="1"/>
  <c r="AH69" i="1"/>
  <c r="AH78" i="1"/>
  <c r="AH87" i="1"/>
  <c r="AH79" i="1"/>
  <c r="AH81" i="1"/>
  <c r="AH76" i="1"/>
  <c r="AH90" i="1"/>
  <c r="AH88" i="1"/>
  <c r="AH89" i="1"/>
  <c r="AH83" i="1"/>
  <c r="AH85" i="1"/>
  <c r="AH95" i="1"/>
  <c r="AH91" i="1"/>
  <c r="AH80" i="1"/>
  <c r="AH92" i="1"/>
  <c r="AH97" i="1"/>
  <c r="AH93" i="1"/>
  <c r="AH105" i="1"/>
  <c r="AH86" i="1"/>
  <c r="AH99" i="1"/>
  <c r="AH98" i="1"/>
  <c r="AH94" i="1"/>
  <c r="AH104" i="1"/>
  <c r="AH101" i="1"/>
  <c r="AH100" i="1"/>
  <c r="AH96" i="1"/>
  <c r="AH102" i="1"/>
  <c r="AH110" i="1"/>
  <c r="AH103" i="1"/>
  <c r="AH106" i="1"/>
  <c r="AH108" i="1"/>
  <c r="AH112" i="1"/>
  <c r="AH107" i="1"/>
  <c r="AH117" i="1"/>
  <c r="AH109" i="1"/>
  <c r="AH131" i="1"/>
  <c r="AH113" i="1"/>
  <c r="AH119" i="1"/>
  <c r="AH111" i="1"/>
  <c r="AH122" i="1"/>
  <c r="AH114" i="1"/>
  <c r="AH118" i="1"/>
  <c r="AH116" i="1"/>
  <c r="AH120" i="1"/>
  <c r="AH115" i="1"/>
  <c r="AH123" i="1"/>
  <c r="AH121" i="1"/>
  <c r="AH126" i="1"/>
  <c r="AH130" i="1"/>
  <c r="AH132" i="1"/>
  <c r="AH124" i="1"/>
  <c r="AH129" i="1"/>
  <c r="AH125" i="1"/>
  <c r="AH127" i="1"/>
  <c r="AH135" i="1"/>
  <c r="AH133" i="1"/>
  <c r="AH141" i="1"/>
  <c r="AH128" i="1"/>
  <c r="AH142" i="1"/>
  <c r="AH136" i="1"/>
  <c r="AH139" i="1"/>
  <c r="AH143" i="1"/>
  <c r="AH149" i="1"/>
  <c r="AH157" i="1"/>
  <c r="AH140" i="1"/>
  <c r="AH144" i="1"/>
  <c r="AH138" i="1"/>
  <c r="AH137" i="1"/>
  <c r="AH153" i="1"/>
  <c r="AH151" i="1"/>
  <c r="AH167" i="1"/>
  <c r="AH134" i="1"/>
  <c r="AH146" i="1"/>
  <c r="AH148" i="1"/>
  <c r="AH145" i="1"/>
  <c r="AH162" i="1"/>
  <c r="AH161" i="1"/>
  <c r="AH155" i="1"/>
  <c r="AH171" i="1"/>
  <c r="AH147" i="1"/>
  <c r="AH166" i="1"/>
  <c r="AH164" i="1"/>
  <c r="AH150" i="1"/>
  <c r="AH163" i="1"/>
  <c r="AH158" i="1"/>
  <c r="AH156" i="1"/>
  <c r="AH168" i="1"/>
  <c r="AH159" i="1"/>
  <c r="AH165" i="1"/>
  <c r="AH180" i="1"/>
  <c r="AH181" i="1"/>
  <c r="AH177" i="1"/>
  <c r="AH172" i="1"/>
  <c r="AH169" i="1"/>
  <c r="AH160" i="1"/>
  <c r="AH185" i="1"/>
  <c r="AH178" i="1"/>
  <c r="AH152" i="1"/>
  <c r="AH183" i="1"/>
  <c r="AH173" i="1"/>
  <c r="AH154" i="1"/>
  <c r="AH170" i="1"/>
  <c r="AH175" i="1"/>
  <c r="AH186" i="1"/>
  <c r="AH176" i="1"/>
  <c r="AH174" i="1"/>
  <c r="AH187" i="1"/>
  <c r="AH179" i="1"/>
  <c r="AH182" i="1"/>
  <c r="AH200" i="1"/>
  <c r="AH188" i="1"/>
  <c r="AH193" i="1"/>
  <c r="AH190" i="1"/>
  <c r="AH191" i="1"/>
  <c r="AH184" i="1"/>
  <c r="AH201" i="1"/>
  <c r="AH194" i="1"/>
  <c r="AH195" i="1"/>
  <c r="AH206" i="1"/>
  <c r="AH189" i="1"/>
  <c r="AH199" i="1"/>
  <c r="AH211" i="1"/>
  <c r="AH196" i="1"/>
  <c r="AH217" i="1"/>
  <c r="AH207" i="1"/>
  <c r="AH197" i="1"/>
  <c r="AH202" i="1"/>
  <c r="AH198" i="1"/>
  <c r="AH214" i="1"/>
  <c r="AH204" i="1"/>
  <c r="AH192" i="1"/>
  <c r="AH216" i="1"/>
  <c r="AH203" i="1"/>
  <c r="AH212" i="1"/>
  <c r="AH219" i="1"/>
  <c r="AH205" i="1"/>
  <c r="AH230" i="1"/>
  <c r="AH208" i="1"/>
  <c r="AH210" i="1"/>
  <c r="AH235" i="1"/>
  <c r="AH215" i="1"/>
  <c r="AH209" i="1"/>
  <c r="AH220" i="1"/>
  <c r="AH228" i="1"/>
  <c r="AH229" i="1"/>
  <c r="AH227" i="1"/>
  <c r="AH213" i="1"/>
  <c r="AH218" i="1"/>
  <c r="AH225" i="1"/>
  <c r="AH221" i="1"/>
  <c r="AH224" i="1"/>
  <c r="AH233" i="1"/>
  <c r="AH222" i="1"/>
  <c r="AH232" i="1"/>
  <c r="AH241" i="1"/>
  <c r="AH223" i="1"/>
  <c r="AH231" i="1"/>
  <c r="AH240" i="1"/>
  <c r="AH236" i="1"/>
  <c r="AH226" i="1"/>
  <c r="AH237" i="1"/>
  <c r="AH234" i="1"/>
  <c r="AH239" i="1"/>
  <c r="AH242" i="1"/>
  <c r="AH255" i="1"/>
  <c r="AH265" i="1"/>
  <c r="AH238" i="1"/>
  <c r="AH243" i="1"/>
  <c r="AH245" i="1"/>
  <c r="AH247" i="1"/>
  <c r="AH256" i="1"/>
  <c r="AH248" i="1"/>
  <c r="AH244" i="1"/>
  <c r="AH249" i="1"/>
  <c r="AH252" i="1"/>
  <c r="AH254" i="1"/>
  <c r="AH250" i="1"/>
  <c r="AH258" i="1"/>
  <c r="AH261" i="1"/>
  <c r="AH251" i="1"/>
  <c r="AH246" i="1"/>
  <c r="AH253" i="1"/>
  <c r="AH259" i="1"/>
  <c r="AH260" i="1"/>
  <c r="AH257" i="1"/>
  <c r="AH262" i="1"/>
  <c r="AH268" i="1"/>
  <c r="AH263" i="1"/>
  <c r="AH269" i="1"/>
  <c r="AH264" i="1"/>
  <c r="AH272" i="1"/>
  <c r="AH266" i="1"/>
  <c r="AH281" i="1"/>
  <c r="AH278" i="1"/>
  <c r="AH270" i="1"/>
  <c r="AH267" i="1"/>
  <c r="AH285" i="1"/>
  <c r="AH275" i="1"/>
  <c r="AH273" i="1"/>
  <c r="AH288" i="1"/>
  <c r="AH271" i="1"/>
  <c r="AH277" i="1"/>
  <c r="AH274" i="1"/>
  <c r="AH286" i="1"/>
  <c r="AH276" i="1"/>
  <c r="AH283" i="1"/>
  <c r="AH301" i="1"/>
  <c r="AH279" i="1"/>
  <c r="AH291" i="1"/>
  <c r="AH287" i="1"/>
  <c r="AH292" i="1"/>
  <c r="AH282" i="1"/>
  <c r="AH280" i="1"/>
  <c r="AH296" i="1"/>
  <c r="AH294" i="1"/>
  <c r="AH290" i="1"/>
  <c r="AH284" i="1"/>
  <c r="AH289" i="1"/>
  <c r="AH295" i="1"/>
  <c r="AH302" i="1"/>
  <c r="AH305" i="1"/>
  <c r="AH293" i="1"/>
  <c r="AH298" i="1"/>
  <c r="AH300" i="1"/>
  <c r="AH299" i="1"/>
  <c r="AH311" i="1"/>
  <c r="AH304" i="1"/>
  <c r="AH297" i="1"/>
  <c r="AH308" i="1"/>
  <c r="AH307" i="1"/>
  <c r="AH303" i="1"/>
  <c r="AH309" i="1"/>
  <c r="AH316" i="1"/>
  <c r="AH306" i="1"/>
  <c r="AH318" i="1"/>
  <c r="AH313" i="1"/>
  <c r="AH314" i="1"/>
  <c r="AH310" i="1"/>
  <c r="AH319" i="1"/>
  <c r="AH317" i="1"/>
  <c r="AH312" i="1"/>
  <c r="AH315" i="1"/>
  <c r="AH327" i="1"/>
  <c r="AH321" i="1"/>
  <c r="AH320" i="1"/>
  <c r="AH322" i="1"/>
  <c r="AH325" i="1"/>
  <c r="AH323" i="1"/>
  <c r="AH326" i="1"/>
  <c r="AH324" i="1"/>
  <c r="AH328" i="1"/>
  <c r="AH329" i="1"/>
  <c r="AH331" i="1"/>
  <c r="AH333" i="1"/>
  <c r="AH332" i="1"/>
  <c r="AH330" i="1"/>
  <c r="AH338" i="1"/>
  <c r="AH337" i="1"/>
  <c r="AH334" i="1"/>
  <c r="AH336" i="1"/>
  <c r="AH335" i="1"/>
  <c r="AH344" i="1"/>
  <c r="AH339" i="1"/>
  <c r="AH342" i="1"/>
  <c r="AH340" i="1"/>
  <c r="AH345" i="1"/>
  <c r="AH343" i="1"/>
  <c r="AH341" i="1"/>
  <c r="AH346" i="1"/>
  <c r="AH347" i="1"/>
  <c r="AH348" i="1"/>
  <c r="AH350" i="1"/>
  <c r="AH349" i="1"/>
  <c r="AH352" i="1"/>
  <c r="AH351" i="1"/>
  <c r="AH355" i="1"/>
  <c r="AH353" i="1"/>
  <c r="AH354" i="1"/>
  <c r="AH356" i="1"/>
  <c r="AH357" i="1"/>
  <c r="AH358" i="1"/>
  <c r="AH360" i="1"/>
  <c r="AH359" i="1"/>
  <c r="AH361" i="1"/>
  <c r="AH362" i="1"/>
  <c r="AH363" i="1"/>
  <c r="AH364" i="1"/>
  <c r="U29" i="8" l="1"/>
  <c r="U9" i="8"/>
  <c r="U13" i="8"/>
  <c r="AX2" i="3"/>
  <c r="AB19" i="8"/>
  <c r="U27" i="8"/>
  <c r="N35" i="8"/>
  <c r="N11" i="8"/>
  <c r="G23" i="8"/>
  <c r="AB17" i="8"/>
  <c r="U25" i="8"/>
  <c r="N33" i="8"/>
  <c r="N9" i="8"/>
  <c r="G25" i="8"/>
  <c r="AB15" i="8"/>
  <c r="U23" i="8"/>
  <c r="N31" i="8"/>
  <c r="N7" i="8"/>
  <c r="G27" i="8"/>
  <c r="AB13" i="8"/>
  <c r="U21" i="8"/>
  <c r="N29" i="8"/>
  <c r="N5" i="8"/>
  <c r="G29" i="8"/>
  <c r="AB35" i="8"/>
  <c r="AB11" i="8"/>
  <c r="U19" i="8"/>
  <c r="N27" i="8"/>
  <c r="G7" i="8"/>
  <c r="G31" i="8"/>
  <c r="AB33" i="8"/>
  <c r="AB9" i="8"/>
  <c r="U17" i="8"/>
  <c r="N25" i="8"/>
  <c r="G9" i="8"/>
  <c r="G33" i="8"/>
  <c r="AB31" i="8"/>
  <c r="AB7" i="8"/>
  <c r="U15" i="8"/>
  <c r="N23" i="8"/>
  <c r="G11" i="8"/>
  <c r="G35" i="8"/>
  <c r="AB27" i="8"/>
  <c r="U35" i="8"/>
  <c r="U11" i="8"/>
  <c r="N19" i="8"/>
  <c r="G15" i="8"/>
  <c r="AB23" i="8"/>
  <c r="U31" i="8"/>
  <c r="U7" i="8"/>
  <c r="N15" i="8"/>
  <c r="G19" i="8"/>
  <c r="U33" i="8"/>
  <c r="G5" i="8"/>
  <c r="AB5" i="8"/>
  <c r="G21" i="8"/>
  <c r="AB21" i="8"/>
  <c r="G17" i="8"/>
  <c r="AB25" i="8"/>
  <c r="G13" i="8"/>
  <c r="AB29" i="8"/>
  <c r="N13" i="8"/>
  <c r="N17" i="8"/>
  <c r="N21" i="8"/>
  <c r="U5" i="8"/>
  <c r="AL286" i="3"/>
  <c r="AL76" i="3"/>
  <c r="AL110" i="3"/>
  <c r="AL200" i="3"/>
  <c r="AL214" i="3"/>
  <c r="AL213" i="3"/>
  <c r="AL16" i="3"/>
  <c r="AL24" i="3"/>
  <c r="AL31" i="3"/>
  <c r="AL32" i="3"/>
  <c r="AL229" i="3"/>
  <c r="AL258" i="3"/>
  <c r="AL37" i="3"/>
  <c r="AL77" i="3"/>
  <c r="AL304" i="3"/>
  <c r="AL318" i="3"/>
  <c r="AL268" i="3"/>
  <c r="AL269" i="3"/>
  <c r="AL236" i="3"/>
  <c r="AL149" i="3"/>
  <c r="AL5" i="3"/>
  <c r="AL150" i="3"/>
  <c r="AL112" i="3"/>
  <c r="AL325" i="3"/>
  <c r="AL23" i="3"/>
  <c r="AL21" i="3"/>
  <c r="AL99" i="3"/>
  <c r="AL98" i="3"/>
  <c r="AL43" i="3"/>
  <c r="AL48" i="3"/>
  <c r="AL175" i="3"/>
  <c r="AL13" i="3"/>
  <c r="AL38" i="3"/>
  <c r="AL46" i="3"/>
  <c r="AL2" i="3"/>
  <c r="AL248" i="3"/>
  <c r="AL287" i="3"/>
  <c r="AL145" i="3"/>
  <c r="AL313" i="3"/>
  <c r="AL53" i="3"/>
  <c r="AL66" i="3"/>
  <c r="AJ213" i="3"/>
  <c r="AL45" i="3"/>
  <c r="AL138" i="3"/>
  <c r="AL245" i="3"/>
  <c r="AL264" i="3"/>
  <c r="AJ269" i="3"/>
  <c r="AL6" i="3"/>
  <c r="AL22" i="3"/>
  <c r="AL44" i="3"/>
  <c r="AL74" i="3"/>
  <c r="AL116" i="3"/>
  <c r="AL281" i="3"/>
  <c r="AL292" i="3"/>
  <c r="AL294" i="3"/>
  <c r="AL18" i="3"/>
  <c r="AL19" i="3"/>
  <c r="AL87" i="3"/>
  <c r="AL101" i="3"/>
  <c r="AJ325" i="3"/>
  <c r="AL9" i="3"/>
  <c r="AL36" i="3"/>
  <c r="AL82" i="3"/>
  <c r="AL156" i="3"/>
  <c r="AL265" i="3"/>
  <c r="AL285" i="3"/>
  <c r="AL8" i="3"/>
  <c r="AL12" i="3"/>
  <c r="AJ98" i="3"/>
  <c r="AL288" i="3"/>
  <c r="AL322" i="3"/>
  <c r="AL362" i="3"/>
  <c r="AL17" i="3"/>
  <c r="AL64" i="3"/>
  <c r="AL65" i="3"/>
  <c r="AL151" i="3"/>
  <c r="AL210" i="3"/>
  <c r="AL249" i="3"/>
  <c r="AL319" i="3"/>
  <c r="AL10" i="3"/>
  <c r="AL29" i="3"/>
  <c r="AL67" i="3"/>
  <c r="AL68" i="3"/>
  <c r="AL92" i="3"/>
  <c r="AL42" i="3"/>
  <c r="AJ156" i="3"/>
  <c r="AL181" i="3"/>
  <c r="AL297" i="3"/>
  <c r="AJ77" i="3"/>
  <c r="AL35" i="3"/>
  <c r="AL114" i="3"/>
  <c r="AL244" i="3"/>
  <c r="AL130" i="3"/>
  <c r="AL147" i="3"/>
  <c r="AL182" i="3"/>
  <c r="AL115" i="3"/>
  <c r="AL155" i="3"/>
  <c r="AL273" i="3"/>
  <c r="AL275" i="3"/>
  <c r="AL326" i="3"/>
  <c r="AL50" i="3"/>
  <c r="AL85" i="3"/>
  <c r="AL100" i="3"/>
  <c r="AL126" i="3"/>
  <c r="AL237" i="3"/>
  <c r="AL293" i="3"/>
  <c r="AL3" i="3"/>
  <c r="AJ18" i="3"/>
  <c r="AL26" i="3"/>
  <c r="AL28" i="3"/>
  <c r="AL71" i="3"/>
  <c r="AJ85" i="3"/>
  <c r="AJ116" i="3"/>
  <c r="AL280" i="3"/>
  <c r="AL49" i="3"/>
  <c r="AL58" i="3"/>
  <c r="AJ49" i="3"/>
  <c r="AL124" i="3"/>
  <c r="AL47" i="3"/>
  <c r="AL63" i="3"/>
  <c r="AL136" i="3"/>
  <c r="AL257" i="3"/>
  <c r="AJ152" i="3"/>
  <c r="AL152" i="3"/>
  <c r="AJ3" i="3"/>
  <c r="AL15" i="3"/>
  <c r="AJ32" i="3"/>
  <c r="AL56" i="3"/>
  <c r="AJ50" i="3"/>
  <c r="AJ128" i="3"/>
  <c r="AL128" i="3"/>
  <c r="AL161" i="3"/>
  <c r="AJ161" i="3"/>
  <c r="AL251" i="3"/>
  <c r="AJ251" i="3"/>
  <c r="AJ131" i="3"/>
  <c r="AL131" i="3"/>
  <c r="AJ13" i="3"/>
  <c r="AL14" i="3"/>
  <c r="AJ37" i="3"/>
  <c r="AL40" i="3"/>
  <c r="AJ53" i="3"/>
  <c r="AL79" i="3"/>
  <c r="AJ66" i="3"/>
  <c r="AL109" i="3"/>
  <c r="AL140" i="3"/>
  <c r="AL279" i="3"/>
  <c r="AJ279" i="3"/>
  <c r="AL4" i="3"/>
  <c r="AL30" i="3"/>
  <c r="AL70" i="3"/>
  <c r="AJ79" i="3"/>
  <c r="AL55" i="3"/>
  <c r="AJ96" i="3"/>
  <c r="AL96" i="3"/>
  <c r="AL102" i="3"/>
  <c r="AJ102" i="3"/>
  <c r="AL61" i="3"/>
  <c r="AJ61" i="3"/>
  <c r="AL33" i="3"/>
  <c r="AL69" i="3"/>
  <c r="AL84" i="3"/>
  <c r="AJ84" i="3"/>
  <c r="AL227" i="3"/>
  <c r="AJ12" i="3"/>
  <c r="AL25" i="3"/>
  <c r="AJ45" i="3"/>
  <c r="AL20" i="3"/>
  <c r="AL41" i="3"/>
  <c r="AL57" i="3"/>
  <c r="AL75" i="3"/>
  <c r="AL242" i="3"/>
  <c r="AJ242" i="3"/>
  <c r="AL81" i="3"/>
  <c r="AJ24" i="3"/>
  <c r="AL54" i="3"/>
  <c r="AL72" i="3"/>
  <c r="AL73" i="3"/>
  <c r="AJ105" i="3"/>
  <c r="AL105" i="3"/>
  <c r="AL125" i="3"/>
  <c r="AJ125" i="3"/>
  <c r="AL34" i="3"/>
  <c r="AJ46" i="3"/>
  <c r="AL142" i="3"/>
  <c r="AL183" i="3"/>
  <c r="AJ183" i="3"/>
  <c r="AL296" i="3"/>
  <c r="AJ296" i="3"/>
  <c r="AL11" i="3"/>
  <c r="AL7" i="3"/>
  <c r="AL39" i="3"/>
  <c r="AL27" i="3"/>
  <c r="AL51" i="3"/>
  <c r="AL62" i="3"/>
  <c r="AL59" i="3"/>
  <c r="AL80" i="3"/>
  <c r="AL52" i="3"/>
  <c r="AL60" i="3"/>
  <c r="AL209" i="3"/>
  <c r="AL230" i="3"/>
  <c r="AL309" i="3"/>
  <c r="AL298" i="3"/>
  <c r="AJ297" i="3"/>
  <c r="AJ304" i="3"/>
  <c r="AL302" i="3"/>
  <c r="AL117" i="3"/>
  <c r="AL129" i="3"/>
  <c r="AL132" i="3"/>
  <c r="AJ149" i="3"/>
  <c r="AL153" i="3"/>
  <c r="AJ181" i="3"/>
  <c r="AL184" i="3"/>
  <c r="AL207" i="3"/>
  <c r="AL222" i="3"/>
  <c r="AL234" i="3"/>
  <c r="AJ245" i="3"/>
  <c r="AJ248" i="3"/>
  <c r="AL276" i="3"/>
  <c r="AL289" i="3"/>
  <c r="AJ302" i="3"/>
  <c r="AL317" i="3"/>
  <c r="AL91" i="3"/>
  <c r="AL121" i="3"/>
  <c r="AL127" i="3"/>
  <c r="AL137" i="3"/>
  <c r="AJ182" i="3"/>
  <c r="AL199" i="3"/>
  <c r="AJ214" i="3"/>
  <c r="AJ229" i="3"/>
  <c r="AJ268" i="3"/>
  <c r="AJ273" i="3"/>
  <c r="AL274" i="3"/>
  <c r="AJ280" i="3"/>
  <c r="AJ288" i="3"/>
  <c r="AL295" i="3"/>
  <c r="AJ121" i="3"/>
  <c r="AL193" i="3"/>
  <c r="AL224" i="3"/>
  <c r="AL228" i="3"/>
  <c r="AL235" i="3"/>
  <c r="AL250" i="3"/>
  <c r="AL243" i="3"/>
  <c r="AJ274" i="3"/>
  <c r="AL290" i="3"/>
  <c r="AJ295" i="3"/>
  <c r="AL330" i="3"/>
  <c r="AL135" i="3"/>
  <c r="AL90" i="3"/>
  <c r="AL120" i="3"/>
  <c r="AL215" i="3"/>
  <c r="AL226" i="3"/>
  <c r="AJ257" i="3"/>
  <c r="AJ286" i="3"/>
  <c r="AJ292" i="3"/>
  <c r="AL106" i="3"/>
  <c r="AJ106" i="3"/>
  <c r="AL169" i="3"/>
  <c r="AJ169" i="3"/>
  <c r="AL97" i="3"/>
  <c r="AJ99" i="3"/>
  <c r="AL111" i="3"/>
  <c r="AJ111" i="3"/>
  <c r="AJ115" i="3"/>
  <c r="AL113" i="3"/>
  <c r="AL122" i="3"/>
  <c r="AJ122" i="3"/>
  <c r="AL118" i="3"/>
  <c r="AJ159" i="3"/>
  <c r="AL159" i="3"/>
  <c r="AL177" i="3"/>
  <c r="AJ177" i="3"/>
  <c r="AL83" i="3"/>
  <c r="AL107" i="3"/>
  <c r="AJ107" i="3"/>
  <c r="AL108" i="3"/>
  <c r="AJ108" i="3"/>
  <c r="AJ144" i="3"/>
  <c r="AL144" i="3"/>
  <c r="AL253" i="3"/>
  <c r="AJ253" i="3"/>
  <c r="AJ261" i="3"/>
  <c r="AL261" i="3"/>
  <c r="AJ16" i="3"/>
  <c r="AJ25" i="3"/>
  <c r="AJ31" i="3"/>
  <c r="AJ34" i="3"/>
  <c r="AJ27" i="3"/>
  <c r="AJ28" i="3"/>
  <c r="AJ56" i="3"/>
  <c r="AJ40" i="3"/>
  <c r="AJ38" i="3"/>
  <c r="AJ41" i="3"/>
  <c r="AJ54" i="3"/>
  <c r="AJ72" i="3"/>
  <c r="AJ62" i="3"/>
  <c r="AJ64" i="3"/>
  <c r="AJ71" i="3"/>
  <c r="AJ59" i="3"/>
  <c r="AJ73" i="3"/>
  <c r="AJ80" i="3"/>
  <c r="AJ60" i="3"/>
  <c r="AJ75" i="3"/>
  <c r="AJ91" i="3"/>
  <c r="AL123" i="3"/>
  <c r="AJ123" i="3"/>
  <c r="AL119" i="3"/>
  <c r="AJ120" i="3"/>
  <c r="AL154" i="3"/>
  <c r="AJ148" i="3"/>
  <c r="AL148" i="3"/>
  <c r="AL270" i="3"/>
  <c r="AJ270" i="3"/>
  <c r="AJ11" i="3"/>
  <c r="AJ7" i="3"/>
  <c r="AJ21" i="3"/>
  <c r="AJ15" i="3"/>
  <c r="AJ8" i="3"/>
  <c r="AJ14" i="3"/>
  <c r="AL94" i="3"/>
  <c r="AL103" i="3"/>
  <c r="AL192" i="3"/>
  <c r="AJ192" i="3"/>
  <c r="AL247" i="3"/>
  <c r="AJ160" i="3"/>
  <c r="AL160" i="3"/>
  <c r="AL89" i="3"/>
  <c r="AJ127" i="3"/>
  <c r="AJ164" i="3"/>
  <c r="AL164" i="3"/>
  <c r="AL162" i="3"/>
  <c r="AJ163" i="3"/>
  <c r="AL163" i="3"/>
  <c r="AL88" i="3"/>
  <c r="AL104" i="3"/>
  <c r="AJ126" i="3"/>
  <c r="AL172" i="3"/>
  <c r="AL165" i="3"/>
  <c r="AL180" i="3"/>
  <c r="AJ180" i="3"/>
  <c r="AL194" i="3"/>
  <c r="AJ194" i="3"/>
  <c r="AL78" i="3"/>
  <c r="AL93" i="3"/>
  <c r="AL95" i="3"/>
  <c r="AL139" i="3"/>
  <c r="AL86" i="3"/>
  <c r="AJ143" i="3"/>
  <c r="AL143" i="3"/>
  <c r="AL166" i="3"/>
  <c r="AJ90" i="3"/>
  <c r="AJ132" i="3"/>
  <c r="AJ135" i="3"/>
  <c r="AL134" i="3"/>
  <c r="AL146" i="3"/>
  <c r="AJ218" i="3"/>
  <c r="AL218" i="3"/>
  <c r="AL133" i="3"/>
  <c r="AL141" i="3"/>
  <c r="AJ141" i="3"/>
  <c r="AJ158" i="3"/>
  <c r="AL158" i="3"/>
  <c r="AL204" i="3"/>
  <c r="AJ204" i="3"/>
  <c r="AJ153" i="3"/>
  <c r="AL186" i="3"/>
  <c r="AJ186" i="3"/>
  <c r="AL188" i="3"/>
  <c r="AJ188" i="3"/>
  <c r="AL176" i="3"/>
  <c r="AJ176" i="3"/>
  <c r="AL189" i="3"/>
  <c r="AJ189" i="3"/>
  <c r="AJ170" i="3"/>
  <c r="AL170" i="3"/>
  <c r="AL179" i="3"/>
  <c r="AJ179" i="3"/>
  <c r="AL185" i="3"/>
  <c r="AJ185" i="3"/>
  <c r="AL168" i="3"/>
  <c r="AL157" i="3"/>
  <c r="AL190" i="3"/>
  <c r="AL202" i="3"/>
  <c r="AJ202" i="3"/>
  <c r="AJ233" i="3"/>
  <c r="AL233" i="3"/>
  <c r="AL171" i="3"/>
  <c r="AL191" i="3"/>
  <c r="AJ191" i="3"/>
  <c r="AL221" i="3"/>
  <c r="AL212" i="3"/>
  <c r="AJ212" i="3"/>
  <c r="AL173" i="3"/>
  <c r="AL203" i="3"/>
  <c r="AJ203" i="3"/>
  <c r="AL254" i="3"/>
  <c r="AJ254" i="3"/>
  <c r="AL266" i="3"/>
  <c r="AJ167" i="3"/>
  <c r="AL167" i="3"/>
  <c r="AL220" i="3"/>
  <c r="AJ220" i="3"/>
  <c r="AL197" i="3"/>
  <c r="AL201" i="3"/>
  <c r="AL211" i="3"/>
  <c r="AL231" i="3"/>
  <c r="AL196" i="3"/>
  <c r="AL208" i="3"/>
  <c r="AL216" i="3"/>
  <c r="AJ232" i="3"/>
  <c r="AL232" i="3"/>
  <c r="AJ196" i="3"/>
  <c r="AJ208" i="3"/>
  <c r="AJ225" i="3"/>
  <c r="AL225" i="3"/>
  <c r="AL174" i="3"/>
  <c r="AL178" i="3"/>
  <c r="AL187" i="3"/>
  <c r="AL195" i="3"/>
  <c r="AL205" i="3"/>
  <c r="AL198" i="3"/>
  <c r="AL206" i="3"/>
  <c r="AL223" i="3"/>
  <c r="AL267" i="3"/>
  <c r="AJ267" i="3"/>
  <c r="AL291" i="3"/>
  <c r="AJ291" i="3"/>
  <c r="AJ193" i="3"/>
  <c r="AJ199" i="3"/>
  <c r="AJ207" i="3"/>
  <c r="AJ200" i="3"/>
  <c r="AJ209" i="3"/>
  <c r="AL219" i="3"/>
  <c r="AL246" i="3"/>
  <c r="AL240" i="3"/>
  <c r="AL252" i="3"/>
  <c r="AL255" i="3"/>
  <c r="AJ264" i="3"/>
  <c r="AJ219" i="3"/>
  <c r="AL217" i="3"/>
  <c r="AJ222" i="3"/>
  <c r="AL238" i="3"/>
  <c r="AL239" i="3"/>
  <c r="AL241" i="3"/>
  <c r="AL278" i="3"/>
  <c r="AJ278" i="3"/>
  <c r="AL263" i="3"/>
  <c r="AJ263" i="3"/>
  <c r="AL283" i="3"/>
  <c r="AJ283" i="3"/>
  <c r="AL333" i="3"/>
  <c r="AL262" i="3"/>
  <c r="AL344" i="3"/>
  <c r="AL271" i="3"/>
  <c r="AJ271" i="3"/>
  <c r="AL259" i="3"/>
  <c r="AL312" i="3"/>
  <c r="AL323" i="3"/>
  <c r="AL272" i="3"/>
  <c r="AJ272" i="3"/>
  <c r="AL256" i="3"/>
  <c r="AJ307" i="3"/>
  <c r="AL307" i="3"/>
  <c r="AL327" i="3"/>
  <c r="AL363" i="3"/>
  <c r="AL260" i="3"/>
  <c r="AL321" i="3"/>
  <c r="AJ260" i="3"/>
  <c r="AL277" i="3"/>
  <c r="AL282" i="3"/>
  <c r="AJ282" i="3"/>
  <c r="AL308" i="3"/>
  <c r="AL338" i="3"/>
  <c r="AL300" i="3"/>
  <c r="AJ300" i="3"/>
  <c r="AL331" i="3"/>
  <c r="AL284" i="3"/>
  <c r="AJ284" i="3"/>
  <c r="AL301" i="3"/>
  <c r="AL310" i="3"/>
  <c r="AL320" i="3"/>
  <c r="AL337" i="3"/>
  <c r="AL324" i="3"/>
  <c r="AL345" i="3"/>
  <c r="AL348" i="3"/>
  <c r="AL306" i="3"/>
  <c r="AL305" i="3"/>
  <c r="AJ305" i="3"/>
  <c r="AL360" i="3"/>
  <c r="AL341" i="3"/>
  <c r="AL353" i="3"/>
  <c r="AL355" i="3"/>
  <c r="AL303" i="3"/>
  <c r="AL314" i="3"/>
  <c r="AL315" i="3"/>
  <c r="AL316" i="3"/>
  <c r="AL332" i="3"/>
  <c r="AL336" i="3"/>
  <c r="AL340" i="3"/>
  <c r="AL343" i="3"/>
  <c r="AL364" i="3"/>
  <c r="AL311" i="3"/>
  <c r="AL346" i="3"/>
  <c r="AL349" i="3"/>
  <c r="AL354" i="3"/>
  <c r="AL358" i="3"/>
  <c r="AJ290" i="3"/>
  <c r="AJ298" i="3"/>
  <c r="AL335" i="3"/>
  <c r="AL329" i="3"/>
  <c r="AL334" i="3"/>
  <c r="AL339" i="3"/>
  <c r="AL361" i="3"/>
  <c r="AL299" i="3"/>
  <c r="AL328" i="3"/>
  <c r="AL342" i="3"/>
  <c r="AL352" i="3"/>
  <c r="AL357" i="3"/>
  <c r="AJ362" i="3"/>
  <c r="AL347" i="3"/>
  <c r="AL350" i="3"/>
  <c r="AL351" i="3"/>
  <c r="AL356" i="3"/>
  <c r="AL359" i="3"/>
  <c r="AO342" i="1"/>
  <c r="AO328" i="1"/>
  <c r="AO272" i="1"/>
  <c r="AO220" i="1"/>
  <c r="AO344" i="1"/>
  <c r="AO296" i="1"/>
  <c r="AO232" i="1"/>
  <c r="AO350" i="1"/>
  <c r="AO323" i="1"/>
  <c r="AO300" i="1"/>
  <c r="AO288" i="1"/>
  <c r="AO254" i="1"/>
  <c r="AO233" i="1"/>
  <c r="AO235" i="1"/>
  <c r="AO201" i="1"/>
  <c r="AO186" i="1"/>
  <c r="AO177" i="1"/>
  <c r="AO147" i="1"/>
  <c r="AO133" i="1"/>
  <c r="AO120" i="1"/>
  <c r="AO112" i="1"/>
  <c r="AO99" i="1"/>
  <c r="AO88" i="1"/>
  <c r="AO74" i="1"/>
  <c r="AO62" i="1"/>
  <c r="AO55" i="1"/>
  <c r="AO37" i="1"/>
  <c r="AO28" i="1"/>
  <c r="AO12" i="1"/>
  <c r="AO359" i="1"/>
  <c r="AO348" i="1"/>
  <c r="AO334" i="1"/>
  <c r="AO325" i="1"/>
  <c r="AO318" i="1"/>
  <c r="AO298" i="1"/>
  <c r="AO292" i="1"/>
  <c r="AO273" i="1"/>
  <c r="AO268" i="1"/>
  <c r="AO252" i="1"/>
  <c r="AO239" i="1"/>
  <c r="AO224" i="1"/>
  <c r="AO210" i="1"/>
  <c r="AO202" i="1"/>
  <c r="AO184" i="1"/>
  <c r="AO175" i="1"/>
  <c r="AO181" i="1"/>
  <c r="AO171" i="1"/>
  <c r="AO138" i="1"/>
  <c r="AO135" i="1"/>
  <c r="AO116" i="1"/>
  <c r="AO108" i="1"/>
  <c r="AO86" i="1"/>
  <c r="AO90" i="1"/>
  <c r="AO70" i="1"/>
  <c r="AO64" i="1"/>
  <c r="AO44" i="1"/>
  <c r="AO30" i="1"/>
  <c r="AO24" i="1"/>
  <c r="AO13" i="1"/>
  <c r="AO339" i="1"/>
  <c r="AO304" i="1"/>
  <c r="AO238" i="1"/>
  <c r="AO352" i="1"/>
  <c r="AO310" i="1"/>
  <c r="AO264" i="1"/>
  <c r="AO361" i="1"/>
  <c r="AO336" i="1"/>
  <c r="AO313" i="1"/>
  <c r="AO282" i="1"/>
  <c r="AO263" i="1"/>
  <c r="AO242" i="1"/>
  <c r="AO198" i="1"/>
  <c r="AO137" i="1"/>
  <c r="AO360" i="1"/>
  <c r="AO347" i="1"/>
  <c r="AO337" i="1"/>
  <c r="AO322" i="1"/>
  <c r="AO306" i="1"/>
  <c r="AO293" i="1"/>
  <c r="AO287" i="1"/>
  <c r="AO275" i="1"/>
  <c r="AO262" i="1"/>
  <c r="AO249" i="1"/>
  <c r="AO234" i="1"/>
  <c r="AO221" i="1"/>
  <c r="AO208" i="1"/>
  <c r="AO197" i="1"/>
  <c r="AO191" i="1"/>
  <c r="AO170" i="1"/>
  <c r="AO180" i="1"/>
  <c r="AO155" i="1"/>
  <c r="AO144" i="1"/>
  <c r="AO127" i="1"/>
  <c r="AO118" i="1"/>
  <c r="AO106" i="1"/>
  <c r="AO105" i="1"/>
  <c r="AO76" i="1"/>
  <c r="AO67" i="1"/>
  <c r="AO68" i="1"/>
  <c r="AO53" i="1"/>
  <c r="AO36" i="1"/>
  <c r="AO23" i="1"/>
  <c r="AO11" i="1"/>
  <c r="AO316" i="1"/>
  <c r="AO244" i="1"/>
  <c r="AO207" i="1"/>
  <c r="AO190" i="1"/>
  <c r="AO154" i="1"/>
  <c r="AO165" i="1"/>
  <c r="AO161" i="1"/>
  <c r="AO140" i="1"/>
  <c r="AO125" i="1"/>
  <c r="AO114" i="1"/>
  <c r="AO103" i="1"/>
  <c r="AO93" i="1"/>
  <c r="AO81" i="1"/>
  <c r="AO77" i="1"/>
  <c r="AO63" i="1"/>
  <c r="AO50" i="1"/>
  <c r="AO33" i="1"/>
  <c r="AO20" i="1"/>
  <c r="AO10" i="1"/>
  <c r="AO286" i="1"/>
  <c r="AO320" i="1"/>
  <c r="AO257" i="1"/>
  <c r="AO357" i="1"/>
  <c r="AO279" i="1"/>
  <c r="AO248" i="1"/>
  <c r="AO218" i="1"/>
  <c r="AO205" i="1"/>
  <c r="AO217" i="1"/>
  <c r="AO193" i="1"/>
  <c r="AO173" i="1"/>
  <c r="AO159" i="1"/>
  <c r="AO162" i="1"/>
  <c r="AO157" i="1"/>
  <c r="AO129" i="1"/>
  <c r="AO122" i="1"/>
  <c r="AO110" i="1"/>
  <c r="AO97" i="1"/>
  <c r="AO79" i="1"/>
  <c r="AO65" i="1"/>
  <c r="AO48" i="1"/>
  <c r="AO43" i="1"/>
  <c r="AO35" i="1"/>
  <c r="AO21" i="1"/>
  <c r="AO8" i="1"/>
  <c r="AO355" i="1"/>
  <c r="AO346" i="1"/>
  <c r="AO291" i="1"/>
  <c r="AO225" i="1"/>
  <c r="AO341" i="1"/>
  <c r="AO309" i="1"/>
  <c r="AO226" i="1"/>
  <c r="AO356" i="1"/>
  <c r="AO343" i="1"/>
  <c r="AO332" i="1"/>
  <c r="AO327" i="1"/>
  <c r="AO303" i="1"/>
  <c r="AO295" i="1"/>
  <c r="AO301" i="1"/>
  <c r="AO270" i="1"/>
  <c r="AO259" i="1"/>
  <c r="AO256" i="1"/>
  <c r="AO236" i="1"/>
  <c r="AO213" i="1"/>
  <c r="AO219" i="1"/>
  <c r="AO196" i="1"/>
  <c r="AO188" i="1"/>
  <c r="AO183" i="1"/>
  <c r="AO168" i="1"/>
  <c r="AO145" i="1"/>
  <c r="AO149" i="1"/>
  <c r="AO124" i="1"/>
  <c r="AO111" i="1"/>
  <c r="AO102" i="1"/>
  <c r="AO92" i="1"/>
  <c r="AO87" i="1"/>
  <c r="AO75" i="1"/>
  <c r="AO51" i="1"/>
  <c r="AO45" i="1"/>
  <c r="AO40" i="1"/>
  <c r="AO22" i="1"/>
  <c r="AO9" i="1"/>
  <c r="AO317" i="1"/>
  <c r="AO338" i="1"/>
  <c r="AO305" i="1"/>
  <c r="AO237" i="1"/>
  <c r="AO321" i="1"/>
  <c r="AO267" i="1"/>
  <c r="AO345" i="1"/>
  <c r="AO307" i="1"/>
  <c r="AO283" i="1"/>
  <c r="AO247" i="1"/>
  <c r="AO212" i="1"/>
  <c r="AO152" i="1"/>
  <c r="AO132" i="1"/>
  <c r="AO54" i="1"/>
  <c r="AO358" i="1"/>
  <c r="AO285" i="1"/>
  <c r="AO230" i="1"/>
  <c r="AO330" i="1"/>
  <c r="AO302" i="1"/>
  <c r="AO260" i="1"/>
  <c r="AO354" i="1"/>
  <c r="AO333" i="1"/>
  <c r="AO315" i="1"/>
  <c r="AO289" i="1"/>
  <c r="AO278" i="1"/>
  <c r="AO253" i="1"/>
  <c r="AO240" i="1"/>
  <c r="AO227" i="1"/>
  <c r="AO211" i="1"/>
  <c r="AO200" i="1"/>
  <c r="AO156" i="1"/>
  <c r="AO148" i="1"/>
  <c r="AO143" i="1"/>
  <c r="AO119" i="1"/>
  <c r="AO96" i="1"/>
  <c r="AO80" i="1"/>
  <c r="AO78" i="1"/>
  <c r="AO66" i="1"/>
  <c r="AO41" i="1"/>
  <c r="AO31" i="1"/>
  <c r="AO18" i="1"/>
  <c r="AO7" i="1"/>
  <c r="AO353" i="1"/>
  <c r="AO340" i="1"/>
  <c r="AO331" i="1"/>
  <c r="AO312" i="1"/>
  <c r="AO308" i="1"/>
  <c r="AO284" i="1"/>
  <c r="AO276" i="1"/>
  <c r="AO281" i="1"/>
  <c r="AO246" i="1"/>
  <c r="AO245" i="1"/>
  <c r="AO231" i="1"/>
  <c r="AO229" i="1"/>
  <c r="AO203" i="1"/>
  <c r="AO199" i="1"/>
  <c r="AO182" i="1"/>
  <c r="AO178" i="1"/>
  <c r="AO158" i="1"/>
  <c r="AO146" i="1"/>
  <c r="AO139" i="1"/>
  <c r="AO130" i="1"/>
  <c r="AO113" i="1"/>
  <c r="AO100" i="1"/>
  <c r="AO91" i="1"/>
  <c r="AO69" i="1"/>
  <c r="AO73" i="1"/>
  <c r="AO52" i="1"/>
  <c r="AO38" i="1"/>
  <c r="AO32" i="1"/>
  <c r="AO19" i="1"/>
  <c r="AO6" i="1"/>
  <c r="AO290" i="1"/>
  <c r="AO266" i="1"/>
  <c r="AO251" i="1"/>
  <c r="AO243" i="1"/>
  <c r="AO223" i="1"/>
  <c r="AO228" i="1"/>
  <c r="AO216" i="1"/>
  <c r="AO189" i="1"/>
  <c r="AO179" i="1"/>
  <c r="AO185" i="1"/>
  <c r="AO163" i="1"/>
  <c r="AO134" i="1"/>
  <c r="AO136" i="1"/>
  <c r="AO126" i="1"/>
  <c r="AO131" i="1"/>
  <c r="AO101" i="1"/>
  <c r="AO95" i="1"/>
  <c r="AO82" i="1"/>
  <c r="AO60" i="1"/>
  <c r="AO57" i="1"/>
  <c r="AO34" i="1"/>
  <c r="AO26" i="1"/>
  <c r="AO17" i="1"/>
  <c r="AO4" i="1"/>
  <c r="AO351" i="1"/>
  <c r="AO274" i="1"/>
  <c r="AO241" i="1"/>
  <c r="AO206" i="1"/>
  <c r="AO187" i="1"/>
  <c r="AO160" i="1"/>
  <c r="AO150" i="1"/>
  <c r="AO167" i="1"/>
  <c r="AO142" i="1"/>
  <c r="AO121" i="1"/>
  <c r="AO109" i="1"/>
  <c r="AO104" i="1"/>
  <c r="AO85" i="1"/>
  <c r="AO84" i="1"/>
  <c r="AO61" i="1"/>
  <c r="AO56" i="1"/>
  <c r="AO46" i="1"/>
  <c r="AO27" i="1"/>
  <c r="AO15" i="1"/>
  <c r="AO5" i="1"/>
  <c r="AO329" i="1"/>
  <c r="AO364" i="1"/>
  <c r="AO319" i="1"/>
  <c r="AO261" i="1"/>
  <c r="AO363" i="1"/>
  <c r="AO311" i="1"/>
  <c r="AO265" i="1"/>
  <c r="AO209" i="1"/>
  <c r="AO204" i="1"/>
  <c r="AO195" i="1"/>
  <c r="AO174" i="1"/>
  <c r="AO169" i="1"/>
  <c r="AO164" i="1"/>
  <c r="AO151" i="1"/>
  <c r="AO128" i="1"/>
  <c r="AO123" i="1"/>
  <c r="AO117" i="1"/>
  <c r="AO94" i="1"/>
  <c r="AO83" i="1"/>
  <c r="AO71" i="1"/>
  <c r="AO59" i="1"/>
  <c r="AO47" i="1"/>
  <c r="AO42" i="1"/>
  <c r="AO25" i="1"/>
  <c r="AO14" i="1"/>
  <c r="AO3" i="1"/>
  <c r="AO297" i="1"/>
  <c r="AO294" i="1"/>
  <c r="AO192" i="1"/>
  <c r="AO324" i="1"/>
  <c r="AO277" i="1"/>
  <c r="AO258" i="1"/>
  <c r="AO362" i="1"/>
  <c r="AO349" i="1"/>
  <c r="AO335" i="1"/>
  <c r="AO326" i="1"/>
  <c r="AO314" i="1"/>
  <c r="AO299" i="1"/>
  <c r="AO280" i="1"/>
  <c r="AO271" i="1"/>
  <c r="AO269" i="1"/>
  <c r="AO250" i="1"/>
  <c r="AO255" i="1"/>
  <c r="AO222" i="1"/>
  <c r="AO215" i="1"/>
  <c r="AO214" i="1"/>
  <c r="AO194" i="1"/>
  <c r="AO176" i="1"/>
  <c r="AO172" i="1"/>
  <c r="AO166" i="1"/>
  <c r="AO153" i="1"/>
  <c r="AO141" i="1"/>
  <c r="AO115" i="1"/>
  <c r="AO107" i="1"/>
  <c r="AO98" i="1"/>
  <c r="AO89" i="1"/>
  <c r="AO72" i="1"/>
  <c r="AO58" i="1"/>
  <c r="AO49" i="1"/>
  <c r="AO39" i="1"/>
  <c r="AO29" i="1"/>
  <c r="AO16" i="1"/>
  <c r="AO2" i="1"/>
  <c r="F240" i="2"/>
  <c r="E240" i="2"/>
  <c r="E237" i="2"/>
  <c r="E238" i="2"/>
  <c r="E239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2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49" i="2"/>
  <c r="E38" i="2"/>
  <c r="E39" i="2"/>
  <c r="E40" i="2"/>
  <c r="E41" i="2"/>
  <c r="E42" i="2"/>
  <c r="E43" i="2"/>
  <c r="E44" i="2"/>
  <c r="E45" i="2"/>
  <c r="E46" i="2"/>
  <c r="E47" i="2"/>
  <c r="E48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2" i="2"/>
  <c r="AB39" i="8" l="1"/>
  <c r="U39" i="8"/>
  <c r="N37" i="8"/>
  <c r="N38" i="8"/>
  <c r="AB37" i="8"/>
  <c r="AB38" i="8"/>
  <c r="U37" i="8"/>
  <c r="U38" i="8"/>
  <c r="N39" i="8"/>
  <c r="G39" i="8"/>
  <c r="AM107" i="3"/>
  <c r="G37" i="8"/>
  <c r="AK300" i="3"/>
  <c r="AK219" i="3"/>
  <c r="AK291" i="3"/>
  <c r="AK185" i="3"/>
  <c r="AK186" i="3"/>
  <c r="AK178" i="3"/>
  <c r="AK183" i="3"/>
  <c r="AK215" i="3"/>
  <c r="AM119" i="3"/>
  <c r="AM153" i="3"/>
  <c r="AM49" i="3"/>
  <c r="AM236" i="3"/>
  <c r="AK276" i="3"/>
  <c r="AM300" i="3"/>
  <c r="AK264" i="3"/>
  <c r="AK225" i="3"/>
  <c r="AM164" i="3"/>
  <c r="AK8" i="3"/>
  <c r="AK123" i="3"/>
  <c r="AK54" i="3"/>
  <c r="AK261" i="3"/>
  <c r="AM159" i="3"/>
  <c r="AM169" i="3"/>
  <c r="AK295" i="3"/>
  <c r="AK280" i="3"/>
  <c r="AM317" i="3"/>
  <c r="AK149" i="3"/>
  <c r="AM52" i="3"/>
  <c r="AM183" i="3"/>
  <c r="AM81" i="3"/>
  <c r="AM84" i="3"/>
  <c r="AM30" i="3"/>
  <c r="AK13" i="3"/>
  <c r="AM15" i="3"/>
  <c r="AM280" i="3"/>
  <c r="AM85" i="3"/>
  <c r="AM35" i="3"/>
  <c r="AM249" i="3"/>
  <c r="AM285" i="3"/>
  <c r="AM292" i="3"/>
  <c r="AK213" i="3"/>
  <c r="AM48" i="3"/>
  <c r="AM269" i="3"/>
  <c r="AM213" i="3"/>
  <c r="AK345" i="3"/>
  <c r="AK265" i="3"/>
  <c r="AK310" i="3"/>
  <c r="AK319" i="3"/>
  <c r="AK201" i="3"/>
  <c r="AK339" i="3"/>
  <c r="AK57" i="3"/>
  <c r="AK113" i="3"/>
  <c r="AK237" i="3"/>
  <c r="AK140" i="3"/>
  <c r="AK134" i="3"/>
  <c r="AK174" i="3"/>
  <c r="AM307" i="3"/>
  <c r="AM225" i="3"/>
  <c r="AM146" i="3"/>
  <c r="AM261" i="3"/>
  <c r="AK169" i="3"/>
  <c r="AK24" i="3"/>
  <c r="AK32" i="3"/>
  <c r="AM319" i="3"/>
  <c r="AM45" i="3"/>
  <c r="AK334" i="3"/>
  <c r="AK306" i="3"/>
  <c r="AK354" i="3"/>
  <c r="AK255" i="3"/>
  <c r="AK223" i="3"/>
  <c r="AK9" i="3"/>
  <c r="AK283" i="3"/>
  <c r="AM185" i="3"/>
  <c r="AM335" i="3"/>
  <c r="AM338" i="3"/>
  <c r="AK267" i="3"/>
  <c r="AK208" i="3"/>
  <c r="AM220" i="3"/>
  <c r="AK191" i="3"/>
  <c r="AK179" i="3"/>
  <c r="AK153" i="3"/>
  <c r="AK135" i="3"/>
  <c r="AM194" i="3"/>
  <c r="AK164" i="3"/>
  <c r="AK15" i="3"/>
  <c r="AM123" i="3"/>
  <c r="AK41" i="3"/>
  <c r="AK253" i="3"/>
  <c r="AK159" i="3"/>
  <c r="AK106" i="3"/>
  <c r="AM290" i="3"/>
  <c r="AM274" i="3"/>
  <c r="AK302" i="3"/>
  <c r="AM132" i="3"/>
  <c r="AM80" i="3"/>
  <c r="AM142" i="3"/>
  <c r="AK242" i="3"/>
  <c r="AM69" i="3"/>
  <c r="AM4" i="3"/>
  <c r="AM131" i="3"/>
  <c r="AK3" i="3"/>
  <c r="AK116" i="3"/>
  <c r="AM50" i="3"/>
  <c r="AK77" i="3"/>
  <c r="AM210" i="3"/>
  <c r="AM265" i="3"/>
  <c r="AM281" i="3"/>
  <c r="AM66" i="3"/>
  <c r="AM43" i="3"/>
  <c r="AM268" i="3"/>
  <c r="AM214" i="3"/>
  <c r="AK357" i="3"/>
  <c r="AK330" i="3"/>
  <c r="AK336" i="3"/>
  <c r="AK239" i="3"/>
  <c r="AK312" i="3"/>
  <c r="AK361" i="3"/>
  <c r="AK344" i="3"/>
  <c r="AK39" i="3"/>
  <c r="AK30" i="3"/>
  <c r="AN30" i="3" s="1"/>
  <c r="AK262" i="3"/>
  <c r="AK110" i="3"/>
  <c r="AK95" i="3"/>
  <c r="AK168" i="3"/>
  <c r="AK190" i="3"/>
  <c r="AK118" i="3"/>
  <c r="AK197" i="3"/>
  <c r="AM334" i="3"/>
  <c r="AM333" i="3"/>
  <c r="AM212" i="3"/>
  <c r="AM162" i="3"/>
  <c r="AK84" i="3"/>
  <c r="AN84" i="3" s="1"/>
  <c r="AM306" i="3"/>
  <c r="AM134" i="3"/>
  <c r="AM350" i="3"/>
  <c r="AM348" i="3"/>
  <c r="AM256" i="3"/>
  <c r="AM347" i="3"/>
  <c r="AK298" i="3"/>
  <c r="AM316" i="3"/>
  <c r="AM345" i="3"/>
  <c r="AM308" i="3"/>
  <c r="AK272" i="3"/>
  <c r="AK263" i="3"/>
  <c r="AM252" i="3"/>
  <c r="AM267" i="3"/>
  <c r="AK196" i="3"/>
  <c r="AM167" i="3"/>
  <c r="AM191" i="3"/>
  <c r="AM179" i="3"/>
  <c r="AK204" i="3"/>
  <c r="AK132" i="3"/>
  <c r="AK180" i="3"/>
  <c r="AK127" i="3"/>
  <c r="AK21" i="3"/>
  <c r="AK91" i="3"/>
  <c r="AK38" i="3"/>
  <c r="AM253" i="3"/>
  <c r="AM118" i="3"/>
  <c r="AM106" i="3"/>
  <c r="AK274" i="3"/>
  <c r="AK273" i="3"/>
  <c r="AM289" i="3"/>
  <c r="AM129" i="3"/>
  <c r="AM59" i="3"/>
  <c r="AK46" i="3"/>
  <c r="AM242" i="3"/>
  <c r="AM33" i="3"/>
  <c r="AK279" i="3"/>
  <c r="AK131" i="3"/>
  <c r="AM152" i="3"/>
  <c r="AK85" i="3"/>
  <c r="AM326" i="3"/>
  <c r="AM297" i="3"/>
  <c r="AM151" i="3"/>
  <c r="AM156" i="3"/>
  <c r="AM116" i="3"/>
  <c r="AM53" i="3"/>
  <c r="AM98" i="3"/>
  <c r="AM318" i="3"/>
  <c r="AM200" i="3"/>
  <c r="AK317" i="3"/>
  <c r="AN317" i="3" s="1"/>
  <c r="AK340" i="3"/>
  <c r="AK311" i="3"/>
  <c r="AK356" i="3"/>
  <c r="AK259" i="3"/>
  <c r="AK350" i="3"/>
  <c r="AK234" i="3"/>
  <c r="AK5" i="3"/>
  <c r="AK48" i="3"/>
  <c r="AN48" i="3" s="1"/>
  <c r="AK246" i="3"/>
  <c r="AK101" i="3"/>
  <c r="AK358" i="3"/>
  <c r="AK29" i="3"/>
  <c r="AK74" i="3"/>
  <c r="AK360" i="3"/>
  <c r="AK247" i="3"/>
  <c r="AK184" i="3"/>
  <c r="AK236" i="3"/>
  <c r="AK173" i="3"/>
  <c r="AK72" i="3"/>
  <c r="AM14" i="3"/>
  <c r="AM16" i="3"/>
  <c r="AM329" i="3"/>
  <c r="AM221" i="3"/>
  <c r="AM255" i="3"/>
  <c r="AK362" i="3"/>
  <c r="AK290" i="3"/>
  <c r="AM315" i="3"/>
  <c r="AM324" i="3"/>
  <c r="AK282" i="3"/>
  <c r="AM272" i="3"/>
  <c r="AM263" i="3"/>
  <c r="AM240" i="3"/>
  <c r="AM223" i="3"/>
  <c r="AM232" i="3"/>
  <c r="AK167" i="3"/>
  <c r="AM171" i="3"/>
  <c r="AM170" i="3"/>
  <c r="AM204" i="3"/>
  <c r="AK90" i="3"/>
  <c r="AM180" i="3"/>
  <c r="AM89" i="3"/>
  <c r="AK7" i="3"/>
  <c r="AK75" i="3"/>
  <c r="AK40" i="3"/>
  <c r="AM144" i="3"/>
  <c r="AK122" i="3"/>
  <c r="AK292" i="3"/>
  <c r="AN292" i="3" s="1"/>
  <c r="AM243" i="3"/>
  <c r="AK268" i="3"/>
  <c r="AN268" i="3" s="1"/>
  <c r="AM276" i="3"/>
  <c r="AM117" i="3"/>
  <c r="AM62" i="3"/>
  <c r="AM34" i="3"/>
  <c r="AM75" i="3"/>
  <c r="AK61" i="3"/>
  <c r="AM279" i="3"/>
  <c r="AK251" i="3"/>
  <c r="AK152" i="3"/>
  <c r="AM71" i="3"/>
  <c r="AM275" i="3"/>
  <c r="AM181" i="3"/>
  <c r="AM65" i="3"/>
  <c r="AM82" i="3"/>
  <c r="AM74" i="3"/>
  <c r="AM313" i="3"/>
  <c r="AM99" i="3"/>
  <c r="AM304" i="3"/>
  <c r="AM110" i="3"/>
  <c r="AK314" i="3"/>
  <c r="AK294" i="3"/>
  <c r="AK250" i="3"/>
  <c r="AK352" i="3"/>
  <c r="AK205" i="3"/>
  <c r="AK327" i="3"/>
  <c r="AK315" i="3"/>
  <c r="AN315" i="3" s="1"/>
  <c r="AK275" i="3"/>
  <c r="AK23" i="3"/>
  <c r="AK166" i="3"/>
  <c r="AK157" i="3"/>
  <c r="AK277" i="3"/>
  <c r="AK26" i="3"/>
  <c r="AK145" i="3"/>
  <c r="AK324" i="3"/>
  <c r="AK94" i="3"/>
  <c r="AK133" i="3"/>
  <c r="AK155" i="3"/>
  <c r="AK211" i="3"/>
  <c r="AK210" i="3"/>
  <c r="AM336" i="3"/>
  <c r="AK194" i="3"/>
  <c r="AM332" i="3"/>
  <c r="AM283" i="3"/>
  <c r="AM357" i="3"/>
  <c r="AM358" i="3"/>
  <c r="AM314" i="3"/>
  <c r="AM337" i="3"/>
  <c r="AM282" i="3"/>
  <c r="AM323" i="3"/>
  <c r="AK278" i="3"/>
  <c r="AM246" i="3"/>
  <c r="AM206" i="3"/>
  <c r="AK232" i="3"/>
  <c r="AM266" i="3"/>
  <c r="AM233" i="3"/>
  <c r="AK170" i="3"/>
  <c r="AM158" i="3"/>
  <c r="AM166" i="3"/>
  <c r="AM165" i="3"/>
  <c r="AM160" i="3"/>
  <c r="AK11" i="3"/>
  <c r="AK60" i="3"/>
  <c r="AK56" i="3"/>
  <c r="AK144" i="3"/>
  <c r="AM122" i="3"/>
  <c r="AK286" i="3"/>
  <c r="AM250" i="3"/>
  <c r="AK229" i="3"/>
  <c r="AK248" i="3"/>
  <c r="AM302" i="3"/>
  <c r="AM51" i="3"/>
  <c r="AK125" i="3"/>
  <c r="AM57" i="3"/>
  <c r="AM61" i="3"/>
  <c r="AM140" i="3"/>
  <c r="AM251" i="3"/>
  <c r="AM257" i="3"/>
  <c r="AM28" i="3"/>
  <c r="AM273" i="3"/>
  <c r="AK156" i="3"/>
  <c r="AM64" i="3"/>
  <c r="AM36" i="3"/>
  <c r="AM44" i="3"/>
  <c r="AM145" i="3"/>
  <c r="AM21" i="3"/>
  <c r="AM77" i="3"/>
  <c r="AM76" i="3"/>
  <c r="AK235" i="3"/>
  <c r="AK303" i="3"/>
  <c r="AK216" i="3"/>
  <c r="AK285" i="3"/>
  <c r="AK226" i="3"/>
  <c r="AK323" i="3"/>
  <c r="AK221" i="3"/>
  <c r="AN221" i="3" s="1"/>
  <c r="AK114" i="3"/>
  <c r="AK6" i="3"/>
  <c r="AK142" i="3"/>
  <c r="AK52" i="3"/>
  <c r="AN52" i="3" s="1"/>
  <c r="AK240" i="3"/>
  <c r="AK36" i="3"/>
  <c r="AK78" i="3"/>
  <c r="AK346" i="3"/>
  <c r="AK119" i="3"/>
  <c r="AK88" i="3"/>
  <c r="AK70" i="3"/>
  <c r="AK151" i="3"/>
  <c r="AK150" i="3"/>
  <c r="AK172" i="3"/>
  <c r="AK14" i="3"/>
  <c r="AM60" i="3"/>
  <c r="AM8" i="3"/>
  <c r="AK256" i="3"/>
  <c r="AM291" i="3"/>
  <c r="AN291" i="3" s="1"/>
  <c r="AM354" i="3"/>
  <c r="AM303" i="3"/>
  <c r="AM277" i="3"/>
  <c r="AM312" i="3"/>
  <c r="AM278" i="3"/>
  <c r="AM219" i="3"/>
  <c r="AN219" i="3" s="1"/>
  <c r="AM198" i="3"/>
  <c r="AM216" i="3"/>
  <c r="AK254" i="3"/>
  <c r="AK233" i="3"/>
  <c r="AK189" i="3"/>
  <c r="AK158" i="3"/>
  <c r="AM143" i="3"/>
  <c r="AM172" i="3"/>
  <c r="AK160" i="3"/>
  <c r="AK270" i="3"/>
  <c r="AK80" i="3"/>
  <c r="AK28" i="3"/>
  <c r="AK108" i="3"/>
  <c r="AM113" i="3"/>
  <c r="AK257" i="3"/>
  <c r="AM235" i="3"/>
  <c r="AK214" i="3"/>
  <c r="AK245" i="3"/>
  <c r="AK304" i="3"/>
  <c r="AM27" i="3"/>
  <c r="AM125" i="3"/>
  <c r="AM41" i="3"/>
  <c r="AK102" i="3"/>
  <c r="AM109" i="3"/>
  <c r="AK161" i="3"/>
  <c r="AM136" i="3"/>
  <c r="AM26" i="3"/>
  <c r="AM155" i="3"/>
  <c r="AM42" i="3"/>
  <c r="AM17" i="3"/>
  <c r="AM9" i="3"/>
  <c r="AM22" i="3"/>
  <c r="AM287" i="3"/>
  <c r="AM23" i="3"/>
  <c r="AM37" i="3"/>
  <c r="AM286" i="3"/>
  <c r="AK301" i="3"/>
  <c r="AK224" i="3"/>
  <c r="AK227" i="3"/>
  <c r="AK308" i="3"/>
  <c r="AK241" i="3"/>
  <c r="AK281" i="3"/>
  <c r="AK266" i="3"/>
  <c r="AN266" i="3" s="1"/>
  <c r="AK154" i="3"/>
  <c r="AK92" i="3"/>
  <c r="AK299" i="3"/>
  <c r="AK2" i="3"/>
  <c r="AK89" i="3"/>
  <c r="AK322" i="3"/>
  <c r="AK81" i="3"/>
  <c r="AN81" i="3" s="1"/>
  <c r="AK130" i="3"/>
  <c r="AK104" i="3"/>
  <c r="AK198" i="3"/>
  <c r="AK138" i="3"/>
  <c r="AK139" i="3"/>
  <c r="AM305" i="3"/>
  <c r="AM114" i="3"/>
  <c r="AM351" i="3"/>
  <c r="AM186" i="3"/>
  <c r="AM320" i="3"/>
  <c r="AM342" i="3"/>
  <c r="AM355" i="3"/>
  <c r="AM310" i="3"/>
  <c r="AK260" i="3"/>
  <c r="AM259" i="3"/>
  <c r="AM241" i="3"/>
  <c r="AK209" i="3"/>
  <c r="AM205" i="3"/>
  <c r="AM208" i="3"/>
  <c r="AM254" i="3"/>
  <c r="AK202" i="3"/>
  <c r="AM189" i="3"/>
  <c r="AK141" i="3"/>
  <c r="AK143" i="3"/>
  <c r="AK126" i="3"/>
  <c r="AM247" i="3"/>
  <c r="AM270" i="3"/>
  <c r="AK73" i="3"/>
  <c r="AK27" i="3"/>
  <c r="AM108" i="3"/>
  <c r="AK115" i="3"/>
  <c r="AM226" i="3"/>
  <c r="AM228" i="3"/>
  <c r="AM199" i="3"/>
  <c r="AM234" i="3"/>
  <c r="AK297" i="3"/>
  <c r="AN297" i="3" s="1"/>
  <c r="AM39" i="3"/>
  <c r="AM105" i="3"/>
  <c r="AM20" i="3"/>
  <c r="AM102" i="3"/>
  <c r="AK66" i="3"/>
  <c r="AM161" i="3"/>
  <c r="AM63" i="3"/>
  <c r="AK18" i="3"/>
  <c r="AM115" i="3"/>
  <c r="AM92" i="3"/>
  <c r="AM362" i="3"/>
  <c r="AK325" i="3"/>
  <c r="AM6" i="3"/>
  <c r="AM248" i="3"/>
  <c r="AM325" i="3"/>
  <c r="AM258" i="3"/>
  <c r="AK333" i="3"/>
  <c r="AN333" i="3" s="1"/>
  <c r="AK243" i="3"/>
  <c r="AK355" i="3"/>
  <c r="AK349" i="3"/>
  <c r="AK347" i="3"/>
  <c r="AN347" i="3" s="1"/>
  <c r="AK206" i="3"/>
  <c r="AK100" i="3"/>
  <c r="AK112" i="3"/>
  <c r="AK249" i="3"/>
  <c r="AN249" i="3" s="1"/>
  <c r="AK67" i="3"/>
  <c r="AK321" i="3"/>
  <c r="AK35" i="3"/>
  <c r="AN35" i="3" s="1"/>
  <c r="AK68" i="3"/>
  <c r="AK76" i="3"/>
  <c r="AK97" i="3"/>
  <c r="AK86" i="3"/>
  <c r="AK146" i="3"/>
  <c r="AM197" i="3"/>
  <c r="AM78" i="3"/>
  <c r="AM177" i="3"/>
  <c r="AK288" i="3"/>
  <c r="AM70" i="3"/>
  <c r="AM100" i="3"/>
  <c r="AM294" i="3"/>
  <c r="AM175" i="3"/>
  <c r="AK338" i="3"/>
  <c r="AK258" i="3"/>
  <c r="AK109" i="3"/>
  <c r="AK228" i="3"/>
  <c r="AK129" i="3"/>
  <c r="AK307" i="3"/>
  <c r="AK220" i="3"/>
  <c r="AN220" i="3" s="1"/>
  <c r="AM352" i="3"/>
  <c r="AM349" i="3"/>
  <c r="AM328" i="3"/>
  <c r="AM346" i="3"/>
  <c r="AM353" i="3"/>
  <c r="AM301" i="3"/>
  <c r="AM321" i="3"/>
  <c r="AK271" i="3"/>
  <c r="AM239" i="3"/>
  <c r="AK200" i="3"/>
  <c r="AN200" i="3" s="1"/>
  <c r="AM195" i="3"/>
  <c r="AM196" i="3"/>
  <c r="AK203" i="3"/>
  <c r="AM202" i="3"/>
  <c r="AK176" i="3"/>
  <c r="AM141" i="3"/>
  <c r="AM86" i="3"/>
  <c r="AM104" i="3"/>
  <c r="AK192" i="3"/>
  <c r="AM148" i="3"/>
  <c r="AK59" i="3"/>
  <c r="AK34" i="3"/>
  <c r="AK107" i="3"/>
  <c r="AK111" i="3"/>
  <c r="AM215" i="3"/>
  <c r="AN215" i="3" s="1"/>
  <c r="AM224" i="3"/>
  <c r="AK182" i="3"/>
  <c r="AM222" i="3"/>
  <c r="AM298" i="3"/>
  <c r="AM7" i="3"/>
  <c r="AK105" i="3"/>
  <c r="AK45" i="3"/>
  <c r="AM96" i="3"/>
  <c r="AM79" i="3"/>
  <c r="AM128" i="3"/>
  <c r="AM47" i="3"/>
  <c r="AM3" i="3"/>
  <c r="AM182" i="3"/>
  <c r="AM68" i="3"/>
  <c r="AM322" i="3"/>
  <c r="AM101" i="3"/>
  <c r="AK269" i="3"/>
  <c r="AN269" i="3" s="1"/>
  <c r="AM2" i="3"/>
  <c r="AM112" i="3"/>
  <c r="AM229" i="3"/>
  <c r="AK318" i="3"/>
  <c r="AK343" i="3"/>
  <c r="AK353" i="3"/>
  <c r="AK326" i="3"/>
  <c r="AK320" i="3"/>
  <c r="AK289" i="3"/>
  <c r="AK363" i="3"/>
  <c r="AK44" i="3"/>
  <c r="AN44" i="3" s="1"/>
  <c r="AK171" i="3"/>
  <c r="AN171" i="3" s="1"/>
  <c r="AK82" i="3"/>
  <c r="AK231" i="3"/>
  <c r="AK22" i="3"/>
  <c r="AK33" i="3"/>
  <c r="AK43" i="3"/>
  <c r="AN43" i="3" s="1"/>
  <c r="AK58" i="3"/>
  <c r="AK83" i="3"/>
  <c r="AM111" i="3"/>
  <c r="AM120" i="3"/>
  <c r="AM193" i="3"/>
  <c r="AM137" i="3"/>
  <c r="AM207" i="3"/>
  <c r="AM309" i="3"/>
  <c r="AM11" i="3"/>
  <c r="AM73" i="3"/>
  <c r="AM25" i="3"/>
  <c r="AK96" i="3"/>
  <c r="AK53" i="3"/>
  <c r="AK128" i="3"/>
  <c r="AM124" i="3"/>
  <c r="AM293" i="3"/>
  <c r="AM147" i="3"/>
  <c r="AM67" i="3"/>
  <c r="AM288" i="3"/>
  <c r="AM87" i="3"/>
  <c r="AM264" i="3"/>
  <c r="AM46" i="3"/>
  <c r="AM150" i="3"/>
  <c r="AM32" i="3"/>
  <c r="G38" i="8"/>
  <c r="AK293" i="3"/>
  <c r="AK348" i="3"/>
  <c r="AN348" i="3" s="1"/>
  <c r="AK328" i="3"/>
  <c r="AN328" i="3" s="1"/>
  <c r="AK187" i="3"/>
  <c r="AK342" i="3"/>
  <c r="AK238" i="3"/>
  <c r="AK117" i="3"/>
  <c r="AK47" i="3"/>
  <c r="AK316" i="3"/>
  <c r="AN316" i="3" s="1"/>
  <c r="AK51" i="3"/>
  <c r="AN51" i="3" s="1"/>
  <c r="AK217" i="3"/>
  <c r="AK17" i="3"/>
  <c r="AK124" i="3"/>
  <c r="AK87" i="3"/>
  <c r="AK103" i="3"/>
  <c r="AK42" i="3"/>
  <c r="AM356" i="3"/>
  <c r="AN186" i="3"/>
  <c r="AM91" i="3"/>
  <c r="AM311" i="3"/>
  <c r="AM341" i="3"/>
  <c r="AM260" i="3"/>
  <c r="AM238" i="3"/>
  <c r="AM187" i="3"/>
  <c r="AM203" i="3"/>
  <c r="AM133" i="3"/>
  <c r="AM88" i="3"/>
  <c r="AK148" i="3"/>
  <c r="AK71" i="3"/>
  <c r="AN71" i="3" s="1"/>
  <c r="AM364" i="3"/>
  <c r="AM363" i="3"/>
  <c r="AK222" i="3"/>
  <c r="AK199" i="3"/>
  <c r="AM211" i="3"/>
  <c r="AM173" i="3"/>
  <c r="AM157" i="3"/>
  <c r="AK188" i="3"/>
  <c r="AM218" i="3"/>
  <c r="AM163" i="3"/>
  <c r="AM103" i="3"/>
  <c r="AM154" i="3"/>
  <c r="AK64" i="3"/>
  <c r="AK25" i="3"/>
  <c r="AM83" i="3"/>
  <c r="AK99" i="3"/>
  <c r="AN99" i="3" s="1"/>
  <c r="AM90" i="3"/>
  <c r="AK121" i="3"/>
  <c r="AM127" i="3"/>
  <c r="AM184" i="3"/>
  <c r="AM230" i="3"/>
  <c r="AK296" i="3"/>
  <c r="AM72" i="3"/>
  <c r="AK12" i="3"/>
  <c r="AM55" i="3"/>
  <c r="AM40" i="3"/>
  <c r="AK50" i="3"/>
  <c r="AK49" i="3"/>
  <c r="AM237" i="3"/>
  <c r="AM130" i="3"/>
  <c r="AM29" i="3"/>
  <c r="AK98" i="3"/>
  <c r="AM19" i="3"/>
  <c r="AM245" i="3"/>
  <c r="AM38" i="3"/>
  <c r="AM5" i="3"/>
  <c r="AM31" i="3"/>
  <c r="AK244" i="3"/>
  <c r="AK341" i="3"/>
  <c r="AK313" i="3"/>
  <c r="AK351" i="3"/>
  <c r="AK147" i="3"/>
  <c r="AK230" i="3"/>
  <c r="AK93" i="3"/>
  <c r="AK162" i="3"/>
  <c r="AK20" i="3"/>
  <c r="AK175" i="3"/>
  <c r="AK19" i="3"/>
  <c r="AK252" i="3"/>
  <c r="AN252" i="3" s="1"/>
  <c r="AK65" i="3"/>
  <c r="AN65" i="3" s="1"/>
  <c r="AK63" i="3"/>
  <c r="AK55" i="3"/>
  <c r="AK69" i="3"/>
  <c r="AN69" i="3" s="1"/>
  <c r="AM340" i="3"/>
  <c r="AM330" i="3"/>
  <c r="AM299" i="3"/>
  <c r="AK284" i="3"/>
  <c r="AM271" i="3"/>
  <c r="AK207" i="3"/>
  <c r="AM231" i="3"/>
  <c r="AM190" i="3"/>
  <c r="AM176" i="3"/>
  <c r="AM139" i="3"/>
  <c r="AM192" i="3"/>
  <c r="AK31" i="3"/>
  <c r="AM361" i="3"/>
  <c r="AM360" i="3"/>
  <c r="AM284" i="3"/>
  <c r="AM344" i="3"/>
  <c r="AM178" i="3"/>
  <c r="AM95" i="3"/>
  <c r="AM359" i="3"/>
  <c r="AM339" i="3"/>
  <c r="AM343" i="3"/>
  <c r="AK305" i="3"/>
  <c r="AM331" i="3"/>
  <c r="AM327" i="3"/>
  <c r="AM262" i="3"/>
  <c r="AM217" i="3"/>
  <c r="AK193" i="3"/>
  <c r="AM174" i="3"/>
  <c r="AM201" i="3"/>
  <c r="AK212" i="3"/>
  <c r="AM168" i="3"/>
  <c r="AM188" i="3"/>
  <c r="AK218" i="3"/>
  <c r="AM93" i="3"/>
  <c r="AK163" i="3"/>
  <c r="AM94" i="3"/>
  <c r="AK120" i="3"/>
  <c r="AK62" i="3"/>
  <c r="AN62" i="3" s="1"/>
  <c r="AK16" i="3"/>
  <c r="AK177" i="3"/>
  <c r="AN177" i="3" s="1"/>
  <c r="AM97" i="3"/>
  <c r="AM135" i="3"/>
  <c r="AM295" i="3"/>
  <c r="AM121" i="3"/>
  <c r="AK181" i="3"/>
  <c r="AM209" i="3"/>
  <c r="AM296" i="3"/>
  <c r="AM54" i="3"/>
  <c r="AM227" i="3"/>
  <c r="AK79" i="3"/>
  <c r="AK37" i="3"/>
  <c r="AN37" i="3" s="1"/>
  <c r="AM56" i="3"/>
  <c r="AM58" i="3"/>
  <c r="AM126" i="3"/>
  <c r="AM244" i="3"/>
  <c r="AM10" i="3"/>
  <c r="AM12" i="3"/>
  <c r="AM18" i="3"/>
  <c r="AM138" i="3"/>
  <c r="AM13" i="3"/>
  <c r="AM149" i="3"/>
  <c r="AM24" i="3"/>
  <c r="AK331" i="3"/>
  <c r="AK329" i="3"/>
  <c r="AK335" i="3"/>
  <c r="AN335" i="3" s="1"/>
  <c r="AK337" i="3"/>
  <c r="AN337" i="3" s="1"/>
  <c r="AK309" i="3"/>
  <c r="AK364" i="3"/>
  <c r="AN364" i="3" s="1"/>
  <c r="AK165" i="3"/>
  <c r="AN165" i="3" s="1"/>
  <c r="AK137" i="3"/>
  <c r="AK359" i="3"/>
  <c r="AK195" i="3"/>
  <c r="AK136" i="3"/>
  <c r="AK287" i="3"/>
  <c r="AK332" i="3"/>
  <c r="AK10" i="3"/>
  <c r="AK4" i="3"/>
  <c r="BG2" i="3"/>
  <c r="BF2" i="3"/>
  <c r="AQ286" i="3" s="1"/>
  <c r="A2" i="2"/>
  <c r="AN222" i="3" l="1"/>
  <c r="AN131" i="3"/>
  <c r="AN156" i="3"/>
  <c r="AN274" i="3"/>
  <c r="AN193" i="3"/>
  <c r="AN17" i="3"/>
  <c r="AN147" i="3"/>
  <c r="AN129" i="3"/>
  <c r="AN181" i="3"/>
  <c r="AN160" i="3"/>
  <c r="AN170" i="3"/>
  <c r="AN338" i="3"/>
  <c r="AN342" i="3"/>
  <c r="AN96" i="3"/>
  <c r="AN120" i="3"/>
  <c r="AN163" i="3"/>
  <c r="AN167" i="3"/>
  <c r="AN185" i="3"/>
  <c r="AN324" i="3"/>
  <c r="AN119" i="3"/>
  <c r="AN332" i="3"/>
  <c r="AN143" i="3"/>
  <c r="AN307" i="3"/>
  <c r="AN28" i="3"/>
  <c r="AN59" i="3"/>
  <c r="AN199" i="3"/>
  <c r="AN75" i="3"/>
  <c r="AN107" i="3"/>
  <c r="AN49" i="3"/>
  <c r="AN169" i="3"/>
  <c r="AN300" i="3"/>
  <c r="AN137" i="3"/>
  <c r="AN305" i="3"/>
  <c r="AN63" i="3"/>
  <c r="AN341" i="3"/>
  <c r="AN109" i="3"/>
  <c r="AN80" i="3"/>
  <c r="AN15" i="3"/>
  <c r="AN212" i="3"/>
  <c r="AN175" i="3"/>
  <c r="AN27" i="3"/>
  <c r="AN153" i="3"/>
  <c r="AN281" i="3"/>
  <c r="AN194" i="3"/>
  <c r="AN162" i="3"/>
  <c r="AN320" i="3"/>
  <c r="AN144" i="3"/>
  <c r="AN16" i="3"/>
  <c r="AN98" i="3"/>
  <c r="AN308" i="3"/>
  <c r="AN233" i="3"/>
  <c r="AN240" i="3"/>
  <c r="AN287" i="3"/>
  <c r="AN53" i="3"/>
  <c r="AN159" i="3"/>
  <c r="AN14" i="3"/>
  <c r="AN22" i="3"/>
  <c r="AN146" i="3"/>
  <c r="AN64" i="3"/>
  <c r="AN309" i="3"/>
  <c r="AP12" i="3"/>
  <c r="AP26" i="3"/>
  <c r="AP33" i="3"/>
  <c r="AP45" i="3"/>
  <c r="AP60" i="3"/>
  <c r="AP72" i="3"/>
  <c r="AP83" i="3"/>
  <c r="AP95" i="3"/>
  <c r="AP111" i="3"/>
  <c r="AP121" i="3"/>
  <c r="AP132" i="3"/>
  <c r="AP146" i="3"/>
  <c r="AP157" i="3"/>
  <c r="AP170" i="3"/>
  <c r="AP180" i="3"/>
  <c r="AP192" i="3"/>
  <c r="AP204" i="3"/>
  <c r="AP216" i="3"/>
  <c r="AP228" i="3"/>
  <c r="AP241" i="3"/>
  <c r="AP252" i="3"/>
  <c r="AP264" i="3"/>
  <c r="AP276" i="3"/>
  <c r="AP289" i="3"/>
  <c r="AP300" i="3"/>
  <c r="AP312" i="3"/>
  <c r="AP324" i="3"/>
  <c r="AP336" i="3"/>
  <c r="AP348" i="3"/>
  <c r="AP360" i="3"/>
  <c r="AP16" i="3"/>
  <c r="AP24" i="3"/>
  <c r="AP38" i="3"/>
  <c r="AP49" i="3"/>
  <c r="AP63" i="3"/>
  <c r="AP71" i="3"/>
  <c r="AP87" i="3"/>
  <c r="AP97" i="3"/>
  <c r="AP109" i="3"/>
  <c r="AP120" i="3"/>
  <c r="AP133" i="3"/>
  <c r="AP145" i="3"/>
  <c r="AP156" i="3"/>
  <c r="AP169" i="3"/>
  <c r="AP181" i="3"/>
  <c r="AP197" i="3"/>
  <c r="AP205" i="3"/>
  <c r="AP217" i="3"/>
  <c r="AP229" i="3"/>
  <c r="AP240" i="3"/>
  <c r="AP255" i="3"/>
  <c r="AP265" i="3"/>
  <c r="AP277" i="3"/>
  <c r="AP286" i="3"/>
  <c r="AR286" i="3" s="1"/>
  <c r="AP301" i="3"/>
  <c r="AP314" i="3"/>
  <c r="AP325" i="3"/>
  <c r="AP337" i="3"/>
  <c r="AP349" i="3"/>
  <c r="AP361" i="3"/>
  <c r="AP14" i="3"/>
  <c r="AP25" i="3"/>
  <c r="AP35" i="3"/>
  <c r="AP50" i="3"/>
  <c r="AP59" i="3"/>
  <c r="AP74" i="3"/>
  <c r="AP86" i="3"/>
  <c r="AP101" i="3"/>
  <c r="AP108" i="3"/>
  <c r="AP123" i="3"/>
  <c r="AP136" i="3"/>
  <c r="AP144" i="3"/>
  <c r="AP158" i="3"/>
  <c r="AP168" i="3"/>
  <c r="AP182" i="3"/>
  <c r="AP193" i="3"/>
  <c r="AP207" i="3"/>
  <c r="AP219" i="3"/>
  <c r="AP230" i="3"/>
  <c r="AP243" i="3"/>
  <c r="AP253" i="3"/>
  <c r="AP266" i="3"/>
  <c r="AP279" i="3"/>
  <c r="AP290" i="3"/>
  <c r="AP303" i="3"/>
  <c r="AP315" i="3"/>
  <c r="AP326" i="3"/>
  <c r="AP338" i="3"/>
  <c r="AP350" i="3"/>
  <c r="AP362" i="3"/>
  <c r="AP3" i="3"/>
  <c r="AP13" i="3"/>
  <c r="AP27" i="3"/>
  <c r="AP39" i="3"/>
  <c r="AP51" i="3"/>
  <c r="AP62" i="3"/>
  <c r="AP76" i="3"/>
  <c r="AP84" i="3"/>
  <c r="AP99" i="3"/>
  <c r="AP113" i="3"/>
  <c r="AP122" i="3"/>
  <c r="AP134" i="3"/>
  <c r="AP148" i="3"/>
  <c r="AP159" i="3"/>
  <c r="AP174" i="3"/>
  <c r="AP183" i="3"/>
  <c r="AP195" i="3"/>
  <c r="AP208" i="3"/>
  <c r="AP218" i="3"/>
  <c r="AP232" i="3"/>
  <c r="AP242" i="3"/>
  <c r="AP254" i="3"/>
  <c r="AP267" i="3"/>
  <c r="AP280" i="3"/>
  <c r="AP291" i="3"/>
  <c r="AP302" i="3"/>
  <c r="AP313" i="3"/>
  <c r="AP327" i="3"/>
  <c r="AP339" i="3"/>
  <c r="AP351" i="3"/>
  <c r="AP363" i="3"/>
  <c r="AP6" i="3"/>
  <c r="AP15" i="3"/>
  <c r="AP28" i="3"/>
  <c r="AP43" i="3"/>
  <c r="AP52" i="3"/>
  <c r="AP64" i="3"/>
  <c r="AP75" i="3"/>
  <c r="AP89" i="3"/>
  <c r="AP102" i="3"/>
  <c r="AP110" i="3"/>
  <c r="AP125" i="3"/>
  <c r="AP135" i="3"/>
  <c r="AP149" i="3"/>
  <c r="AP160" i="3"/>
  <c r="AP172" i="3"/>
  <c r="AP185" i="3"/>
  <c r="AP194" i="3"/>
  <c r="AP206" i="3"/>
  <c r="AP220" i="3"/>
  <c r="AP231" i="3"/>
  <c r="AP244" i="3"/>
  <c r="AP256" i="3"/>
  <c r="AP268" i="3"/>
  <c r="AP278" i="3"/>
  <c r="AP292" i="3"/>
  <c r="AP305" i="3"/>
  <c r="AP316" i="3"/>
  <c r="AP328" i="3"/>
  <c r="AP340" i="3"/>
  <c r="AP352" i="3"/>
  <c r="AP364" i="3"/>
  <c r="AP4" i="3"/>
  <c r="AP19" i="3"/>
  <c r="AP36" i="3"/>
  <c r="AP37" i="3"/>
  <c r="AP54" i="3"/>
  <c r="AP66" i="3"/>
  <c r="AP79" i="3"/>
  <c r="AP92" i="3"/>
  <c r="AP98" i="3"/>
  <c r="AP114" i="3"/>
  <c r="AP126" i="3"/>
  <c r="AP137" i="3"/>
  <c r="AP147" i="3"/>
  <c r="AP161" i="3"/>
  <c r="AP173" i="3"/>
  <c r="AP184" i="3"/>
  <c r="AP196" i="3"/>
  <c r="AP209" i="3"/>
  <c r="AP221" i="3"/>
  <c r="AP233" i="3"/>
  <c r="AP245" i="3"/>
  <c r="AP257" i="3"/>
  <c r="AP269" i="3"/>
  <c r="AP281" i="3"/>
  <c r="AP293" i="3"/>
  <c r="AP304" i="3"/>
  <c r="AP317" i="3"/>
  <c r="AP330" i="3"/>
  <c r="AP341" i="3"/>
  <c r="AP353" i="3"/>
  <c r="AP2" i="3"/>
  <c r="AP8" i="3"/>
  <c r="AP17" i="3"/>
  <c r="AP34" i="3"/>
  <c r="AP46" i="3"/>
  <c r="AP55" i="3"/>
  <c r="AP65" i="3"/>
  <c r="AP81" i="3"/>
  <c r="AP88" i="3"/>
  <c r="AP100" i="3"/>
  <c r="AP112" i="3"/>
  <c r="AP127" i="3"/>
  <c r="AP139" i="3"/>
  <c r="AP152" i="3"/>
  <c r="AP162" i="3"/>
  <c r="AP171" i="3"/>
  <c r="AP186" i="3"/>
  <c r="AP199" i="3"/>
  <c r="AP210" i="3"/>
  <c r="AP223" i="3"/>
  <c r="AP234" i="3"/>
  <c r="AP246" i="3"/>
  <c r="AP258" i="3"/>
  <c r="AP270" i="3"/>
  <c r="AP282" i="3"/>
  <c r="AP294" i="3"/>
  <c r="AP306" i="3"/>
  <c r="AP318" i="3"/>
  <c r="AP329" i="3"/>
  <c r="AP342" i="3"/>
  <c r="AP354" i="3"/>
  <c r="AP78" i="3"/>
  <c r="AP5" i="3"/>
  <c r="AP20" i="3"/>
  <c r="AP31" i="3"/>
  <c r="AP40" i="3"/>
  <c r="AP53" i="3"/>
  <c r="AP67" i="3"/>
  <c r="AP77" i="3"/>
  <c r="AP90" i="3"/>
  <c r="AP103" i="3"/>
  <c r="AP115" i="3"/>
  <c r="AP124" i="3"/>
  <c r="AP138" i="3"/>
  <c r="AP150" i="3"/>
  <c r="AP164" i="3"/>
  <c r="AP175" i="3"/>
  <c r="AP187" i="3"/>
  <c r="AP198" i="3"/>
  <c r="AP211" i="3"/>
  <c r="AP222" i="3"/>
  <c r="AP236" i="3"/>
  <c r="AP249" i="3"/>
  <c r="AP259" i="3"/>
  <c r="AP271" i="3"/>
  <c r="AP285" i="3"/>
  <c r="AP295" i="3"/>
  <c r="AP307" i="3"/>
  <c r="AP320" i="3"/>
  <c r="AP331" i="3"/>
  <c r="AP343" i="3"/>
  <c r="AP355" i="3"/>
  <c r="AP188" i="3"/>
  <c r="AP11" i="3"/>
  <c r="AP18" i="3"/>
  <c r="AP29" i="3"/>
  <c r="AP48" i="3"/>
  <c r="AP56" i="3"/>
  <c r="AP68" i="3"/>
  <c r="AP91" i="3"/>
  <c r="AP105" i="3"/>
  <c r="AP116" i="3"/>
  <c r="AP129" i="3"/>
  <c r="AP143" i="3"/>
  <c r="AP151" i="3"/>
  <c r="AP165" i="3"/>
  <c r="AP176" i="3"/>
  <c r="AP200" i="3"/>
  <c r="AP212" i="3"/>
  <c r="AP224" i="3"/>
  <c r="AP235" i="3"/>
  <c r="AP248" i="3"/>
  <c r="AP260" i="3"/>
  <c r="AP272" i="3"/>
  <c r="AP283" i="3"/>
  <c r="AP297" i="3"/>
  <c r="AP308" i="3"/>
  <c r="AP319" i="3"/>
  <c r="AP332" i="3"/>
  <c r="AP344" i="3"/>
  <c r="AP356" i="3"/>
  <c r="AP10" i="3"/>
  <c r="AP22" i="3"/>
  <c r="AP41" i="3"/>
  <c r="AP44" i="3"/>
  <c r="AP61" i="3"/>
  <c r="AP73" i="3"/>
  <c r="AP80" i="3"/>
  <c r="AP93" i="3"/>
  <c r="AP104" i="3"/>
  <c r="AP119" i="3"/>
  <c r="AP128" i="3"/>
  <c r="AP140" i="3"/>
  <c r="AP153" i="3"/>
  <c r="AP163" i="3"/>
  <c r="AP178" i="3"/>
  <c r="AP189" i="3"/>
  <c r="AP201" i="3"/>
  <c r="AP214" i="3"/>
  <c r="AP225" i="3"/>
  <c r="AP237" i="3"/>
  <c r="AP247" i="3"/>
  <c r="AP261" i="3"/>
  <c r="AP273" i="3"/>
  <c r="AP284" i="3"/>
  <c r="AP296" i="3"/>
  <c r="AP309" i="3"/>
  <c r="AP321" i="3"/>
  <c r="AP333" i="3"/>
  <c r="AP345" i="3"/>
  <c r="AP357" i="3"/>
  <c r="AP7" i="3"/>
  <c r="AP21" i="3"/>
  <c r="AP30" i="3"/>
  <c r="AP42" i="3"/>
  <c r="AP57" i="3"/>
  <c r="AP70" i="3"/>
  <c r="AP85" i="3"/>
  <c r="AP94" i="3"/>
  <c r="AP106" i="3"/>
  <c r="AP117" i="3"/>
  <c r="AP130" i="3"/>
  <c r="AP141" i="3"/>
  <c r="AP155" i="3"/>
  <c r="AP167" i="3"/>
  <c r="AP177" i="3"/>
  <c r="AP190" i="3"/>
  <c r="AP202" i="3"/>
  <c r="AP215" i="3"/>
  <c r="AP226" i="3"/>
  <c r="AP238" i="3"/>
  <c r="AP250" i="3"/>
  <c r="AP262" i="3"/>
  <c r="AP274" i="3"/>
  <c r="AP287" i="3"/>
  <c r="AP298" i="3"/>
  <c r="AP311" i="3"/>
  <c r="AP322" i="3"/>
  <c r="AP334" i="3"/>
  <c r="AP346" i="3"/>
  <c r="AP358" i="3"/>
  <c r="AP9" i="3"/>
  <c r="AP23" i="3"/>
  <c r="AP32" i="3"/>
  <c r="AP47" i="3"/>
  <c r="AP58" i="3"/>
  <c r="AP69" i="3"/>
  <c r="AP82" i="3"/>
  <c r="AP96" i="3"/>
  <c r="AP107" i="3"/>
  <c r="AP118" i="3"/>
  <c r="AP131" i="3"/>
  <c r="AP142" i="3"/>
  <c r="AP154" i="3"/>
  <c r="AP166" i="3"/>
  <c r="AP179" i="3"/>
  <c r="AP191" i="3"/>
  <c r="AP203" i="3"/>
  <c r="AP213" i="3"/>
  <c r="AP227" i="3"/>
  <c r="AP239" i="3"/>
  <c r="AP251" i="3"/>
  <c r="AP263" i="3"/>
  <c r="AP275" i="3"/>
  <c r="AP288" i="3"/>
  <c r="AP299" i="3"/>
  <c r="AP310" i="3"/>
  <c r="AP323" i="3"/>
  <c r="AP335" i="3"/>
  <c r="AP347" i="3"/>
  <c r="AP359" i="3"/>
  <c r="AN183" i="3"/>
  <c r="AN151" i="3"/>
  <c r="AN42" i="3"/>
  <c r="AN20" i="3"/>
  <c r="AN289" i="3"/>
  <c r="AN66" i="3"/>
  <c r="AN329" i="3"/>
  <c r="AN158" i="3"/>
  <c r="AN232" i="3"/>
  <c r="AN230" i="3"/>
  <c r="AN33" i="3"/>
  <c r="AN318" i="3"/>
  <c r="AN34" i="3"/>
  <c r="AN325" i="3"/>
  <c r="AN142" i="3"/>
  <c r="AN290" i="3"/>
  <c r="AN85" i="3"/>
  <c r="AN236" i="3"/>
  <c r="AN313" i="3"/>
  <c r="AN206" i="3"/>
  <c r="AN50" i="3"/>
  <c r="AN89" i="3"/>
  <c r="AN195" i="3"/>
  <c r="AN128" i="3"/>
  <c r="AN47" i="3"/>
  <c r="AN45" i="3"/>
  <c r="AN218" i="3"/>
  <c r="AN117" i="3"/>
  <c r="AN82" i="3"/>
  <c r="AN105" i="3"/>
  <c r="AN258" i="3"/>
  <c r="AN355" i="3"/>
  <c r="AN323" i="3"/>
  <c r="AN19" i="3"/>
  <c r="AN76" i="3"/>
  <c r="AN164" i="3"/>
  <c r="AN148" i="3"/>
  <c r="AN178" i="3"/>
  <c r="AN182" i="3"/>
  <c r="AN304" i="3"/>
  <c r="AN124" i="3"/>
  <c r="AN326" i="3"/>
  <c r="AN256" i="3"/>
  <c r="AN136" i="3"/>
  <c r="AN257" i="3"/>
  <c r="AN210" i="3"/>
  <c r="AN100" i="3"/>
  <c r="AN224" i="3"/>
  <c r="AN74" i="3"/>
  <c r="AN340" i="3"/>
  <c r="AN196" i="3"/>
  <c r="AN95" i="3"/>
  <c r="AN32" i="3"/>
  <c r="AN57" i="3"/>
  <c r="AN149" i="3"/>
  <c r="AN264" i="3"/>
  <c r="AN86" i="3"/>
  <c r="AN349" i="3"/>
  <c r="AN202" i="3"/>
  <c r="AN102" i="3"/>
  <c r="AN94" i="3"/>
  <c r="AN352" i="3"/>
  <c r="AN238" i="3"/>
  <c r="AN97" i="3"/>
  <c r="AN18" i="3"/>
  <c r="AN299" i="3"/>
  <c r="AN270" i="3"/>
  <c r="AN280" i="3"/>
  <c r="AN187" i="3"/>
  <c r="AN331" i="3"/>
  <c r="AN293" i="3"/>
  <c r="AN198" i="3"/>
  <c r="AN241" i="3"/>
  <c r="AN132" i="3"/>
  <c r="AN231" i="3"/>
  <c r="AN271" i="3"/>
  <c r="AN172" i="3"/>
  <c r="AN6" i="3"/>
  <c r="AN125" i="3"/>
  <c r="AN155" i="3"/>
  <c r="AN327" i="3"/>
  <c r="AN247" i="3"/>
  <c r="AN356" i="3"/>
  <c r="AN190" i="3"/>
  <c r="AN330" i="3"/>
  <c r="AN3" i="3"/>
  <c r="AN208" i="3"/>
  <c r="AN237" i="3"/>
  <c r="AN213" i="3"/>
  <c r="AN244" i="3"/>
  <c r="AN25" i="3"/>
  <c r="AN192" i="3"/>
  <c r="AN2" i="3"/>
  <c r="AN150" i="3"/>
  <c r="AN114" i="3"/>
  <c r="AN133" i="3"/>
  <c r="AN205" i="3"/>
  <c r="AN362" i="3"/>
  <c r="AN360" i="3"/>
  <c r="AN311" i="3"/>
  <c r="AN168" i="3"/>
  <c r="AN357" i="3"/>
  <c r="AN253" i="3"/>
  <c r="AN267" i="3"/>
  <c r="AN113" i="3"/>
  <c r="AN225" i="3"/>
  <c r="AN12" i="3"/>
  <c r="AN243" i="3"/>
  <c r="AN115" i="3"/>
  <c r="AN92" i="3"/>
  <c r="AN70" i="3"/>
  <c r="AN248" i="3"/>
  <c r="AN250" i="3"/>
  <c r="AN29" i="3"/>
  <c r="AN110" i="3"/>
  <c r="AN24" i="3"/>
  <c r="AN339" i="3"/>
  <c r="AN207" i="3"/>
  <c r="AN363" i="3"/>
  <c r="AN68" i="3"/>
  <c r="AN154" i="3"/>
  <c r="AN88" i="3"/>
  <c r="AN226" i="3"/>
  <c r="AN229" i="3"/>
  <c r="AN145" i="3"/>
  <c r="AN294" i="3"/>
  <c r="AN152" i="3"/>
  <c r="AN122" i="3"/>
  <c r="AN358" i="3"/>
  <c r="AN279" i="3"/>
  <c r="AN38" i="3"/>
  <c r="AN262" i="3"/>
  <c r="AN242" i="3"/>
  <c r="AN201" i="3"/>
  <c r="AN276" i="3"/>
  <c r="AN41" i="3"/>
  <c r="AN4" i="3"/>
  <c r="AN296" i="3"/>
  <c r="AN103" i="3"/>
  <c r="AN176" i="3"/>
  <c r="AN209" i="3"/>
  <c r="AN139" i="3"/>
  <c r="AN285" i="3"/>
  <c r="AN26" i="3"/>
  <c r="AN314" i="3"/>
  <c r="AN251" i="3"/>
  <c r="AN101" i="3"/>
  <c r="AN91" i="3"/>
  <c r="AN263" i="3"/>
  <c r="AN283" i="3"/>
  <c r="AN319" i="3"/>
  <c r="AN295" i="3"/>
  <c r="AN10" i="3"/>
  <c r="AN284" i="3"/>
  <c r="AN87" i="3"/>
  <c r="AN321" i="3"/>
  <c r="AN73" i="3"/>
  <c r="AN138" i="3"/>
  <c r="AN245" i="3"/>
  <c r="AN346" i="3"/>
  <c r="AN216" i="3"/>
  <c r="AN286" i="3"/>
  <c r="AN277" i="3"/>
  <c r="AN40" i="3"/>
  <c r="AN246" i="3"/>
  <c r="AN21" i="3"/>
  <c r="AN272" i="3"/>
  <c r="AN39" i="3"/>
  <c r="AN9" i="3"/>
  <c r="AN310" i="3"/>
  <c r="AN93" i="3"/>
  <c r="AN188" i="3"/>
  <c r="AN83" i="3"/>
  <c r="AN203" i="3"/>
  <c r="AN288" i="3"/>
  <c r="AN67" i="3"/>
  <c r="AN214" i="3"/>
  <c r="AN189" i="3"/>
  <c r="AN78" i="3"/>
  <c r="AN303" i="3"/>
  <c r="AN157" i="3"/>
  <c r="AN61" i="3"/>
  <c r="AN72" i="3"/>
  <c r="AN46" i="3"/>
  <c r="AN127" i="3"/>
  <c r="AN344" i="3"/>
  <c r="AN135" i="3"/>
  <c r="AN223" i="3"/>
  <c r="AN265" i="3"/>
  <c r="AN79" i="3"/>
  <c r="AN58" i="3"/>
  <c r="AN353" i="3"/>
  <c r="AN111" i="3"/>
  <c r="AN260" i="3"/>
  <c r="AN104" i="3"/>
  <c r="AN36" i="3"/>
  <c r="AN235" i="3"/>
  <c r="AN166" i="3"/>
  <c r="AN7" i="3"/>
  <c r="AN5" i="3"/>
  <c r="AN180" i="3"/>
  <c r="AN361" i="3"/>
  <c r="AN302" i="3"/>
  <c r="AN255" i="3"/>
  <c r="AN345" i="3"/>
  <c r="AN13" i="3"/>
  <c r="AN261" i="3"/>
  <c r="AN121" i="3"/>
  <c r="AN217" i="3"/>
  <c r="AN343" i="3"/>
  <c r="AN112" i="3"/>
  <c r="AN126" i="3"/>
  <c r="AN130" i="3"/>
  <c r="AN227" i="3"/>
  <c r="AN254" i="3"/>
  <c r="AN56" i="3"/>
  <c r="AN23" i="3"/>
  <c r="AN282" i="3"/>
  <c r="AN173" i="3"/>
  <c r="AN234" i="3"/>
  <c r="AN312" i="3"/>
  <c r="AN77" i="3"/>
  <c r="AN179" i="3"/>
  <c r="AN354" i="3"/>
  <c r="AN174" i="3"/>
  <c r="AN54" i="3"/>
  <c r="AN351" i="3"/>
  <c r="AN60" i="3"/>
  <c r="AN278" i="3"/>
  <c r="AN275" i="3"/>
  <c r="AN350" i="3"/>
  <c r="AN204" i="3"/>
  <c r="AN298" i="3"/>
  <c r="AN197" i="3"/>
  <c r="AN239" i="3"/>
  <c r="AN191" i="3"/>
  <c r="AN306" i="3"/>
  <c r="AN134" i="3"/>
  <c r="AN123" i="3"/>
  <c r="AN31" i="3"/>
  <c r="AN359" i="3"/>
  <c r="AN55" i="3"/>
  <c r="AN228" i="3"/>
  <c r="AN141" i="3"/>
  <c r="AN322" i="3"/>
  <c r="AN301" i="3"/>
  <c r="AN161" i="3"/>
  <c r="AN108" i="3"/>
  <c r="AN11" i="3"/>
  <c r="AN211" i="3"/>
  <c r="AN90" i="3"/>
  <c r="AN184" i="3"/>
  <c r="AN259" i="3"/>
  <c r="AN273" i="3"/>
  <c r="AN118" i="3"/>
  <c r="AN336" i="3"/>
  <c r="AN116" i="3"/>
  <c r="AN106" i="3"/>
  <c r="AN334" i="3"/>
  <c r="AN140" i="3"/>
  <c r="AN8" i="3"/>
  <c r="AQ117" i="3"/>
  <c r="AQ144" i="3"/>
  <c r="AQ77" i="3"/>
  <c r="AQ349" i="3"/>
  <c r="AQ246" i="3"/>
  <c r="AQ152" i="3"/>
  <c r="AQ315" i="3"/>
  <c r="AQ14" i="3"/>
  <c r="AQ336" i="3"/>
  <c r="AQ124" i="3"/>
  <c r="AQ47" i="3"/>
  <c r="AQ21" i="3"/>
  <c r="AQ250" i="3"/>
  <c r="AQ110" i="3"/>
  <c r="AQ323" i="3"/>
  <c r="AQ131" i="3"/>
  <c r="AQ70" i="3"/>
  <c r="AQ329" i="3"/>
  <c r="AQ93" i="3"/>
  <c r="AQ125" i="3"/>
  <c r="AQ202" i="3"/>
  <c r="AQ84" i="3"/>
  <c r="AQ22" i="3"/>
  <c r="AQ134" i="3"/>
  <c r="AQ351" i="3"/>
  <c r="AQ121" i="3"/>
  <c r="AQ44" i="3"/>
  <c r="AQ113" i="3"/>
  <c r="AQ278" i="3"/>
  <c r="AQ74" i="3"/>
  <c r="AQ358" i="3"/>
  <c r="AQ33" i="3"/>
  <c r="AQ180" i="3"/>
  <c r="AQ37" i="3"/>
  <c r="AQ81" i="3"/>
  <c r="AQ186" i="3"/>
  <c r="AQ327" i="3"/>
  <c r="AQ135" i="3"/>
  <c r="AQ340" i="3"/>
  <c r="AQ168" i="3"/>
  <c r="AQ363" i="3"/>
  <c r="AQ7" i="3"/>
  <c r="AQ145" i="3"/>
  <c r="AQ185" i="3"/>
  <c r="AQ63" i="3"/>
  <c r="AQ216" i="3"/>
  <c r="AQ334" i="3"/>
  <c r="AQ277" i="3"/>
  <c r="AQ167" i="3"/>
  <c r="AQ153" i="3"/>
  <c r="AQ261" i="3"/>
  <c r="AQ90" i="3"/>
  <c r="AQ238" i="3"/>
  <c r="AQ304" i="3"/>
  <c r="AQ4" i="3"/>
  <c r="AQ312" i="3"/>
  <c r="AQ298" i="3"/>
  <c r="AQ181" i="3"/>
  <c r="AQ80" i="3"/>
  <c r="AQ232" i="3"/>
  <c r="AQ16" i="3"/>
  <c r="AQ299" i="3"/>
  <c r="AQ82" i="3"/>
  <c r="AQ142" i="3"/>
  <c r="AQ73" i="3"/>
  <c r="AQ59" i="3"/>
  <c r="AQ257" i="3"/>
  <c r="AQ320" i="3"/>
  <c r="AQ310" i="3"/>
  <c r="AQ342" i="3"/>
  <c r="AQ269" i="3"/>
  <c r="AQ24" i="3"/>
  <c r="AQ127" i="3"/>
  <c r="AQ111" i="3"/>
  <c r="AQ61" i="3"/>
  <c r="AQ352" i="3"/>
  <c r="AQ165" i="3"/>
  <c r="AQ200" i="3"/>
  <c r="AQ223" i="3"/>
  <c r="AQ214" i="3"/>
  <c r="AQ106" i="3"/>
  <c r="AQ267" i="3"/>
  <c r="AQ48" i="3"/>
  <c r="AQ8" i="3"/>
  <c r="AQ12" i="3"/>
  <c r="AQ235" i="3"/>
  <c r="AQ273" i="3"/>
  <c r="AQ254" i="3"/>
  <c r="AQ108" i="3"/>
  <c r="AQ221" i="3"/>
  <c r="AQ129" i="3"/>
  <c r="AQ220" i="3"/>
  <c r="AQ91" i="3"/>
  <c r="AQ42" i="3"/>
  <c r="AQ57" i="3"/>
  <c r="AQ279" i="3"/>
  <c r="AQ166" i="3"/>
  <c r="AQ318" i="3"/>
  <c r="AQ240" i="3"/>
  <c r="AQ66" i="3"/>
  <c r="AQ118" i="3"/>
  <c r="AQ252" i="3"/>
  <c r="AQ319" i="3"/>
  <c r="AQ330" i="3"/>
  <c r="AQ291" i="3"/>
  <c r="AQ10" i="3"/>
  <c r="AQ146" i="3"/>
  <c r="AQ27" i="3"/>
  <c r="AQ314" i="3"/>
  <c r="AQ241" i="3"/>
  <c r="AQ230" i="3"/>
  <c r="AQ281" i="3"/>
  <c r="AQ35" i="3"/>
  <c r="AQ244" i="3"/>
  <c r="AQ122" i="3"/>
  <c r="AQ174" i="3"/>
  <c r="AQ172" i="3"/>
  <c r="AQ116" i="3"/>
  <c r="AQ263" i="3"/>
  <c r="AQ253" i="3"/>
  <c r="AQ283" i="3"/>
  <c r="AQ114" i="3"/>
  <c r="AQ245" i="3"/>
  <c r="AQ259" i="3"/>
  <c r="AQ103" i="3"/>
  <c r="AQ51" i="3"/>
  <c r="AQ23" i="3"/>
  <c r="AQ62" i="3"/>
  <c r="AQ156" i="3"/>
  <c r="AQ85" i="3"/>
  <c r="AQ256" i="3"/>
  <c r="AQ100" i="3"/>
  <c r="AQ126" i="3"/>
  <c r="AQ19" i="3"/>
  <c r="AQ46" i="3"/>
  <c r="AQ231" i="3"/>
  <c r="AQ324" i="3"/>
  <c r="AQ308" i="3"/>
  <c r="AQ280" i="3"/>
  <c r="AQ123" i="3"/>
  <c r="AQ350" i="3"/>
  <c r="AQ212" i="3"/>
  <c r="AQ293" i="3"/>
  <c r="AQ173" i="3"/>
  <c r="AQ101" i="3"/>
  <c r="AQ189" i="3"/>
  <c r="AQ206" i="3"/>
  <c r="AQ345" i="3"/>
  <c r="AQ15" i="3"/>
  <c r="AQ331" i="3"/>
  <c r="AQ29" i="3"/>
  <c r="AQ211" i="3"/>
  <c r="AQ36" i="3"/>
  <c r="AQ302" i="3"/>
  <c r="AQ303" i="3"/>
  <c r="AQ99" i="3"/>
  <c r="AQ75" i="3"/>
  <c r="AQ282" i="3"/>
  <c r="AQ98" i="3"/>
  <c r="AQ242" i="3"/>
  <c r="AQ272" i="3"/>
  <c r="AQ69" i="3"/>
  <c r="AQ49" i="3"/>
  <c r="AQ224" i="3"/>
  <c r="AQ64" i="3"/>
  <c r="AQ354" i="3"/>
  <c r="AQ313" i="3"/>
  <c r="AQ34" i="3"/>
  <c r="AQ160" i="3"/>
  <c r="AQ337" i="3"/>
  <c r="AQ53" i="3"/>
  <c r="AQ89" i="3"/>
  <c r="AQ43" i="3"/>
  <c r="AQ213" i="3"/>
  <c r="AQ30" i="3"/>
  <c r="AQ255" i="3"/>
  <c r="AQ159" i="3"/>
  <c r="AQ56" i="3"/>
  <c r="AQ177" i="3"/>
  <c r="AQ225" i="3"/>
  <c r="AQ136" i="3"/>
  <c r="AQ237" i="3"/>
  <c r="AQ97" i="3"/>
  <c r="AQ201" i="3"/>
  <c r="AQ150" i="3"/>
  <c r="AQ25" i="3"/>
  <c r="AQ154" i="3"/>
  <c r="AQ344" i="3"/>
  <c r="AQ17" i="3"/>
  <c r="AQ3" i="3"/>
  <c r="AQ120" i="3"/>
  <c r="AQ203" i="3"/>
  <c r="AQ9" i="3"/>
  <c r="AQ215" i="3"/>
  <c r="AQ217" i="3"/>
  <c r="AQ264" i="3"/>
  <c r="AQ11" i="3"/>
  <c r="AQ163" i="3"/>
  <c r="AQ284" i="3"/>
  <c r="AQ247" i="3"/>
  <c r="AQ128" i="3"/>
  <c r="AQ107" i="3"/>
  <c r="AQ187" i="3"/>
  <c r="AQ270" i="3"/>
  <c r="AQ161" i="3"/>
  <c r="AQ28" i="3"/>
  <c r="AQ65" i="3"/>
  <c r="AQ276" i="3"/>
  <c r="AQ158" i="3"/>
  <c r="AQ357" i="3"/>
  <c r="AQ151" i="3"/>
  <c r="AQ289" i="3"/>
  <c r="AQ204" i="3"/>
  <c r="AQ265" i="3"/>
  <c r="AQ132" i="3"/>
  <c r="AQ316" i="3"/>
  <c r="AQ183" i="3"/>
  <c r="AQ338" i="3"/>
  <c r="AQ236" i="3"/>
  <c r="AQ149" i="3"/>
  <c r="AQ227" i="3"/>
  <c r="AQ119" i="3"/>
  <c r="AQ333" i="3"/>
  <c r="AQ355" i="3"/>
  <c r="AQ40" i="3"/>
  <c r="AQ343" i="3"/>
  <c r="AQ87" i="3"/>
  <c r="AQ309" i="3"/>
  <c r="AQ95" i="3"/>
  <c r="AQ360" i="3"/>
  <c r="AQ79" i="3"/>
  <c r="AQ205" i="3"/>
  <c r="AQ210" i="3"/>
  <c r="AQ52" i="3"/>
  <c r="AQ348" i="3"/>
  <c r="AQ54" i="3"/>
  <c r="AQ31" i="3"/>
  <c r="AQ339" i="3"/>
  <c r="AQ288" i="3"/>
  <c r="AQ218" i="3"/>
  <c r="AQ229" i="3"/>
  <c r="AQ258" i="3"/>
  <c r="AQ96" i="3"/>
  <c r="AQ271" i="3"/>
  <c r="AQ102" i="3"/>
  <c r="AQ251" i="3"/>
  <c r="AQ198" i="3"/>
  <c r="AQ109" i="3"/>
  <c r="AQ275" i="3"/>
  <c r="AQ243" i="3"/>
  <c r="AQ233" i="3"/>
  <c r="AQ155" i="3"/>
  <c r="AQ326" i="3"/>
  <c r="AQ171" i="3"/>
  <c r="AQ274" i="3"/>
  <c r="AQ179" i="3"/>
  <c r="AQ347" i="3"/>
  <c r="AQ285" i="3"/>
  <c r="AQ332" i="3"/>
  <c r="AQ45" i="3"/>
  <c r="AQ164" i="3"/>
  <c r="AQ300" i="3"/>
  <c r="AQ138" i="3"/>
  <c r="AQ296" i="3"/>
  <c r="AQ162" i="3"/>
  <c r="AQ5" i="3"/>
  <c r="AQ94" i="3"/>
  <c r="AQ359" i="3"/>
  <c r="AQ67" i="3"/>
  <c r="AQ137" i="3"/>
  <c r="AQ364" i="3"/>
  <c r="AQ112" i="3"/>
  <c r="AQ260" i="3"/>
  <c r="AQ325" i="3"/>
  <c r="AQ20" i="3"/>
  <c r="AQ104" i="3"/>
  <c r="AQ328" i="3"/>
  <c r="AQ297" i="3"/>
  <c r="AQ170" i="3"/>
  <c r="AQ292" i="3"/>
  <c r="AQ194" i="3"/>
  <c r="AQ175" i="3"/>
  <c r="AQ13" i="3"/>
  <c r="AQ307" i="3"/>
  <c r="AQ55" i="3"/>
  <c r="AQ207" i="3"/>
  <c r="AQ76" i="3"/>
  <c r="AQ140" i="3"/>
  <c r="AQ219" i="3"/>
  <c r="AQ226" i="3"/>
  <c r="AQ71" i="3"/>
  <c r="AQ266" i="3"/>
  <c r="AQ26" i="3"/>
  <c r="AQ50" i="3"/>
  <c r="AQ290" i="3"/>
  <c r="AQ191" i="3"/>
  <c r="AQ262" i="3"/>
  <c r="AQ249" i="3"/>
  <c r="AQ317" i="3"/>
  <c r="AQ335" i="3"/>
  <c r="AQ294" i="3"/>
  <c r="AQ60" i="3"/>
  <c r="AQ306" i="3"/>
  <c r="AQ18" i="3"/>
  <c r="AQ209" i="3"/>
  <c r="AQ78" i="3"/>
  <c r="AQ305" i="3"/>
  <c r="AQ38" i="3"/>
  <c r="AQ72" i="3"/>
  <c r="AQ346" i="3"/>
  <c r="AQ147" i="3"/>
  <c r="AQ193" i="3"/>
  <c r="AQ157" i="3"/>
  <c r="AQ361" i="3"/>
  <c r="AQ2" i="3"/>
  <c r="AQ192" i="3"/>
  <c r="AQ248" i="3"/>
  <c r="AQ105" i="3"/>
  <c r="AQ86" i="3"/>
  <c r="AQ88" i="3"/>
  <c r="AQ341" i="3"/>
  <c r="AQ6" i="3"/>
  <c r="AQ39" i="3"/>
  <c r="AQ141" i="3"/>
  <c r="AQ139" i="3"/>
  <c r="AQ311" i="3"/>
  <c r="AQ295" i="3"/>
  <c r="AQ356" i="3"/>
  <c r="AQ184" i="3"/>
  <c r="AQ188" i="3"/>
  <c r="AQ83" i="3"/>
  <c r="AQ178" i="3"/>
  <c r="AQ322" i="3"/>
  <c r="AQ222" i="3"/>
  <c r="AQ133" i="3"/>
  <c r="AQ148" i="3"/>
  <c r="AQ362" i="3"/>
  <c r="AQ234" i="3"/>
  <c r="AQ321" i="3"/>
  <c r="AQ239" i="3"/>
  <c r="AQ68" i="3"/>
  <c r="AQ176" i="3"/>
  <c r="AQ195" i="3"/>
  <c r="AQ92" i="3"/>
  <c r="AQ199" i="3"/>
  <c r="AQ287" i="3"/>
  <c r="AQ143" i="3"/>
  <c r="AQ268" i="3"/>
  <c r="AQ208" i="3"/>
  <c r="AQ169" i="3"/>
  <c r="AQ196" i="3"/>
  <c r="AQ58" i="3"/>
  <c r="AQ197" i="3"/>
  <c r="AQ130" i="3"/>
  <c r="AQ32" i="3"/>
  <c r="AQ353" i="3"/>
  <c r="AQ182" i="3"/>
  <c r="AQ190" i="3"/>
  <c r="AQ301" i="3"/>
  <c r="AQ115" i="3"/>
  <c r="AQ228" i="3"/>
  <c r="AQ41" i="3"/>
  <c r="AI158" i="1"/>
  <c r="AM158" i="1" s="1"/>
  <c r="AQ158" i="1" s="1"/>
  <c r="AI117" i="1"/>
  <c r="AM117" i="1" s="1"/>
  <c r="AQ117" i="1" s="1"/>
  <c r="AI5" i="1"/>
  <c r="AM5" i="1" s="1"/>
  <c r="AQ5" i="1" s="1"/>
  <c r="AI313" i="1"/>
  <c r="AM313" i="1" s="1"/>
  <c r="AQ313" i="1" s="1"/>
  <c r="AI351" i="1"/>
  <c r="AM351" i="1" s="1"/>
  <c r="AQ351" i="1" s="1"/>
  <c r="AI348" i="1"/>
  <c r="AM348" i="1" s="1"/>
  <c r="AQ348" i="1" s="1"/>
  <c r="AI262" i="1"/>
  <c r="AM262" i="1" s="1"/>
  <c r="AQ262" i="1" s="1"/>
  <c r="AI256" i="1"/>
  <c r="AM256" i="1" s="1"/>
  <c r="AQ256" i="1" s="1"/>
  <c r="AI134" i="1"/>
  <c r="AM134" i="1" s="1"/>
  <c r="AQ134" i="1" s="1"/>
  <c r="AI8" i="1"/>
  <c r="AM8" i="1" s="1"/>
  <c r="AQ8" i="1" s="1"/>
  <c r="AI65" i="1"/>
  <c r="AM65" i="1" s="1"/>
  <c r="AQ65" i="1" s="1"/>
  <c r="AI20" i="1"/>
  <c r="AM20" i="1" s="1"/>
  <c r="AQ20" i="1" s="1"/>
  <c r="AI320" i="1"/>
  <c r="AM320" i="1" s="1"/>
  <c r="AQ320" i="1" s="1"/>
  <c r="AI289" i="1"/>
  <c r="AM289" i="1" s="1"/>
  <c r="AQ289" i="1" s="1"/>
  <c r="AI229" i="1"/>
  <c r="AM229" i="1" s="1"/>
  <c r="AQ229" i="1" s="1"/>
  <c r="AI25" i="1"/>
  <c r="AM25" i="1" s="1"/>
  <c r="AQ25" i="1" s="1"/>
  <c r="AI333" i="1"/>
  <c r="AM333" i="1" s="1"/>
  <c r="AQ333" i="1" s="1"/>
  <c r="AI159" i="1"/>
  <c r="AM159" i="1" s="1"/>
  <c r="AQ159" i="1" s="1"/>
  <c r="AI22" i="1"/>
  <c r="AM22" i="1" s="1"/>
  <c r="AQ22" i="1" s="1"/>
  <c r="AI246" i="1"/>
  <c r="AM246" i="1" s="1"/>
  <c r="AQ246" i="1" s="1"/>
  <c r="AI132" i="1"/>
  <c r="AM132" i="1" s="1"/>
  <c r="AQ132" i="1" s="1"/>
  <c r="AI355" i="1"/>
  <c r="AM355" i="1" s="1"/>
  <c r="AQ355" i="1" s="1"/>
  <c r="AI306" i="1"/>
  <c r="AM306" i="1" s="1"/>
  <c r="AQ306" i="1" s="1"/>
  <c r="AI33" i="1"/>
  <c r="AM33" i="1" s="1"/>
  <c r="AQ33" i="1" s="1"/>
  <c r="AI152" i="1"/>
  <c r="AM152" i="1" s="1"/>
  <c r="AQ152" i="1" s="1"/>
  <c r="AI291" i="1"/>
  <c r="AM291" i="1" s="1"/>
  <c r="AQ291" i="1" s="1"/>
  <c r="AI271" i="1"/>
  <c r="AM271" i="1" s="1"/>
  <c r="AQ271" i="1" s="1"/>
  <c r="AI105" i="1"/>
  <c r="AM105" i="1" s="1"/>
  <c r="AQ105" i="1" s="1"/>
  <c r="AI160" i="1"/>
  <c r="AM160" i="1" s="1"/>
  <c r="AQ160" i="1" s="1"/>
  <c r="AI207" i="1"/>
  <c r="AM207" i="1" s="1"/>
  <c r="AQ207" i="1" s="1"/>
  <c r="AI283" i="1"/>
  <c r="AM283" i="1" s="1"/>
  <c r="AQ283" i="1" s="1"/>
  <c r="AI199" i="1"/>
  <c r="AM199" i="1" s="1"/>
  <c r="AQ199" i="1" s="1"/>
  <c r="AI129" i="1"/>
  <c r="AM129" i="1" s="1"/>
  <c r="AQ129" i="1" s="1"/>
  <c r="AI85" i="1"/>
  <c r="AM85" i="1" s="1"/>
  <c r="AQ85" i="1" s="1"/>
  <c r="AI187" i="1"/>
  <c r="AM187" i="1" s="1"/>
  <c r="AQ187" i="1" s="1"/>
  <c r="AI279" i="1"/>
  <c r="AM279" i="1" s="1"/>
  <c r="AQ279" i="1" s="1"/>
  <c r="AI300" i="1"/>
  <c r="AM300" i="1" s="1"/>
  <c r="AQ300" i="1" s="1"/>
  <c r="AI121" i="1"/>
  <c r="AM121" i="1" s="1"/>
  <c r="AQ121" i="1" s="1"/>
  <c r="AI335" i="1"/>
  <c r="AM335" i="1" s="1"/>
  <c r="AQ335" i="1" s="1"/>
  <c r="AI264" i="1"/>
  <c r="AM264" i="1" s="1"/>
  <c r="AQ264" i="1" s="1"/>
  <c r="AI225" i="1"/>
  <c r="AM225" i="1" s="1"/>
  <c r="AQ225" i="1" s="1"/>
  <c r="AI253" i="1"/>
  <c r="AM253" i="1" s="1"/>
  <c r="AQ253" i="1" s="1"/>
  <c r="AI330" i="1"/>
  <c r="AM330" i="1" s="1"/>
  <c r="AQ330" i="1" s="1"/>
  <c r="AI345" i="1"/>
  <c r="AM345" i="1" s="1"/>
  <c r="AQ345" i="1" s="1"/>
  <c r="AI336" i="1"/>
  <c r="AM336" i="1" s="1"/>
  <c r="AQ336" i="1" s="1"/>
  <c r="AI55" i="1"/>
  <c r="AM55" i="1" s="1"/>
  <c r="AQ55" i="1" s="1"/>
  <c r="AI298" i="1"/>
  <c r="AM298" i="1" s="1"/>
  <c r="AQ298" i="1" s="1"/>
  <c r="AI112" i="1"/>
  <c r="AM112" i="1" s="1"/>
  <c r="AQ112" i="1" s="1"/>
  <c r="AI147" i="1"/>
  <c r="AM147" i="1" s="1"/>
  <c r="AQ147" i="1" s="1"/>
  <c r="AI285" i="1"/>
  <c r="AM285" i="1" s="1"/>
  <c r="AQ285" i="1" s="1"/>
  <c r="AI52" i="1"/>
  <c r="AM52" i="1" s="1"/>
  <c r="AQ52" i="1" s="1"/>
  <c r="AI64" i="1"/>
  <c r="AM64" i="1" s="1"/>
  <c r="AQ64" i="1" s="1"/>
  <c r="AI153" i="1"/>
  <c r="AM153" i="1" s="1"/>
  <c r="AQ153" i="1" s="1"/>
  <c r="AI305" i="1"/>
  <c r="AM305" i="1" s="1"/>
  <c r="AQ305" i="1" s="1"/>
  <c r="AI95" i="1"/>
  <c r="AM95" i="1" s="1"/>
  <c r="AQ95" i="1" s="1"/>
  <c r="AI79" i="1"/>
  <c r="AM79" i="1" s="1"/>
  <c r="AQ79" i="1" s="1"/>
  <c r="AI120" i="1"/>
  <c r="AM120" i="1" s="1"/>
  <c r="AQ120" i="1" s="1"/>
  <c r="AI341" i="1"/>
  <c r="AM341" i="1" s="1"/>
  <c r="AQ341" i="1" s="1"/>
  <c r="AI3" i="1"/>
  <c r="AM3" i="1" s="1"/>
  <c r="AQ3" i="1" s="1"/>
  <c r="AI340" i="1"/>
  <c r="AM340" i="1" s="1"/>
  <c r="AQ340" i="1" s="1"/>
  <c r="AI145" i="1"/>
  <c r="AM145" i="1" s="1"/>
  <c r="AQ145" i="1" s="1"/>
  <c r="AI13" i="1"/>
  <c r="AM13" i="1" s="1"/>
  <c r="AQ13" i="1" s="1"/>
  <c r="AI266" i="1"/>
  <c r="AM266" i="1" s="1"/>
  <c r="AQ266" i="1" s="1"/>
  <c r="AI124" i="1"/>
  <c r="AM124" i="1" s="1"/>
  <c r="AQ124" i="1" s="1"/>
  <c r="AI66" i="1"/>
  <c r="AM66" i="1" s="1"/>
  <c r="AQ66" i="1" s="1"/>
  <c r="AI232" i="1"/>
  <c r="AM232" i="1" s="1"/>
  <c r="AQ232" i="1" s="1"/>
  <c r="AI359" i="1"/>
  <c r="AM359" i="1" s="1"/>
  <c r="AQ359" i="1" s="1"/>
  <c r="AI292" i="1"/>
  <c r="AM292" i="1" s="1"/>
  <c r="AQ292" i="1" s="1"/>
  <c r="AI163" i="1"/>
  <c r="AM163" i="1" s="1"/>
  <c r="AQ163" i="1" s="1"/>
  <c r="AI230" i="1"/>
  <c r="AM230" i="1" s="1"/>
  <c r="AQ230" i="1" s="1"/>
  <c r="AI56" i="1"/>
  <c r="AM56" i="1" s="1"/>
  <c r="AQ56" i="1" s="1"/>
  <c r="AI200" i="1"/>
  <c r="AM200" i="1" s="1"/>
  <c r="AQ200" i="1" s="1"/>
  <c r="AI14" i="1"/>
  <c r="AM14" i="1" s="1"/>
  <c r="AQ14" i="1" s="1"/>
  <c r="AI118" i="1"/>
  <c r="AM118" i="1" s="1"/>
  <c r="AQ118" i="1" s="1"/>
  <c r="AI184" i="1"/>
  <c r="AM184" i="1" s="1"/>
  <c r="AQ184" i="1" s="1"/>
  <c r="AI245" i="1"/>
  <c r="AM245" i="1" s="1"/>
  <c r="AQ245" i="1" s="1"/>
  <c r="AI352" i="1"/>
  <c r="AM352" i="1" s="1"/>
  <c r="AQ352" i="1" s="1"/>
  <c r="AI172" i="1"/>
  <c r="AM172" i="1" s="1"/>
  <c r="AQ172" i="1" s="1"/>
  <c r="AI312" i="1"/>
  <c r="AM312" i="1" s="1"/>
  <c r="AQ312" i="1" s="1"/>
  <c r="AI136" i="1"/>
  <c r="AM136" i="1" s="1"/>
  <c r="AQ136" i="1" s="1"/>
  <c r="AI324" i="1"/>
  <c r="AM324" i="1" s="1"/>
  <c r="AQ324" i="1" s="1"/>
  <c r="AI349" i="1"/>
  <c r="AM349" i="1" s="1"/>
  <c r="AQ349" i="1" s="1"/>
  <c r="AI263" i="1"/>
  <c r="AM263" i="1" s="1"/>
  <c r="AQ263" i="1" s="1"/>
  <c r="AI302" i="1"/>
  <c r="AM302" i="1" s="1"/>
  <c r="AQ302" i="1" s="1"/>
  <c r="AI220" i="1"/>
  <c r="AM220" i="1" s="1"/>
  <c r="AQ220" i="1" s="1"/>
  <c r="AI72" i="1"/>
  <c r="AM72" i="1" s="1"/>
  <c r="AQ72" i="1" s="1"/>
  <c r="AI358" i="1"/>
  <c r="AM358" i="1" s="1"/>
  <c r="AQ358" i="1" s="1"/>
  <c r="AI17" i="1"/>
  <c r="AM17" i="1" s="1"/>
  <c r="AQ17" i="1" s="1"/>
  <c r="AI190" i="1"/>
  <c r="AM190" i="1" s="1"/>
  <c r="AQ190" i="1" s="1"/>
  <c r="AI203" i="1"/>
  <c r="AM203" i="1" s="1"/>
  <c r="AQ203" i="1" s="1"/>
  <c r="AI143" i="1"/>
  <c r="AM143" i="1" s="1"/>
  <c r="AQ143" i="1" s="1"/>
  <c r="AI144" i="1"/>
  <c r="AM144" i="1" s="1"/>
  <c r="AQ144" i="1" s="1"/>
  <c r="AI90" i="1"/>
  <c r="AM90" i="1" s="1"/>
  <c r="AQ90" i="1" s="1"/>
  <c r="AI194" i="1"/>
  <c r="AM194" i="1" s="1"/>
  <c r="AQ194" i="1" s="1"/>
  <c r="AI175" i="1"/>
  <c r="AM175" i="1" s="1"/>
  <c r="AQ175" i="1" s="1"/>
  <c r="AI196" i="1"/>
  <c r="AM196" i="1" s="1"/>
  <c r="AQ196" i="1" s="1"/>
  <c r="AI189" i="1"/>
  <c r="AM189" i="1" s="1"/>
  <c r="AQ189" i="1" s="1"/>
  <c r="AI168" i="1"/>
  <c r="AM168" i="1" s="1"/>
  <c r="AQ168" i="1" s="1"/>
  <c r="AI204" i="1"/>
  <c r="AM204" i="1" s="1"/>
  <c r="AQ204" i="1" s="1"/>
  <c r="AI316" i="1"/>
  <c r="AM316" i="1" s="1"/>
  <c r="AQ316" i="1" s="1"/>
  <c r="AI155" i="1"/>
  <c r="AM155" i="1" s="1"/>
  <c r="AQ155" i="1" s="1"/>
  <c r="AI16" i="1"/>
  <c r="AM16" i="1" s="1"/>
  <c r="AQ16" i="1" s="1"/>
  <c r="AI179" i="1"/>
  <c r="AM179" i="1" s="1"/>
  <c r="AQ179" i="1" s="1"/>
  <c r="AI111" i="1"/>
  <c r="AM111" i="1" s="1"/>
  <c r="AQ111" i="1" s="1"/>
  <c r="AI362" i="1"/>
  <c r="AM362" i="1" s="1"/>
  <c r="AQ362" i="1" s="1"/>
  <c r="AI353" i="1"/>
  <c r="AM353" i="1" s="1"/>
  <c r="AQ353" i="1" s="1"/>
  <c r="AI363" i="1"/>
  <c r="AM363" i="1" s="1"/>
  <c r="AQ363" i="1" s="1"/>
  <c r="AI150" i="1"/>
  <c r="AM150" i="1" s="1"/>
  <c r="AQ150" i="1" s="1"/>
  <c r="AI126" i="1"/>
  <c r="AM126" i="1" s="1"/>
  <c r="AQ126" i="1" s="1"/>
  <c r="AI311" i="1"/>
  <c r="AM311" i="1" s="1"/>
  <c r="AQ311" i="1" s="1"/>
  <c r="AI87" i="1"/>
  <c r="AM87" i="1" s="1"/>
  <c r="AQ87" i="1" s="1"/>
  <c r="AI343" i="1"/>
  <c r="AM343" i="1" s="1"/>
  <c r="AQ343" i="1" s="1"/>
  <c r="AI2" i="1"/>
  <c r="AM2" i="1" s="1"/>
  <c r="AQ2" i="1" s="1"/>
  <c r="AI350" i="1"/>
  <c r="AM350" i="1" s="1"/>
  <c r="AQ350" i="1" s="1"/>
  <c r="AI235" i="1"/>
  <c r="AM235" i="1" s="1"/>
  <c r="AQ235" i="1" s="1"/>
  <c r="AI303" i="1"/>
  <c r="AM303" i="1" s="1"/>
  <c r="AQ303" i="1" s="1"/>
  <c r="AI258" i="1"/>
  <c r="AM258" i="1" s="1"/>
  <c r="AQ258" i="1" s="1"/>
  <c r="AI36" i="1"/>
  <c r="AM36" i="1" s="1"/>
  <c r="AQ36" i="1" s="1"/>
  <c r="AI287" i="1"/>
  <c r="AM287" i="1" s="1"/>
  <c r="AQ287" i="1" s="1"/>
  <c r="AI299" i="1"/>
  <c r="AM299" i="1" s="1"/>
  <c r="AQ299" i="1" s="1"/>
  <c r="AI331" i="1"/>
  <c r="AM331" i="1" s="1"/>
  <c r="AQ331" i="1" s="1"/>
  <c r="AI37" i="1"/>
  <c r="AM37" i="1" s="1"/>
  <c r="AQ37" i="1" s="1"/>
  <c r="AI82" i="1"/>
  <c r="AM82" i="1" s="1"/>
  <c r="AQ82" i="1" s="1"/>
  <c r="AI53" i="1"/>
  <c r="AM53" i="1" s="1"/>
  <c r="AQ53" i="1" s="1"/>
  <c r="AI49" i="1"/>
  <c r="AM49" i="1" s="1"/>
  <c r="AQ49" i="1" s="1"/>
  <c r="AI32" i="1"/>
  <c r="AM32" i="1" s="1"/>
  <c r="AQ32" i="1" s="1"/>
  <c r="AI361" i="1"/>
  <c r="AM361" i="1" s="1"/>
  <c r="AQ361" i="1" s="1"/>
  <c r="AI304" i="1"/>
  <c r="AM304" i="1" s="1"/>
  <c r="AQ304" i="1" s="1"/>
  <c r="AI213" i="1"/>
  <c r="AM213" i="1" s="1"/>
  <c r="AQ213" i="1" s="1"/>
  <c r="AI249" i="1"/>
  <c r="AM249" i="1" s="1"/>
  <c r="AQ249" i="1" s="1"/>
  <c r="AI101" i="1"/>
  <c r="AM101" i="1" s="1"/>
  <c r="AQ101" i="1" s="1"/>
  <c r="AI12" i="1"/>
  <c r="AM12" i="1" s="1"/>
  <c r="AQ12" i="1" s="1"/>
  <c r="AI35" i="1"/>
  <c r="AM35" i="1" s="1"/>
  <c r="AQ35" i="1" s="1"/>
  <c r="AI116" i="1"/>
  <c r="AM116" i="1" s="1"/>
  <c r="AQ116" i="1" s="1"/>
  <c r="AI63" i="1"/>
  <c r="AM63" i="1" s="1"/>
  <c r="AQ63" i="1" s="1"/>
  <c r="AI27" i="1"/>
  <c r="AM27" i="1" s="1"/>
  <c r="AQ27" i="1" s="1"/>
  <c r="AI197" i="1"/>
  <c r="AM197" i="1" s="1"/>
  <c r="AQ197" i="1" s="1"/>
  <c r="AI244" i="1"/>
  <c r="AM244" i="1" s="1"/>
  <c r="AQ244" i="1" s="1"/>
  <c r="AI356" i="1"/>
  <c r="AM356" i="1" s="1"/>
  <c r="AQ356" i="1" s="1"/>
  <c r="AI275" i="1"/>
  <c r="AM275" i="1" s="1"/>
  <c r="AQ275" i="1" s="1"/>
  <c r="AI40" i="1"/>
  <c r="AM40" i="1" s="1"/>
  <c r="AQ40" i="1" s="1"/>
  <c r="AI346" i="1"/>
  <c r="AM346" i="1" s="1"/>
  <c r="AQ346" i="1" s="1"/>
  <c r="AI177" i="1"/>
  <c r="AM177" i="1" s="1"/>
  <c r="AQ177" i="1" s="1"/>
  <c r="AI338" i="1"/>
  <c r="AM338" i="1" s="1"/>
  <c r="AQ338" i="1" s="1"/>
  <c r="AI364" i="1"/>
  <c r="AM364" i="1" s="1"/>
  <c r="AQ364" i="1" s="1"/>
  <c r="AI137" i="1"/>
  <c r="AM137" i="1" s="1"/>
  <c r="AQ137" i="1" s="1"/>
  <c r="AI157" i="1"/>
  <c r="AM157" i="1" s="1"/>
  <c r="AQ157" i="1" s="1"/>
  <c r="AI98" i="1"/>
  <c r="AM98" i="1" s="1"/>
  <c r="AQ98" i="1" s="1"/>
  <c r="AI276" i="1"/>
  <c r="AM276" i="1" s="1"/>
  <c r="AQ276" i="1" s="1"/>
  <c r="AI170" i="1"/>
  <c r="AM170" i="1" s="1"/>
  <c r="AQ170" i="1" s="1"/>
  <c r="AI284" i="1"/>
  <c r="AM284" i="1" s="1"/>
  <c r="AQ284" i="1" s="1"/>
  <c r="AI234" i="1"/>
  <c r="AM234" i="1" s="1"/>
  <c r="AQ234" i="1" s="1"/>
  <c r="AI125" i="1"/>
  <c r="AM125" i="1" s="1"/>
  <c r="AQ125" i="1" s="1"/>
  <c r="AI337" i="1"/>
  <c r="AM337" i="1" s="1"/>
  <c r="AQ337" i="1" s="1"/>
  <c r="AI138" i="1"/>
  <c r="AM138" i="1" s="1"/>
  <c r="AQ138" i="1" s="1"/>
  <c r="AI288" i="1"/>
  <c r="AM288" i="1" s="1"/>
  <c r="AQ288" i="1" s="1"/>
  <c r="AI290" i="1"/>
  <c r="AM290" i="1" s="1"/>
  <c r="AQ290" i="1" s="1"/>
  <c r="AI254" i="1"/>
  <c r="AM254" i="1" s="1"/>
  <c r="AQ254" i="1" s="1"/>
  <c r="AI11" i="1"/>
  <c r="AM11" i="1" s="1"/>
  <c r="AQ11" i="1" s="1"/>
  <c r="AI84" i="1"/>
  <c r="AM84" i="1" s="1"/>
  <c r="AQ84" i="1" s="1"/>
  <c r="AI28" i="1"/>
  <c r="AM28" i="1" s="1"/>
  <c r="AQ28" i="1" s="1"/>
  <c r="AI274" i="1"/>
  <c r="AM274" i="1" s="1"/>
  <c r="AQ274" i="1" s="1"/>
  <c r="AI198" i="1"/>
  <c r="AM198" i="1" s="1"/>
  <c r="AQ198" i="1" s="1"/>
  <c r="AI321" i="1"/>
  <c r="AM321" i="1" s="1"/>
  <c r="AQ321" i="1" s="1"/>
  <c r="AI18" i="1"/>
  <c r="AM18" i="1" s="1"/>
  <c r="AQ18" i="1" s="1"/>
  <c r="AI215" i="1"/>
  <c r="AM215" i="1" s="1"/>
  <c r="AQ215" i="1" s="1"/>
  <c r="AI295" i="1"/>
  <c r="AM295" i="1" s="1"/>
  <c r="AQ295" i="1" s="1"/>
  <c r="AI34" i="1"/>
  <c r="AM34" i="1" s="1"/>
  <c r="AQ34" i="1" s="1"/>
  <c r="AI280" i="1"/>
  <c r="AM280" i="1" s="1"/>
  <c r="AQ280" i="1" s="1"/>
  <c r="AI62" i="1"/>
  <c r="AM62" i="1" s="1"/>
  <c r="AQ62" i="1" s="1"/>
  <c r="AI46" i="1"/>
  <c r="AM46" i="1" s="1"/>
  <c r="AQ46" i="1" s="1"/>
  <c r="AI130" i="1"/>
  <c r="AM130" i="1" s="1"/>
  <c r="AQ130" i="1" s="1"/>
  <c r="AI265" i="1"/>
  <c r="AM265" i="1" s="1"/>
  <c r="AQ265" i="1" s="1"/>
  <c r="AI192" i="1"/>
  <c r="AM192" i="1" s="1"/>
  <c r="AQ192" i="1" s="1"/>
  <c r="AI114" i="1"/>
  <c r="AM114" i="1" s="1"/>
  <c r="AQ114" i="1" s="1"/>
  <c r="AI67" i="1"/>
  <c r="AM67" i="1" s="1"/>
  <c r="AQ67" i="1" s="1"/>
  <c r="AI360" i="1"/>
  <c r="AM360" i="1" s="1"/>
  <c r="AQ360" i="1" s="1"/>
  <c r="AI48" i="1"/>
  <c r="AM48" i="1" s="1"/>
  <c r="AQ48" i="1" s="1"/>
  <c r="AI140" i="1"/>
  <c r="AM140" i="1" s="1"/>
  <c r="AQ140" i="1" s="1"/>
  <c r="AI347" i="1"/>
  <c r="AM347" i="1" s="1"/>
  <c r="AQ347" i="1" s="1"/>
  <c r="AI173" i="1"/>
  <c r="AM173" i="1" s="1"/>
  <c r="AQ173" i="1" s="1"/>
  <c r="AI96" i="1"/>
  <c r="AM96" i="1" s="1"/>
  <c r="AQ96" i="1" s="1"/>
  <c r="AI233" i="1"/>
  <c r="AM233" i="1" s="1"/>
  <c r="AQ233" i="1" s="1"/>
  <c r="AI310" i="1"/>
  <c r="AM310" i="1" s="1"/>
  <c r="AQ310" i="1" s="1"/>
  <c r="AI250" i="1"/>
  <c r="AM250" i="1" s="1"/>
  <c r="AQ250" i="1" s="1"/>
  <c r="AI221" i="1"/>
  <c r="AM221" i="1" s="1"/>
  <c r="AQ221" i="1" s="1"/>
  <c r="AI31" i="1"/>
  <c r="AM31" i="1" s="1"/>
  <c r="AQ31" i="1" s="1"/>
  <c r="AI183" i="1"/>
  <c r="AM183" i="1" s="1"/>
  <c r="AQ183" i="1" s="1"/>
  <c r="AI119" i="1"/>
  <c r="AM119" i="1" s="1"/>
  <c r="AQ119" i="1" s="1"/>
  <c r="AI315" i="1"/>
  <c r="AM315" i="1" s="1"/>
  <c r="AQ315" i="1" s="1"/>
  <c r="AI71" i="1"/>
  <c r="AM71" i="1" s="1"/>
  <c r="AQ71" i="1" s="1"/>
  <c r="AI296" i="1"/>
  <c r="AM296" i="1" s="1"/>
  <c r="AQ296" i="1" s="1"/>
  <c r="AI47" i="1"/>
  <c r="AM47" i="1" s="1"/>
  <c r="AQ47" i="1" s="1"/>
  <c r="AI210" i="1"/>
  <c r="AM210" i="1" s="1"/>
  <c r="AQ210" i="1" s="1"/>
  <c r="AI332" i="1"/>
  <c r="AM332" i="1" s="1"/>
  <c r="AQ332" i="1" s="1"/>
  <c r="AI259" i="1"/>
  <c r="AM259" i="1" s="1"/>
  <c r="AQ259" i="1" s="1"/>
  <c r="AI269" i="1"/>
  <c r="AM269" i="1" s="1"/>
  <c r="AQ269" i="1" s="1"/>
  <c r="AI328" i="1"/>
  <c r="AM328" i="1" s="1"/>
  <c r="AQ328" i="1" s="1"/>
  <c r="AI217" i="1"/>
  <c r="AM217" i="1" s="1"/>
  <c r="AQ217" i="1" s="1"/>
  <c r="AI260" i="1"/>
  <c r="AM260" i="1" s="1"/>
  <c r="AQ260" i="1" s="1"/>
  <c r="AI43" i="1"/>
  <c r="AM43" i="1" s="1"/>
  <c r="AQ43" i="1" s="1"/>
  <c r="AI322" i="1"/>
  <c r="AM322" i="1" s="1"/>
  <c r="AQ322" i="1" s="1"/>
  <c r="AI193" i="1"/>
  <c r="AM193" i="1" s="1"/>
  <c r="AQ193" i="1" s="1"/>
  <c r="AI282" i="1"/>
  <c r="AM282" i="1" s="1"/>
  <c r="AQ282" i="1" s="1"/>
  <c r="AI236" i="1"/>
  <c r="AM236" i="1" s="1"/>
  <c r="AQ236" i="1" s="1"/>
  <c r="AI255" i="1"/>
  <c r="AM255" i="1" s="1"/>
  <c r="AQ255" i="1" s="1"/>
  <c r="AI39" i="1"/>
  <c r="AM39" i="1" s="1"/>
  <c r="AQ39" i="1" s="1"/>
  <c r="AI297" i="1"/>
  <c r="AM297" i="1" s="1"/>
  <c r="AQ297" i="1" s="1"/>
  <c r="AI231" i="1"/>
  <c r="AM231" i="1" s="1"/>
  <c r="AQ231" i="1" s="1"/>
  <c r="AI237" i="1"/>
  <c r="AM237" i="1" s="1"/>
  <c r="AQ237" i="1" s="1"/>
  <c r="AI257" i="1"/>
  <c r="AM257" i="1" s="1"/>
  <c r="AQ257" i="1" s="1"/>
  <c r="AI208" i="1"/>
  <c r="AM208" i="1" s="1"/>
  <c r="AQ208" i="1" s="1"/>
  <c r="AI171" i="1"/>
  <c r="AM171" i="1" s="1"/>
  <c r="AQ171" i="1" s="1"/>
  <c r="AI30" i="1"/>
  <c r="AM30" i="1" s="1"/>
  <c r="AQ30" i="1" s="1"/>
  <c r="AI228" i="1"/>
  <c r="AM228" i="1" s="1"/>
  <c r="AQ228" i="1" s="1"/>
  <c r="AI165" i="1"/>
  <c r="AM165" i="1" s="1"/>
  <c r="AQ165" i="1" s="1"/>
  <c r="AI270" i="1"/>
  <c r="AM270" i="1" s="1"/>
  <c r="AQ270" i="1" s="1"/>
  <c r="AI167" i="1"/>
  <c r="AM167" i="1" s="1"/>
  <c r="AQ167" i="1" s="1"/>
  <c r="AI50" i="1"/>
  <c r="AM50" i="1" s="1"/>
  <c r="AQ50" i="1" s="1"/>
  <c r="AI77" i="1"/>
  <c r="AM77" i="1" s="1"/>
  <c r="AQ77" i="1" s="1"/>
  <c r="AI45" i="1"/>
  <c r="AM45" i="1" s="1"/>
  <c r="AQ45" i="1" s="1"/>
  <c r="AI195" i="1"/>
  <c r="AM195" i="1" s="1"/>
  <c r="AQ195" i="1" s="1"/>
  <c r="AI68" i="1"/>
  <c r="AM68" i="1" s="1"/>
  <c r="AQ68" i="1" s="1"/>
  <c r="AI54" i="1"/>
  <c r="AM54" i="1" s="1"/>
  <c r="AQ54" i="1" s="1"/>
  <c r="AI224" i="1"/>
  <c r="AM224" i="1" s="1"/>
  <c r="AQ224" i="1" s="1"/>
  <c r="AI154" i="1"/>
  <c r="AM154" i="1" s="1"/>
  <c r="AQ154" i="1" s="1"/>
  <c r="AI127" i="1"/>
  <c r="AM127" i="1" s="1"/>
  <c r="AQ127" i="1" s="1"/>
  <c r="AI57" i="1"/>
  <c r="AM57" i="1" s="1"/>
  <c r="AQ57" i="1" s="1"/>
  <c r="AI212" i="1"/>
  <c r="AM212" i="1" s="1"/>
  <c r="AQ212" i="1" s="1"/>
  <c r="AI70" i="1"/>
  <c r="AM70" i="1" s="1"/>
  <c r="AQ70" i="1" s="1"/>
  <c r="AI156" i="1"/>
  <c r="AM156" i="1" s="1"/>
  <c r="AQ156" i="1" s="1"/>
  <c r="AI222" i="1"/>
  <c r="AM222" i="1" s="1"/>
  <c r="AQ222" i="1" s="1"/>
  <c r="AI273" i="1"/>
  <c r="AM273" i="1" s="1"/>
  <c r="AQ273" i="1" s="1"/>
  <c r="AI344" i="1"/>
  <c r="AM344" i="1" s="1"/>
  <c r="AQ344" i="1" s="1"/>
  <c r="AI97" i="1"/>
  <c r="AM97" i="1" s="1"/>
  <c r="AQ97" i="1" s="1"/>
  <c r="AI38" i="1"/>
  <c r="AM38" i="1" s="1"/>
  <c r="AQ38" i="1" s="1"/>
  <c r="AI4" i="1"/>
  <c r="AM4" i="1" s="1"/>
  <c r="AQ4" i="1" s="1"/>
  <c r="AI227" i="1"/>
  <c r="AM227" i="1" s="1"/>
  <c r="AQ227" i="1" s="1"/>
  <c r="AI202" i="1"/>
  <c r="AM202" i="1" s="1"/>
  <c r="AQ202" i="1" s="1"/>
  <c r="AI162" i="1"/>
  <c r="AM162" i="1" s="1"/>
  <c r="AQ162" i="1" s="1"/>
  <c r="AI151" i="1"/>
  <c r="AM151" i="1" s="1"/>
  <c r="AQ151" i="1" s="1"/>
  <c r="AI238" i="1"/>
  <c r="AM238" i="1" s="1"/>
  <c r="AQ238" i="1" s="1"/>
  <c r="AI209" i="1"/>
  <c r="AM209" i="1" s="1"/>
  <c r="AQ209" i="1" s="1"/>
  <c r="AI178" i="1"/>
  <c r="AM178" i="1" s="1"/>
  <c r="AQ178" i="1" s="1"/>
  <c r="AI214" i="1"/>
  <c r="AM214" i="1" s="1"/>
  <c r="AQ214" i="1" s="1"/>
  <c r="AI239" i="1"/>
  <c r="AM239" i="1" s="1"/>
  <c r="AQ239" i="1" s="1"/>
  <c r="AI42" i="1"/>
  <c r="AM42" i="1" s="1"/>
  <c r="AQ42" i="1" s="1"/>
  <c r="AI252" i="1"/>
  <c r="AM252" i="1" s="1"/>
  <c r="AQ252" i="1" s="1"/>
  <c r="AI318" i="1"/>
  <c r="AM318" i="1" s="1"/>
  <c r="AQ318" i="1" s="1"/>
  <c r="AI191" i="1"/>
  <c r="AM191" i="1" s="1"/>
  <c r="AQ191" i="1" s="1"/>
  <c r="AI108" i="1"/>
  <c r="AM108" i="1" s="1"/>
  <c r="AQ108" i="1" s="1"/>
  <c r="AI10" i="1"/>
  <c r="AM10" i="1" s="1"/>
  <c r="AQ10" i="1" s="1"/>
  <c r="AI319" i="1"/>
  <c r="AM319" i="1" s="1"/>
  <c r="AQ319" i="1" s="1"/>
  <c r="AI59" i="1"/>
  <c r="AM59" i="1" s="1"/>
  <c r="AQ59" i="1" s="1"/>
  <c r="AI135" i="1"/>
  <c r="AM135" i="1" s="1"/>
  <c r="AQ135" i="1" s="1"/>
  <c r="AI218" i="1"/>
  <c r="AM218" i="1" s="1"/>
  <c r="AQ218" i="1" s="1"/>
  <c r="AI15" i="1"/>
  <c r="AM15" i="1" s="1"/>
  <c r="AQ15" i="1" s="1"/>
  <c r="AI102" i="1"/>
  <c r="AM102" i="1" s="1"/>
  <c r="AQ102" i="1" s="1"/>
  <c r="AI113" i="1"/>
  <c r="AM113" i="1" s="1"/>
  <c r="AQ113" i="1" s="1"/>
  <c r="AI76" i="1"/>
  <c r="AM76" i="1" s="1"/>
  <c r="AQ76" i="1" s="1"/>
  <c r="AI166" i="1"/>
  <c r="AM166" i="1" s="1"/>
  <c r="AQ166" i="1" s="1"/>
  <c r="AI60" i="1"/>
  <c r="AM60" i="1" s="1"/>
  <c r="AQ60" i="1" s="1"/>
  <c r="AI201" i="1"/>
  <c r="AM201" i="1" s="1"/>
  <c r="AQ201" i="1" s="1"/>
  <c r="AI241" i="1"/>
  <c r="AM241" i="1" s="1"/>
  <c r="AQ241" i="1" s="1"/>
  <c r="AI176" i="1"/>
  <c r="AM176" i="1" s="1"/>
  <c r="AQ176" i="1" s="1"/>
  <c r="AI100" i="1"/>
  <c r="AM100" i="1" s="1"/>
  <c r="AQ100" i="1" s="1"/>
  <c r="AI223" i="1"/>
  <c r="AM223" i="1" s="1"/>
  <c r="AQ223" i="1" s="1"/>
  <c r="AI342" i="1"/>
  <c r="AM342" i="1" s="1"/>
  <c r="AQ342" i="1" s="1"/>
  <c r="AI317" i="1"/>
  <c r="AM317" i="1" s="1"/>
  <c r="AQ317" i="1" s="1"/>
  <c r="AI206" i="1"/>
  <c r="AM206" i="1" s="1"/>
  <c r="AQ206" i="1" s="1"/>
  <c r="AI115" i="1"/>
  <c r="AM115" i="1" s="1"/>
  <c r="AQ115" i="1" s="1"/>
  <c r="AI261" i="1"/>
  <c r="AM261" i="1" s="1"/>
  <c r="AQ261" i="1" s="1"/>
  <c r="AI240" i="1"/>
  <c r="AM240" i="1" s="1"/>
  <c r="AQ240" i="1" s="1"/>
  <c r="AI286" i="1"/>
  <c r="AM286" i="1" s="1"/>
  <c r="AQ286" i="1" s="1"/>
  <c r="AI161" i="1"/>
  <c r="AM161" i="1" s="1"/>
  <c r="AQ161" i="1" s="1"/>
  <c r="AI281" i="1"/>
  <c r="AM281" i="1" s="1"/>
  <c r="AQ281" i="1" s="1"/>
  <c r="AI99" i="1"/>
  <c r="AM99" i="1" s="1"/>
  <c r="AQ99" i="1" s="1"/>
  <c r="AI123" i="1"/>
  <c r="AM123" i="1" s="1"/>
  <c r="AQ123" i="1" s="1"/>
  <c r="AI216" i="1"/>
  <c r="AM216" i="1" s="1"/>
  <c r="AQ216" i="1" s="1"/>
  <c r="AI357" i="1"/>
  <c r="AM357" i="1" s="1"/>
  <c r="AQ357" i="1" s="1"/>
  <c r="AI329" i="1"/>
  <c r="AM329" i="1" s="1"/>
  <c r="AQ329" i="1" s="1"/>
  <c r="AI83" i="1"/>
  <c r="AM83" i="1" s="1"/>
  <c r="AQ83" i="1" s="1"/>
  <c r="AI211" i="1"/>
  <c r="AM211" i="1" s="1"/>
  <c r="AQ211" i="1" s="1"/>
  <c r="AI93" i="1"/>
  <c r="AM93" i="1" s="1"/>
  <c r="AQ93" i="1" s="1"/>
  <c r="AI133" i="1"/>
  <c r="AM133" i="1" s="1"/>
  <c r="AQ133" i="1" s="1"/>
  <c r="AI169" i="1"/>
  <c r="AM169" i="1" s="1"/>
  <c r="AQ169" i="1" s="1"/>
  <c r="AI326" i="1"/>
  <c r="AM326" i="1" s="1"/>
  <c r="AQ326" i="1" s="1"/>
  <c r="AI339" i="1"/>
  <c r="AM339" i="1" s="1"/>
  <c r="AQ339" i="1" s="1"/>
  <c r="AI128" i="1"/>
  <c r="AM128" i="1" s="1"/>
  <c r="AQ128" i="1" s="1"/>
  <c r="AI142" i="1"/>
  <c r="AM142" i="1" s="1"/>
  <c r="AQ142" i="1" s="1"/>
  <c r="AI26" i="1"/>
  <c r="AM26" i="1" s="1"/>
  <c r="AQ26" i="1" s="1"/>
  <c r="AI107" i="1"/>
  <c r="AM107" i="1" s="1"/>
  <c r="AQ107" i="1" s="1"/>
  <c r="AI9" i="1"/>
  <c r="AM9" i="1" s="1"/>
  <c r="AQ9" i="1" s="1"/>
  <c r="AI278" i="1"/>
  <c r="AM278" i="1" s="1"/>
  <c r="AQ278" i="1" s="1"/>
  <c r="AI301" i="1"/>
  <c r="AM301" i="1" s="1"/>
  <c r="AQ301" i="1" s="1"/>
  <c r="AI294" i="1"/>
  <c r="AM294" i="1" s="1"/>
  <c r="AQ294" i="1" s="1"/>
  <c r="AI7" i="1"/>
  <c r="AM7" i="1" s="1"/>
  <c r="AQ7" i="1" s="1"/>
  <c r="AI24" i="1"/>
  <c r="AM24" i="1" s="1"/>
  <c r="AQ24" i="1" s="1"/>
  <c r="AI314" i="1"/>
  <c r="AM314" i="1" s="1"/>
  <c r="AQ314" i="1" s="1"/>
  <c r="AI185" i="1"/>
  <c r="AM185" i="1" s="1"/>
  <c r="AQ185" i="1" s="1"/>
  <c r="AI277" i="1"/>
  <c r="AM277" i="1" s="1"/>
  <c r="AQ277" i="1" s="1"/>
  <c r="AI174" i="1"/>
  <c r="AM174" i="1" s="1"/>
  <c r="AQ174" i="1" s="1"/>
  <c r="AI51" i="1"/>
  <c r="AM51" i="1" s="1"/>
  <c r="AQ51" i="1" s="1"/>
  <c r="AI334" i="1"/>
  <c r="AM334" i="1" s="1"/>
  <c r="AQ334" i="1" s="1"/>
  <c r="AI94" i="1"/>
  <c r="AM94" i="1" s="1"/>
  <c r="AQ94" i="1" s="1"/>
  <c r="AI122" i="1"/>
  <c r="AM122" i="1" s="1"/>
  <c r="AQ122" i="1" s="1"/>
  <c r="AI149" i="1"/>
  <c r="AM149" i="1" s="1"/>
  <c r="AQ149" i="1" s="1"/>
  <c r="AI103" i="1"/>
  <c r="AM103" i="1" s="1"/>
  <c r="AQ103" i="1" s="1"/>
  <c r="AI293" i="1"/>
  <c r="AM293" i="1" s="1"/>
  <c r="AQ293" i="1" s="1"/>
  <c r="AI41" i="1"/>
  <c r="AM41" i="1" s="1"/>
  <c r="AQ41" i="1" s="1"/>
  <c r="AI164" i="1"/>
  <c r="AM164" i="1" s="1"/>
  <c r="AQ164" i="1" s="1"/>
  <c r="AI88" i="1"/>
  <c r="AM88" i="1" s="1"/>
  <c r="AQ88" i="1" s="1"/>
  <c r="AI148" i="1"/>
  <c r="AM148" i="1" s="1"/>
  <c r="AQ148" i="1" s="1"/>
  <c r="AI226" i="1"/>
  <c r="AM226" i="1" s="1"/>
  <c r="AQ226" i="1" s="1"/>
  <c r="AI110" i="1"/>
  <c r="AM110" i="1" s="1"/>
  <c r="AQ110" i="1" s="1"/>
  <c r="AI61" i="1"/>
  <c r="AM61" i="1" s="1"/>
  <c r="AQ61" i="1" s="1"/>
  <c r="AI6" i="1"/>
  <c r="AM6" i="1" s="1"/>
  <c r="AQ6" i="1" s="1"/>
  <c r="AI131" i="1"/>
  <c r="AM131" i="1" s="1"/>
  <c r="AQ131" i="1" s="1"/>
  <c r="AI242" i="1"/>
  <c r="AM242" i="1" s="1"/>
  <c r="AQ242" i="1" s="1"/>
  <c r="AI323" i="1"/>
  <c r="AM323" i="1" s="1"/>
  <c r="AQ323" i="1" s="1"/>
  <c r="AI181" i="1"/>
  <c r="AM181" i="1" s="1"/>
  <c r="AQ181" i="1" s="1"/>
  <c r="AI106" i="1"/>
  <c r="AM106" i="1" s="1"/>
  <c r="AQ106" i="1" s="1"/>
  <c r="AI146" i="1"/>
  <c r="AM146" i="1" s="1"/>
  <c r="AQ146" i="1" s="1"/>
  <c r="AI80" i="1"/>
  <c r="AM80" i="1" s="1"/>
  <c r="AQ80" i="1" s="1"/>
  <c r="AI44" i="1"/>
  <c r="AM44" i="1" s="1"/>
  <c r="AQ44" i="1" s="1"/>
  <c r="AI268" i="1"/>
  <c r="AM268" i="1" s="1"/>
  <c r="AQ268" i="1" s="1"/>
  <c r="AI247" i="1"/>
  <c r="AM247" i="1" s="1"/>
  <c r="AQ247" i="1" s="1"/>
  <c r="AI272" i="1"/>
  <c r="AM272" i="1" s="1"/>
  <c r="AQ272" i="1" s="1"/>
  <c r="AI74" i="1"/>
  <c r="AM74" i="1" s="1"/>
  <c r="AQ74" i="1" s="1"/>
  <c r="AI21" i="1"/>
  <c r="AM21" i="1" s="1"/>
  <c r="AQ21" i="1" s="1"/>
  <c r="AI139" i="1"/>
  <c r="AM139" i="1" s="1"/>
  <c r="AQ139" i="1" s="1"/>
  <c r="AI89" i="1"/>
  <c r="AM89" i="1" s="1"/>
  <c r="AQ89" i="1" s="1"/>
  <c r="AI182" i="1"/>
  <c r="AM182" i="1" s="1"/>
  <c r="AQ182" i="1" s="1"/>
  <c r="AI267" i="1"/>
  <c r="AM267" i="1" s="1"/>
  <c r="AQ267" i="1" s="1"/>
  <c r="AI309" i="1"/>
  <c r="AM309" i="1" s="1"/>
  <c r="AQ309" i="1" s="1"/>
  <c r="AI92" i="1"/>
  <c r="AM92" i="1" s="1"/>
  <c r="AQ92" i="1" s="1"/>
  <c r="AI58" i="1"/>
  <c r="AM58" i="1" s="1"/>
  <c r="AQ58" i="1" s="1"/>
  <c r="AI104" i="1"/>
  <c r="AM104" i="1" s="1"/>
  <c r="AQ104" i="1" s="1"/>
  <c r="AI78" i="1"/>
  <c r="AM78" i="1" s="1"/>
  <c r="AQ78" i="1" s="1"/>
  <c r="AI23" i="1"/>
  <c r="AM23" i="1" s="1"/>
  <c r="AQ23" i="1" s="1"/>
  <c r="AI81" i="1"/>
  <c r="AM81" i="1" s="1"/>
  <c r="AQ81" i="1" s="1"/>
  <c r="AI354" i="1"/>
  <c r="AM354" i="1" s="1"/>
  <c r="AQ354" i="1" s="1"/>
  <c r="AI308" i="1"/>
  <c r="AM308" i="1" s="1"/>
  <c r="AQ308" i="1" s="1"/>
  <c r="AI91" i="1"/>
  <c r="AM91" i="1" s="1"/>
  <c r="AQ91" i="1" s="1"/>
  <c r="AI109" i="1"/>
  <c r="AM109" i="1" s="1"/>
  <c r="AQ109" i="1" s="1"/>
  <c r="AI75" i="1"/>
  <c r="AM75" i="1" s="1"/>
  <c r="AQ75" i="1" s="1"/>
  <c r="AI205" i="1"/>
  <c r="AM205" i="1" s="1"/>
  <c r="AQ205" i="1" s="1"/>
  <c r="AI29" i="1"/>
  <c r="AM29" i="1" s="1"/>
  <c r="AQ29" i="1" s="1"/>
  <c r="AI248" i="1"/>
  <c r="AM248" i="1" s="1"/>
  <c r="AQ248" i="1" s="1"/>
  <c r="AI307" i="1"/>
  <c r="AM307" i="1" s="1"/>
  <c r="AQ307" i="1" s="1"/>
  <c r="AI188" i="1"/>
  <c r="AM188" i="1" s="1"/>
  <c r="AQ188" i="1" s="1"/>
  <c r="AI325" i="1"/>
  <c r="AM325" i="1" s="1"/>
  <c r="AQ325" i="1" s="1"/>
  <c r="AI86" i="1"/>
  <c r="AM86" i="1" s="1"/>
  <c r="AQ86" i="1" s="1"/>
  <c r="AI327" i="1"/>
  <c r="AM327" i="1" s="1"/>
  <c r="AQ327" i="1" s="1"/>
  <c r="AI251" i="1"/>
  <c r="AM251" i="1" s="1"/>
  <c r="AQ251" i="1" s="1"/>
  <c r="AI69" i="1"/>
  <c r="AM69" i="1" s="1"/>
  <c r="AQ69" i="1" s="1"/>
  <c r="AI243" i="1"/>
  <c r="AM243" i="1" s="1"/>
  <c r="AQ243" i="1" s="1"/>
  <c r="AI180" i="1"/>
  <c r="AM180" i="1" s="1"/>
  <c r="AQ180" i="1" s="1"/>
  <c r="AI186" i="1"/>
  <c r="AM186" i="1" s="1"/>
  <c r="AQ186" i="1" s="1"/>
  <c r="AI19" i="1"/>
  <c r="AM19" i="1" s="1"/>
  <c r="AQ19" i="1" s="1"/>
  <c r="AI73" i="1"/>
  <c r="AM73" i="1" s="1"/>
  <c r="AQ73" i="1" s="1"/>
  <c r="AI141" i="1"/>
  <c r="AM141" i="1" s="1"/>
  <c r="AQ141" i="1" s="1"/>
  <c r="AC158" i="1"/>
  <c r="AD158" i="1" s="1"/>
  <c r="AJ158" i="1" s="1"/>
  <c r="AC117" i="1"/>
  <c r="AD117" i="1" s="1"/>
  <c r="AJ117" i="1" s="1"/>
  <c r="AC5" i="1"/>
  <c r="AD5" i="1" s="1"/>
  <c r="AJ5" i="1" s="1"/>
  <c r="AC313" i="1"/>
  <c r="AD313" i="1" s="1"/>
  <c r="AJ313" i="1" s="1"/>
  <c r="AC351" i="1"/>
  <c r="AD351" i="1" s="1"/>
  <c r="AJ351" i="1" s="1"/>
  <c r="AC348" i="1"/>
  <c r="AD348" i="1" s="1"/>
  <c r="AJ348" i="1" s="1"/>
  <c r="AC262" i="1"/>
  <c r="AD262" i="1" s="1"/>
  <c r="AJ262" i="1" s="1"/>
  <c r="AC256" i="1"/>
  <c r="AD256" i="1" s="1"/>
  <c r="AJ256" i="1" s="1"/>
  <c r="AC134" i="1"/>
  <c r="AD134" i="1" s="1"/>
  <c r="AJ134" i="1" s="1"/>
  <c r="AC8" i="1"/>
  <c r="AD8" i="1" s="1"/>
  <c r="AJ8" i="1" s="1"/>
  <c r="AC65" i="1"/>
  <c r="AD65" i="1" s="1"/>
  <c r="AJ65" i="1" s="1"/>
  <c r="AC20" i="1"/>
  <c r="AD20" i="1" s="1"/>
  <c r="AJ20" i="1" s="1"/>
  <c r="AC320" i="1"/>
  <c r="AD320" i="1" s="1"/>
  <c r="AJ320" i="1" s="1"/>
  <c r="AC289" i="1"/>
  <c r="AD289" i="1" s="1"/>
  <c r="AJ289" i="1" s="1"/>
  <c r="AC229" i="1"/>
  <c r="AD229" i="1" s="1"/>
  <c r="AJ229" i="1" s="1"/>
  <c r="AC25" i="1"/>
  <c r="AD25" i="1" s="1"/>
  <c r="AJ25" i="1" s="1"/>
  <c r="AC333" i="1"/>
  <c r="AD333" i="1" s="1"/>
  <c r="AJ333" i="1" s="1"/>
  <c r="AC159" i="1"/>
  <c r="AD159" i="1" s="1"/>
  <c r="AJ159" i="1" s="1"/>
  <c r="AC22" i="1"/>
  <c r="AD22" i="1" s="1"/>
  <c r="AJ22" i="1" s="1"/>
  <c r="AC246" i="1"/>
  <c r="AC132" i="1"/>
  <c r="AD132" i="1" s="1"/>
  <c r="AJ132" i="1" s="1"/>
  <c r="AC355" i="1"/>
  <c r="AD355" i="1" s="1"/>
  <c r="AJ355" i="1" s="1"/>
  <c r="AC306" i="1"/>
  <c r="AD306" i="1" s="1"/>
  <c r="AJ306" i="1" s="1"/>
  <c r="AC33" i="1"/>
  <c r="AD33" i="1" s="1"/>
  <c r="AJ33" i="1" s="1"/>
  <c r="AC152" i="1"/>
  <c r="AD152" i="1" s="1"/>
  <c r="AJ152" i="1" s="1"/>
  <c r="AC291" i="1"/>
  <c r="AD291" i="1" s="1"/>
  <c r="AJ291" i="1" s="1"/>
  <c r="AC271" i="1"/>
  <c r="AC105" i="1"/>
  <c r="AD105" i="1" s="1"/>
  <c r="AJ105" i="1" s="1"/>
  <c r="AC160" i="1"/>
  <c r="AD160" i="1" s="1"/>
  <c r="AJ160" i="1" s="1"/>
  <c r="AC207" i="1"/>
  <c r="AD207" i="1" s="1"/>
  <c r="AJ207" i="1" s="1"/>
  <c r="AC283" i="1"/>
  <c r="AD283" i="1" s="1"/>
  <c r="AJ283" i="1" s="1"/>
  <c r="AC199" i="1"/>
  <c r="AC129" i="1"/>
  <c r="AD129" i="1" s="1"/>
  <c r="AJ129" i="1" s="1"/>
  <c r="AC85" i="1"/>
  <c r="AD85" i="1" s="1"/>
  <c r="AJ85" i="1" s="1"/>
  <c r="AC187" i="1"/>
  <c r="AD187" i="1" s="1"/>
  <c r="AJ187" i="1" s="1"/>
  <c r="AC279" i="1"/>
  <c r="AD279" i="1" s="1"/>
  <c r="AJ279" i="1" s="1"/>
  <c r="AC300" i="1"/>
  <c r="AD300" i="1" s="1"/>
  <c r="AJ300" i="1" s="1"/>
  <c r="AC121" i="1"/>
  <c r="AD121" i="1" s="1"/>
  <c r="AJ121" i="1" s="1"/>
  <c r="AC335" i="1"/>
  <c r="AC264" i="1"/>
  <c r="AD264" i="1" s="1"/>
  <c r="AJ264" i="1" s="1"/>
  <c r="AC225" i="1"/>
  <c r="AD225" i="1" s="1"/>
  <c r="AJ225" i="1" s="1"/>
  <c r="AC253" i="1"/>
  <c r="AD253" i="1" s="1"/>
  <c r="AJ253" i="1" s="1"/>
  <c r="AC330" i="1"/>
  <c r="AD330" i="1" s="1"/>
  <c r="AJ330" i="1" s="1"/>
  <c r="AC345" i="1"/>
  <c r="AD345" i="1" s="1"/>
  <c r="AJ345" i="1" s="1"/>
  <c r="AC336" i="1"/>
  <c r="AD336" i="1" s="1"/>
  <c r="AJ336" i="1" s="1"/>
  <c r="AC55" i="1"/>
  <c r="AD55" i="1" s="1"/>
  <c r="AJ55" i="1" s="1"/>
  <c r="AC298" i="1"/>
  <c r="AD298" i="1" s="1"/>
  <c r="AJ298" i="1" s="1"/>
  <c r="AC112" i="1"/>
  <c r="AD112" i="1" s="1"/>
  <c r="AJ112" i="1" s="1"/>
  <c r="AC147" i="1"/>
  <c r="AD147" i="1" s="1"/>
  <c r="AJ147" i="1" s="1"/>
  <c r="AC285" i="1"/>
  <c r="AD285" i="1" s="1"/>
  <c r="AJ285" i="1" s="1"/>
  <c r="AC52" i="1"/>
  <c r="AD52" i="1" s="1"/>
  <c r="AJ52" i="1" s="1"/>
  <c r="AC64" i="1"/>
  <c r="AD64" i="1" s="1"/>
  <c r="AJ64" i="1" s="1"/>
  <c r="AC153" i="1"/>
  <c r="AD153" i="1" s="1"/>
  <c r="AJ153" i="1" s="1"/>
  <c r="AC305" i="1"/>
  <c r="AD305" i="1" s="1"/>
  <c r="AJ305" i="1" s="1"/>
  <c r="AC95" i="1"/>
  <c r="AD95" i="1" s="1"/>
  <c r="AJ95" i="1" s="1"/>
  <c r="AC79" i="1"/>
  <c r="AD79" i="1" s="1"/>
  <c r="AJ79" i="1" s="1"/>
  <c r="AC120" i="1"/>
  <c r="AD120" i="1" s="1"/>
  <c r="AJ120" i="1" s="1"/>
  <c r="AC341" i="1"/>
  <c r="AD341" i="1" s="1"/>
  <c r="AJ341" i="1" s="1"/>
  <c r="AC3" i="1"/>
  <c r="AD3" i="1" s="1"/>
  <c r="AJ3" i="1" s="1"/>
  <c r="AC340" i="1"/>
  <c r="AD340" i="1" s="1"/>
  <c r="AJ340" i="1" s="1"/>
  <c r="AC145" i="1"/>
  <c r="AD145" i="1" s="1"/>
  <c r="AJ145" i="1" s="1"/>
  <c r="AC13" i="1"/>
  <c r="AD13" i="1" s="1"/>
  <c r="AJ13" i="1" s="1"/>
  <c r="AC266" i="1"/>
  <c r="AD266" i="1" s="1"/>
  <c r="AJ266" i="1" s="1"/>
  <c r="AC124" i="1"/>
  <c r="AD124" i="1" s="1"/>
  <c r="AJ124" i="1" s="1"/>
  <c r="AC66" i="1"/>
  <c r="AD66" i="1" s="1"/>
  <c r="AJ66" i="1" s="1"/>
  <c r="AC232" i="1"/>
  <c r="AD232" i="1" s="1"/>
  <c r="AJ232" i="1" s="1"/>
  <c r="AC359" i="1"/>
  <c r="AD359" i="1" s="1"/>
  <c r="AJ359" i="1" s="1"/>
  <c r="AC292" i="1"/>
  <c r="AC163" i="1"/>
  <c r="AD163" i="1" s="1"/>
  <c r="AJ163" i="1" s="1"/>
  <c r="AC230" i="1"/>
  <c r="AD230" i="1" s="1"/>
  <c r="AJ230" i="1" s="1"/>
  <c r="AC56" i="1"/>
  <c r="AD56" i="1" s="1"/>
  <c r="AJ56" i="1" s="1"/>
  <c r="AC200" i="1"/>
  <c r="AD200" i="1" s="1"/>
  <c r="AJ200" i="1" s="1"/>
  <c r="AC14" i="1"/>
  <c r="AD14" i="1" s="1"/>
  <c r="AJ14" i="1" s="1"/>
  <c r="AC118" i="1"/>
  <c r="AD118" i="1" s="1"/>
  <c r="AJ118" i="1" s="1"/>
  <c r="AC184" i="1"/>
  <c r="AC245" i="1"/>
  <c r="AD245" i="1" s="1"/>
  <c r="AJ245" i="1" s="1"/>
  <c r="AC352" i="1"/>
  <c r="AD352" i="1" s="1"/>
  <c r="AJ352" i="1" s="1"/>
  <c r="AC172" i="1"/>
  <c r="AD172" i="1" s="1"/>
  <c r="AJ172" i="1" s="1"/>
  <c r="AC312" i="1"/>
  <c r="AD312" i="1" s="1"/>
  <c r="AJ312" i="1" s="1"/>
  <c r="AC136" i="1"/>
  <c r="AC324" i="1"/>
  <c r="AD324" i="1" s="1"/>
  <c r="AJ324" i="1" s="1"/>
  <c r="AC349" i="1"/>
  <c r="AD349" i="1" s="1"/>
  <c r="AJ349" i="1" s="1"/>
  <c r="AC263" i="1"/>
  <c r="AD263" i="1" s="1"/>
  <c r="AJ263" i="1" s="1"/>
  <c r="AC302" i="1"/>
  <c r="AD302" i="1" s="1"/>
  <c r="AJ302" i="1" s="1"/>
  <c r="AC220" i="1"/>
  <c r="AD220" i="1" s="1"/>
  <c r="AJ220" i="1" s="1"/>
  <c r="AC72" i="1"/>
  <c r="AD72" i="1" s="1"/>
  <c r="AJ72" i="1" s="1"/>
  <c r="AC358" i="1"/>
  <c r="AC17" i="1"/>
  <c r="AD17" i="1" s="1"/>
  <c r="AJ17" i="1" s="1"/>
  <c r="AC190" i="1"/>
  <c r="AD190" i="1" s="1"/>
  <c r="AJ190" i="1" s="1"/>
  <c r="AC203" i="1"/>
  <c r="AD203" i="1" s="1"/>
  <c r="AJ203" i="1" s="1"/>
  <c r="AC143" i="1"/>
  <c r="AD143" i="1" s="1"/>
  <c r="AJ143" i="1" s="1"/>
  <c r="AC144" i="1"/>
  <c r="AC90" i="1"/>
  <c r="AD90" i="1" s="1"/>
  <c r="AJ90" i="1" s="1"/>
  <c r="AC194" i="1"/>
  <c r="AD194" i="1" s="1"/>
  <c r="AJ194" i="1" s="1"/>
  <c r="AC175" i="1"/>
  <c r="AD175" i="1" s="1"/>
  <c r="AJ175" i="1" s="1"/>
  <c r="AC196" i="1"/>
  <c r="AD196" i="1" s="1"/>
  <c r="AJ196" i="1" s="1"/>
  <c r="AC189" i="1"/>
  <c r="AD189" i="1" s="1"/>
  <c r="AJ189" i="1" s="1"/>
  <c r="AC168" i="1"/>
  <c r="AD168" i="1" s="1"/>
  <c r="AJ168" i="1" s="1"/>
  <c r="AC204" i="1"/>
  <c r="AD204" i="1" s="1"/>
  <c r="AJ204" i="1" s="1"/>
  <c r="AC316" i="1"/>
  <c r="AD316" i="1" s="1"/>
  <c r="AJ316" i="1" s="1"/>
  <c r="AC155" i="1"/>
  <c r="AD155" i="1" s="1"/>
  <c r="AJ155" i="1" s="1"/>
  <c r="AC16" i="1"/>
  <c r="AD16" i="1" s="1"/>
  <c r="AJ16" i="1" s="1"/>
  <c r="AC179" i="1"/>
  <c r="AD179" i="1" s="1"/>
  <c r="AJ179" i="1" s="1"/>
  <c r="AC111" i="1"/>
  <c r="AD111" i="1" s="1"/>
  <c r="AJ111" i="1" s="1"/>
  <c r="AC362" i="1"/>
  <c r="AD362" i="1" s="1"/>
  <c r="AJ362" i="1" s="1"/>
  <c r="AC353" i="1"/>
  <c r="AD353" i="1" s="1"/>
  <c r="AJ353" i="1" s="1"/>
  <c r="AC363" i="1"/>
  <c r="AD363" i="1" s="1"/>
  <c r="AJ363" i="1" s="1"/>
  <c r="AC150" i="1"/>
  <c r="AD150" i="1" s="1"/>
  <c r="AJ150" i="1" s="1"/>
  <c r="AC126" i="1"/>
  <c r="AD126" i="1" s="1"/>
  <c r="AJ126" i="1" s="1"/>
  <c r="AC311" i="1"/>
  <c r="AD311" i="1" s="1"/>
  <c r="AJ311" i="1" s="1"/>
  <c r="AC87" i="1"/>
  <c r="AD87" i="1" s="1"/>
  <c r="AJ87" i="1" s="1"/>
  <c r="AC343" i="1"/>
  <c r="AD343" i="1" s="1"/>
  <c r="AJ343" i="1" s="1"/>
  <c r="AC2" i="1"/>
  <c r="AD2" i="1" s="1"/>
  <c r="AJ2" i="1" s="1"/>
  <c r="AC350" i="1"/>
  <c r="AD350" i="1" s="1"/>
  <c r="AJ350" i="1" s="1"/>
  <c r="AC235" i="1"/>
  <c r="AD235" i="1" s="1"/>
  <c r="AJ235" i="1" s="1"/>
  <c r="AC303" i="1"/>
  <c r="AC258" i="1"/>
  <c r="AD258" i="1" s="1"/>
  <c r="AJ258" i="1" s="1"/>
  <c r="AC36" i="1"/>
  <c r="AD36" i="1" s="1"/>
  <c r="AJ36" i="1" s="1"/>
  <c r="AC287" i="1"/>
  <c r="AD287" i="1" s="1"/>
  <c r="AJ287" i="1" s="1"/>
  <c r="AC299" i="1"/>
  <c r="AD299" i="1" s="1"/>
  <c r="AJ299" i="1" s="1"/>
  <c r="AC331" i="1"/>
  <c r="AD331" i="1" s="1"/>
  <c r="AJ331" i="1" s="1"/>
  <c r="AC37" i="1"/>
  <c r="AD37" i="1" s="1"/>
  <c r="AJ37" i="1" s="1"/>
  <c r="AC82" i="1"/>
  <c r="AC53" i="1"/>
  <c r="AD53" i="1" s="1"/>
  <c r="AJ53" i="1" s="1"/>
  <c r="AC49" i="1"/>
  <c r="AD49" i="1" s="1"/>
  <c r="AJ49" i="1" s="1"/>
  <c r="AC32" i="1"/>
  <c r="AD32" i="1" s="1"/>
  <c r="AJ32" i="1" s="1"/>
  <c r="AC361" i="1"/>
  <c r="AD361" i="1" s="1"/>
  <c r="AJ361" i="1" s="1"/>
  <c r="AC304" i="1"/>
  <c r="AC213" i="1"/>
  <c r="AD213" i="1" s="1"/>
  <c r="AJ213" i="1" s="1"/>
  <c r="AC249" i="1"/>
  <c r="AD249" i="1" s="1"/>
  <c r="AJ249" i="1" s="1"/>
  <c r="AC101" i="1"/>
  <c r="AD101" i="1" s="1"/>
  <c r="AJ101" i="1" s="1"/>
  <c r="AC12" i="1"/>
  <c r="AD12" i="1" s="1"/>
  <c r="AJ12" i="1" s="1"/>
  <c r="AC35" i="1"/>
  <c r="AD35" i="1" s="1"/>
  <c r="AJ35" i="1" s="1"/>
  <c r="AC116" i="1"/>
  <c r="AD116" i="1" s="1"/>
  <c r="AJ116" i="1" s="1"/>
  <c r="AC63" i="1"/>
  <c r="AC27" i="1"/>
  <c r="AD27" i="1" s="1"/>
  <c r="AJ27" i="1" s="1"/>
  <c r="AC197" i="1"/>
  <c r="AD197" i="1" s="1"/>
  <c r="AJ197" i="1" s="1"/>
  <c r="AC244" i="1"/>
  <c r="AD244" i="1" s="1"/>
  <c r="AJ244" i="1" s="1"/>
  <c r="AC356" i="1"/>
  <c r="AD356" i="1" s="1"/>
  <c r="AJ356" i="1" s="1"/>
  <c r="AC275" i="1"/>
  <c r="AC40" i="1"/>
  <c r="AD40" i="1" s="1"/>
  <c r="AJ40" i="1" s="1"/>
  <c r="AC346" i="1"/>
  <c r="AD346" i="1" s="1"/>
  <c r="AJ346" i="1" s="1"/>
  <c r="AC177" i="1"/>
  <c r="AD177" i="1" s="1"/>
  <c r="AJ177" i="1" s="1"/>
  <c r="AC338" i="1"/>
  <c r="AD338" i="1" s="1"/>
  <c r="AJ338" i="1" s="1"/>
  <c r="AC364" i="1"/>
  <c r="AD364" i="1" s="1"/>
  <c r="AJ364" i="1" s="1"/>
  <c r="AC137" i="1"/>
  <c r="AD137" i="1" s="1"/>
  <c r="AJ137" i="1" s="1"/>
  <c r="AC157" i="1"/>
  <c r="AD157" i="1" s="1"/>
  <c r="AJ157" i="1" s="1"/>
  <c r="AC98" i="1"/>
  <c r="AD98" i="1" s="1"/>
  <c r="AJ98" i="1" s="1"/>
  <c r="AC276" i="1"/>
  <c r="AD276" i="1" s="1"/>
  <c r="AJ276" i="1" s="1"/>
  <c r="AC170" i="1"/>
  <c r="AD170" i="1" s="1"/>
  <c r="AJ170" i="1" s="1"/>
  <c r="AC284" i="1"/>
  <c r="AD284" i="1" s="1"/>
  <c r="AJ284" i="1" s="1"/>
  <c r="AC234" i="1"/>
  <c r="AD234" i="1" s="1"/>
  <c r="AJ234" i="1" s="1"/>
  <c r="AC125" i="1"/>
  <c r="AD125" i="1" s="1"/>
  <c r="AJ125" i="1" s="1"/>
  <c r="AC337" i="1"/>
  <c r="AD337" i="1" s="1"/>
  <c r="AJ337" i="1" s="1"/>
  <c r="AC138" i="1"/>
  <c r="AD138" i="1" s="1"/>
  <c r="AJ138" i="1" s="1"/>
  <c r="AC288" i="1"/>
  <c r="AD288" i="1" s="1"/>
  <c r="AJ288" i="1" s="1"/>
  <c r="AC290" i="1"/>
  <c r="AD290" i="1" s="1"/>
  <c r="AJ290" i="1" s="1"/>
  <c r="AC254" i="1"/>
  <c r="AD254" i="1" s="1"/>
  <c r="AJ254" i="1" s="1"/>
  <c r="AC11" i="1"/>
  <c r="AD11" i="1" s="1"/>
  <c r="AJ11" i="1" s="1"/>
  <c r="AC84" i="1"/>
  <c r="AD84" i="1" s="1"/>
  <c r="AJ84" i="1" s="1"/>
  <c r="AC28" i="1"/>
  <c r="AD28" i="1" s="1"/>
  <c r="AJ28" i="1" s="1"/>
  <c r="AC274" i="1"/>
  <c r="AD274" i="1" s="1"/>
  <c r="AJ274" i="1" s="1"/>
  <c r="AC198" i="1"/>
  <c r="AD198" i="1" s="1"/>
  <c r="AJ198" i="1" s="1"/>
  <c r="AC321" i="1"/>
  <c r="AC18" i="1"/>
  <c r="AD18" i="1" s="1"/>
  <c r="AJ18" i="1" s="1"/>
  <c r="AC215" i="1"/>
  <c r="AD215" i="1" s="1"/>
  <c r="AJ215" i="1" s="1"/>
  <c r="AC295" i="1"/>
  <c r="AD295" i="1" s="1"/>
  <c r="AJ295" i="1" s="1"/>
  <c r="AC34" i="1"/>
  <c r="AD34" i="1" s="1"/>
  <c r="AJ34" i="1" s="1"/>
  <c r="AC280" i="1"/>
  <c r="AD280" i="1" s="1"/>
  <c r="AJ280" i="1" s="1"/>
  <c r="AC62" i="1"/>
  <c r="AD62" i="1" s="1"/>
  <c r="AJ62" i="1" s="1"/>
  <c r="AC46" i="1"/>
  <c r="AC130" i="1"/>
  <c r="AD130" i="1" s="1"/>
  <c r="AJ130" i="1" s="1"/>
  <c r="AC265" i="1"/>
  <c r="AD265" i="1" s="1"/>
  <c r="AJ265" i="1" s="1"/>
  <c r="AC192" i="1"/>
  <c r="AD192" i="1" s="1"/>
  <c r="AJ192" i="1" s="1"/>
  <c r="AC114" i="1"/>
  <c r="AD114" i="1" s="1"/>
  <c r="AJ114" i="1" s="1"/>
  <c r="AC67" i="1"/>
  <c r="AC360" i="1"/>
  <c r="AD360" i="1" s="1"/>
  <c r="AJ360" i="1" s="1"/>
  <c r="AC48" i="1"/>
  <c r="AD48" i="1" s="1"/>
  <c r="AJ48" i="1" s="1"/>
  <c r="AC140" i="1"/>
  <c r="AD140" i="1" s="1"/>
  <c r="AJ140" i="1" s="1"/>
  <c r="AC347" i="1"/>
  <c r="AD347" i="1" s="1"/>
  <c r="AJ347" i="1" s="1"/>
  <c r="AC173" i="1"/>
  <c r="AD173" i="1" s="1"/>
  <c r="AJ173" i="1" s="1"/>
  <c r="AC96" i="1"/>
  <c r="AD96" i="1" s="1"/>
  <c r="AJ96" i="1" s="1"/>
  <c r="AC233" i="1"/>
  <c r="AC310" i="1"/>
  <c r="AD310" i="1" s="1"/>
  <c r="AJ310" i="1" s="1"/>
  <c r="AC250" i="1"/>
  <c r="AD250" i="1" s="1"/>
  <c r="AJ250" i="1" s="1"/>
  <c r="AC221" i="1"/>
  <c r="AD221" i="1" s="1"/>
  <c r="AJ221" i="1" s="1"/>
  <c r="AC31" i="1"/>
  <c r="AD31" i="1" s="1"/>
  <c r="AJ31" i="1" s="1"/>
  <c r="AC183" i="1"/>
  <c r="AC119" i="1"/>
  <c r="AD119" i="1" s="1"/>
  <c r="AJ119" i="1" s="1"/>
  <c r="AC315" i="1"/>
  <c r="AD315" i="1" s="1"/>
  <c r="AJ315" i="1" s="1"/>
  <c r="AC71" i="1"/>
  <c r="AD71" i="1" s="1"/>
  <c r="AJ71" i="1" s="1"/>
  <c r="AC296" i="1"/>
  <c r="AD296" i="1" s="1"/>
  <c r="AJ296" i="1" s="1"/>
  <c r="AC47" i="1"/>
  <c r="AD47" i="1" s="1"/>
  <c r="AJ47" i="1" s="1"/>
  <c r="AC210" i="1"/>
  <c r="AD210" i="1" s="1"/>
  <c r="AJ210" i="1" s="1"/>
  <c r="AC332" i="1"/>
  <c r="AC259" i="1"/>
  <c r="AD259" i="1" s="1"/>
  <c r="AJ259" i="1" s="1"/>
  <c r="AC269" i="1"/>
  <c r="AD269" i="1" s="1"/>
  <c r="AJ269" i="1" s="1"/>
  <c r="AC328" i="1"/>
  <c r="AD328" i="1" s="1"/>
  <c r="AJ328" i="1" s="1"/>
  <c r="AC217" i="1"/>
  <c r="AD217" i="1" s="1"/>
  <c r="AJ217" i="1" s="1"/>
  <c r="AC260" i="1"/>
  <c r="AD260" i="1" s="1"/>
  <c r="AJ260" i="1" s="1"/>
  <c r="AC43" i="1"/>
  <c r="AD43" i="1" s="1"/>
  <c r="AJ43" i="1" s="1"/>
  <c r="AC322" i="1"/>
  <c r="AD322" i="1" s="1"/>
  <c r="AJ322" i="1" s="1"/>
  <c r="AC193" i="1"/>
  <c r="AD193" i="1" s="1"/>
  <c r="AJ193" i="1" s="1"/>
  <c r="AC282" i="1"/>
  <c r="AD282" i="1" s="1"/>
  <c r="AJ282" i="1" s="1"/>
  <c r="AC236" i="1"/>
  <c r="AD236" i="1" s="1"/>
  <c r="AJ236" i="1" s="1"/>
  <c r="AC255" i="1"/>
  <c r="AD255" i="1" s="1"/>
  <c r="AJ255" i="1" s="1"/>
  <c r="AC39" i="1"/>
  <c r="AD39" i="1" s="1"/>
  <c r="AJ39" i="1" s="1"/>
  <c r="AC297" i="1"/>
  <c r="AD297" i="1" s="1"/>
  <c r="AJ297" i="1" s="1"/>
  <c r="AC231" i="1"/>
  <c r="AD231" i="1" s="1"/>
  <c r="AJ231" i="1" s="1"/>
  <c r="AC237" i="1"/>
  <c r="AD237" i="1" s="1"/>
  <c r="AJ237" i="1" s="1"/>
  <c r="AC257" i="1"/>
  <c r="AD257" i="1" s="1"/>
  <c r="AJ257" i="1" s="1"/>
  <c r="AC208" i="1"/>
  <c r="AC171" i="1"/>
  <c r="AD171" i="1" s="1"/>
  <c r="AJ171" i="1" s="1"/>
  <c r="AC30" i="1"/>
  <c r="AD30" i="1" s="1"/>
  <c r="AJ30" i="1" s="1"/>
  <c r="AC228" i="1"/>
  <c r="AD228" i="1" s="1"/>
  <c r="AJ228" i="1" s="1"/>
  <c r="AC165" i="1"/>
  <c r="AD165" i="1" s="1"/>
  <c r="AJ165" i="1" s="1"/>
  <c r="AC270" i="1"/>
  <c r="AD270" i="1" s="1"/>
  <c r="AJ270" i="1" s="1"/>
  <c r="AC167" i="1"/>
  <c r="AD167" i="1" s="1"/>
  <c r="AJ167" i="1" s="1"/>
  <c r="AC50" i="1"/>
  <c r="AC77" i="1"/>
  <c r="AD77" i="1" s="1"/>
  <c r="AJ77" i="1" s="1"/>
  <c r="AC45" i="1"/>
  <c r="AD45" i="1" s="1"/>
  <c r="AJ45" i="1" s="1"/>
  <c r="AC195" i="1"/>
  <c r="AD195" i="1" s="1"/>
  <c r="AJ195" i="1" s="1"/>
  <c r="AC68" i="1"/>
  <c r="AD68" i="1" s="1"/>
  <c r="AJ68" i="1" s="1"/>
  <c r="AC54" i="1"/>
  <c r="AC224" i="1"/>
  <c r="AD224" i="1" s="1"/>
  <c r="AJ224" i="1" s="1"/>
  <c r="AC154" i="1"/>
  <c r="AD154" i="1" s="1"/>
  <c r="AJ154" i="1" s="1"/>
  <c r="AC127" i="1"/>
  <c r="AD127" i="1" s="1"/>
  <c r="AJ127" i="1" s="1"/>
  <c r="AC57" i="1"/>
  <c r="AD57" i="1" s="1"/>
  <c r="AJ57" i="1" s="1"/>
  <c r="AC212" i="1"/>
  <c r="AD212" i="1" s="1"/>
  <c r="AJ212" i="1" s="1"/>
  <c r="AC70" i="1"/>
  <c r="AD70" i="1" s="1"/>
  <c r="AJ70" i="1" s="1"/>
  <c r="AC156" i="1"/>
  <c r="AC222" i="1"/>
  <c r="AD222" i="1" s="1"/>
  <c r="AJ222" i="1" s="1"/>
  <c r="AC273" i="1"/>
  <c r="AD273" i="1" s="1"/>
  <c r="AJ273" i="1" s="1"/>
  <c r="AC344" i="1"/>
  <c r="AD344" i="1" s="1"/>
  <c r="AJ344" i="1" s="1"/>
  <c r="AC97" i="1"/>
  <c r="AD97" i="1" s="1"/>
  <c r="AJ97" i="1" s="1"/>
  <c r="AC38" i="1"/>
  <c r="AC4" i="1"/>
  <c r="AD4" i="1" s="1"/>
  <c r="AJ4" i="1" s="1"/>
  <c r="AC227" i="1"/>
  <c r="AD227" i="1" s="1"/>
  <c r="AJ227" i="1" s="1"/>
  <c r="AC202" i="1"/>
  <c r="AD202" i="1" s="1"/>
  <c r="AJ202" i="1" s="1"/>
  <c r="AC162" i="1"/>
  <c r="AD162" i="1" s="1"/>
  <c r="AJ162" i="1" s="1"/>
  <c r="AC151" i="1"/>
  <c r="AD151" i="1" s="1"/>
  <c r="AJ151" i="1" s="1"/>
  <c r="AC238" i="1"/>
  <c r="AD238" i="1" s="1"/>
  <c r="AJ238" i="1" s="1"/>
  <c r="AC209" i="1"/>
  <c r="AC178" i="1"/>
  <c r="AD178" i="1" s="1"/>
  <c r="AJ178" i="1" s="1"/>
  <c r="AC214" i="1"/>
  <c r="AD214" i="1" s="1"/>
  <c r="AJ214" i="1" s="1"/>
  <c r="AC239" i="1"/>
  <c r="AD239" i="1" s="1"/>
  <c r="AJ239" i="1" s="1"/>
  <c r="AC42" i="1"/>
  <c r="AD42" i="1" s="1"/>
  <c r="AJ42" i="1" s="1"/>
  <c r="AC252" i="1"/>
  <c r="AD252" i="1" s="1"/>
  <c r="AJ252" i="1" s="1"/>
  <c r="AC318" i="1"/>
  <c r="AD318" i="1" s="1"/>
  <c r="AJ318" i="1" s="1"/>
  <c r="AC191" i="1"/>
  <c r="AD191" i="1" s="1"/>
  <c r="AJ191" i="1" s="1"/>
  <c r="AC108" i="1"/>
  <c r="AD108" i="1" s="1"/>
  <c r="AJ108" i="1" s="1"/>
  <c r="AC10" i="1"/>
  <c r="AD10" i="1" s="1"/>
  <c r="AJ10" i="1" s="1"/>
  <c r="AC319" i="1"/>
  <c r="AD319" i="1" s="1"/>
  <c r="AJ319" i="1" s="1"/>
  <c r="AC59" i="1"/>
  <c r="AD59" i="1" s="1"/>
  <c r="AJ59" i="1" s="1"/>
  <c r="AC135" i="1"/>
  <c r="AD135" i="1" s="1"/>
  <c r="AJ135" i="1" s="1"/>
  <c r="AC218" i="1"/>
  <c r="AD218" i="1" s="1"/>
  <c r="AJ218" i="1" s="1"/>
  <c r="AC15" i="1"/>
  <c r="AD15" i="1" s="1"/>
  <c r="AJ15" i="1" s="1"/>
  <c r="AC102" i="1"/>
  <c r="AD102" i="1" s="1"/>
  <c r="AJ102" i="1" s="1"/>
  <c r="AC113" i="1"/>
  <c r="AD113" i="1" s="1"/>
  <c r="AJ113" i="1" s="1"/>
  <c r="AC76" i="1"/>
  <c r="AC166" i="1"/>
  <c r="AD166" i="1" s="1"/>
  <c r="AJ166" i="1" s="1"/>
  <c r="AC60" i="1"/>
  <c r="AD60" i="1" s="1"/>
  <c r="AJ60" i="1" s="1"/>
  <c r="AC201" i="1"/>
  <c r="AD201" i="1" s="1"/>
  <c r="AJ201" i="1" s="1"/>
  <c r="AC241" i="1"/>
  <c r="AD241" i="1" s="1"/>
  <c r="AJ241" i="1" s="1"/>
  <c r="AC176" i="1"/>
  <c r="AD176" i="1" s="1"/>
  <c r="AJ176" i="1" s="1"/>
  <c r="AC100" i="1"/>
  <c r="AD100" i="1" s="1"/>
  <c r="AJ100" i="1" s="1"/>
  <c r="AC223" i="1"/>
  <c r="AC342" i="1"/>
  <c r="AD342" i="1" s="1"/>
  <c r="AJ342" i="1" s="1"/>
  <c r="AC317" i="1"/>
  <c r="AD317" i="1" s="1"/>
  <c r="AJ317" i="1" s="1"/>
  <c r="AC206" i="1"/>
  <c r="AD206" i="1" s="1"/>
  <c r="AJ206" i="1" s="1"/>
  <c r="AC115" i="1"/>
  <c r="AD115" i="1" s="1"/>
  <c r="AJ115" i="1" s="1"/>
  <c r="AC261" i="1"/>
  <c r="AC240" i="1"/>
  <c r="AD240" i="1" s="1"/>
  <c r="AJ240" i="1" s="1"/>
  <c r="AC286" i="1"/>
  <c r="AD286" i="1" s="1"/>
  <c r="AJ286" i="1" s="1"/>
  <c r="AC161" i="1"/>
  <c r="AD161" i="1" s="1"/>
  <c r="AJ161" i="1" s="1"/>
  <c r="AC281" i="1"/>
  <c r="AD281" i="1" s="1"/>
  <c r="AJ281" i="1" s="1"/>
  <c r="AC99" i="1"/>
  <c r="AD99" i="1" s="1"/>
  <c r="AJ99" i="1" s="1"/>
  <c r="AC123" i="1"/>
  <c r="AD123" i="1" s="1"/>
  <c r="AJ123" i="1" s="1"/>
  <c r="AC216" i="1"/>
  <c r="AC357" i="1"/>
  <c r="AD357" i="1" s="1"/>
  <c r="AJ357" i="1" s="1"/>
  <c r="AC329" i="1"/>
  <c r="AD329" i="1" s="1"/>
  <c r="AJ329" i="1" s="1"/>
  <c r="AC83" i="1"/>
  <c r="AD83" i="1" s="1"/>
  <c r="AJ83" i="1" s="1"/>
  <c r="AC211" i="1"/>
  <c r="AD211" i="1" s="1"/>
  <c r="AJ211" i="1" s="1"/>
  <c r="AC93" i="1"/>
  <c r="AC133" i="1"/>
  <c r="AD133" i="1" s="1"/>
  <c r="AJ133" i="1" s="1"/>
  <c r="AC169" i="1"/>
  <c r="AD169" i="1" s="1"/>
  <c r="AJ169" i="1" s="1"/>
  <c r="AC326" i="1"/>
  <c r="AD326" i="1" s="1"/>
  <c r="AJ326" i="1" s="1"/>
  <c r="AC339" i="1"/>
  <c r="AD339" i="1" s="1"/>
  <c r="AJ339" i="1" s="1"/>
  <c r="AC128" i="1"/>
  <c r="AD128" i="1" s="1"/>
  <c r="AJ128" i="1" s="1"/>
  <c r="AC142" i="1"/>
  <c r="AD142" i="1" s="1"/>
  <c r="AJ142" i="1" s="1"/>
  <c r="AC26" i="1"/>
  <c r="AC107" i="1"/>
  <c r="AD107" i="1" s="1"/>
  <c r="AJ107" i="1" s="1"/>
  <c r="AC9" i="1"/>
  <c r="AD9" i="1" s="1"/>
  <c r="AJ9" i="1" s="1"/>
  <c r="AC278" i="1"/>
  <c r="AD278" i="1" s="1"/>
  <c r="AJ278" i="1" s="1"/>
  <c r="AC301" i="1"/>
  <c r="AC294" i="1"/>
  <c r="AD294" i="1" s="1"/>
  <c r="AJ294" i="1" s="1"/>
  <c r="AC7" i="1"/>
  <c r="AD7" i="1" s="1"/>
  <c r="AJ7" i="1" s="1"/>
  <c r="AC24" i="1"/>
  <c r="AD24" i="1" s="1"/>
  <c r="AJ24" i="1" s="1"/>
  <c r="AC314" i="1"/>
  <c r="AD314" i="1" s="1"/>
  <c r="AJ314" i="1" s="1"/>
  <c r="AC185" i="1"/>
  <c r="AD185" i="1" s="1"/>
  <c r="AJ185" i="1" s="1"/>
  <c r="AC277" i="1"/>
  <c r="AD277" i="1" s="1"/>
  <c r="AJ277" i="1" s="1"/>
  <c r="AC174" i="1"/>
  <c r="AD174" i="1" s="1"/>
  <c r="AJ174" i="1" s="1"/>
  <c r="AC51" i="1"/>
  <c r="AD51" i="1" s="1"/>
  <c r="AJ51" i="1" s="1"/>
  <c r="AC334" i="1"/>
  <c r="AD334" i="1" s="1"/>
  <c r="AJ334" i="1" s="1"/>
  <c r="AC94" i="1"/>
  <c r="AD94" i="1" s="1"/>
  <c r="AJ94" i="1" s="1"/>
  <c r="AC122" i="1"/>
  <c r="AD122" i="1" s="1"/>
  <c r="AJ122" i="1" s="1"/>
  <c r="AC149" i="1"/>
  <c r="AC103" i="1"/>
  <c r="AC293" i="1"/>
  <c r="AD293" i="1" s="1"/>
  <c r="AJ293" i="1" s="1"/>
  <c r="AC41" i="1"/>
  <c r="AD41" i="1" s="1"/>
  <c r="AJ41" i="1" s="1"/>
  <c r="AC164" i="1"/>
  <c r="AD164" i="1" s="1"/>
  <c r="AJ164" i="1" s="1"/>
  <c r="AC88" i="1"/>
  <c r="AD88" i="1" s="1"/>
  <c r="AJ88" i="1" s="1"/>
  <c r="AC148" i="1"/>
  <c r="AD148" i="1" s="1"/>
  <c r="AJ148" i="1" s="1"/>
  <c r="AC226" i="1"/>
  <c r="AD226" i="1" s="1"/>
  <c r="AJ226" i="1" s="1"/>
  <c r="AC110" i="1"/>
  <c r="AC61" i="1"/>
  <c r="AD61" i="1" s="1"/>
  <c r="AJ61" i="1" s="1"/>
  <c r="AC6" i="1"/>
  <c r="AD6" i="1" s="1"/>
  <c r="AJ6" i="1" s="1"/>
  <c r="AC131" i="1"/>
  <c r="AD131" i="1" s="1"/>
  <c r="AJ131" i="1" s="1"/>
  <c r="AC242" i="1"/>
  <c r="AC323" i="1"/>
  <c r="AC181" i="1"/>
  <c r="AD181" i="1" s="1"/>
  <c r="AJ181" i="1" s="1"/>
  <c r="AC106" i="1"/>
  <c r="AD106" i="1" s="1"/>
  <c r="AJ106" i="1" s="1"/>
  <c r="AC146" i="1"/>
  <c r="AD146" i="1" s="1"/>
  <c r="AJ146" i="1" s="1"/>
  <c r="AC80" i="1"/>
  <c r="AD80" i="1" s="1"/>
  <c r="AJ80" i="1" s="1"/>
  <c r="AC44" i="1"/>
  <c r="AD44" i="1" s="1"/>
  <c r="AJ44" i="1" s="1"/>
  <c r="AC268" i="1"/>
  <c r="AD268" i="1" s="1"/>
  <c r="AJ268" i="1" s="1"/>
  <c r="AC247" i="1"/>
  <c r="AC272" i="1"/>
  <c r="AC74" i="1"/>
  <c r="AD74" i="1" s="1"/>
  <c r="AJ74" i="1" s="1"/>
  <c r="AC21" i="1"/>
  <c r="AD21" i="1" s="1"/>
  <c r="AJ21" i="1" s="1"/>
  <c r="AC139" i="1"/>
  <c r="AD139" i="1" s="1"/>
  <c r="AJ139" i="1" s="1"/>
  <c r="AC89" i="1"/>
  <c r="AC182" i="1"/>
  <c r="AD182" i="1" s="1"/>
  <c r="AJ182" i="1" s="1"/>
  <c r="AC267" i="1"/>
  <c r="AD267" i="1" s="1"/>
  <c r="AJ267" i="1" s="1"/>
  <c r="AC309" i="1"/>
  <c r="AD309" i="1" s="1"/>
  <c r="AJ309" i="1" s="1"/>
  <c r="AC92" i="1"/>
  <c r="AD92" i="1" s="1"/>
  <c r="AJ92" i="1" s="1"/>
  <c r="AC58" i="1"/>
  <c r="AD58" i="1" s="1"/>
  <c r="AJ58" i="1" s="1"/>
  <c r="AC104" i="1"/>
  <c r="AD104" i="1" s="1"/>
  <c r="AJ104" i="1" s="1"/>
  <c r="AC78" i="1"/>
  <c r="AC23" i="1"/>
  <c r="AD23" i="1" s="1"/>
  <c r="AJ23" i="1" s="1"/>
  <c r="AC81" i="1"/>
  <c r="AD81" i="1" s="1"/>
  <c r="AJ81" i="1" s="1"/>
  <c r="AC354" i="1"/>
  <c r="AD354" i="1" s="1"/>
  <c r="AJ354" i="1" s="1"/>
  <c r="AC308" i="1"/>
  <c r="AD308" i="1" s="1"/>
  <c r="AJ308" i="1" s="1"/>
  <c r="AC91" i="1"/>
  <c r="AC109" i="1"/>
  <c r="AD109" i="1" s="1"/>
  <c r="AJ109" i="1" s="1"/>
  <c r="AC75" i="1"/>
  <c r="AD75" i="1" s="1"/>
  <c r="AJ75" i="1" s="1"/>
  <c r="AC205" i="1"/>
  <c r="AD205" i="1" s="1"/>
  <c r="AJ205" i="1" s="1"/>
  <c r="AC29" i="1"/>
  <c r="AD29" i="1" s="1"/>
  <c r="AJ29" i="1" s="1"/>
  <c r="AC248" i="1"/>
  <c r="AD248" i="1" s="1"/>
  <c r="AJ248" i="1" s="1"/>
  <c r="AC307" i="1"/>
  <c r="AD307" i="1" s="1"/>
  <c r="AJ307" i="1" s="1"/>
  <c r="AC188" i="1"/>
  <c r="AC325" i="1"/>
  <c r="AC86" i="1"/>
  <c r="AD86" i="1" s="1"/>
  <c r="AJ86" i="1" s="1"/>
  <c r="AC327" i="1"/>
  <c r="AD327" i="1" s="1"/>
  <c r="AJ327" i="1" s="1"/>
  <c r="AC251" i="1"/>
  <c r="AD251" i="1" s="1"/>
  <c r="AJ251" i="1" s="1"/>
  <c r="AC69" i="1"/>
  <c r="AC243" i="1"/>
  <c r="AD243" i="1" s="1"/>
  <c r="AJ243" i="1" s="1"/>
  <c r="AC180" i="1"/>
  <c r="AD180" i="1" s="1"/>
  <c r="AJ180" i="1" s="1"/>
  <c r="AC186" i="1"/>
  <c r="AD186" i="1" s="1"/>
  <c r="AJ186" i="1" s="1"/>
  <c r="AC19" i="1"/>
  <c r="AD19" i="1" s="1"/>
  <c r="AJ19" i="1" s="1"/>
  <c r="AC73" i="1"/>
  <c r="AD73" i="1" s="1"/>
  <c r="AJ73" i="1" s="1"/>
  <c r="AC141" i="1"/>
  <c r="AD141" i="1" s="1"/>
  <c r="AJ141" i="1" s="1"/>
  <c r="AA158" i="1"/>
  <c r="AA117" i="1"/>
  <c r="AA5" i="1"/>
  <c r="AA313" i="1"/>
  <c r="AA351" i="1"/>
  <c r="AA348" i="1"/>
  <c r="AA262" i="1"/>
  <c r="AA256" i="1"/>
  <c r="AA134" i="1"/>
  <c r="AA8" i="1"/>
  <c r="AA65" i="1"/>
  <c r="AA20" i="1"/>
  <c r="AA320" i="1"/>
  <c r="AA289" i="1"/>
  <c r="AA229" i="1"/>
  <c r="AA25" i="1"/>
  <c r="AA333" i="1"/>
  <c r="AA159" i="1"/>
  <c r="AA22" i="1"/>
  <c r="AA246" i="1"/>
  <c r="AA132" i="1"/>
  <c r="AA355" i="1"/>
  <c r="AA306" i="1"/>
  <c r="AA33" i="1"/>
  <c r="AA152" i="1"/>
  <c r="AA291" i="1"/>
  <c r="AA271" i="1"/>
  <c r="AA105" i="1"/>
  <c r="AA160" i="1"/>
  <c r="AA207" i="1"/>
  <c r="AA283" i="1"/>
  <c r="AA199" i="1"/>
  <c r="AA129" i="1"/>
  <c r="AA85" i="1"/>
  <c r="AA187" i="1"/>
  <c r="AA279" i="1"/>
  <c r="AA300" i="1"/>
  <c r="AA121" i="1"/>
  <c r="AA335" i="1"/>
  <c r="AA264" i="1"/>
  <c r="AA225" i="1"/>
  <c r="AA253" i="1"/>
  <c r="AA330" i="1"/>
  <c r="AA345" i="1"/>
  <c r="AA336" i="1"/>
  <c r="AA55" i="1"/>
  <c r="AA298" i="1"/>
  <c r="AA112" i="1"/>
  <c r="AA147" i="1"/>
  <c r="AA285" i="1"/>
  <c r="AA52" i="1"/>
  <c r="AA64" i="1"/>
  <c r="AA153" i="1"/>
  <c r="AA305" i="1"/>
  <c r="AA95" i="1"/>
  <c r="AA79" i="1"/>
  <c r="AA120" i="1"/>
  <c r="AA341" i="1"/>
  <c r="AA3" i="1"/>
  <c r="AA340" i="1"/>
  <c r="AA145" i="1"/>
  <c r="AA13" i="1"/>
  <c r="AA266" i="1"/>
  <c r="AA124" i="1"/>
  <c r="AA66" i="1"/>
  <c r="AA232" i="1"/>
  <c r="AA359" i="1"/>
  <c r="AA292" i="1"/>
  <c r="AA163" i="1"/>
  <c r="AA230" i="1"/>
  <c r="AA56" i="1"/>
  <c r="AA200" i="1"/>
  <c r="AA14" i="1"/>
  <c r="AA118" i="1"/>
  <c r="AA184" i="1"/>
  <c r="AA245" i="1"/>
  <c r="AA352" i="1"/>
  <c r="AA172" i="1"/>
  <c r="AA312" i="1"/>
  <c r="AA136" i="1"/>
  <c r="AA324" i="1"/>
  <c r="AA349" i="1"/>
  <c r="AA263" i="1"/>
  <c r="AA302" i="1"/>
  <c r="AA220" i="1"/>
  <c r="AA72" i="1"/>
  <c r="AA358" i="1"/>
  <c r="AA17" i="1"/>
  <c r="AA190" i="1"/>
  <c r="AA203" i="1"/>
  <c r="AA143" i="1"/>
  <c r="AA144" i="1"/>
  <c r="AA90" i="1"/>
  <c r="AA194" i="1"/>
  <c r="AA175" i="1"/>
  <c r="AA196" i="1"/>
  <c r="AA189" i="1"/>
  <c r="AA168" i="1"/>
  <c r="AA204" i="1"/>
  <c r="AA316" i="1"/>
  <c r="AA155" i="1"/>
  <c r="AA16" i="1"/>
  <c r="AA179" i="1"/>
  <c r="AA111" i="1"/>
  <c r="AA362" i="1"/>
  <c r="AA353" i="1"/>
  <c r="AA363" i="1"/>
  <c r="AA150" i="1"/>
  <c r="AA126" i="1"/>
  <c r="AA311" i="1"/>
  <c r="AA87" i="1"/>
  <c r="AA343" i="1"/>
  <c r="AA2" i="1"/>
  <c r="AA350" i="1"/>
  <c r="AA235" i="1"/>
  <c r="AA303" i="1"/>
  <c r="AA258" i="1"/>
  <c r="AA36" i="1"/>
  <c r="AA287" i="1"/>
  <c r="AA299" i="1"/>
  <c r="AA331" i="1"/>
  <c r="AA37" i="1"/>
  <c r="AA82" i="1"/>
  <c r="AA53" i="1"/>
  <c r="AA49" i="1"/>
  <c r="AA32" i="1"/>
  <c r="AA361" i="1"/>
  <c r="AA304" i="1"/>
  <c r="AA213" i="1"/>
  <c r="AA249" i="1"/>
  <c r="AA101" i="1"/>
  <c r="AA12" i="1"/>
  <c r="AA35" i="1"/>
  <c r="AA116" i="1"/>
  <c r="AA63" i="1"/>
  <c r="AA27" i="1"/>
  <c r="AA197" i="1"/>
  <c r="AA244" i="1"/>
  <c r="AA356" i="1"/>
  <c r="AA275" i="1"/>
  <c r="AA40" i="1"/>
  <c r="AA346" i="1"/>
  <c r="AA177" i="1"/>
  <c r="AA338" i="1"/>
  <c r="AA364" i="1"/>
  <c r="AA137" i="1"/>
  <c r="AA157" i="1"/>
  <c r="AA98" i="1"/>
  <c r="AA276" i="1"/>
  <c r="AA170" i="1"/>
  <c r="AA284" i="1"/>
  <c r="AA234" i="1"/>
  <c r="AA125" i="1"/>
  <c r="AA337" i="1"/>
  <c r="AA138" i="1"/>
  <c r="AA288" i="1"/>
  <c r="AA290" i="1"/>
  <c r="AA254" i="1"/>
  <c r="AA11" i="1"/>
  <c r="AA84" i="1"/>
  <c r="AA28" i="1"/>
  <c r="AA274" i="1"/>
  <c r="AA198" i="1"/>
  <c r="AA321" i="1"/>
  <c r="AA18" i="1"/>
  <c r="AA215" i="1"/>
  <c r="AA295" i="1"/>
  <c r="AA34" i="1"/>
  <c r="AA280" i="1"/>
  <c r="AA62" i="1"/>
  <c r="AA46" i="1"/>
  <c r="AA130" i="1"/>
  <c r="AA265" i="1"/>
  <c r="AA192" i="1"/>
  <c r="AA114" i="1"/>
  <c r="AA67" i="1"/>
  <c r="AA360" i="1"/>
  <c r="AA48" i="1"/>
  <c r="AA140" i="1"/>
  <c r="AA347" i="1"/>
  <c r="AA173" i="1"/>
  <c r="AA96" i="1"/>
  <c r="AA233" i="1"/>
  <c r="AA310" i="1"/>
  <c r="AA250" i="1"/>
  <c r="AA221" i="1"/>
  <c r="AA31" i="1"/>
  <c r="AA183" i="1"/>
  <c r="AA119" i="1"/>
  <c r="AA315" i="1"/>
  <c r="AA71" i="1"/>
  <c r="AA296" i="1"/>
  <c r="AA47" i="1"/>
  <c r="AA210" i="1"/>
  <c r="AA332" i="1"/>
  <c r="AA259" i="1"/>
  <c r="AA269" i="1"/>
  <c r="AA328" i="1"/>
  <c r="AA217" i="1"/>
  <c r="AA260" i="1"/>
  <c r="AA43" i="1"/>
  <c r="AA322" i="1"/>
  <c r="AA193" i="1"/>
  <c r="AA282" i="1"/>
  <c r="AA236" i="1"/>
  <c r="AA255" i="1"/>
  <c r="AA39" i="1"/>
  <c r="AA297" i="1"/>
  <c r="AA231" i="1"/>
  <c r="AA237" i="1"/>
  <c r="AA257" i="1"/>
  <c r="AA208" i="1"/>
  <c r="AA171" i="1"/>
  <c r="AA30" i="1"/>
  <c r="AA228" i="1"/>
  <c r="AA165" i="1"/>
  <c r="AA270" i="1"/>
  <c r="AA167" i="1"/>
  <c r="AA50" i="1"/>
  <c r="AA77" i="1"/>
  <c r="AA45" i="1"/>
  <c r="AA195" i="1"/>
  <c r="AA68" i="1"/>
  <c r="AA54" i="1"/>
  <c r="AA224" i="1"/>
  <c r="AA154" i="1"/>
  <c r="AA127" i="1"/>
  <c r="AA57" i="1"/>
  <c r="AA212" i="1"/>
  <c r="AA70" i="1"/>
  <c r="AA156" i="1"/>
  <c r="AA222" i="1"/>
  <c r="AA273" i="1"/>
  <c r="AA344" i="1"/>
  <c r="AA97" i="1"/>
  <c r="AA38" i="1"/>
  <c r="AA4" i="1"/>
  <c r="AA227" i="1"/>
  <c r="AA202" i="1"/>
  <c r="AA162" i="1"/>
  <c r="AA151" i="1"/>
  <c r="AA238" i="1"/>
  <c r="AA209" i="1"/>
  <c r="AA178" i="1"/>
  <c r="AA214" i="1"/>
  <c r="AA239" i="1"/>
  <c r="AA42" i="1"/>
  <c r="AA252" i="1"/>
  <c r="AA318" i="1"/>
  <c r="AA191" i="1"/>
  <c r="AA108" i="1"/>
  <c r="AA10" i="1"/>
  <c r="AA319" i="1"/>
  <c r="AA59" i="1"/>
  <c r="AA135" i="1"/>
  <c r="AA218" i="1"/>
  <c r="AA15" i="1"/>
  <c r="AA102" i="1"/>
  <c r="AA113" i="1"/>
  <c r="AA76" i="1"/>
  <c r="AA166" i="1"/>
  <c r="AA60" i="1"/>
  <c r="AA201" i="1"/>
  <c r="AA241" i="1"/>
  <c r="AA176" i="1"/>
  <c r="AA100" i="1"/>
  <c r="AA223" i="1"/>
  <c r="AA342" i="1"/>
  <c r="AA317" i="1"/>
  <c r="AA206" i="1"/>
  <c r="AA115" i="1"/>
  <c r="AA261" i="1"/>
  <c r="AA240" i="1"/>
  <c r="AA286" i="1"/>
  <c r="AA161" i="1"/>
  <c r="AA281" i="1"/>
  <c r="AA99" i="1"/>
  <c r="AA123" i="1"/>
  <c r="AA216" i="1"/>
  <c r="AA357" i="1"/>
  <c r="AA329" i="1"/>
  <c r="AA83" i="1"/>
  <c r="AA211" i="1"/>
  <c r="AA93" i="1"/>
  <c r="AA133" i="1"/>
  <c r="AA169" i="1"/>
  <c r="AA326" i="1"/>
  <c r="AA339" i="1"/>
  <c r="AA128" i="1"/>
  <c r="AA142" i="1"/>
  <c r="AA26" i="1"/>
  <c r="AA107" i="1"/>
  <c r="AA9" i="1"/>
  <c r="AA278" i="1"/>
  <c r="AA301" i="1"/>
  <c r="AA294" i="1"/>
  <c r="AA7" i="1"/>
  <c r="AA24" i="1"/>
  <c r="AA314" i="1"/>
  <c r="AA185" i="1"/>
  <c r="AA277" i="1"/>
  <c r="AA174" i="1"/>
  <c r="AA51" i="1"/>
  <c r="AA334" i="1"/>
  <c r="AA94" i="1"/>
  <c r="AA122" i="1"/>
  <c r="AA149" i="1"/>
  <c r="AA103" i="1"/>
  <c r="AA293" i="1"/>
  <c r="AA41" i="1"/>
  <c r="AA164" i="1"/>
  <c r="AA88" i="1"/>
  <c r="AA148" i="1"/>
  <c r="AA226" i="1"/>
  <c r="AA110" i="1"/>
  <c r="AA61" i="1"/>
  <c r="AA6" i="1"/>
  <c r="AA131" i="1"/>
  <c r="AA242" i="1"/>
  <c r="AA323" i="1"/>
  <c r="AA181" i="1"/>
  <c r="AA106" i="1"/>
  <c r="AA146" i="1"/>
  <c r="AA80" i="1"/>
  <c r="AA44" i="1"/>
  <c r="AA268" i="1"/>
  <c r="AA247" i="1"/>
  <c r="AA272" i="1"/>
  <c r="AA74" i="1"/>
  <c r="AA21" i="1"/>
  <c r="AA139" i="1"/>
  <c r="AA89" i="1"/>
  <c r="AA182" i="1"/>
  <c r="AA267" i="1"/>
  <c r="AA309" i="1"/>
  <c r="AA92" i="1"/>
  <c r="AA58" i="1"/>
  <c r="AA104" i="1"/>
  <c r="AA78" i="1"/>
  <c r="AA23" i="1"/>
  <c r="AA81" i="1"/>
  <c r="AA354" i="1"/>
  <c r="AA308" i="1"/>
  <c r="AA91" i="1"/>
  <c r="AA109" i="1"/>
  <c r="AA75" i="1"/>
  <c r="AA205" i="1"/>
  <c r="AA29" i="1"/>
  <c r="AA248" i="1"/>
  <c r="AA307" i="1"/>
  <c r="AA188" i="1"/>
  <c r="AA325" i="1"/>
  <c r="AA86" i="1"/>
  <c r="AA327" i="1"/>
  <c r="AA251" i="1"/>
  <c r="AA69" i="1"/>
  <c r="AA243" i="1"/>
  <c r="AA180" i="1"/>
  <c r="AA186" i="1"/>
  <c r="AA19" i="1"/>
  <c r="AA73" i="1"/>
  <c r="AA141" i="1"/>
  <c r="T158" i="1"/>
  <c r="T117" i="1"/>
  <c r="T5" i="1"/>
  <c r="U5" i="1" s="1"/>
  <c r="T313" i="1"/>
  <c r="T351" i="1"/>
  <c r="T348" i="1"/>
  <c r="T262" i="1"/>
  <c r="T256" i="1"/>
  <c r="T134" i="1"/>
  <c r="T8" i="1"/>
  <c r="W8" i="1" s="1"/>
  <c r="T65" i="1"/>
  <c r="U65" i="1" s="1"/>
  <c r="T20" i="1"/>
  <c r="U20" i="1" s="1"/>
  <c r="T320" i="1"/>
  <c r="T289" i="1"/>
  <c r="T229" i="1"/>
  <c r="T25" i="1"/>
  <c r="U25" i="1" s="1"/>
  <c r="T333" i="1"/>
  <c r="T159" i="1"/>
  <c r="T22" i="1"/>
  <c r="W22" i="1" s="1"/>
  <c r="T246" i="1"/>
  <c r="T132" i="1"/>
  <c r="T355" i="1"/>
  <c r="T306" i="1"/>
  <c r="T33" i="1"/>
  <c r="U33" i="1" s="1"/>
  <c r="T152" i="1"/>
  <c r="T291" i="1"/>
  <c r="T271" i="1"/>
  <c r="T105" i="1"/>
  <c r="T160" i="1"/>
  <c r="T207" i="1"/>
  <c r="T283" i="1"/>
  <c r="T199" i="1"/>
  <c r="T129" i="1"/>
  <c r="T85" i="1"/>
  <c r="T187" i="1"/>
  <c r="T279" i="1"/>
  <c r="T300" i="1"/>
  <c r="T121" i="1"/>
  <c r="T335" i="1"/>
  <c r="T264" i="1"/>
  <c r="T225" i="1"/>
  <c r="T253" i="1"/>
  <c r="T330" i="1"/>
  <c r="T345" i="1"/>
  <c r="T336" i="1"/>
  <c r="T55" i="1"/>
  <c r="W55" i="1" s="1"/>
  <c r="T298" i="1"/>
  <c r="T112" i="1"/>
  <c r="T147" i="1"/>
  <c r="T285" i="1"/>
  <c r="T52" i="1"/>
  <c r="T64" i="1"/>
  <c r="T153" i="1"/>
  <c r="T305" i="1"/>
  <c r="T95" i="1"/>
  <c r="W95" i="1" s="1"/>
  <c r="T79" i="1"/>
  <c r="U79" i="1" s="1"/>
  <c r="T120" i="1"/>
  <c r="T341" i="1"/>
  <c r="T3" i="1"/>
  <c r="W3" i="1" s="1"/>
  <c r="T340" i="1"/>
  <c r="T145" i="1"/>
  <c r="T13" i="1"/>
  <c r="U13" i="1" s="1"/>
  <c r="T266" i="1"/>
  <c r="T124" i="1"/>
  <c r="T66" i="1"/>
  <c r="T232" i="1"/>
  <c r="T359" i="1"/>
  <c r="T292" i="1"/>
  <c r="T163" i="1"/>
  <c r="T230" i="1"/>
  <c r="W230" i="1" s="1"/>
  <c r="T56" i="1"/>
  <c r="T200" i="1"/>
  <c r="T14" i="1"/>
  <c r="U14" i="1" s="1"/>
  <c r="T118" i="1"/>
  <c r="T184" i="1"/>
  <c r="T245" i="1"/>
  <c r="T352" i="1"/>
  <c r="T172" i="1"/>
  <c r="T312" i="1"/>
  <c r="T136" i="1"/>
  <c r="T324" i="1"/>
  <c r="T349" i="1"/>
  <c r="T263" i="1"/>
  <c r="T302" i="1"/>
  <c r="T220" i="1"/>
  <c r="T72" i="1"/>
  <c r="U72" i="1" s="1"/>
  <c r="T358" i="1"/>
  <c r="T17" i="1"/>
  <c r="W17" i="1" s="1"/>
  <c r="T190" i="1"/>
  <c r="T203" i="1"/>
  <c r="T143" i="1"/>
  <c r="T144" i="1"/>
  <c r="T90" i="1"/>
  <c r="W90" i="1" s="1"/>
  <c r="T194" i="1"/>
  <c r="T175" i="1"/>
  <c r="T196" i="1"/>
  <c r="T189" i="1"/>
  <c r="T168" i="1"/>
  <c r="T204" i="1"/>
  <c r="T316" i="1"/>
  <c r="T155" i="1"/>
  <c r="T16" i="1"/>
  <c r="W16" i="1" s="1"/>
  <c r="T179" i="1"/>
  <c r="T111" i="1"/>
  <c r="T362" i="1"/>
  <c r="T353" i="1"/>
  <c r="T363" i="1"/>
  <c r="T150" i="1"/>
  <c r="T126" i="1"/>
  <c r="T311" i="1"/>
  <c r="T87" i="1"/>
  <c r="T343" i="1"/>
  <c r="T2" i="1"/>
  <c r="W2" i="1" s="1"/>
  <c r="T350" i="1"/>
  <c r="T235" i="1"/>
  <c r="T303" i="1"/>
  <c r="T258" i="1"/>
  <c r="T36" i="1"/>
  <c r="U36" i="1" s="1"/>
  <c r="T287" i="1"/>
  <c r="T299" i="1"/>
  <c r="T331" i="1"/>
  <c r="T37" i="1"/>
  <c r="T82" i="1"/>
  <c r="T53" i="1"/>
  <c r="T49" i="1"/>
  <c r="W49" i="1" s="1"/>
  <c r="T32" i="1"/>
  <c r="U32" i="1" s="1"/>
  <c r="T361" i="1"/>
  <c r="T304" i="1"/>
  <c r="T213" i="1"/>
  <c r="T249" i="1"/>
  <c r="T101" i="1"/>
  <c r="T12" i="1"/>
  <c r="U12" i="1" s="1"/>
  <c r="T35" i="1"/>
  <c r="U35" i="1" s="1"/>
  <c r="T116" i="1"/>
  <c r="T63" i="1"/>
  <c r="T27" i="1"/>
  <c r="W27" i="1" s="1"/>
  <c r="T197" i="1"/>
  <c r="T244" i="1"/>
  <c r="T356" i="1"/>
  <c r="T275" i="1"/>
  <c r="T40" i="1"/>
  <c r="W40" i="1" s="1"/>
  <c r="T346" i="1"/>
  <c r="T177" i="1"/>
  <c r="T338" i="1"/>
  <c r="T364" i="1"/>
  <c r="T137" i="1"/>
  <c r="T157" i="1"/>
  <c r="T98" i="1"/>
  <c r="T276" i="1"/>
  <c r="T170" i="1"/>
  <c r="T284" i="1"/>
  <c r="T234" i="1"/>
  <c r="T125" i="1"/>
  <c r="T337" i="1"/>
  <c r="T138" i="1"/>
  <c r="T288" i="1"/>
  <c r="T290" i="1"/>
  <c r="T254" i="1"/>
  <c r="T11" i="1"/>
  <c r="W11" i="1" s="1"/>
  <c r="T84" i="1"/>
  <c r="T28" i="1"/>
  <c r="U28" i="1" s="1"/>
  <c r="T274" i="1"/>
  <c r="T198" i="1"/>
  <c r="T321" i="1"/>
  <c r="T18" i="1"/>
  <c r="T215" i="1"/>
  <c r="T295" i="1"/>
  <c r="T34" i="1"/>
  <c r="W34" i="1" s="1"/>
  <c r="T280" i="1"/>
  <c r="T62" i="1"/>
  <c r="T46" i="1"/>
  <c r="T130" i="1"/>
  <c r="T265" i="1"/>
  <c r="T192" i="1"/>
  <c r="T114" i="1"/>
  <c r="T67" i="1"/>
  <c r="U67" i="1" s="1"/>
  <c r="T360" i="1"/>
  <c r="T48" i="1"/>
  <c r="W48" i="1" s="1"/>
  <c r="T140" i="1"/>
  <c r="T347" i="1"/>
  <c r="T173" i="1"/>
  <c r="T96" i="1"/>
  <c r="T233" i="1"/>
  <c r="T310" i="1"/>
  <c r="T250" i="1"/>
  <c r="T221" i="1"/>
  <c r="T31" i="1"/>
  <c r="W31" i="1" s="1"/>
  <c r="T183" i="1"/>
  <c r="T119" i="1"/>
  <c r="T315" i="1"/>
  <c r="T71" i="1"/>
  <c r="T296" i="1"/>
  <c r="T47" i="1"/>
  <c r="W47" i="1" s="1"/>
  <c r="T210" i="1"/>
  <c r="T332" i="1"/>
  <c r="T259" i="1"/>
  <c r="T269" i="1"/>
  <c r="T328" i="1"/>
  <c r="T217" i="1"/>
  <c r="T260" i="1"/>
  <c r="T43" i="1"/>
  <c r="T322" i="1"/>
  <c r="T193" i="1"/>
  <c r="T282" i="1"/>
  <c r="T236" i="1"/>
  <c r="T255" i="1"/>
  <c r="T39" i="1"/>
  <c r="U39" i="1" s="1"/>
  <c r="T297" i="1"/>
  <c r="T231" i="1"/>
  <c r="T237" i="1"/>
  <c r="T257" i="1"/>
  <c r="T208" i="1"/>
  <c r="T171" i="1"/>
  <c r="T30" i="1"/>
  <c r="U30" i="1" s="1"/>
  <c r="T228" i="1"/>
  <c r="T165" i="1"/>
  <c r="T270" i="1"/>
  <c r="T167" i="1"/>
  <c r="W167" i="1" s="1"/>
  <c r="T50" i="1"/>
  <c r="T77" i="1"/>
  <c r="T45" i="1"/>
  <c r="U45" i="1" s="1"/>
  <c r="T195" i="1"/>
  <c r="T68" i="1"/>
  <c r="W68" i="1" s="1"/>
  <c r="T54" i="1"/>
  <c r="T224" i="1"/>
  <c r="T154" i="1"/>
  <c r="T127" i="1"/>
  <c r="T57" i="1"/>
  <c r="T212" i="1"/>
  <c r="T70" i="1"/>
  <c r="W70" i="1" s="1"/>
  <c r="T156" i="1"/>
  <c r="T222" i="1"/>
  <c r="T273" i="1"/>
  <c r="T344" i="1"/>
  <c r="T97" i="1"/>
  <c r="T38" i="1"/>
  <c r="W38" i="1" s="1"/>
  <c r="T4" i="1"/>
  <c r="U4" i="1" s="1"/>
  <c r="T227" i="1"/>
  <c r="T202" i="1"/>
  <c r="T162" i="1"/>
  <c r="T151" i="1"/>
  <c r="T238" i="1"/>
  <c r="T209" i="1"/>
  <c r="T178" i="1"/>
  <c r="T214" i="1"/>
  <c r="T239" i="1"/>
  <c r="T42" i="1"/>
  <c r="U42" i="1" s="1"/>
  <c r="T252" i="1"/>
  <c r="T318" i="1"/>
  <c r="T191" i="1"/>
  <c r="T108" i="1"/>
  <c r="T10" i="1"/>
  <c r="U10" i="1" s="1"/>
  <c r="T319" i="1"/>
  <c r="T59" i="1"/>
  <c r="U59" i="1" s="1"/>
  <c r="T135" i="1"/>
  <c r="T218" i="1"/>
  <c r="T15" i="1"/>
  <c r="U15" i="1" s="1"/>
  <c r="T102" i="1"/>
  <c r="T113" i="1"/>
  <c r="T76" i="1"/>
  <c r="T166" i="1"/>
  <c r="T60" i="1"/>
  <c r="U60" i="1" s="1"/>
  <c r="T201" i="1"/>
  <c r="T241" i="1"/>
  <c r="T176" i="1"/>
  <c r="T100" i="1"/>
  <c r="T223" i="1"/>
  <c r="T342" i="1"/>
  <c r="T317" i="1"/>
  <c r="T206" i="1"/>
  <c r="T115" i="1"/>
  <c r="T261" i="1"/>
  <c r="T240" i="1"/>
  <c r="T286" i="1"/>
  <c r="T161" i="1"/>
  <c r="T281" i="1"/>
  <c r="T99" i="1"/>
  <c r="T123" i="1"/>
  <c r="T216" i="1"/>
  <c r="T357" i="1"/>
  <c r="T329" i="1"/>
  <c r="T83" i="1"/>
  <c r="T211" i="1"/>
  <c r="T93" i="1"/>
  <c r="T133" i="1"/>
  <c r="T169" i="1"/>
  <c r="W169" i="1" s="1"/>
  <c r="T326" i="1"/>
  <c r="T339" i="1"/>
  <c r="T128" i="1"/>
  <c r="T142" i="1"/>
  <c r="T26" i="1"/>
  <c r="U26" i="1" s="1"/>
  <c r="T107" i="1"/>
  <c r="T9" i="1"/>
  <c r="U9" i="1" s="1"/>
  <c r="T278" i="1"/>
  <c r="T301" i="1"/>
  <c r="T294" i="1"/>
  <c r="T7" i="1"/>
  <c r="U7" i="1" s="1"/>
  <c r="T24" i="1"/>
  <c r="T314" i="1"/>
  <c r="T185" i="1"/>
  <c r="T277" i="1"/>
  <c r="T174" i="1"/>
  <c r="T51" i="1"/>
  <c r="T334" i="1"/>
  <c r="T94" i="1"/>
  <c r="W94" i="1" s="1"/>
  <c r="T122" i="1"/>
  <c r="T149" i="1"/>
  <c r="T103" i="1"/>
  <c r="T293" i="1"/>
  <c r="T41" i="1"/>
  <c r="T164" i="1"/>
  <c r="T88" i="1"/>
  <c r="T148" i="1"/>
  <c r="T226" i="1"/>
  <c r="T110" i="1"/>
  <c r="T61" i="1"/>
  <c r="T6" i="1"/>
  <c r="U6" i="1" s="1"/>
  <c r="T131" i="1"/>
  <c r="T242" i="1"/>
  <c r="T323" i="1"/>
  <c r="T181" i="1"/>
  <c r="T106" i="1"/>
  <c r="T146" i="1"/>
  <c r="T80" i="1"/>
  <c r="T44" i="1"/>
  <c r="T268" i="1"/>
  <c r="T247" i="1"/>
  <c r="T272" i="1"/>
  <c r="T74" i="1"/>
  <c r="U74" i="1" s="1"/>
  <c r="T21" i="1"/>
  <c r="W21" i="1" s="1"/>
  <c r="T139" i="1"/>
  <c r="T89" i="1"/>
  <c r="T182" i="1"/>
  <c r="T267" i="1"/>
  <c r="T309" i="1"/>
  <c r="T92" i="1"/>
  <c r="T58" i="1"/>
  <c r="U58" i="1" s="1"/>
  <c r="T104" i="1"/>
  <c r="T78" i="1"/>
  <c r="T23" i="1"/>
  <c r="U23" i="1" s="1"/>
  <c r="T81" i="1"/>
  <c r="W81" i="1" s="1"/>
  <c r="T354" i="1"/>
  <c r="T308" i="1"/>
  <c r="T91" i="1"/>
  <c r="T109" i="1"/>
  <c r="T75" i="1"/>
  <c r="T205" i="1"/>
  <c r="T29" i="1"/>
  <c r="T248" i="1"/>
  <c r="T307" i="1"/>
  <c r="T188" i="1"/>
  <c r="T325" i="1"/>
  <c r="T86" i="1"/>
  <c r="T327" i="1"/>
  <c r="T251" i="1"/>
  <c r="T69" i="1"/>
  <c r="U69" i="1" s="1"/>
  <c r="T243" i="1"/>
  <c r="T180" i="1"/>
  <c r="T186" i="1"/>
  <c r="T19" i="1"/>
  <c r="W19" i="1" s="1"/>
  <c r="T73" i="1"/>
  <c r="T141" i="1"/>
  <c r="W141" i="1" s="1"/>
  <c r="S158" i="1"/>
  <c r="U158" i="1" s="1"/>
  <c r="S117" i="1"/>
  <c r="W117" i="1" s="1"/>
  <c r="S5" i="1"/>
  <c r="W5" i="1" s="1"/>
  <c r="S313" i="1"/>
  <c r="W313" i="1" s="1"/>
  <c r="S351" i="1"/>
  <c r="W351" i="1" s="1"/>
  <c r="S348" i="1"/>
  <c r="W348" i="1" s="1"/>
  <c r="S262" i="1"/>
  <c r="W262" i="1" s="1"/>
  <c r="S256" i="1"/>
  <c r="W256" i="1" s="1"/>
  <c r="S134" i="1"/>
  <c r="U134" i="1" s="1"/>
  <c r="S8" i="1"/>
  <c r="U8" i="1" s="1"/>
  <c r="S65" i="1"/>
  <c r="W65" i="1" s="1"/>
  <c r="S20" i="1"/>
  <c r="W20" i="1" s="1"/>
  <c r="S320" i="1"/>
  <c r="U320" i="1" s="1"/>
  <c r="S289" i="1"/>
  <c r="W289" i="1" s="1"/>
  <c r="S229" i="1"/>
  <c r="U229" i="1" s="1"/>
  <c r="S25" i="1"/>
  <c r="W25" i="1" s="1"/>
  <c r="S333" i="1"/>
  <c r="W333" i="1" s="1"/>
  <c r="S159" i="1"/>
  <c r="W159" i="1" s="1"/>
  <c r="S22" i="1"/>
  <c r="U22" i="1" s="1"/>
  <c r="S246" i="1"/>
  <c r="W246" i="1" s="1"/>
  <c r="S132" i="1"/>
  <c r="U132" i="1" s="1"/>
  <c r="S355" i="1"/>
  <c r="U355" i="1" s="1"/>
  <c r="S306" i="1"/>
  <c r="W306" i="1" s="1"/>
  <c r="S33" i="1"/>
  <c r="W33" i="1" s="1"/>
  <c r="S152" i="1"/>
  <c r="W152" i="1" s="1"/>
  <c r="S291" i="1"/>
  <c r="W291" i="1" s="1"/>
  <c r="S271" i="1"/>
  <c r="U271" i="1" s="1"/>
  <c r="S105" i="1"/>
  <c r="W105" i="1" s="1"/>
  <c r="S160" i="1"/>
  <c r="W160" i="1" s="1"/>
  <c r="S207" i="1"/>
  <c r="W207" i="1" s="1"/>
  <c r="S283" i="1"/>
  <c r="W283" i="1" s="1"/>
  <c r="S199" i="1"/>
  <c r="W199" i="1" s="1"/>
  <c r="S129" i="1"/>
  <c r="U129" i="1" s="1"/>
  <c r="S85" i="1"/>
  <c r="W85" i="1" s="1"/>
  <c r="S187" i="1"/>
  <c r="W187" i="1" s="1"/>
  <c r="S279" i="1"/>
  <c r="U279" i="1" s="1"/>
  <c r="S300" i="1"/>
  <c r="W300" i="1" s="1"/>
  <c r="S121" i="1"/>
  <c r="W121" i="1" s="1"/>
  <c r="S335" i="1"/>
  <c r="U335" i="1" s="1"/>
  <c r="S264" i="1"/>
  <c r="W264" i="1" s="1"/>
  <c r="S225" i="1"/>
  <c r="W225" i="1" s="1"/>
  <c r="S253" i="1"/>
  <c r="U253" i="1" s="1"/>
  <c r="S330" i="1"/>
  <c r="W330" i="1" s="1"/>
  <c r="S345" i="1"/>
  <c r="W345" i="1" s="1"/>
  <c r="S336" i="1"/>
  <c r="U336" i="1" s="1"/>
  <c r="S55" i="1"/>
  <c r="U55" i="1" s="1"/>
  <c r="S298" i="1"/>
  <c r="W298" i="1" s="1"/>
  <c r="S112" i="1"/>
  <c r="U112" i="1" s="1"/>
  <c r="S147" i="1"/>
  <c r="U147" i="1" s="1"/>
  <c r="S285" i="1"/>
  <c r="W285" i="1" s="1"/>
  <c r="S52" i="1"/>
  <c r="U52" i="1" s="1"/>
  <c r="S64" i="1"/>
  <c r="W64" i="1" s="1"/>
  <c r="S153" i="1"/>
  <c r="W153" i="1" s="1"/>
  <c r="S305" i="1"/>
  <c r="W305" i="1" s="1"/>
  <c r="S95" i="1"/>
  <c r="U95" i="1" s="1"/>
  <c r="S79" i="1"/>
  <c r="W79" i="1" s="1"/>
  <c r="S120" i="1"/>
  <c r="U120" i="1" s="1"/>
  <c r="S341" i="1"/>
  <c r="U341" i="1" s="1"/>
  <c r="S3" i="1"/>
  <c r="S340" i="1"/>
  <c r="U340" i="1" s="1"/>
  <c r="S145" i="1"/>
  <c r="W145" i="1" s="1"/>
  <c r="S13" i="1"/>
  <c r="W13" i="1" s="1"/>
  <c r="S266" i="1"/>
  <c r="W266" i="1" s="1"/>
  <c r="S124" i="1"/>
  <c r="W124" i="1" s="1"/>
  <c r="S66" i="1"/>
  <c r="W66" i="1" s="1"/>
  <c r="S232" i="1"/>
  <c r="W232" i="1" s="1"/>
  <c r="S359" i="1"/>
  <c r="U359" i="1" s="1"/>
  <c r="S292" i="1"/>
  <c r="U292" i="1" s="1"/>
  <c r="S163" i="1"/>
  <c r="U163" i="1" s="1"/>
  <c r="S230" i="1"/>
  <c r="U230" i="1" s="1"/>
  <c r="S56" i="1"/>
  <c r="W56" i="1" s="1"/>
  <c r="S200" i="1"/>
  <c r="U200" i="1" s="1"/>
  <c r="S14" i="1"/>
  <c r="W14" i="1" s="1"/>
  <c r="S118" i="1"/>
  <c r="W118" i="1" s="1"/>
  <c r="S184" i="1"/>
  <c r="W184" i="1" s="1"/>
  <c r="S245" i="1"/>
  <c r="W245" i="1" s="1"/>
  <c r="S352" i="1"/>
  <c r="W352" i="1" s="1"/>
  <c r="S172" i="1"/>
  <c r="U172" i="1" s="1"/>
  <c r="S312" i="1"/>
  <c r="W312" i="1" s="1"/>
  <c r="S136" i="1"/>
  <c r="W136" i="1" s="1"/>
  <c r="S324" i="1"/>
  <c r="U324" i="1" s="1"/>
  <c r="S349" i="1"/>
  <c r="U349" i="1" s="1"/>
  <c r="S263" i="1"/>
  <c r="W263" i="1" s="1"/>
  <c r="S302" i="1"/>
  <c r="U302" i="1" s="1"/>
  <c r="S220" i="1"/>
  <c r="U220" i="1" s="1"/>
  <c r="S72" i="1"/>
  <c r="W72" i="1" s="1"/>
  <c r="S358" i="1"/>
  <c r="U358" i="1" s="1"/>
  <c r="S17" i="1"/>
  <c r="U17" i="1" s="1"/>
  <c r="S190" i="1"/>
  <c r="W190" i="1" s="1"/>
  <c r="S203" i="1"/>
  <c r="W203" i="1" s="1"/>
  <c r="S143" i="1"/>
  <c r="U143" i="1" s="1"/>
  <c r="S144" i="1"/>
  <c r="U144" i="1" s="1"/>
  <c r="S90" i="1"/>
  <c r="U90" i="1" s="1"/>
  <c r="S194" i="1"/>
  <c r="U194" i="1" s="1"/>
  <c r="S175" i="1"/>
  <c r="W175" i="1" s="1"/>
  <c r="S196" i="1"/>
  <c r="U196" i="1" s="1"/>
  <c r="S189" i="1"/>
  <c r="W189" i="1" s="1"/>
  <c r="S168" i="1"/>
  <c r="W168" i="1" s="1"/>
  <c r="S204" i="1"/>
  <c r="U204" i="1" s="1"/>
  <c r="S316" i="1"/>
  <c r="W316" i="1" s="1"/>
  <c r="S155" i="1"/>
  <c r="W155" i="1" s="1"/>
  <c r="S16" i="1"/>
  <c r="U16" i="1" s="1"/>
  <c r="S179" i="1"/>
  <c r="W179" i="1" s="1"/>
  <c r="S111" i="1"/>
  <c r="U111" i="1" s="1"/>
  <c r="S362" i="1"/>
  <c r="W362" i="1" s="1"/>
  <c r="S353" i="1"/>
  <c r="W353" i="1" s="1"/>
  <c r="S363" i="1"/>
  <c r="W363" i="1" s="1"/>
  <c r="S150" i="1"/>
  <c r="U150" i="1" s="1"/>
  <c r="S126" i="1"/>
  <c r="W126" i="1" s="1"/>
  <c r="S311" i="1"/>
  <c r="W311" i="1" s="1"/>
  <c r="S87" i="1"/>
  <c r="U87" i="1" s="1"/>
  <c r="S343" i="1"/>
  <c r="U343" i="1" s="1"/>
  <c r="S2" i="1"/>
  <c r="S350" i="1"/>
  <c r="W350" i="1" s="1"/>
  <c r="S235" i="1"/>
  <c r="W235" i="1" s="1"/>
  <c r="S303" i="1"/>
  <c r="W303" i="1" s="1"/>
  <c r="S258" i="1"/>
  <c r="W258" i="1" s="1"/>
  <c r="S36" i="1"/>
  <c r="W36" i="1" s="1"/>
  <c r="S287" i="1"/>
  <c r="W287" i="1" s="1"/>
  <c r="S299" i="1"/>
  <c r="U299" i="1" s="1"/>
  <c r="S331" i="1"/>
  <c r="W331" i="1" s="1"/>
  <c r="S37" i="1"/>
  <c r="W37" i="1" s="1"/>
  <c r="S82" i="1"/>
  <c r="W82" i="1" s="1"/>
  <c r="S53" i="1"/>
  <c r="W53" i="1" s="1"/>
  <c r="S49" i="1"/>
  <c r="U49" i="1" s="1"/>
  <c r="S32" i="1"/>
  <c r="W32" i="1" s="1"/>
  <c r="S361" i="1"/>
  <c r="U361" i="1" s="1"/>
  <c r="S304" i="1"/>
  <c r="U304" i="1" s="1"/>
  <c r="S213" i="1"/>
  <c r="W213" i="1" s="1"/>
  <c r="S249" i="1"/>
  <c r="W249" i="1" s="1"/>
  <c r="S101" i="1"/>
  <c r="W101" i="1" s="1"/>
  <c r="S12" i="1"/>
  <c r="W12" i="1" s="1"/>
  <c r="S35" i="1"/>
  <c r="W35" i="1" s="1"/>
  <c r="S116" i="1"/>
  <c r="W116" i="1" s="1"/>
  <c r="S63" i="1"/>
  <c r="U63" i="1" s="1"/>
  <c r="S27" i="1"/>
  <c r="U27" i="1" s="1"/>
  <c r="S197" i="1"/>
  <c r="W197" i="1" s="1"/>
  <c r="S244" i="1"/>
  <c r="U244" i="1" s="1"/>
  <c r="S356" i="1"/>
  <c r="U356" i="1" s="1"/>
  <c r="S275" i="1"/>
  <c r="U275" i="1" s="1"/>
  <c r="S40" i="1"/>
  <c r="U40" i="1" s="1"/>
  <c r="S346" i="1"/>
  <c r="U346" i="1" s="1"/>
  <c r="S177" i="1"/>
  <c r="W177" i="1" s="1"/>
  <c r="S338" i="1"/>
  <c r="U338" i="1" s="1"/>
  <c r="S364" i="1"/>
  <c r="W364" i="1" s="1"/>
  <c r="S137" i="1"/>
  <c r="W137" i="1" s="1"/>
  <c r="S157" i="1"/>
  <c r="W157" i="1" s="1"/>
  <c r="S98" i="1"/>
  <c r="W98" i="1" s="1"/>
  <c r="S276" i="1"/>
  <c r="W276" i="1" s="1"/>
  <c r="S170" i="1"/>
  <c r="W170" i="1" s="1"/>
  <c r="S284" i="1"/>
  <c r="U284" i="1" s="1"/>
  <c r="S234" i="1"/>
  <c r="U234" i="1" s="1"/>
  <c r="S125" i="1"/>
  <c r="U125" i="1" s="1"/>
  <c r="S337" i="1"/>
  <c r="W337" i="1" s="1"/>
  <c r="S138" i="1"/>
  <c r="W138" i="1" s="1"/>
  <c r="S288" i="1"/>
  <c r="U288" i="1" s="1"/>
  <c r="S290" i="1"/>
  <c r="W290" i="1" s="1"/>
  <c r="S254" i="1"/>
  <c r="W254" i="1" s="1"/>
  <c r="S11" i="1"/>
  <c r="U11" i="1" s="1"/>
  <c r="S84" i="1"/>
  <c r="W84" i="1" s="1"/>
  <c r="S28" i="1"/>
  <c r="W28" i="1" s="1"/>
  <c r="S274" i="1"/>
  <c r="W274" i="1" s="1"/>
  <c r="S198" i="1"/>
  <c r="W198" i="1" s="1"/>
  <c r="S321" i="1"/>
  <c r="U321" i="1" s="1"/>
  <c r="S18" i="1"/>
  <c r="U18" i="1" s="1"/>
  <c r="S215" i="1"/>
  <c r="U215" i="1" s="1"/>
  <c r="S295" i="1"/>
  <c r="W295" i="1" s="1"/>
  <c r="S34" i="1"/>
  <c r="U34" i="1" s="1"/>
  <c r="S280" i="1"/>
  <c r="U280" i="1" s="1"/>
  <c r="S62" i="1"/>
  <c r="W62" i="1" s="1"/>
  <c r="S46" i="1"/>
  <c r="U46" i="1" s="1"/>
  <c r="S130" i="1"/>
  <c r="U130" i="1" s="1"/>
  <c r="S265" i="1"/>
  <c r="W265" i="1" s="1"/>
  <c r="S192" i="1"/>
  <c r="W192" i="1" s="1"/>
  <c r="S114" i="1"/>
  <c r="U114" i="1" s="1"/>
  <c r="S67" i="1"/>
  <c r="W67" i="1" s="1"/>
  <c r="S360" i="1"/>
  <c r="W360" i="1" s="1"/>
  <c r="S48" i="1"/>
  <c r="U48" i="1" s="1"/>
  <c r="S140" i="1"/>
  <c r="W140" i="1" s="1"/>
  <c r="S347" i="1"/>
  <c r="U347" i="1" s="1"/>
  <c r="S173" i="1"/>
  <c r="U173" i="1" s="1"/>
  <c r="S96" i="1"/>
  <c r="W96" i="1" s="1"/>
  <c r="S233" i="1"/>
  <c r="W233" i="1" s="1"/>
  <c r="S310" i="1"/>
  <c r="U310" i="1" s="1"/>
  <c r="S250" i="1"/>
  <c r="W250" i="1" s="1"/>
  <c r="S221" i="1"/>
  <c r="W221" i="1" s="1"/>
  <c r="S31" i="1"/>
  <c r="U31" i="1" s="1"/>
  <c r="S183" i="1"/>
  <c r="W183" i="1" s="1"/>
  <c r="S119" i="1"/>
  <c r="W119" i="1" s="1"/>
  <c r="S315" i="1"/>
  <c r="U315" i="1" s="1"/>
  <c r="S71" i="1"/>
  <c r="W71" i="1" s="1"/>
  <c r="S296" i="1"/>
  <c r="U296" i="1" s="1"/>
  <c r="S47" i="1"/>
  <c r="U47" i="1" s="1"/>
  <c r="S210" i="1"/>
  <c r="W210" i="1" s="1"/>
  <c r="S332" i="1"/>
  <c r="W332" i="1" s="1"/>
  <c r="S259" i="1"/>
  <c r="W259" i="1" s="1"/>
  <c r="S269" i="1"/>
  <c r="W269" i="1" s="1"/>
  <c r="S328" i="1"/>
  <c r="U328" i="1" s="1"/>
  <c r="S217" i="1"/>
  <c r="W217" i="1" s="1"/>
  <c r="S260" i="1"/>
  <c r="W260" i="1" s="1"/>
  <c r="S43" i="1"/>
  <c r="W43" i="1" s="1"/>
  <c r="S322" i="1"/>
  <c r="W322" i="1" s="1"/>
  <c r="S193" i="1"/>
  <c r="W193" i="1" s="1"/>
  <c r="S282" i="1"/>
  <c r="U282" i="1" s="1"/>
  <c r="S236" i="1"/>
  <c r="U236" i="1" s="1"/>
  <c r="S255" i="1"/>
  <c r="W255" i="1" s="1"/>
  <c r="S39" i="1"/>
  <c r="W39" i="1" s="1"/>
  <c r="S297" i="1"/>
  <c r="W297" i="1" s="1"/>
  <c r="S231" i="1"/>
  <c r="W231" i="1" s="1"/>
  <c r="S237" i="1"/>
  <c r="W237" i="1" s="1"/>
  <c r="S257" i="1"/>
  <c r="W257" i="1" s="1"/>
  <c r="S208" i="1"/>
  <c r="W208" i="1" s="1"/>
  <c r="S171" i="1"/>
  <c r="U171" i="1" s="1"/>
  <c r="S30" i="1"/>
  <c r="W30" i="1" s="1"/>
  <c r="S228" i="1"/>
  <c r="W228" i="1" s="1"/>
  <c r="S165" i="1"/>
  <c r="U165" i="1" s="1"/>
  <c r="S270" i="1"/>
  <c r="U270" i="1" s="1"/>
  <c r="S167" i="1"/>
  <c r="U167" i="1" s="1"/>
  <c r="S50" i="1"/>
  <c r="U50" i="1" s="1"/>
  <c r="S77" i="1"/>
  <c r="W77" i="1" s="1"/>
  <c r="S45" i="1"/>
  <c r="W45" i="1" s="1"/>
  <c r="S195" i="1"/>
  <c r="W195" i="1" s="1"/>
  <c r="S68" i="1"/>
  <c r="U68" i="1" s="1"/>
  <c r="S54" i="1"/>
  <c r="W54" i="1" s="1"/>
  <c r="S224" i="1"/>
  <c r="W224" i="1" s="1"/>
  <c r="S154" i="1"/>
  <c r="W154" i="1" s="1"/>
  <c r="S127" i="1"/>
  <c r="W127" i="1" s="1"/>
  <c r="S57" i="1"/>
  <c r="U57" i="1" s="1"/>
  <c r="S212" i="1"/>
  <c r="W212" i="1" s="1"/>
  <c r="S70" i="1"/>
  <c r="U70" i="1" s="1"/>
  <c r="S156" i="1"/>
  <c r="U156" i="1" s="1"/>
  <c r="S222" i="1"/>
  <c r="U222" i="1" s="1"/>
  <c r="S273" i="1"/>
  <c r="W273" i="1" s="1"/>
  <c r="S344" i="1"/>
  <c r="W344" i="1" s="1"/>
  <c r="S97" i="1"/>
  <c r="U97" i="1" s="1"/>
  <c r="S38" i="1"/>
  <c r="U38" i="1" s="1"/>
  <c r="S4" i="1"/>
  <c r="S227" i="1"/>
  <c r="W227" i="1" s="1"/>
  <c r="S202" i="1"/>
  <c r="W202" i="1" s="1"/>
  <c r="S162" i="1"/>
  <c r="U162" i="1" s="1"/>
  <c r="S151" i="1"/>
  <c r="W151" i="1" s="1"/>
  <c r="S238" i="1"/>
  <c r="W238" i="1" s="1"/>
  <c r="S209" i="1"/>
  <c r="U209" i="1" s="1"/>
  <c r="S178" i="1"/>
  <c r="U178" i="1" s="1"/>
  <c r="S214" i="1"/>
  <c r="W214" i="1" s="1"/>
  <c r="S239" i="1"/>
  <c r="W239" i="1" s="1"/>
  <c r="S42" i="1"/>
  <c r="W42" i="1" s="1"/>
  <c r="S252" i="1"/>
  <c r="U252" i="1" s="1"/>
  <c r="S318" i="1"/>
  <c r="W318" i="1" s="1"/>
  <c r="S191" i="1"/>
  <c r="W191" i="1" s="1"/>
  <c r="S108" i="1"/>
  <c r="W108" i="1" s="1"/>
  <c r="S10" i="1"/>
  <c r="W10" i="1" s="1"/>
  <c r="S319" i="1"/>
  <c r="W319" i="1" s="1"/>
  <c r="S59" i="1"/>
  <c r="W59" i="1" s="1"/>
  <c r="S135" i="1"/>
  <c r="U135" i="1" s="1"/>
  <c r="S218" i="1"/>
  <c r="U218" i="1" s="1"/>
  <c r="S15" i="1"/>
  <c r="W15" i="1" s="1"/>
  <c r="S102" i="1"/>
  <c r="W102" i="1" s="1"/>
  <c r="S113" i="1"/>
  <c r="U113" i="1" s="1"/>
  <c r="S76" i="1"/>
  <c r="U76" i="1" s="1"/>
  <c r="S166" i="1"/>
  <c r="U166" i="1" s="1"/>
  <c r="S60" i="1"/>
  <c r="W60" i="1" s="1"/>
  <c r="S201" i="1"/>
  <c r="W201" i="1" s="1"/>
  <c r="S241" i="1"/>
  <c r="U241" i="1" s="1"/>
  <c r="S176" i="1"/>
  <c r="W176" i="1" s="1"/>
  <c r="S100" i="1"/>
  <c r="W100" i="1" s="1"/>
  <c r="S223" i="1"/>
  <c r="W223" i="1" s="1"/>
  <c r="S342" i="1"/>
  <c r="W342" i="1" s="1"/>
  <c r="S317" i="1"/>
  <c r="W317" i="1" s="1"/>
  <c r="S206" i="1"/>
  <c r="U206" i="1" s="1"/>
  <c r="S115" i="1"/>
  <c r="U115" i="1" s="1"/>
  <c r="S261" i="1"/>
  <c r="U261" i="1" s="1"/>
  <c r="S240" i="1"/>
  <c r="W240" i="1" s="1"/>
  <c r="S286" i="1"/>
  <c r="W286" i="1" s="1"/>
  <c r="S161" i="1"/>
  <c r="W161" i="1" s="1"/>
  <c r="S281" i="1"/>
  <c r="U281" i="1" s="1"/>
  <c r="S99" i="1"/>
  <c r="W99" i="1" s="1"/>
  <c r="S123" i="1"/>
  <c r="W123" i="1" s="1"/>
  <c r="S216" i="1"/>
  <c r="U216" i="1" s="1"/>
  <c r="S357" i="1"/>
  <c r="U357" i="1" s="1"/>
  <c r="S329" i="1"/>
  <c r="W329" i="1" s="1"/>
  <c r="S83" i="1"/>
  <c r="U83" i="1" s="1"/>
  <c r="S211" i="1"/>
  <c r="U211" i="1" s="1"/>
  <c r="S93" i="1"/>
  <c r="U93" i="1" s="1"/>
  <c r="S133" i="1"/>
  <c r="W133" i="1" s="1"/>
  <c r="S169" i="1"/>
  <c r="U169" i="1" s="1"/>
  <c r="S326" i="1"/>
  <c r="W326" i="1" s="1"/>
  <c r="S339" i="1"/>
  <c r="U339" i="1" s="1"/>
  <c r="S128" i="1"/>
  <c r="W128" i="1" s="1"/>
  <c r="S142" i="1"/>
  <c r="W142" i="1" s="1"/>
  <c r="S26" i="1"/>
  <c r="W26" i="1" s="1"/>
  <c r="S107" i="1"/>
  <c r="W107" i="1" s="1"/>
  <c r="S9" i="1"/>
  <c r="W9" i="1" s="1"/>
  <c r="S278" i="1"/>
  <c r="W278" i="1" s="1"/>
  <c r="S301" i="1"/>
  <c r="U301" i="1" s="1"/>
  <c r="S294" i="1"/>
  <c r="U294" i="1" s="1"/>
  <c r="S7" i="1"/>
  <c r="W7" i="1" s="1"/>
  <c r="S24" i="1"/>
  <c r="W24" i="1" s="1"/>
  <c r="S314" i="1"/>
  <c r="W314" i="1" s="1"/>
  <c r="S185" i="1"/>
  <c r="U185" i="1" s="1"/>
  <c r="S277" i="1"/>
  <c r="W277" i="1" s="1"/>
  <c r="S174" i="1"/>
  <c r="W174" i="1" s="1"/>
  <c r="S51" i="1"/>
  <c r="U51" i="1" s="1"/>
  <c r="S334" i="1"/>
  <c r="U334" i="1" s="1"/>
  <c r="S94" i="1"/>
  <c r="U94" i="1" s="1"/>
  <c r="S122" i="1"/>
  <c r="W122" i="1" s="1"/>
  <c r="S149" i="1"/>
  <c r="W149" i="1" s="1"/>
  <c r="S103" i="1"/>
  <c r="U103" i="1" s="1"/>
  <c r="S293" i="1"/>
  <c r="U293" i="1" s="1"/>
  <c r="S41" i="1"/>
  <c r="U41" i="1" s="1"/>
  <c r="S164" i="1"/>
  <c r="W164" i="1" s="1"/>
  <c r="S88" i="1"/>
  <c r="U88" i="1" s="1"/>
  <c r="S148" i="1"/>
  <c r="U148" i="1" s="1"/>
  <c r="S226" i="1"/>
  <c r="W226" i="1" s="1"/>
  <c r="S110" i="1"/>
  <c r="U110" i="1" s="1"/>
  <c r="S61" i="1"/>
  <c r="U61" i="1" s="1"/>
  <c r="S6" i="1"/>
  <c r="W6" i="1" s="1"/>
  <c r="S131" i="1"/>
  <c r="W131" i="1" s="1"/>
  <c r="S242" i="1"/>
  <c r="W242" i="1" s="1"/>
  <c r="S323" i="1"/>
  <c r="W323" i="1" s="1"/>
  <c r="S181" i="1"/>
  <c r="W181" i="1" s="1"/>
  <c r="S106" i="1"/>
  <c r="W106" i="1" s="1"/>
  <c r="S146" i="1"/>
  <c r="W146" i="1" s="1"/>
  <c r="S80" i="1"/>
  <c r="U80" i="1" s="1"/>
  <c r="S44" i="1"/>
  <c r="U44" i="1" s="1"/>
  <c r="S268" i="1"/>
  <c r="W268" i="1" s="1"/>
  <c r="S247" i="1"/>
  <c r="U247" i="1" s="1"/>
  <c r="S272" i="1"/>
  <c r="U272" i="1" s="1"/>
  <c r="S74" i="1"/>
  <c r="W74" i="1" s="1"/>
  <c r="S21" i="1"/>
  <c r="U21" i="1" s="1"/>
  <c r="S139" i="1"/>
  <c r="W139" i="1" s="1"/>
  <c r="S89" i="1"/>
  <c r="U89" i="1" s="1"/>
  <c r="S182" i="1"/>
  <c r="W182" i="1" s="1"/>
  <c r="S267" i="1"/>
  <c r="U267" i="1" s="1"/>
  <c r="S309" i="1"/>
  <c r="W309" i="1" s="1"/>
  <c r="S92" i="1"/>
  <c r="U92" i="1" s="1"/>
  <c r="S58" i="1"/>
  <c r="W58" i="1" s="1"/>
  <c r="S104" i="1"/>
  <c r="W104" i="1" s="1"/>
  <c r="S78" i="1"/>
  <c r="W78" i="1" s="1"/>
  <c r="S23" i="1"/>
  <c r="W23" i="1" s="1"/>
  <c r="S81" i="1"/>
  <c r="U81" i="1" s="1"/>
  <c r="S354" i="1"/>
  <c r="W354" i="1" s="1"/>
  <c r="S308" i="1"/>
  <c r="W308" i="1" s="1"/>
  <c r="S91" i="1"/>
  <c r="W91" i="1" s="1"/>
  <c r="S109" i="1"/>
  <c r="W109" i="1" s="1"/>
  <c r="S75" i="1"/>
  <c r="W75" i="1" s="1"/>
  <c r="S205" i="1"/>
  <c r="W205" i="1" s="1"/>
  <c r="S29" i="1"/>
  <c r="U29" i="1" s="1"/>
  <c r="S248" i="1"/>
  <c r="U248" i="1" s="1"/>
  <c r="S307" i="1"/>
  <c r="W307" i="1" s="1"/>
  <c r="S188" i="1"/>
  <c r="U188" i="1" s="1"/>
  <c r="S325" i="1"/>
  <c r="U325" i="1" s="1"/>
  <c r="S86" i="1"/>
  <c r="W86" i="1" s="1"/>
  <c r="S327" i="1"/>
  <c r="W327" i="1" s="1"/>
  <c r="S251" i="1"/>
  <c r="W251" i="1" s="1"/>
  <c r="S69" i="1"/>
  <c r="W69" i="1" s="1"/>
  <c r="S243" i="1"/>
  <c r="U243" i="1" s="1"/>
  <c r="S180" i="1"/>
  <c r="W180" i="1" s="1"/>
  <c r="S186" i="1"/>
  <c r="W186" i="1" s="1"/>
  <c r="S19" i="1"/>
  <c r="U19" i="1" s="1"/>
  <c r="S73" i="1"/>
  <c r="U73" i="1" s="1"/>
  <c r="S141" i="1"/>
  <c r="U141" i="1" s="1"/>
  <c r="T219" i="1"/>
  <c r="AI219" i="1"/>
  <c r="AM219" i="1" s="1"/>
  <c r="AQ219" i="1" s="1"/>
  <c r="AC219" i="1"/>
  <c r="AA219" i="1"/>
  <c r="S219" i="1"/>
  <c r="U219" i="1" s="1"/>
  <c r="AR107" i="3" l="1"/>
  <c r="AT107" i="3" s="1"/>
  <c r="AR322" i="3"/>
  <c r="AT322" i="3" s="1"/>
  <c r="AR177" i="3"/>
  <c r="AT177" i="3" s="1"/>
  <c r="AR30" i="3"/>
  <c r="AT30" i="3" s="1"/>
  <c r="R21" i="8" s="1"/>
  <c r="AR247" i="3"/>
  <c r="AR104" i="3"/>
  <c r="AR319" i="3"/>
  <c r="AT319" i="3" s="1"/>
  <c r="AR165" i="3"/>
  <c r="AT165" i="3" s="1"/>
  <c r="AR11" i="3"/>
  <c r="AT11" i="3" s="1"/>
  <c r="AR236" i="3"/>
  <c r="AT236" i="3" s="1"/>
  <c r="AR90" i="3"/>
  <c r="AT90" i="3" s="1"/>
  <c r="AR318" i="3"/>
  <c r="AT318" i="3" s="1"/>
  <c r="AR171" i="3"/>
  <c r="AT171" i="3" s="1"/>
  <c r="AR34" i="3"/>
  <c r="AT34" i="3" s="1"/>
  <c r="AR257" i="3"/>
  <c r="AT257" i="3" s="1"/>
  <c r="AR114" i="3"/>
  <c r="AT114" i="3" s="1"/>
  <c r="K35" i="8" s="1"/>
  <c r="AR340" i="3"/>
  <c r="AR194" i="3"/>
  <c r="AR280" i="3"/>
  <c r="AT280" i="3" s="1"/>
  <c r="AR134" i="3"/>
  <c r="AT134" i="3" s="1"/>
  <c r="AR362" i="3"/>
  <c r="AT362" i="3" s="1"/>
  <c r="AR219" i="3"/>
  <c r="AT219" i="3" s="1"/>
  <c r="AR145" i="3"/>
  <c r="AT145" i="3" s="1"/>
  <c r="AR360" i="3"/>
  <c r="AT360" i="3" s="1"/>
  <c r="AR216" i="3"/>
  <c r="AT216" i="3" s="1"/>
  <c r="AR72" i="3"/>
  <c r="AT72" i="3" s="1"/>
  <c r="D15" i="8" s="1"/>
  <c r="AR239" i="3"/>
  <c r="AT239" i="3" s="1"/>
  <c r="AR96" i="3"/>
  <c r="AT96" i="3" s="1"/>
  <c r="K19" i="8" s="1"/>
  <c r="AR311" i="3"/>
  <c r="AR167" i="3"/>
  <c r="AT167" i="3" s="1"/>
  <c r="AR21" i="3"/>
  <c r="AR237" i="3"/>
  <c r="AT237" i="3" s="1"/>
  <c r="Y7" i="8" s="1"/>
  <c r="AR93" i="3"/>
  <c r="AT93" i="3" s="1"/>
  <c r="AR151" i="3"/>
  <c r="AT151" i="3" s="1"/>
  <c r="AR222" i="3"/>
  <c r="AT222" i="3" s="1"/>
  <c r="AR77" i="3"/>
  <c r="AT77" i="3" s="1"/>
  <c r="AR306" i="3"/>
  <c r="AT306" i="3" s="1"/>
  <c r="AR162" i="3"/>
  <c r="AT162" i="3" s="1"/>
  <c r="AR17" i="3"/>
  <c r="AT17" i="3" s="1"/>
  <c r="Y9" i="8" s="1"/>
  <c r="AR245" i="3"/>
  <c r="AT245" i="3" s="1"/>
  <c r="AR98" i="3"/>
  <c r="AR328" i="3"/>
  <c r="AR185" i="3"/>
  <c r="AT185" i="3" s="1"/>
  <c r="AR267" i="3"/>
  <c r="AT267" i="3" s="1"/>
  <c r="AR122" i="3"/>
  <c r="AT122" i="3" s="1"/>
  <c r="AR350" i="3"/>
  <c r="AT350" i="3" s="1"/>
  <c r="AR207" i="3"/>
  <c r="AT207" i="3" s="1"/>
  <c r="AR277" i="3"/>
  <c r="AT277" i="3" s="1"/>
  <c r="AR133" i="3"/>
  <c r="AR348" i="3"/>
  <c r="AT348" i="3" s="1"/>
  <c r="AR204" i="3"/>
  <c r="AT204" i="3" s="1"/>
  <c r="AR60" i="3"/>
  <c r="AT60" i="3" s="1"/>
  <c r="AR82" i="3"/>
  <c r="AR298" i="3"/>
  <c r="AR155" i="3"/>
  <c r="AT155" i="3" s="1"/>
  <c r="AR225" i="3"/>
  <c r="AT225" i="3" s="1"/>
  <c r="AR80" i="3"/>
  <c r="AT80" i="3" s="1"/>
  <c r="AR297" i="3"/>
  <c r="AT297" i="3" s="1"/>
  <c r="AR143" i="3"/>
  <c r="AT143" i="3" s="1"/>
  <c r="AR355" i="3"/>
  <c r="AT355" i="3" s="1"/>
  <c r="AR211" i="3"/>
  <c r="AR294" i="3"/>
  <c r="AT294" i="3" s="1"/>
  <c r="AR8" i="3"/>
  <c r="AT8" i="3" s="1"/>
  <c r="Y25" i="8" s="1"/>
  <c r="AR233" i="3"/>
  <c r="AT233" i="3" s="1"/>
  <c r="AR92" i="3"/>
  <c r="AR316" i="3"/>
  <c r="AT316" i="3" s="1"/>
  <c r="AR172" i="3"/>
  <c r="AT172" i="3" s="1"/>
  <c r="AR28" i="3"/>
  <c r="AT28" i="3" s="1"/>
  <c r="R17" i="8" s="1"/>
  <c r="AR338" i="3"/>
  <c r="AT338" i="3" s="1"/>
  <c r="AR193" i="3"/>
  <c r="AT193" i="3" s="1"/>
  <c r="AR265" i="3"/>
  <c r="AT265" i="3" s="1"/>
  <c r="AR120" i="3"/>
  <c r="AT120" i="3" s="1"/>
  <c r="AR336" i="3"/>
  <c r="AR45" i="3"/>
  <c r="AT45" i="3" s="1"/>
  <c r="AR7" i="3"/>
  <c r="AT7" i="3" s="1"/>
  <c r="R33" i="8" s="1"/>
  <c r="AR263" i="3"/>
  <c r="AT263" i="3" s="1"/>
  <c r="AR118" i="3"/>
  <c r="AT118" i="3" s="1"/>
  <c r="AR334" i="3"/>
  <c r="AT334" i="3" s="1"/>
  <c r="AR190" i="3"/>
  <c r="AT190" i="3" s="1"/>
  <c r="AR42" i="3"/>
  <c r="AT42" i="3" s="1"/>
  <c r="Y31" i="8" s="1"/>
  <c r="AR261" i="3"/>
  <c r="AT261" i="3" s="1"/>
  <c r="AR119" i="3"/>
  <c r="AT119" i="3" s="1"/>
  <c r="AR332" i="3"/>
  <c r="AT332" i="3" s="1"/>
  <c r="AR176" i="3"/>
  <c r="AT176" i="3" s="1"/>
  <c r="AR18" i="3"/>
  <c r="AT18" i="3" s="1"/>
  <c r="AR249" i="3"/>
  <c r="AT249" i="3" s="1"/>
  <c r="AR103" i="3"/>
  <c r="AT103" i="3" s="1"/>
  <c r="AR329" i="3"/>
  <c r="AT329" i="3" s="1"/>
  <c r="AR186" i="3"/>
  <c r="AR46" i="3"/>
  <c r="AT46" i="3" s="1"/>
  <c r="AR269" i="3"/>
  <c r="AT269" i="3" s="1"/>
  <c r="AR126" i="3"/>
  <c r="AT126" i="3" s="1"/>
  <c r="AR352" i="3"/>
  <c r="AT352" i="3" s="1"/>
  <c r="AR206" i="3"/>
  <c r="AT206" i="3" s="1"/>
  <c r="AR64" i="3"/>
  <c r="AT64" i="3" s="1"/>
  <c r="AR291" i="3"/>
  <c r="AT291" i="3" s="1"/>
  <c r="AR148" i="3"/>
  <c r="AT148" i="3" s="1"/>
  <c r="AR3" i="3"/>
  <c r="AT3" i="3" s="1"/>
  <c r="Y17" i="8" s="1"/>
  <c r="AR230" i="3"/>
  <c r="AT230" i="3" s="1"/>
  <c r="AR86" i="3"/>
  <c r="AT86" i="3" s="1"/>
  <c r="AR301" i="3"/>
  <c r="AT301" i="3" s="1"/>
  <c r="AR156" i="3"/>
  <c r="AT156" i="3" s="1"/>
  <c r="AR16" i="3"/>
  <c r="AT16" i="3" s="1"/>
  <c r="AR228" i="3"/>
  <c r="AT228" i="3" s="1"/>
  <c r="AR83" i="3"/>
  <c r="AT83" i="3" s="1"/>
  <c r="AR359" i="3"/>
  <c r="AT359" i="3" s="1"/>
  <c r="AR213" i="3"/>
  <c r="AT213" i="3" s="1"/>
  <c r="AR69" i="3"/>
  <c r="AT69" i="3" s="1"/>
  <c r="AR287" i="3"/>
  <c r="AT287" i="3" s="1"/>
  <c r="AR141" i="3"/>
  <c r="AT141" i="3" s="1"/>
  <c r="AR357" i="3"/>
  <c r="AT357" i="3" s="1"/>
  <c r="AR214" i="3"/>
  <c r="AT214" i="3" s="1"/>
  <c r="AR73" i="3"/>
  <c r="AR283" i="3"/>
  <c r="AT283" i="3" s="1"/>
  <c r="AR129" i="3"/>
  <c r="AT129" i="3" s="1"/>
  <c r="AR343" i="3"/>
  <c r="AT343" i="3" s="1"/>
  <c r="AR198" i="3"/>
  <c r="AT198" i="3" s="1"/>
  <c r="AR53" i="3"/>
  <c r="AT53" i="3" s="1"/>
  <c r="AR282" i="3"/>
  <c r="AT282" i="3" s="1"/>
  <c r="AR139" i="3"/>
  <c r="AT139" i="3" s="1"/>
  <c r="AR2" i="3"/>
  <c r="AT2" i="3" s="1"/>
  <c r="R5" i="8" s="1"/>
  <c r="AR221" i="3"/>
  <c r="AT221" i="3" s="1"/>
  <c r="AR79" i="3"/>
  <c r="AT79" i="3" s="1"/>
  <c r="AR305" i="3"/>
  <c r="AT305" i="3" s="1"/>
  <c r="K7" i="8" s="1"/>
  <c r="AR160" i="3"/>
  <c r="AT160" i="3" s="1"/>
  <c r="AR15" i="3"/>
  <c r="AT15" i="3" s="1"/>
  <c r="AR242" i="3"/>
  <c r="AT242" i="3" s="1"/>
  <c r="AR99" i="3"/>
  <c r="AT99" i="3" s="1"/>
  <c r="AR326" i="3"/>
  <c r="AT326" i="3" s="1"/>
  <c r="AR182" i="3"/>
  <c r="AT182" i="3" s="1"/>
  <c r="AR35" i="3"/>
  <c r="AT35" i="3" s="1"/>
  <c r="AR255" i="3"/>
  <c r="AT255" i="3" s="1"/>
  <c r="AR109" i="3"/>
  <c r="AT109" i="3" s="1"/>
  <c r="AR324" i="3"/>
  <c r="AT324" i="3" s="1"/>
  <c r="AR180" i="3"/>
  <c r="AT180" i="3" s="1"/>
  <c r="AR33" i="3"/>
  <c r="AT33" i="3" s="1"/>
  <c r="K25" i="8" s="1"/>
  <c r="AR43" i="3"/>
  <c r="AR347" i="3"/>
  <c r="AT347" i="3" s="1"/>
  <c r="AR203" i="3"/>
  <c r="AT203" i="3" s="1"/>
  <c r="AR58" i="3"/>
  <c r="AT58" i="3" s="1"/>
  <c r="AR274" i="3"/>
  <c r="AT274" i="3" s="1"/>
  <c r="AR130" i="3"/>
  <c r="AT130" i="3" s="1"/>
  <c r="AR345" i="3"/>
  <c r="AT345" i="3" s="1"/>
  <c r="AR201" i="3"/>
  <c r="AT201" i="3" s="1"/>
  <c r="AR61" i="3"/>
  <c r="AT61" i="3" s="1"/>
  <c r="AR272" i="3"/>
  <c r="AT272" i="3" s="1"/>
  <c r="AR116" i="3"/>
  <c r="AT116" i="3" s="1"/>
  <c r="AR331" i="3"/>
  <c r="AT331" i="3" s="1"/>
  <c r="AR187" i="3"/>
  <c r="AR40" i="3"/>
  <c r="AR270" i="3"/>
  <c r="AT270" i="3" s="1"/>
  <c r="AR127" i="3"/>
  <c r="AT127" i="3" s="1"/>
  <c r="AR353" i="3"/>
  <c r="AT353" i="3" s="1"/>
  <c r="AR209" i="3"/>
  <c r="AT209" i="3" s="1"/>
  <c r="AR66" i="3"/>
  <c r="AT66" i="3" s="1"/>
  <c r="AR292" i="3"/>
  <c r="AT292" i="3" s="1"/>
  <c r="AR149" i="3"/>
  <c r="AT149" i="3" s="1"/>
  <c r="AR6" i="3"/>
  <c r="AT6" i="3" s="1"/>
  <c r="AR232" i="3"/>
  <c r="AT232" i="3" s="1"/>
  <c r="AR84" i="3"/>
  <c r="AT84" i="3" s="1"/>
  <c r="AR315" i="3"/>
  <c r="AT315" i="3" s="1"/>
  <c r="AR168" i="3"/>
  <c r="AT168" i="3" s="1"/>
  <c r="AR25" i="3"/>
  <c r="AT25" i="3" s="1"/>
  <c r="R11" i="8" s="1"/>
  <c r="AR240" i="3"/>
  <c r="AT240" i="3" s="1"/>
  <c r="AR97" i="3"/>
  <c r="AT97" i="3" s="1"/>
  <c r="K27" i="8" s="1"/>
  <c r="AR312" i="3"/>
  <c r="AT312" i="3" s="1"/>
  <c r="AR170" i="3"/>
  <c r="AT170" i="3" s="1"/>
  <c r="AR26" i="3"/>
  <c r="AT26" i="3" s="1"/>
  <c r="K21" i="8" s="1"/>
  <c r="AR152" i="3"/>
  <c r="AT152" i="3" s="1"/>
  <c r="AR335" i="3"/>
  <c r="AT335" i="3" s="1"/>
  <c r="AR191" i="3"/>
  <c r="AT191" i="3" s="1"/>
  <c r="AR47" i="3"/>
  <c r="AT47" i="3" s="1"/>
  <c r="AR262" i="3"/>
  <c r="AT262" i="3" s="1"/>
  <c r="AR117" i="3"/>
  <c r="AT117" i="3" s="1"/>
  <c r="R27" i="8" s="1"/>
  <c r="AR333" i="3"/>
  <c r="AT333" i="3" s="1"/>
  <c r="AR189" i="3"/>
  <c r="AT189" i="3" s="1"/>
  <c r="AR44" i="3"/>
  <c r="AT44" i="3" s="1"/>
  <c r="K31" i="8" s="1"/>
  <c r="AR260" i="3"/>
  <c r="AT260" i="3" s="1"/>
  <c r="AR105" i="3"/>
  <c r="AT105" i="3" s="1"/>
  <c r="AR320" i="3"/>
  <c r="AT320" i="3" s="1"/>
  <c r="AR175" i="3"/>
  <c r="AT175" i="3" s="1"/>
  <c r="AR31" i="3"/>
  <c r="AT31" i="3" s="1"/>
  <c r="AR258" i="3"/>
  <c r="AT258" i="3" s="1"/>
  <c r="AR112" i="3"/>
  <c r="AT112" i="3" s="1"/>
  <c r="AR341" i="3"/>
  <c r="AT341" i="3" s="1"/>
  <c r="AR196" i="3"/>
  <c r="AT196" i="3" s="1"/>
  <c r="AR54" i="3"/>
  <c r="AT54" i="3" s="1"/>
  <c r="AR278" i="3"/>
  <c r="AT278" i="3" s="1"/>
  <c r="AR135" i="3"/>
  <c r="AT135" i="3" s="1"/>
  <c r="AR363" i="3"/>
  <c r="AT363" i="3" s="1"/>
  <c r="AR218" i="3"/>
  <c r="AT218" i="3" s="1"/>
  <c r="AR76" i="3"/>
  <c r="AT76" i="3" s="1"/>
  <c r="AR303" i="3"/>
  <c r="AT303" i="3" s="1"/>
  <c r="AR158" i="3"/>
  <c r="AT158" i="3" s="1"/>
  <c r="AR14" i="3"/>
  <c r="AT14" i="3" s="1"/>
  <c r="R25" i="8" s="1"/>
  <c r="AR229" i="3"/>
  <c r="AT229" i="3" s="1"/>
  <c r="AR87" i="3"/>
  <c r="AT87" i="3" s="1"/>
  <c r="AR300" i="3"/>
  <c r="AT300" i="3" s="1"/>
  <c r="AR157" i="3"/>
  <c r="AT157" i="3" s="1"/>
  <c r="AR12" i="3"/>
  <c r="AT12" i="3" s="1"/>
  <c r="AR74" i="3"/>
  <c r="AT74" i="3" s="1"/>
  <c r="K15" i="8" s="1"/>
  <c r="AR308" i="3"/>
  <c r="AT308" i="3" s="1"/>
  <c r="AR59" i="3"/>
  <c r="AT59" i="3" s="1"/>
  <c r="AR50" i="3"/>
  <c r="AT50" i="3" s="1"/>
  <c r="AR323" i="3"/>
  <c r="AT323" i="3" s="1"/>
  <c r="AR179" i="3"/>
  <c r="AT179" i="3" s="1"/>
  <c r="AR32" i="3"/>
  <c r="AT32" i="3" s="1"/>
  <c r="Y29" i="8" s="1"/>
  <c r="AR250" i="3"/>
  <c r="AT250" i="3" s="1"/>
  <c r="AR106" i="3"/>
  <c r="AT106" i="3" s="1"/>
  <c r="AR321" i="3"/>
  <c r="AT321" i="3" s="1"/>
  <c r="AR178" i="3"/>
  <c r="AT178" i="3" s="1"/>
  <c r="AR41" i="3"/>
  <c r="AT41" i="3" s="1"/>
  <c r="R9" i="8" s="1"/>
  <c r="AR248" i="3"/>
  <c r="AT248" i="3" s="1"/>
  <c r="AR91" i="3"/>
  <c r="AT91" i="3" s="1"/>
  <c r="AR307" i="3"/>
  <c r="AT307" i="3" s="1"/>
  <c r="AR164" i="3"/>
  <c r="AT164" i="3" s="1"/>
  <c r="AR20" i="3"/>
  <c r="AT20" i="3" s="1"/>
  <c r="K13" i="8" s="1"/>
  <c r="AR246" i="3"/>
  <c r="AT246" i="3" s="1"/>
  <c r="AR100" i="3"/>
  <c r="AT100" i="3" s="1"/>
  <c r="AR330" i="3"/>
  <c r="AT330" i="3" s="1"/>
  <c r="AR184" i="3"/>
  <c r="AT184" i="3" s="1"/>
  <c r="AR37" i="3"/>
  <c r="AT37" i="3" s="1"/>
  <c r="Y11" i="8" s="1"/>
  <c r="AR268" i="3"/>
  <c r="AT268" i="3" s="1"/>
  <c r="AR125" i="3"/>
  <c r="AT125" i="3" s="1"/>
  <c r="AR351" i="3"/>
  <c r="AT351" i="3" s="1"/>
  <c r="AR208" i="3"/>
  <c r="AT208" i="3" s="1"/>
  <c r="AR62" i="3"/>
  <c r="AT62" i="3" s="1"/>
  <c r="Y15" i="8" s="1"/>
  <c r="AR290" i="3"/>
  <c r="AT290" i="3" s="1"/>
  <c r="AR144" i="3"/>
  <c r="AT144" i="3" s="1"/>
  <c r="AR361" i="3"/>
  <c r="AT361" i="3" s="1"/>
  <c r="AR217" i="3"/>
  <c r="AT217" i="3" s="1"/>
  <c r="AR71" i="3"/>
  <c r="AT71" i="3" s="1"/>
  <c r="AR289" i="3"/>
  <c r="AT289" i="3" s="1"/>
  <c r="AR146" i="3"/>
  <c r="AT146" i="3" s="1"/>
  <c r="AR188" i="3"/>
  <c r="AT188" i="3" s="1"/>
  <c r="AR192" i="3"/>
  <c r="AT192" i="3" s="1"/>
  <c r="AR310" i="3"/>
  <c r="AT310" i="3" s="1"/>
  <c r="AR166" i="3"/>
  <c r="AT166" i="3" s="1"/>
  <c r="AR23" i="3"/>
  <c r="AT23" i="3" s="1"/>
  <c r="AR238" i="3"/>
  <c r="AT238" i="3" s="1"/>
  <c r="AR94" i="3"/>
  <c r="AT94" i="3" s="1"/>
  <c r="AR309" i="3"/>
  <c r="AT309" i="3" s="1"/>
  <c r="AR163" i="3"/>
  <c r="AT163" i="3" s="1"/>
  <c r="AR22" i="3"/>
  <c r="AT22" i="3" s="1"/>
  <c r="AR235" i="3"/>
  <c r="AT235" i="3" s="1"/>
  <c r="AR68" i="3"/>
  <c r="AT68" i="3" s="1"/>
  <c r="AR295" i="3"/>
  <c r="AT295" i="3" s="1"/>
  <c r="AR150" i="3"/>
  <c r="AT150" i="3" s="1"/>
  <c r="AR5" i="3"/>
  <c r="AT5" i="3" s="1"/>
  <c r="Y33" i="8" s="1"/>
  <c r="AR234" i="3"/>
  <c r="AT234" i="3" s="1"/>
  <c r="AR88" i="3"/>
  <c r="AT88" i="3" s="1"/>
  <c r="AR317" i="3"/>
  <c r="AT317" i="3" s="1"/>
  <c r="AR173" i="3"/>
  <c r="AT173" i="3" s="1"/>
  <c r="AR36" i="3"/>
  <c r="AT36" i="3" s="1"/>
  <c r="AR256" i="3"/>
  <c r="AT256" i="3" s="1"/>
  <c r="AR110" i="3"/>
  <c r="AT110" i="3" s="1"/>
  <c r="AR339" i="3"/>
  <c r="AT339" i="3" s="1"/>
  <c r="AR195" i="3"/>
  <c r="AT195" i="3" s="1"/>
  <c r="AR51" i="3"/>
  <c r="AT51" i="3" s="1"/>
  <c r="AR279" i="3"/>
  <c r="AT279" i="3" s="1"/>
  <c r="AR136" i="3"/>
  <c r="AT136" i="3" s="1"/>
  <c r="AR349" i="3"/>
  <c r="AT349" i="3" s="1"/>
  <c r="AR205" i="3"/>
  <c r="AT205" i="3" s="1"/>
  <c r="AR63" i="3"/>
  <c r="AT63" i="3" s="1"/>
  <c r="Y19" i="8" s="1"/>
  <c r="AR276" i="3"/>
  <c r="AT276" i="3" s="1"/>
  <c r="AR132" i="3"/>
  <c r="AT132" i="3" s="1"/>
  <c r="AR227" i="3"/>
  <c r="AT227" i="3" s="1"/>
  <c r="AR254" i="3"/>
  <c r="AT254" i="3" s="1"/>
  <c r="AR299" i="3"/>
  <c r="AT299" i="3" s="1"/>
  <c r="AR154" i="3"/>
  <c r="AT154" i="3" s="1"/>
  <c r="AR9" i="3"/>
  <c r="AT9" i="3" s="1"/>
  <c r="Y5" i="8" s="1"/>
  <c r="AR226" i="3"/>
  <c r="AT226" i="3" s="1"/>
  <c r="AR85" i="3"/>
  <c r="AT85" i="3" s="1"/>
  <c r="AR296" i="3"/>
  <c r="AT296" i="3" s="1"/>
  <c r="AR153" i="3"/>
  <c r="AT153" i="3" s="1"/>
  <c r="AR10" i="3"/>
  <c r="AT10" i="3" s="1"/>
  <c r="K33" i="8" s="1"/>
  <c r="AR224" i="3"/>
  <c r="AT224" i="3" s="1"/>
  <c r="AR56" i="3"/>
  <c r="AT56" i="3" s="1"/>
  <c r="AR285" i="3"/>
  <c r="AR138" i="3"/>
  <c r="AT138" i="3" s="1"/>
  <c r="AR78" i="3"/>
  <c r="AR223" i="3"/>
  <c r="AT223" i="3" s="1"/>
  <c r="AR81" i="3"/>
  <c r="AT81" i="3" s="1"/>
  <c r="AR304" i="3"/>
  <c r="AT304" i="3" s="1"/>
  <c r="AR161" i="3"/>
  <c r="AT161" i="3" s="1"/>
  <c r="AR19" i="3"/>
  <c r="AT19" i="3" s="1"/>
  <c r="AR244" i="3"/>
  <c r="AT244" i="3" s="1"/>
  <c r="AR102" i="3"/>
  <c r="AT102" i="3" s="1"/>
  <c r="AR327" i="3"/>
  <c r="AT327" i="3" s="1"/>
  <c r="AR183" i="3"/>
  <c r="AT183" i="3" s="1"/>
  <c r="R7" i="8" s="1"/>
  <c r="AR39" i="3"/>
  <c r="AT39" i="3" s="1"/>
  <c r="AR266" i="3"/>
  <c r="AT266" i="3" s="1"/>
  <c r="AR123" i="3"/>
  <c r="AT123" i="3" s="1"/>
  <c r="AR337" i="3"/>
  <c r="AT337" i="3" s="1"/>
  <c r="AR197" i="3"/>
  <c r="AT197" i="3" s="1"/>
  <c r="AR49" i="3"/>
  <c r="AT49" i="3" s="1"/>
  <c r="AR264" i="3"/>
  <c r="AT264" i="3" s="1"/>
  <c r="AR121" i="3"/>
  <c r="AT121" i="3" s="1"/>
  <c r="AR251" i="3"/>
  <c r="AT251" i="3" s="1"/>
  <c r="AR67" i="3"/>
  <c r="AT67" i="3" s="1"/>
  <c r="AR113" i="3"/>
  <c r="AT113" i="3" s="1"/>
  <c r="AR288" i="3"/>
  <c r="AT288" i="3" s="1"/>
  <c r="AR142" i="3"/>
  <c r="AT142" i="3" s="1"/>
  <c r="AR358" i="3"/>
  <c r="AT358" i="3" s="1"/>
  <c r="AR215" i="3"/>
  <c r="AT215" i="3" s="1"/>
  <c r="AR70" i="3"/>
  <c r="AT70" i="3" s="1"/>
  <c r="R15" i="8" s="1"/>
  <c r="AR284" i="3"/>
  <c r="AT284" i="3" s="1"/>
  <c r="AR140" i="3"/>
  <c r="AT140" i="3" s="1"/>
  <c r="AR356" i="3"/>
  <c r="AT356" i="3" s="1"/>
  <c r="AR212" i="3"/>
  <c r="AT212" i="3" s="1"/>
  <c r="AR48" i="3"/>
  <c r="AT48" i="3" s="1"/>
  <c r="R31" i="8" s="1"/>
  <c r="AR271" i="3"/>
  <c r="AT271" i="3" s="1"/>
  <c r="AR124" i="3"/>
  <c r="AT124" i="3" s="1"/>
  <c r="AR354" i="3"/>
  <c r="AT354" i="3" s="1"/>
  <c r="AR210" i="3"/>
  <c r="AT210" i="3" s="1"/>
  <c r="AR65" i="3"/>
  <c r="AT65" i="3" s="1"/>
  <c r="R19" i="8" s="1"/>
  <c r="AR293" i="3"/>
  <c r="AR147" i="3"/>
  <c r="AT147" i="3" s="1"/>
  <c r="AR4" i="3"/>
  <c r="AT4" i="3" s="1"/>
  <c r="AR231" i="3"/>
  <c r="AT231" i="3" s="1"/>
  <c r="AR89" i="3"/>
  <c r="AT89" i="3" s="1"/>
  <c r="AR313" i="3"/>
  <c r="AT313" i="3" s="1"/>
  <c r="AR174" i="3"/>
  <c r="AT174" i="3" s="1"/>
  <c r="AR27" i="3"/>
  <c r="AT27" i="3" s="1"/>
  <c r="R13" i="8" s="1"/>
  <c r="AR253" i="3"/>
  <c r="AT253" i="3" s="1"/>
  <c r="AR108" i="3"/>
  <c r="AT108" i="3" s="1"/>
  <c r="AR325" i="3"/>
  <c r="AT325" i="3" s="1"/>
  <c r="AR181" i="3"/>
  <c r="AT181" i="3" s="1"/>
  <c r="AR38" i="3"/>
  <c r="AT38" i="3" s="1"/>
  <c r="K29" i="8" s="1"/>
  <c r="AR252" i="3"/>
  <c r="AT252" i="3" s="1"/>
  <c r="AR111" i="3"/>
  <c r="AT111" i="3" s="1"/>
  <c r="Y27" i="8" s="1"/>
  <c r="AR52" i="3"/>
  <c r="AT52" i="3" s="1"/>
  <c r="AR275" i="3"/>
  <c r="AT275" i="3" s="1"/>
  <c r="AR131" i="3"/>
  <c r="AT131" i="3" s="1"/>
  <c r="AR346" i="3"/>
  <c r="AT346" i="3" s="1"/>
  <c r="AR202" i="3"/>
  <c r="AT202" i="3" s="1"/>
  <c r="AR57" i="3"/>
  <c r="AT57" i="3" s="1"/>
  <c r="Y23" i="8" s="1"/>
  <c r="AR273" i="3"/>
  <c r="AT273" i="3" s="1"/>
  <c r="AR128" i="3"/>
  <c r="AT128" i="3" s="1"/>
  <c r="AR344" i="3"/>
  <c r="AT344" i="3" s="1"/>
  <c r="AR200" i="3"/>
  <c r="AT200" i="3" s="1"/>
  <c r="AR29" i="3"/>
  <c r="AT29" i="3" s="1"/>
  <c r="Y21" i="8" s="1"/>
  <c r="AR259" i="3"/>
  <c r="AT259" i="3" s="1"/>
  <c r="AR115" i="3"/>
  <c r="AT115" i="3" s="1"/>
  <c r="AR342" i="3"/>
  <c r="AT342" i="3" s="1"/>
  <c r="AR199" i="3"/>
  <c r="AT199" i="3" s="1"/>
  <c r="AR55" i="3"/>
  <c r="AT55" i="3" s="1"/>
  <c r="AR281" i="3"/>
  <c r="AT281" i="3" s="1"/>
  <c r="AR137" i="3"/>
  <c r="AT137" i="3" s="1"/>
  <c r="AR364" i="3"/>
  <c r="AT364" i="3" s="1"/>
  <c r="AR220" i="3"/>
  <c r="AT220" i="3" s="1"/>
  <c r="AR75" i="3"/>
  <c r="AT75" i="3" s="1"/>
  <c r="AR302" i="3"/>
  <c r="AT302" i="3" s="1"/>
  <c r="AR159" i="3"/>
  <c r="AT159" i="3" s="1"/>
  <c r="AR13" i="3"/>
  <c r="AT13" i="3" s="1"/>
  <c r="K17" i="8" s="1"/>
  <c r="AR243" i="3"/>
  <c r="AT243" i="3" s="1"/>
  <c r="AR101" i="3"/>
  <c r="AT101" i="3" s="1"/>
  <c r="R35" i="8" s="1"/>
  <c r="AR314" i="3"/>
  <c r="AT314" i="3" s="1"/>
  <c r="AR169" i="3"/>
  <c r="AT169" i="3" s="1"/>
  <c r="AR24" i="3"/>
  <c r="AT24" i="3" s="1"/>
  <c r="R29" i="8" s="1"/>
  <c r="AR241" i="3"/>
  <c r="AT241" i="3" s="1"/>
  <c r="AR95" i="3"/>
  <c r="AT95" i="3" s="1"/>
  <c r="AT285" i="3"/>
  <c r="AT340" i="3"/>
  <c r="AT92" i="3"/>
  <c r="AT40" i="3"/>
  <c r="AT286" i="3"/>
  <c r="AT21" i="3"/>
  <c r="Y13" i="8" s="1"/>
  <c r="AT187" i="3"/>
  <c r="AT298" i="3"/>
  <c r="AT211" i="3"/>
  <c r="AT293" i="3"/>
  <c r="AT133" i="3"/>
  <c r="AT73" i="3"/>
  <c r="R23" i="8" s="1"/>
  <c r="AT194" i="3"/>
  <c r="AT247" i="3"/>
  <c r="AT43" i="3"/>
  <c r="K23" i="8" s="1"/>
  <c r="AT98" i="3"/>
  <c r="AT186" i="3"/>
  <c r="Y35" i="8" s="1"/>
  <c r="AT311" i="3"/>
  <c r="AT78" i="3"/>
  <c r="AT328" i="3"/>
  <c r="AT104" i="3"/>
  <c r="AT336" i="3"/>
  <c r="AT82" i="3"/>
  <c r="AF229" i="1"/>
  <c r="AF141" i="1"/>
  <c r="AK141" i="1" s="1"/>
  <c r="AL141" i="1" s="1"/>
  <c r="AF307" i="1"/>
  <c r="AK307" i="1" s="1"/>
  <c r="AL307" i="1" s="1"/>
  <c r="AF104" i="1"/>
  <c r="AK104" i="1" s="1"/>
  <c r="AF268" i="1"/>
  <c r="AK268" i="1" s="1"/>
  <c r="AF226" i="1"/>
  <c r="AK226" i="1" s="1"/>
  <c r="AL226" i="1" s="1"/>
  <c r="AF174" i="1"/>
  <c r="AK174" i="1" s="1"/>
  <c r="AF142" i="1"/>
  <c r="AK142" i="1" s="1"/>
  <c r="AL142" i="1" s="1"/>
  <c r="AF123" i="1"/>
  <c r="AK123" i="1" s="1"/>
  <c r="AL123" i="1" s="1"/>
  <c r="AF100" i="1"/>
  <c r="AK100" i="1" s="1"/>
  <c r="AL100" i="1" s="1"/>
  <c r="AF59" i="1"/>
  <c r="AK59" i="1" s="1"/>
  <c r="AL59" i="1" s="1"/>
  <c r="AF238" i="1"/>
  <c r="AK238" i="1" s="1"/>
  <c r="AL238" i="1" s="1"/>
  <c r="AF70" i="1"/>
  <c r="AK70" i="1" s="1"/>
  <c r="AL70" i="1" s="1"/>
  <c r="AF167" i="1"/>
  <c r="AK167" i="1" s="1"/>
  <c r="AF255" i="1"/>
  <c r="AK255" i="1" s="1"/>
  <c r="AL255" i="1" s="1"/>
  <c r="AF210" i="1"/>
  <c r="AK210" i="1" s="1"/>
  <c r="AL210" i="1" s="1"/>
  <c r="AF96" i="1"/>
  <c r="AK96" i="1" s="1"/>
  <c r="AF62" i="1"/>
  <c r="AK62" i="1" s="1"/>
  <c r="AL62" i="1" s="1"/>
  <c r="AF254" i="1"/>
  <c r="AK254" i="1" s="1"/>
  <c r="AF137" i="1"/>
  <c r="AK137" i="1" s="1"/>
  <c r="AL137" i="1" s="1"/>
  <c r="AF116" i="1"/>
  <c r="AK116" i="1" s="1"/>
  <c r="AL116" i="1" s="1"/>
  <c r="AF37" i="1"/>
  <c r="AK37" i="1" s="1"/>
  <c r="AL37" i="1" s="1"/>
  <c r="AF311" i="1"/>
  <c r="AK311" i="1" s="1"/>
  <c r="AL311" i="1" s="1"/>
  <c r="AF168" i="1"/>
  <c r="AK168" i="1" s="1"/>
  <c r="AL168" i="1" s="1"/>
  <c r="AF72" i="1"/>
  <c r="AK72" i="1" s="1"/>
  <c r="AL72" i="1" s="1"/>
  <c r="AF118" i="1"/>
  <c r="AK118" i="1" s="1"/>
  <c r="AL118" i="1" s="1"/>
  <c r="AF13" i="1"/>
  <c r="AK13" i="1" s="1"/>
  <c r="AF285" i="1"/>
  <c r="AK285" i="1" s="1"/>
  <c r="AF121" i="1"/>
  <c r="AK121" i="1" s="1"/>
  <c r="AF291" i="1"/>
  <c r="AK291" i="1" s="1"/>
  <c r="AL291" i="1" s="1"/>
  <c r="AF289" i="1"/>
  <c r="AK289" i="1" s="1"/>
  <c r="AF117" i="1"/>
  <c r="AK117" i="1" s="1"/>
  <c r="AL117" i="1" s="1"/>
  <c r="AF19" i="1"/>
  <c r="AK19" i="1" s="1"/>
  <c r="AL19" i="1" s="1"/>
  <c r="AF29" i="1"/>
  <c r="AK29" i="1" s="1"/>
  <c r="AL29" i="1" s="1"/>
  <c r="AF92" i="1"/>
  <c r="AK92" i="1" s="1"/>
  <c r="AL92" i="1" s="1"/>
  <c r="AF80" i="1"/>
  <c r="AK80" i="1" s="1"/>
  <c r="AL80" i="1" s="1"/>
  <c r="AF88" i="1"/>
  <c r="AK88" i="1" s="1"/>
  <c r="AL88" i="1" s="1"/>
  <c r="AF185" i="1"/>
  <c r="AK185" i="1" s="1"/>
  <c r="AL185" i="1" s="1"/>
  <c r="AF339" i="1"/>
  <c r="AK339" i="1" s="1"/>
  <c r="AL339" i="1" s="1"/>
  <c r="AF281" i="1"/>
  <c r="AK281" i="1" s="1"/>
  <c r="AF241" i="1"/>
  <c r="AK241" i="1" s="1"/>
  <c r="AF10" i="1"/>
  <c r="AK10" i="1" s="1"/>
  <c r="AL10" i="1" s="1"/>
  <c r="AF162" i="1"/>
  <c r="AK162" i="1" s="1"/>
  <c r="AL162" i="1" s="1"/>
  <c r="AF57" i="1"/>
  <c r="AK57" i="1" s="1"/>
  <c r="AL57" i="1" s="1"/>
  <c r="AF165" i="1"/>
  <c r="AK165" i="1" s="1"/>
  <c r="AL165" i="1" s="1"/>
  <c r="AF282" i="1"/>
  <c r="AK282" i="1" s="1"/>
  <c r="AL282" i="1" s="1"/>
  <c r="AF296" i="1"/>
  <c r="AK296" i="1" s="1"/>
  <c r="AL296" i="1" s="1"/>
  <c r="AF347" i="1"/>
  <c r="AK347" i="1" s="1"/>
  <c r="AL347" i="1" s="1"/>
  <c r="AF34" i="1"/>
  <c r="AK34" i="1" s="1"/>
  <c r="AF288" i="1"/>
  <c r="AK288" i="1" s="1"/>
  <c r="AF338" i="1"/>
  <c r="AK338" i="1" s="1"/>
  <c r="AL338" i="1" s="1"/>
  <c r="AF12" i="1"/>
  <c r="AK12" i="1" s="1"/>
  <c r="AL12" i="1" s="1"/>
  <c r="AF299" i="1"/>
  <c r="AK299" i="1" s="1"/>
  <c r="AF150" i="1"/>
  <c r="AK150" i="1" s="1"/>
  <c r="AL150" i="1" s="1"/>
  <c r="AF196" i="1"/>
  <c r="AK196" i="1" s="1"/>
  <c r="AL196" i="1" s="1"/>
  <c r="AF302" i="1"/>
  <c r="AK302" i="1" s="1"/>
  <c r="AL302" i="1" s="1"/>
  <c r="AF200" i="1"/>
  <c r="AK200" i="1" s="1"/>
  <c r="AL200" i="1" s="1"/>
  <c r="AF340" i="1"/>
  <c r="AK340" i="1" s="1"/>
  <c r="AL340" i="1" s="1"/>
  <c r="AF112" i="1"/>
  <c r="AK112" i="1" s="1"/>
  <c r="AL112" i="1" s="1"/>
  <c r="AF279" i="1"/>
  <c r="AK279" i="1" s="1"/>
  <c r="AL279" i="1" s="1"/>
  <c r="AF33" i="1"/>
  <c r="AK33" i="1" s="1"/>
  <c r="AL33" i="1" s="1"/>
  <c r="AF20" i="1"/>
  <c r="AK20" i="1" s="1"/>
  <c r="AF317" i="1"/>
  <c r="AK317" i="1" s="1"/>
  <c r="AL317" i="1" s="1"/>
  <c r="AF15" i="1"/>
  <c r="AK15" i="1" s="1"/>
  <c r="AL15" i="1" s="1"/>
  <c r="AF214" i="1"/>
  <c r="AK214" i="1" s="1"/>
  <c r="AF273" i="1"/>
  <c r="AK273" i="1" s="1"/>
  <c r="AL273" i="1" s="1"/>
  <c r="AF45" i="1"/>
  <c r="AK45" i="1" s="1"/>
  <c r="AL45" i="1" s="1"/>
  <c r="AF231" i="1"/>
  <c r="AK231" i="1" s="1"/>
  <c r="AL231" i="1" s="1"/>
  <c r="AF269" i="1"/>
  <c r="AK269" i="1" s="1"/>
  <c r="AL269" i="1" s="1"/>
  <c r="AF250" i="1"/>
  <c r="AK250" i="1" s="1"/>
  <c r="AL250" i="1" s="1"/>
  <c r="AF265" i="1"/>
  <c r="AK265" i="1" s="1"/>
  <c r="AL265" i="1" s="1"/>
  <c r="AF28" i="1"/>
  <c r="AK28" i="1" s="1"/>
  <c r="AL28" i="1" s="1"/>
  <c r="AF276" i="1"/>
  <c r="AK276" i="1" s="1"/>
  <c r="AL276" i="1" s="1"/>
  <c r="AF197" i="1"/>
  <c r="AK197" i="1" s="1"/>
  <c r="AL197" i="1" s="1"/>
  <c r="AF49" i="1"/>
  <c r="AK49" i="1" s="1"/>
  <c r="AL49" i="1" s="1"/>
  <c r="AF155" i="1"/>
  <c r="AK155" i="1" s="1"/>
  <c r="AL155" i="1" s="1"/>
  <c r="AF190" i="1"/>
  <c r="AK190" i="1" s="1"/>
  <c r="AF352" i="1"/>
  <c r="AK352" i="1" s="1"/>
  <c r="AL352" i="1" s="1"/>
  <c r="AF66" i="1"/>
  <c r="AK66" i="1" s="1"/>
  <c r="AL66" i="1" s="1"/>
  <c r="AF153" i="1"/>
  <c r="AK153" i="1" s="1"/>
  <c r="AL153" i="1" s="1"/>
  <c r="AF225" i="1"/>
  <c r="AK225" i="1" s="1"/>
  <c r="AL225" i="1" s="1"/>
  <c r="AF160" i="1"/>
  <c r="AK160" i="1" s="1"/>
  <c r="AL160" i="1" s="1"/>
  <c r="AF333" i="1"/>
  <c r="AK333" i="1" s="1"/>
  <c r="AL333" i="1" s="1"/>
  <c r="AF351" i="1"/>
  <c r="AK351" i="1" s="1"/>
  <c r="AL351" i="1" s="1"/>
  <c r="U190" i="1"/>
  <c r="W87" i="1"/>
  <c r="U195" i="1"/>
  <c r="U77" i="1"/>
  <c r="U231" i="1"/>
  <c r="U189" i="1"/>
  <c r="AF327" i="1"/>
  <c r="AK327" i="1" s="1"/>
  <c r="AL327" i="1" s="1"/>
  <c r="AF354" i="1"/>
  <c r="AK354" i="1" s="1"/>
  <c r="AL354" i="1" s="1"/>
  <c r="AF21" i="1"/>
  <c r="AK21" i="1" s="1"/>
  <c r="AL21" i="1" s="1"/>
  <c r="AF131" i="1"/>
  <c r="AK131" i="1" s="1"/>
  <c r="AL131" i="1" s="1"/>
  <c r="AF122" i="1"/>
  <c r="AK122" i="1" s="1"/>
  <c r="AL122" i="1" s="1"/>
  <c r="AF278" i="1"/>
  <c r="AK278" i="1" s="1"/>
  <c r="AL278" i="1" s="1"/>
  <c r="AF83" i="1"/>
  <c r="AK83" i="1" s="1"/>
  <c r="AL83" i="1" s="1"/>
  <c r="AF206" i="1"/>
  <c r="AK206" i="1" s="1"/>
  <c r="AL206" i="1" s="1"/>
  <c r="AF102" i="1"/>
  <c r="AK102" i="1" s="1"/>
  <c r="AL102" i="1" s="1"/>
  <c r="AF239" i="1"/>
  <c r="AK239" i="1" s="1"/>
  <c r="AF344" i="1"/>
  <c r="AK344" i="1" s="1"/>
  <c r="AL344" i="1" s="1"/>
  <c r="AF195" i="1"/>
  <c r="AK195" i="1" s="1"/>
  <c r="AL195" i="1" s="1"/>
  <c r="AF237" i="1"/>
  <c r="AK237" i="1" s="1"/>
  <c r="AL237" i="1" s="1"/>
  <c r="AF328" i="1"/>
  <c r="AK328" i="1" s="1"/>
  <c r="AL328" i="1" s="1"/>
  <c r="AF221" i="1"/>
  <c r="AK221" i="1" s="1"/>
  <c r="AL221" i="1" s="1"/>
  <c r="AF192" i="1"/>
  <c r="AK192" i="1" s="1"/>
  <c r="AL192" i="1" s="1"/>
  <c r="AF274" i="1"/>
  <c r="AK274" i="1" s="1"/>
  <c r="AL274" i="1" s="1"/>
  <c r="AF170" i="1"/>
  <c r="AK170" i="1" s="1"/>
  <c r="AL170" i="1" s="1"/>
  <c r="AF244" i="1"/>
  <c r="AK244" i="1" s="1"/>
  <c r="AL244" i="1" s="1"/>
  <c r="AF32" i="1"/>
  <c r="AK32" i="1" s="1"/>
  <c r="AL32" i="1" s="1"/>
  <c r="AF350" i="1"/>
  <c r="AK350" i="1" s="1"/>
  <c r="AL350" i="1" s="1"/>
  <c r="AF16" i="1"/>
  <c r="AK16" i="1" s="1"/>
  <c r="AL16" i="1" s="1"/>
  <c r="AF203" i="1"/>
  <c r="AK203" i="1" s="1"/>
  <c r="AL203" i="1" s="1"/>
  <c r="AF172" i="1"/>
  <c r="AK172" i="1" s="1"/>
  <c r="AL172" i="1" s="1"/>
  <c r="AF232" i="1"/>
  <c r="AK232" i="1" s="1"/>
  <c r="AL232" i="1" s="1"/>
  <c r="AF305" i="1"/>
  <c r="AK305" i="1" s="1"/>
  <c r="AL305" i="1" s="1"/>
  <c r="AF253" i="1"/>
  <c r="AK253" i="1" s="1"/>
  <c r="AL253" i="1" s="1"/>
  <c r="AF207" i="1"/>
  <c r="AK207" i="1" s="1"/>
  <c r="AL207" i="1" s="1"/>
  <c r="AF159" i="1"/>
  <c r="AK159" i="1" s="1"/>
  <c r="AL159" i="1" s="1"/>
  <c r="AF348" i="1"/>
  <c r="AK348" i="1" s="1"/>
  <c r="AL348" i="1" s="1"/>
  <c r="U170" i="1"/>
  <c r="U348" i="1"/>
  <c r="W188" i="1"/>
  <c r="W272" i="1"/>
  <c r="W334" i="1"/>
  <c r="U212" i="1"/>
  <c r="U258" i="1"/>
  <c r="W325" i="1"/>
  <c r="W215" i="1"/>
  <c r="U149" i="1"/>
  <c r="U297" i="1"/>
  <c r="W349" i="1"/>
  <c r="U164" i="1"/>
  <c r="U277" i="1"/>
  <c r="U259" i="1"/>
  <c r="U245" i="1"/>
  <c r="W357" i="1"/>
  <c r="W120" i="1"/>
  <c r="U278" i="1"/>
  <c r="U84" i="1"/>
  <c r="U3" i="1"/>
  <c r="W253" i="1"/>
  <c r="U329" i="1"/>
  <c r="U290" i="1"/>
  <c r="U300" i="1"/>
  <c r="W222" i="1"/>
  <c r="W335" i="1"/>
  <c r="U85" i="1"/>
  <c r="U342" i="1"/>
  <c r="U105" i="1"/>
  <c r="U238" i="1"/>
  <c r="U213" i="1"/>
  <c r="W310" i="1"/>
  <c r="U151" i="1"/>
  <c r="U53" i="1"/>
  <c r="AF294" i="1"/>
  <c r="AK294" i="1" s="1"/>
  <c r="AL294" i="1" s="1"/>
  <c r="AF252" i="1"/>
  <c r="AK252" i="1" s="1"/>
  <c r="AL252" i="1" s="1"/>
  <c r="AF260" i="1"/>
  <c r="AK260" i="1" s="1"/>
  <c r="AL260" i="1" s="1"/>
  <c r="AF234" i="1"/>
  <c r="AK234" i="1" s="1"/>
  <c r="AL234" i="1" s="1"/>
  <c r="AF111" i="1"/>
  <c r="AK111" i="1" s="1"/>
  <c r="AF79" i="1"/>
  <c r="AK79" i="1" s="1"/>
  <c r="AL79" i="1" s="1"/>
  <c r="AF345" i="1"/>
  <c r="AK345" i="1" s="1"/>
  <c r="AL345" i="1" s="1"/>
  <c r="AF256" i="1"/>
  <c r="AK256" i="1" s="1"/>
  <c r="AL256" i="1" s="1"/>
  <c r="U186" i="1"/>
  <c r="U122" i="1"/>
  <c r="U286" i="1"/>
  <c r="U227" i="1"/>
  <c r="U322" i="1"/>
  <c r="U138" i="1"/>
  <c r="U82" i="1"/>
  <c r="U263" i="1"/>
  <c r="U207" i="1"/>
  <c r="W92" i="1"/>
  <c r="W216" i="1"/>
  <c r="W18" i="1"/>
  <c r="W194" i="1"/>
  <c r="W355" i="1"/>
  <c r="U180" i="1"/>
  <c r="U240" i="1"/>
  <c r="U344" i="1"/>
  <c r="U43" i="1"/>
  <c r="U337" i="1"/>
  <c r="U160" i="1"/>
  <c r="W267" i="1"/>
  <c r="W241" i="1"/>
  <c r="W171" i="1"/>
  <c r="W220" i="1"/>
  <c r="W132" i="1"/>
  <c r="U86" i="1"/>
  <c r="U314" i="1"/>
  <c r="U223" i="1"/>
  <c r="U127" i="1"/>
  <c r="U332" i="1"/>
  <c r="U276" i="1"/>
  <c r="U184" i="1"/>
  <c r="W247" i="1"/>
  <c r="W166" i="1"/>
  <c r="W338" i="1"/>
  <c r="W172" i="1"/>
  <c r="U24" i="1"/>
  <c r="U224" i="1"/>
  <c r="U119" i="1"/>
  <c r="U177" i="1"/>
  <c r="U311" i="1"/>
  <c r="W88" i="1"/>
  <c r="W218" i="1"/>
  <c r="W328" i="1"/>
  <c r="W346" i="1"/>
  <c r="U75" i="1"/>
  <c r="U233" i="1"/>
  <c r="W41" i="1"/>
  <c r="W296" i="1"/>
  <c r="W165" i="1"/>
  <c r="W135" i="1"/>
  <c r="W63" i="1"/>
  <c r="U109" i="1"/>
  <c r="U168" i="1"/>
  <c r="U305" i="1"/>
  <c r="U351" i="1"/>
  <c r="W293" i="1"/>
  <c r="W162" i="1"/>
  <c r="W315" i="1"/>
  <c r="W299" i="1"/>
  <c r="W341" i="1"/>
  <c r="U78" i="1"/>
  <c r="U326" i="1"/>
  <c r="U295" i="1"/>
  <c r="U197" i="1"/>
  <c r="U153" i="1"/>
  <c r="U182" i="1"/>
  <c r="U228" i="1"/>
  <c r="U198" i="1"/>
  <c r="W51" i="1"/>
  <c r="W147" i="1"/>
  <c r="AF186" i="1"/>
  <c r="AK186" i="1" s="1"/>
  <c r="AL186" i="1" s="1"/>
  <c r="AF205" i="1"/>
  <c r="AK205" i="1" s="1"/>
  <c r="AL205" i="1" s="1"/>
  <c r="AF309" i="1"/>
  <c r="AK309" i="1" s="1"/>
  <c r="AL309" i="1" s="1"/>
  <c r="AF146" i="1"/>
  <c r="AK146" i="1" s="1"/>
  <c r="AL146" i="1" s="1"/>
  <c r="AF164" i="1"/>
  <c r="AK164" i="1" s="1"/>
  <c r="AL164" i="1" s="1"/>
  <c r="AF314" i="1"/>
  <c r="AK314" i="1" s="1"/>
  <c r="AL314" i="1" s="1"/>
  <c r="AF326" i="1"/>
  <c r="AK326" i="1" s="1"/>
  <c r="AL326" i="1" s="1"/>
  <c r="AF161" i="1"/>
  <c r="AK161" i="1" s="1"/>
  <c r="AL161" i="1" s="1"/>
  <c r="AF201" i="1"/>
  <c r="AK201" i="1" s="1"/>
  <c r="AL201" i="1" s="1"/>
  <c r="AF108" i="1"/>
  <c r="AK108" i="1" s="1"/>
  <c r="AL108" i="1" s="1"/>
  <c r="AF202" i="1"/>
  <c r="AK202" i="1" s="1"/>
  <c r="AL202" i="1" s="1"/>
  <c r="AF127" i="1"/>
  <c r="AK127" i="1" s="1"/>
  <c r="AL127" i="1" s="1"/>
  <c r="AF228" i="1"/>
  <c r="AK228" i="1" s="1"/>
  <c r="AL228" i="1" s="1"/>
  <c r="AF193" i="1"/>
  <c r="AK193" i="1" s="1"/>
  <c r="AL193" i="1" s="1"/>
  <c r="AF71" i="1"/>
  <c r="AK71" i="1" s="1"/>
  <c r="AL71" i="1" s="1"/>
  <c r="AF140" i="1"/>
  <c r="AK140" i="1" s="1"/>
  <c r="AL140" i="1" s="1"/>
  <c r="AF295" i="1"/>
  <c r="AK295" i="1" s="1"/>
  <c r="AL295" i="1" s="1"/>
  <c r="AF138" i="1"/>
  <c r="AK138" i="1" s="1"/>
  <c r="AL138" i="1" s="1"/>
  <c r="AF177" i="1"/>
  <c r="AK177" i="1" s="1"/>
  <c r="AL177" i="1" s="1"/>
  <c r="AF101" i="1"/>
  <c r="AK101" i="1" s="1"/>
  <c r="AL101" i="1" s="1"/>
  <c r="AF287" i="1"/>
  <c r="AK287" i="1" s="1"/>
  <c r="AL287" i="1" s="1"/>
  <c r="AF363" i="1"/>
  <c r="AK363" i="1" s="1"/>
  <c r="AF175" i="1"/>
  <c r="AK175" i="1" s="1"/>
  <c r="AL175" i="1" s="1"/>
  <c r="AF263" i="1"/>
  <c r="AK263" i="1" s="1"/>
  <c r="AL263" i="1" s="1"/>
  <c r="AF56" i="1"/>
  <c r="AK56" i="1" s="1"/>
  <c r="AL56" i="1" s="1"/>
  <c r="AF3" i="1"/>
  <c r="AK3" i="1" s="1"/>
  <c r="AL3" i="1" s="1"/>
  <c r="AF298" i="1"/>
  <c r="AK298" i="1" s="1"/>
  <c r="AL298" i="1" s="1"/>
  <c r="AF187" i="1"/>
  <c r="AK187" i="1" s="1"/>
  <c r="AL187" i="1" s="1"/>
  <c r="AF306" i="1"/>
  <c r="AK306" i="1" s="1"/>
  <c r="AL306" i="1" s="1"/>
  <c r="AF65" i="1"/>
  <c r="AK65" i="1" s="1"/>
  <c r="AL65" i="1" s="1"/>
  <c r="U133" i="1"/>
  <c r="U239" i="1"/>
  <c r="U274" i="1"/>
  <c r="U249" i="1"/>
  <c r="U203" i="1"/>
  <c r="U121" i="1"/>
  <c r="W243" i="1"/>
  <c r="W339" i="1"/>
  <c r="W156" i="1"/>
  <c r="W343" i="1"/>
  <c r="AF243" i="1"/>
  <c r="AK243" i="1" s="1"/>
  <c r="AL243" i="1" s="1"/>
  <c r="AF109" i="1"/>
  <c r="AK109" i="1" s="1"/>
  <c r="AL109" i="1" s="1"/>
  <c r="AF182" i="1"/>
  <c r="AK182" i="1" s="1"/>
  <c r="AL182" i="1" s="1"/>
  <c r="AF181" i="1"/>
  <c r="AK181" i="1" s="1"/>
  <c r="AL181" i="1" s="1"/>
  <c r="AF293" i="1"/>
  <c r="AK293" i="1" s="1"/>
  <c r="AL293" i="1" s="1"/>
  <c r="AF7" i="1"/>
  <c r="AK7" i="1" s="1"/>
  <c r="AL7" i="1" s="1"/>
  <c r="AF133" i="1"/>
  <c r="AK133" i="1" s="1"/>
  <c r="AL133" i="1" s="1"/>
  <c r="AF240" i="1"/>
  <c r="AK240" i="1" s="1"/>
  <c r="AL240" i="1" s="1"/>
  <c r="AF166" i="1"/>
  <c r="AK166" i="1" s="1"/>
  <c r="AL166" i="1" s="1"/>
  <c r="AF318" i="1"/>
  <c r="AK318" i="1" s="1"/>
  <c r="AL318" i="1" s="1"/>
  <c r="AF4" i="1"/>
  <c r="AK4" i="1" s="1"/>
  <c r="AL4" i="1" s="1"/>
  <c r="AF224" i="1"/>
  <c r="AK224" i="1" s="1"/>
  <c r="AL224" i="1" s="1"/>
  <c r="AF171" i="1"/>
  <c r="AK171" i="1" s="1"/>
  <c r="AL171" i="1" s="1"/>
  <c r="AF43" i="1"/>
  <c r="AK43" i="1" s="1"/>
  <c r="AL43" i="1" s="1"/>
  <c r="AF119" i="1"/>
  <c r="AK119" i="1" s="1"/>
  <c r="AL119" i="1" s="1"/>
  <c r="AF360" i="1"/>
  <c r="AK360" i="1" s="1"/>
  <c r="AL360" i="1" s="1"/>
  <c r="AF18" i="1"/>
  <c r="AK18" i="1" s="1"/>
  <c r="AL18" i="1" s="1"/>
  <c r="AF125" i="1"/>
  <c r="AK125" i="1" s="1"/>
  <c r="AL125" i="1" s="1"/>
  <c r="AF40" i="1"/>
  <c r="AK40" i="1" s="1"/>
  <c r="AL40" i="1" s="1"/>
  <c r="AF213" i="1"/>
  <c r="AK213" i="1" s="1"/>
  <c r="AL213" i="1" s="1"/>
  <c r="AF258" i="1"/>
  <c r="AK258" i="1" s="1"/>
  <c r="AL258" i="1" s="1"/>
  <c r="AF362" i="1"/>
  <c r="AK362" i="1" s="1"/>
  <c r="AL362" i="1" s="1"/>
  <c r="AF90" i="1"/>
  <c r="AK90" i="1" s="1"/>
  <c r="AL90" i="1" s="1"/>
  <c r="AF324" i="1"/>
  <c r="AK324" i="1" s="1"/>
  <c r="AL324" i="1" s="1"/>
  <c r="AF163" i="1"/>
  <c r="AK163" i="1" s="1"/>
  <c r="AL163" i="1" s="1"/>
  <c r="AF120" i="1"/>
  <c r="AK120" i="1" s="1"/>
  <c r="AL120" i="1" s="1"/>
  <c r="AF336" i="1"/>
  <c r="AK336" i="1" s="1"/>
  <c r="AL336" i="1" s="1"/>
  <c r="AF129" i="1"/>
  <c r="AK129" i="1" s="1"/>
  <c r="AL129" i="1" s="1"/>
  <c r="AF132" i="1"/>
  <c r="AK132" i="1" s="1"/>
  <c r="AL132" i="1" s="1"/>
  <c r="AF134" i="1"/>
  <c r="AK134" i="1" s="1"/>
  <c r="AL134" i="1" s="1"/>
  <c r="AF81" i="1"/>
  <c r="AK81" i="1" s="1"/>
  <c r="AL81" i="1" s="1"/>
  <c r="AF6" i="1"/>
  <c r="AK6" i="1" s="1"/>
  <c r="AL6" i="1" s="1"/>
  <c r="AF9" i="1"/>
  <c r="AK9" i="1" s="1"/>
  <c r="AL9" i="1" s="1"/>
  <c r="AF329" i="1"/>
  <c r="AK329" i="1" s="1"/>
  <c r="AL329" i="1" s="1"/>
  <c r="AF86" i="1"/>
  <c r="AK86" i="1" s="1"/>
  <c r="AL86" i="1" s="1"/>
  <c r="AF74" i="1"/>
  <c r="AK74" i="1" s="1"/>
  <c r="AL74" i="1" s="1"/>
  <c r="AF94" i="1"/>
  <c r="AK94" i="1" s="1"/>
  <c r="AL94" i="1" s="1"/>
  <c r="AF308" i="1"/>
  <c r="AK308" i="1" s="1"/>
  <c r="AL308" i="1" s="1"/>
  <c r="AF266" i="1"/>
  <c r="AK266" i="1" s="1"/>
  <c r="AL266" i="1" s="1"/>
  <c r="AF180" i="1"/>
  <c r="AK180" i="1" s="1"/>
  <c r="AL180" i="1" s="1"/>
  <c r="AF75" i="1"/>
  <c r="AK75" i="1" s="1"/>
  <c r="AL75" i="1" s="1"/>
  <c r="AF267" i="1"/>
  <c r="AK267" i="1" s="1"/>
  <c r="AL267" i="1" s="1"/>
  <c r="AF106" i="1"/>
  <c r="AK106" i="1" s="1"/>
  <c r="AL106" i="1" s="1"/>
  <c r="AF41" i="1"/>
  <c r="AK41" i="1" s="1"/>
  <c r="AL41" i="1" s="1"/>
  <c r="AF24" i="1"/>
  <c r="AK24" i="1" s="1"/>
  <c r="AL24" i="1" s="1"/>
  <c r="AF169" i="1"/>
  <c r="AK169" i="1" s="1"/>
  <c r="AL169" i="1" s="1"/>
  <c r="AF286" i="1"/>
  <c r="AK286" i="1" s="1"/>
  <c r="AL286" i="1" s="1"/>
  <c r="AF60" i="1"/>
  <c r="AK60" i="1" s="1"/>
  <c r="AL60" i="1" s="1"/>
  <c r="AF191" i="1"/>
  <c r="AK191" i="1" s="1"/>
  <c r="AL191" i="1" s="1"/>
  <c r="AF227" i="1"/>
  <c r="AK227" i="1" s="1"/>
  <c r="AL227" i="1" s="1"/>
  <c r="AF154" i="1"/>
  <c r="AK154" i="1" s="1"/>
  <c r="AL154" i="1" s="1"/>
  <c r="AF30" i="1"/>
  <c r="AK30" i="1" s="1"/>
  <c r="AL30" i="1" s="1"/>
  <c r="AF322" i="1"/>
  <c r="AK322" i="1" s="1"/>
  <c r="AL322" i="1" s="1"/>
  <c r="AF315" i="1"/>
  <c r="AK315" i="1" s="1"/>
  <c r="AL315" i="1" s="1"/>
  <c r="AF48" i="1"/>
  <c r="AK48" i="1" s="1"/>
  <c r="AL48" i="1" s="1"/>
  <c r="AF215" i="1"/>
  <c r="AK215" i="1" s="1"/>
  <c r="AL215" i="1" s="1"/>
  <c r="AF337" i="1"/>
  <c r="AK337" i="1" s="1"/>
  <c r="AL337" i="1" s="1"/>
  <c r="AF346" i="1"/>
  <c r="AK346" i="1" s="1"/>
  <c r="AL346" i="1" s="1"/>
  <c r="AF249" i="1"/>
  <c r="AK249" i="1" s="1"/>
  <c r="AL249" i="1" s="1"/>
  <c r="AF36" i="1"/>
  <c r="AK36" i="1" s="1"/>
  <c r="AL36" i="1" s="1"/>
  <c r="AF353" i="1"/>
  <c r="AK353" i="1" s="1"/>
  <c r="AL353" i="1" s="1"/>
  <c r="AF194" i="1"/>
  <c r="AK194" i="1" s="1"/>
  <c r="AL194" i="1" s="1"/>
  <c r="AF349" i="1"/>
  <c r="AK349" i="1" s="1"/>
  <c r="AL349" i="1" s="1"/>
  <c r="AF230" i="1"/>
  <c r="AK230" i="1" s="1"/>
  <c r="AL230" i="1" s="1"/>
  <c r="AF341" i="1"/>
  <c r="AK341" i="1" s="1"/>
  <c r="AL341" i="1" s="1"/>
  <c r="AF55" i="1"/>
  <c r="AK55" i="1" s="1"/>
  <c r="AL55" i="1" s="1"/>
  <c r="AF85" i="1"/>
  <c r="AK85" i="1" s="1"/>
  <c r="AL85" i="1" s="1"/>
  <c r="AF355" i="1"/>
  <c r="AK355" i="1" s="1"/>
  <c r="AL355" i="1" s="1"/>
  <c r="AF8" i="1"/>
  <c r="AK8" i="1" s="1"/>
  <c r="AL8" i="1" s="1"/>
  <c r="AF2" i="1"/>
  <c r="AK2" i="1" s="1"/>
  <c r="AL2" i="1" s="1"/>
  <c r="U246" i="1"/>
  <c r="W114" i="1"/>
  <c r="U91" i="1"/>
  <c r="U139" i="1"/>
  <c r="U131" i="1"/>
  <c r="U107" i="1"/>
  <c r="U100" i="1"/>
  <c r="U319" i="1"/>
  <c r="U202" i="1"/>
  <c r="U154" i="1"/>
  <c r="U260" i="1"/>
  <c r="U192" i="1"/>
  <c r="U98" i="1"/>
  <c r="U37" i="1"/>
  <c r="U126" i="1"/>
  <c r="U175" i="1"/>
  <c r="U136" i="1"/>
  <c r="U232" i="1"/>
  <c r="U64" i="1"/>
  <c r="U187" i="1"/>
  <c r="U313" i="1"/>
  <c r="W248" i="1"/>
  <c r="W206" i="1"/>
  <c r="W4" i="1"/>
  <c r="W236" i="1"/>
  <c r="W144" i="1"/>
  <c r="W158" i="1"/>
  <c r="U323" i="1"/>
  <c r="U183" i="1"/>
  <c r="W361" i="1"/>
  <c r="U108" i="1"/>
  <c r="U217" i="1"/>
  <c r="U221" i="1"/>
  <c r="U265" i="1"/>
  <c r="U116" i="1"/>
  <c r="U331" i="1"/>
  <c r="U363" i="1"/>
  <c r="U312" i="1"/>
  <c r="U66" i="1"/>
  <c r="U285" i="1"/>
  <c r="U159" i="1"/>
  <c r="U117" i="1"/>
  <c r="W29" i="1"/>
  <c r="W89" i="1"/>
  <c r="W61" i="1"/>
  <c r="W185" i="1"/>
  <c r="W93" i="1"/>
  <c r="W282" i="1"/>
  <c r="W130" i="1"/>
  <c r="W288" i="1"/>
  <c r="W275" i="1"/>
  <c r="W150" i="1"/>
  <c r="W143" i="1"/>
  <c r="W200" i="1"/>
  <c r="W279" i="1"/>
  <c r="W261" i="1"/>
  <c r="W304" i="1"/>
  <c r="U242" i="1"/>
  <c r="W115" i="1"/>
  <c r="U308" i="1"/>
  <c r="U123" i="1"/>
  <c r="U176" i="1"/>
  <c r="U208" i="1"/>
  <c r="U157" i="1"/>
  <c r="U251" i="1"/>
  <c r="U354" i="1"/>
  <c r="U142" i="1"/>
  <c r="U99" i="1"/>
  <c r="U201" i="1"/>
  <c r="U191" i="1"/>
  <c r="U54" i="1"/>
  <c r="U257" i="1"/>
  <c r="U250" i="1"/>
  <c r="U137" i="1"/>
  <c r="U287" i="1"/>
  <c r="U353" i="1"/>
  <c r="U124" i="1"/>
  <c r="U199" i="1"/>
  <c r="U333" i="1"/>
  <c r="W110" i="1"/>
  <c r="W211" i="1"/>
  <c r="W97" i="1"/>
  <c r="W50" i="1"/>
  <c r="W46" i="1"/>
  <c r="W356" i="1"/>
  <c r="U327" i="1"/>
  <c r="U174" i="1"/>
  <c r="U128" i="1"/>
  <c r="U161" i="1"/>
  <c r="U318" i="1"/>
  <c r="U237" i="1"/>
  <c r="U269" i="1"/>
  <c r="U254" i="1"/>
  <c r="U364" i="1"/>
  <c r="U101" i="1"/>
  <c r="U362" i="1"/>
  <c r="U352" i="1"/>
  <c r="U266" i="1"/>
  <c r="U298" i="1"/>
  <c r="U283" i="1"/>
  <c r="W73" i="1"/>
  <c r="W148" i="1"/>
  <c r="W83" i="1"/>
  <c r="W270" i="1"/>
  <c r="W280" i="1"/>
  <c r="W125" i="1"/>
  <c r="W244" i="1"/>
  <c r="W358" i="1"/>
  <c r="W163" i="1"/>
  <c r="W52" i="1"/>
  <c r="W129" i="1"/>
  <c r="W229" i="1"/>
  <c r="U289" i="1"/>
  <c r="W294" i="1"/>
  <c r="W252" i="1"/>
  <c r="W234" i="1"/>
  <c r="W111" i="1"/>
  <c r="W292" i="1"/>
  <c r="W320" i="1"/>
  <c r="U268" i="1"/>
  <c r="U96" i="1"/>
  <c r="U303" i="1"/>
  <c r="U179" i="1"/>
  <c r="U145" i="1"/>
  <c r="U345" i="1"/>
  <c r="W301" i="1"/>
  <c r="W284" i="1"/>
  <c r="W302" i="1"/>
  <c r="W359" i="1"/>
  <c r="W112" i="1"/>
  <c r="U226" i="1"/>
  <c r="U62" i="1"/>
  <c r="U210" i="1"/>
  <c r="W44" i="1"/>
  <c r="U235" i="1"/>
  <c r="U330" i="1"/>
  <c r="W173" i="1"/>
  <c r="U307" i="1"/>
  <c r="U146" i="1"/>
  <c r="U102" i="1"/>
  <c r="U214" i="1"/>
  <c r="U255" i="1"/>
  <c r="U140" i="1"/>
  <c r="U350" i="1"/>
  <c r="U155" i="1"/>
  <c r="U291" i="1"/>
  <c r="W80" i="1"/>
  <c r="W103" i="1"/>
  <c r="W281" i="1"/>
  <c r="W76" i="1"/>
  <c r="W178" i="1"/>
  <c r="W57" i="1"/>
  <c r="W347" i="1"/>
  <c r="W321" i="1"/>
  <c r="W204" i="1"/>
  <c r="W324" i="1"/>
  <c r="W336" i="1"/>
  <c r="W271" i="1"/>
  <c r="W134" i="1"/>
  <c r="U104" i="1"/>
  <c r="U273" i="1"/>
  <c r="U309" i="1"/>
  <c r="U106" i="1"/>
  <c r="U71" i="1"/>
  <c r="U2" i="1"/>
  <c r="U316" i="1"/>
  <c r="U56" i="1"/>
  <c r="U225" i="1"/>
  <c r="U152" i="1"/>
  <c r="U256" i="1"/>
  <c r="W113" i="1"/>
  <c r="W209" i="1"/>
  <c r="U118" i="1"/>
  <c r="U205" i="1"/>
  <c r="U181" i="1"/>
  <c r="U317" i="1"/>
  <c r="U193" i="1"/>
  <c r="U360" i="1"/>
  <c r="U264" i="1"/>
  <c r="U306" i="1"/>
  <c r="U262" i="1"/>
  <c r="W196" i="1"/>
  <c r="W340" i="1"/>
  <c r="AF23" i="1"/>
  <c r="AK23" i="1" s="1"/>
  <c r="AL23" i="1" s="1"/>
  <c r="AF51" i="1"/>
  <c r="AK51" i="1" s="1"/>
  <c r="AL51" i="1" s="1"/>
  <c r="AF69" i="1"/>
  <c r="AK69" i="1" s="1"/>
  <c r="AD69" i="1"/>
  <c r="AJ69" i="1" s="1"/>
  <c r="AF91" i="1"/>
  <c r="AK91" i="1" s="1"/>
  <c r="AF89" i="1"/>
  <c r="AK89" i="1" s="1"/>
  <c r="AF323" i="1"/>
  <c r="AK323" i="1" s="1"/>
  <c r="AF103" i="1"/>
  <c r="AK103" i="1" s="1"/>
  <c r="AF93" i="1"/>
  <c r="AK93" i="1" s="1"/>
  <c r="AF261" i="1"/>
  <c r="AK261" i="1" s="1"/>
  <c r="AF76" i="1"/>
  <c r="AK76" i="1" s="1"/>
  <c r="AF38" i="1"/>
  <c r="AK38" i="1" s="1"/>
  <c r="AF54" i="1"/>
  <c r="AK54" i="1" s="1"/>
  <c r="AF208" i="1"/>
  <c r="AK208" i="1" s="1"/>
  <c r="AF183" i="1"/>
  <c r="AK183" i="1" s="1"/>
  <c r="AF67" i="1"/>
  <c r="AK67" i="1" s="1"/>
  <c r="AF321" i="1"/>
  <c r="AK321" i="1" s="1"/>
  <c r="AF275" i="1"/>
  <c r="AK275" i="1" s="1"/>
  <c r="AF304" i="1"/>
  <c r="AK304" i="1" s="1"/>
  <c r="AF303" i="1"/>
  <c r="AK303" i="1" s="1"/>
  <c r="AF144" i="1"/>
  <c r="AK144" i="1" s="1"/>
  <c r="AF136" i="1"/>
  <c r="AK136" i="1" s="1"/>
  <c r="AF292" i="1"/>
  <c r="AK292" i="1" s="1"/>
  <c r="AF199" i="1"/>
  <c r="AK199" i="1" s="1"/>
  <c r="AF246" i="1"/>
  <c r="AK246" i="1" s="1"/>
  <c r="AF135" i="1"/>
  <c r="AK135" i="1" s="1"/>
  <c r="AL135" i="1" s="1"/>
  <c r="AF251" i="1"/>
  <c r="AK251" i="1" s="1"/>
  <c r="AL251" i="1" s="1"/>
  <c r="AF139" i="1"/>
  <c r="AK139" i="1" s="1"/>
  <c r="AL139" i="1" s="1"/>
  <c r="AF242" i="1"/>
  <c r="AK242" i="1" s="1"/>
  <c r="AF149" i="1"/>
  <c r="AK149" i="1" s="1"/>
  <c r="AF301" i="1"/>
  <c r="AK301" i="1" s="1"/>
  <c r="AF211" i="1"/>
  <c r="AK211" i="1" s="1"/>
  <c r="AL211" i="1" s="1"/>
  <c r="AF115" i="1"/>
  <c r="AK115" i="1" s="1"/>
  <c r="AL115" i="1" s="1"/>
  <c r="AF113" i="1"/>
  <c r="AK113" i="1" s="1"/>
  <c r="AL113" i="1" s="1"/>
  <c r="AF42" i="1"/>
  <c r="AK42" i="1" s="1"/>
  <c r="AL42" i="1" s="1"/>
  <c r="AF97" i="1"/>
  <c r="AK97" i="1" s="1"/>
  <c r="AL97" i="1" s="1"/>
  <c r="AF68" i="1"/>
  <c r="AK68" i="1" s="1"/>
  <c r="AL68" i="1" s="1"/>
  <c r="AF257" i="1"/>
  <c r="AK257" i="1" s="1"/>
  <c r="AL257" i="1" s="1"/>
  <c r="AF217" i="1"/>
  <c r="AK217" i="1" s="1"/>
  <c r="AL217" i="1" s="1"/>
  <c r="AF31" i="1"/>
  <c r="AK31" i="1" s="1"/>
  <c r="AL31" i="1" s="1"/>
  <c r="AF114" i="1"/>
  <c r="AK114" i="1" s="1"/>
  <c r="AL114" i="1" s="1"/>
  <c r="AF198" i="1"/>
  <c r="AK198" i="1" s="1"/>
  <c r="AL198" i="1" s="1"/>
  <c r="AF284" i="1"/>
  <c r="AK284" i="1" s="1"/>
  <c r="AL284" i="1" s="1"/>
  <c r="AF356" i="1"/>
  <c r="AK356" i="1" s="1"/>
  <c r="AL356" i="1" s="1"/>
  <c r="AF361" i="1"/>
  <c r="AK361" i="1" s="1"/>
  <c r="AL361" i="1" s="1"/>
  <c r="AF235" i="1"/>
  <c r="AK235" i="1" s="1"/>
  <c r="AL235" i="1" s="1"/>
  <c r="AF179" i="1"/>
  <c r="AK179" i="1" s="1"/>
  <c r="AL179" i="1" s="1"/>
  <c r="AF143" i="1"/>
  <c r="AK143" i="1" s="1"/>
  <c r="AL143" i="1" s="1"/>
  <c r="AF312" i="1"/>
  <c r="AK312" i="1" s="1"/>
  <c r="AL312" i="1" s="1"/>
  <c r="AF359" i="1"/>
  <c r="AK359" i="1" s="1"/>
  <c r="AL359" i="1" s="1"/>
  <c r="AF95" i="1"/>
  <c r="AK95" i="1" s="1"/>
  <c r="AL95" i="1" s="1"/>
  <c r="AF330" i="1"/>
  <c r="AK330" i="1" s="1"/>
  <c r="AL330" i="1" s="1"/>
  <c r="AF283" i="1"/>
  <c r="AK283" i="1" s="1"/>
  <c r="AL283" i="1" s="1"/>
  <c r="AF22" i="1"/>
  <c r="AK22" i="1" s="1"/>
  <c r="AL22" i="1" s="1"/>
  <c r="AF262" i="1"/>
  <c r="AK262" i="1" s="1"/>
  <c r="AL262" i="1" s="1"/>
  <c r="AF61" i="1"/>
  <c r="AK61" i="1" s="1"/>
  <c r="AL61" i="1" s="1"/>
  <c r="AF334" i="1"/>
  <c r="AK334" i="1" s="1"/>
  <c r="AL334" i="1" s="1"/>
  <c r="AF107" i="1"/>
  <c r="AK107" i="1" s="1"/>
  <c r="AL107" i="1" s="1"/>
  <c r="AF357" i="1"/>
  <c r="AK357" i="1" s="1"/>
  <c r="AL357" i="1" s="1"/>
  <c r="AF342" i="1"/>
  <c r="AK342" i="1" s="1"/>
  <c r="AL342" i="1" s="1"/>
  <c r="AF218" i="1"/>
  <c r="AK218" i="1" s="1"/>
  <c r="AL218" i="1" s="1"/>
  <c r="AF178" i="1"/>
  <c r="AK178" i="1" s="1"/>
  <c r="AL178" i="1" s="1"/>
  <c r="AF222" i="1"/>
  <c r="AK222" i="1" s="1"/>
  <c r="AL222" i="1" s="1"/>
  <c r="AF77" i="1"/>
  <c r="AK77" i="1" s="1"/>
  <c r="AL77" i="1" s="1"/>
  <c r="AF297" i="1"/>
  <c r="AK297" i="1" s="1"/>
  <c r="AL297" i="1" s="1"/>
  <c r="AF259" i="1"/>
  <c r="AK259" i="1" s="1"/>
  <c r="AL259" i="1" s="1"/>
  <c r="AF310" i="1"/>
  <c r="AK310" i="1" s="1"/>
  <c r="AL310" i="1" s="1"/>
  <c r="AF130" i="1"/>
  <c r="AK130" i="1" s="1"/>
  <c r="AL130" i="1" s="1"/>
  <c r="AF84" i="1"/>
  <c r="AK84" i="1" s="1"/>
  <c r="AL84" i="1" s="1"/>
  <c r="AF98" i="1"/>
  <c r="AK98" i="1" s="1"/>
  <c r="AL98" i="1" s="1"/>
  <c r="AF27" i="1"/>
  <c r="AK27" i="1" s="1"/>
  <c r="AL27" i="1" s="1"/>
  <c r="AF53" i="1"/>
  <c r="AK53" i="1" s="1"/>
  <c r="AL53" i="1" s="1"/>
  <c r="AF343" i="1"/>
  <c r="AK343" i="1" s="1"/>
  <c r="AL343" i="1" s="1"/>
  <c r="AF316" i="1"/>
  <c r="AK316" i="1" s="1"/>
  <c r="AL316" i="1" s="1"/>
  <c r="AD242" i="1"/>
  <c r="AJ242" i="1" s="1"/>
  <c r="AF39" i="1"/>
  <c r="AK39" i="1" s="1"/>
  <c r="AL39" i="1" s="1"/>
  <c r="AK229" i="1"/>
  <c r="AL229" i="1" s="1"/>
  <c r="AF325" i="1"/>
  <c r="AK325" i="1" s="1"/>
  <c r="AD325" i="1"/>
  <c r="AJ325" i="1" s="1"/>
  <c r="AF272" i="1"/>
  <c r="AK272" i="1" s="1"/>
  <c r="AD272" i="1"/>
  <c r="AJ272" i="1" s="1"/>
  <c r="AD149" i="1"/>
  <c r="AJ149" i="1" s="1"/>
  <c r="AF11" i="1"/>
  <c r="AK11" i="1" s="1"/>
  <c r="AL11" i="1" s="1"/>
  <c r="AF73" i="1"/>
  <c r="AK73" i="1" s="1"/>
  <c r="AL73" i="1" s="1"/>
  <c r="AF248" i="1"/>
  <c r="AK248" i="1" s="1"/>
  <c r="AL248" i="1" s="1"/>
  <c r="AF58" i="1"/>
  <c r="AK58" i="1" s="1"/>
  <c r="AL58" i="1" s="1"/>
  <c r="AF44" i="1"/>
  <c r="AK44" i="1" s="1"/>
  <c r="AL44" i="1" s="1"/>
  <c r="AF148" i="1"/>
  <c r="AK148" i="1" s="1"/>
  <c r="AL148" i="1" s="1"/>
  <c r="AF277" i="1"/>
  <c r="AK277" i="1" s="1"/>
  <c r="AL277" i="1" s="1"/>
  <c r="AF128" i="1"/>
  <c r="AK128" i="1" s="1"/>
  <c r="AL128" i="1" s="1"/>
  <c r="AF99" i="1"/>
  <c r="AK99" i="1" s="1"/>
  <c r="AL99" i="1" s="1"/>
  <c r="AF176" i="1"/>
  <c r="AK176" i="1" s="1"/>
  <c r="AL176" i="1" s="1"/>
  <c r="AF319" i="1"/>
  <c r="AK319" i="1" s="1"/>
  <c r="AL319" i="1" s="1"/>
  <c r="AF151" i="1"/>
  <c r="AK151" i="1" s="1"/>
  <c r="AL151" i="1" s="1"/>
  <c r="AF212" i="1"/>
  <c r="AK212" i="1" s="1"/>
  <c r="AL212" i="1" s="1"/>
  <c r="AF270" i="1"/>
  <c r="AK270" i="1" s="1"/>
  <c r="AL270" i="1" s="1"/>
  <c r="AF236" i="1"/>
  <c r="AK236" i="1" s="1"/>
  <c r="AL236" i="1" s="1"/>
  <c r="AF47" i="1"/>
  <c r="AK47" i="1" s="1"/>
  <c r="AL47" i="1" s="1"/>
  <c r="AF173" i="1"/>
  <c r="AK173" i="1" s="1"/>
  <c r="AL173" i="1" s="1"/>
  <c r="AF280" i="1"/>
  <c r="AK280" i="1" s="1"/>
  <c r="AL280" i="1" s="1"/>
  <c r="AF290" i="1"/>
  <c r="AK290" i="1" s="1"/>
  <c r="AL290" i="1" s="1"/>
  <c r="AF364" i="1"/>
  <c r="AK364" i="1" s="1"/>
  <c r="AL364" i="1" s="1"/>
  <c r="AF35" i="1"/>
  <c r="AK35" i="1" s="1"/>
  <c r="AL35" i="1" s="1"/>
  <c r="AF331" i="1"/>
  <c r="AK331" i="1" s="1"/>
  <c r="AL331" i="1" s="1"/>
  <c r="AF126" i="1"/>
  <c r="AK126" i="1" s="1"/>
  <c r="AL126" i="1" s="1"/>
  <c r="AF189" i="1"/>
  <c r="AK189" i="1" s="1"/>
  <c r="AL189" i="1" s="1"/>
  <c r="AF220" i="1"/>
  <c r="AK220" i="1" s="1"/>
  <c r="AL220" i="1" s="1"/>
  <c r="AF14" i="1"/>
  <c r="AK14" i="1" s="1"/>
  <c r="AL14" i="1" s="1"/>
  <c r="AF145" i="1"/>
  <c r="AK145" i="1" s="1"/>
  <c r="AL145" i="1" s="1"/>
  <c r="AF147" i="1"/>
  <c r="AK147" i="1" s="1"/>
  <c r="AL147" i="1" s="1"/>
  <c r="AF300" i="1"/>
  <c r="AK300" i="1" s="1"/>
  <c r="AL300" i="1" s="1"/>
  <c r="AF152" i="1"/>
  <c r="AK152" i="1" s="1"/>
  <c r="AL152" i="1" s="1"/>
  <c r="AF320" i="1"/>
  <c r="AK320" i="1" s="1"/>
  <c r="AL320" i="1" s="1"/>
  <c r="AF158" i="1"/>
  <c r="AK158" i="1" s="1"/>
  <c r="AL158" i="1" s="1"/>
  <c r="AF188" i="1"/>
  <c r="AK188" i="1" s="1"/>
  <c r="AD188" i="1"/>
  <c r="AJ188" i="1" s="1"/>
  <c r="AD78" i="1"/>
  <c r="AJ78" i="1" s="1"/>
  <c r="AF78" i="1"/>
  <c r="AK78" i="1" s="1"/>
  <c r="AF247" i="1"/>
  <c r="AK247" i="1" s="1"/>
  <c r="AD247" i="1"/>
  <c r="AJ247" i="1" s="1"/>
  <c r="AF110" i="1"/>
  <c r="AK110" i="1" s="1"/>
  <c r="AD110" i="1"/>
  <c r="AJ110" i="1" s="1"/>
  <c r="AD26" i="1"/>
  <c r="AJ26" i="1" s="1"/>
  <c r="AF26" i="1"/>
  <c r="AK26" i="1" s="1"/>
  <c r="AF216" i="1"/>
  <c r="AK216" i="1" s="1"/>
  <c r="AD216" i="1"/>
  <c r="AJ216" i="1" s="1"/>
  <c r="AF223" i="1"/>
  <c r="AK223" i="1" s="1"/>
  <c r="AD223" i="1"/>
  <c r="AJ223" i="1" s="1"/>
  <c r="AD209" i="1"/>
  <c r="AJ209" i="1" s="1"/>
  <c r="AF209" i="1"/>
  <c r="AK209" i="1" s="1"/>
  <c r="AF156" i="1"/>
  <c r="AK156" i="1" s="1"/>
  <c r="AD156" i="1"/>
  <c r="AJ156" i="1" s="1"/>
  <c r="AF50" i="1"/>
  <c r="AK50" i="1" s="1"/>
  <c r="AD50" i="1"/>
  <c r="AJ50" i="1" s="1"/>
  <c r="AD332" i="1"/>
  <c r="AJ332" i="1" s="1"/>
  <c r="AF332" i="1"/>
  <c r="AK332" i="1" s="1"/>
  <c r="AF233" i="1"/>
  <c r="AK233" i="1" s="1"/>
  <c r="AD233" i="1"/>
  <c r="AJ233" i="1" s="1"/>
  <c r="AF46" i="1"/>
  <c r="AK46" i="1" s="1"/>
  <c r="AF63" i="1"/>
  <c r="AK63" i="1" s="1"/>
  <c r="AF82" i="1"/>
  <c r="AK82" i="1" s="1"/>
  <c r="AF358" i="1"/>
  <c r="AK358" i="1" s="1"/>
  <c r="AF184" i="1"/>
  <c r="AK184" i="1" s="1"/>
  <c r="AF335" i="1"/>
  <c r="AK335" i="1" s="1"/>
  <c r="AF271" i="1"/>
  <c r="AK271" i="1" s="1"/>
  <c r="AD301" i="1"/>
  <c r="AJ301" i="1" s="1"/>
  <c r="AF87" i="1"/>
  <c r="AK87" i="1" s="1"/>
  <c r="AL87" i="1" s="1"/>
  <c r="AF17" i="1"/>
  <c r="AK17" i="1" s="1"/>
  <c r="AL17" i="1" s="1"/>
  <c r="AF245" i="1"/>
  <c r="AK245" i="1" s="1"/>
  <c r="AL245" i="1" s="1"/>
  <c r="AF124" i="1"/>
  <c r="AK124" i="1" s="1"/>
  <c r="AL124" i="1" s="1"/>
  <c r="AF64" i="1"/>
  <c r="AK64" i="1" s="1"/>
  <c r="AL64" i="1" s="1"/>
  <c r="AF264" i="1"/>
  <c r="AK264" i="1" s="1"/>
  <c r="AL264" i="1" s="1"/>
  <c r="AF105" i="1"/>
  <c r="AK105" i="1" s="1"/>
  <c r="AL105" i="1" s="1"/>
  <c r="AF25" i="1"/>
  <c r="AK25" i="1" s="1"/>
  <c r="AL25" i="1" s="1"/>
  <c r="AF313" i="1"/>
  <c r="AK313" i="1" s="1"/>
  <c r="AL313" i="1" s="1"/>
  <c r="AD91" i="1"/>
  <c r="AJ91" i="1" s="1"/>
  <c r="AD89" i="1"/>
  <c r="AJ89" i="1" s="1"/>
  <c r="AD323" i="1"/>
  <c r="AJ323" i="1" s="1"/>
  <c r="AD103" i="1"/>
  <c r="AJ103" i="1" s="1"/>
  <c r="AD93" i="1"/>
  <c r="AJ93" i="1" s="1"/>
  <c r="AD261" i="1"/>
  <c r="AJ261" i="1" s="1"/>
  <c r="AD76" i="1"/>
  <c r="AJ76" i="1" s="1"/>
  <c r="AD38" i="1"/>
  <c r="AJ38" i="1" s="1"/>
  <c r="AD54" i="1"/>
  <c r="AJ54" i="1" s="1"/>
  <c r="AD208" i="1"/>
  <c r="AJ208" i="1" s="1"/>
  <c r="AD183" i="1"/>
  <c r="AJ183" i="1" s="1"/>
  <c r="AD67" i="1"/>
  <c r="AJ67" i="1" s="1"/>
  <c r="AD321" i="1"/>
  <c r="AJ321" i="1" s="1"/>
  <c r="AD275" i="1"/>
  <c r="AJ275" i="1" s="1"/>
  <c r="AD304" i="1"/>
  <c r="AJ304" i="1" s="1"/>
  <c r="AD303" i="1"/>
  <c r="AJ303" i="1" s="1"/>
  <c r="AD144" i="1"/>
  <c r="AJ144" i="1" s="1"/>
  <c r="AD136" i="1"/>
  <c r="AJ136" i="1" s="1"/>
  <c r="AD292" i="1"/>
  <c r="AJ292" i="1" s="1"/>
  <c r="AD199" i="1"/>
  <c r="AJ199" i="1" s="1"/>
  <c r="AD246" i="1"/>
  <c r="AJ246" i="1" s="1"/>
  <c r="AF157" i="1"/>
  <c r="AK157" i="1" s="1"/>
  <c r="AL157" i="1" s="1"/>
  <c r="AF204" i="1"/>
  <c r="AK204" i="1" s="1"/>
  <c r="AL204" i="1" s="1"/>
  <c r="AF52" i="1"/>
  <c r="AK52" i="1" s="1"/>
  <c r="AL52" i="1" s="1"/>
  <c r="AF5" i="1"/>
  <c r="AK5" i="1" s="1"/>
  <c r="AL5" i="1" s="1"/>
  <c r="AD46" i="1"/>
  <c r="AJ46" i="1" s="1"/>
  <c r="AD63" i="1"/>
  <c r="AJ63" i="1" s="1"/>
  <c r="AD82" i="1"/>
  <c r="AJ82" i="1" s="1"/>
  <c r="AD358" i="1"/>
  <c r="AJ358" i="1" s="1"/>
  <c r="AD184" i="1"/>
  <c r="AJ184" i="1" s="1"/>
  <c r="AD335" i="1"/>
  <c r="AJ335" i="1" s="1"/>
  <c r="AD271" i="1"/>
  <c r="AJ271" i="1" s="1"/>
  <c r="AF219" i="1"/>
  <c r="AK219" i="1" s="1"/>
  <c r="AL214" i="1"/>
  <c r="AL239" i="1"/>
  <c r="AL104" i="1"/>
  <c r="AL268" i="1"/>
  <c r="AL174" i="1"/>
  <c r="AL167" i="1"/>
  <c r="AL96" i="1"/>
  <c r="AL254" i="1"/>
  <c r="AL13" i="1"/>
  <c r="AL285" i="1"/>
  <c r="AL121" i="1"/>
  <c r="AL289" i="1"/>
  <c r="AL281" i="1"/>
  <c r="AL241" i="1"/>
  <c r="AL34" i="1"/>
  <c r="AL288" i="1"/>
  <c r="AL299" i="1"/>
  <c r="AL20" i="1"/>
  <c r="AL363" i="1"/>
  <c r="AL190" i="1"/>
  <c r="AL111" i="1"/>
  <c r="AD219" i="1"/>
  <c r="AJ219" i="1" s="1"/>
  <c r="W219" i="1"/>
  <c r="S31" i="8" l="1"/>
  <c r="Z33" i="8"/>
  <c r="Z15" i="8"/>
  <c r="S19" i="8"/>
  <c r="L19" i="8"/>
  <c r="Z7" i="8"/>
  <c r="Z11" i="8"/>
  <c r="S17" i="8"/>
  <c r="L15" i="8"/>
  <c r="Z29" i="8"/>
  <c r="L7" i="8"/>
  <c r="S9" i="8"/>
  <c r="S29" i="8"/>
  <c r="S13" i="8"/>
  <c r="L33" i="8"/>
  <c r="Z19" i="8"/>
  <c r="L21" i="8"/>
  <c r="K39" i="8"/>
  <c r="L27" i="8"/>
  <c r="L25" i="8"/>
  <c r="S21" i="8"/>
  <c r="R39" i="8"/>
  <c r="Z25" i="8"/>
  <c r="Z13" i="8"/>
  <c r="S35" i="8"/>
  <c r="S33" i="8"/>
  <c r="L31" i="8"/>
  <c r="S11" i="8"/>
  <c r="S27" i="8"/>
  <c r="S15" i="8"/>
  <c r="Z27" i="8"/>
  <c r="Z21" i="8"/>
  <c r="Y39" i="8"/>
  <c r="Z9" i="8"/>
  <c r="L17" i="8"/>
  <c r="S23" i="8"/>
  <c r="E15" i="8"/>
  <c r="L35" i="8"/>
  <c r="L29" i="8"/>
  <c r="L23" i="8"/>
  <c r="S25" i="8"/>
  <c r="S7" i="8"/>
  <c r="Z17" i="8"/>
  <c r="Z35" i="8"/>
  <c r="Z5" i="8"/>
  <c r="Y38" i="8"/>
  <c r="Y37" i="8"/>
  <c r="Z31" i="8"/>
  <c r="Z23" i="8"/>
  <c r="L13" i="8"/>
  <c r="S5" i="8"/>
  <c r="R38" i="8"/>
  <c r="R37" i="8"/>
  <c r="AU48" i="3"/>
  <c r="T31" i="8" s="1"/>
  <c r="AU282" i="3"/>
  <c r="AU25" i="3"/>
  <c r="T11" i="8" s="1"/>
  <c r="AU98" i="3"/>
  <c r="AU134" i="3"/>
  <c r="AU54" i="3"/>
  <c r="AU262" i="3"/>
  <c r="AU99" i="3"/>
  <c r="D35" i="8"/>
  <c r="E35" i="8" s="1"/>
  <c r="AU75" i="3"/>
  <c r="AU157" i="3"/>
  <c r="AU165" i="3"/>
  <c r="AU14" i="3"/>
  <c r="T25" i="8" s="1"/>
  <c r="AU144" i="3"/>
  <c r="AU283" i="3"/>
  <c r="AU29" i="3"/>
  <c r="AA21" i="8" s="1"/>
  <c r="AU158" i="3"/>
  <c r="AU355" i="3"/>
  <c r="AU184" i="3"/>
  <c r="AU178" i="3"/>
  <c r="AU313" i="3"/>
  <c r="AU28" i="3"/>
  <c r="T17" i="8" s="1"/>
  <c r="AU271" i="3"/>
  <c r="AU151" i="3"/>
  <c r="AU85" i="3"/>
  <c r="AU2" i="3"/>
  <c r="T5" i="8" s="1"/>
  <c r="AU50" i="3"/>
  <c r="AU96" i="3"/>
  <c r="M19" i="8" s="1"/>
  <c r="AU284" i="3"/>
  <c r="AU100" i="3"/>
  <c r="AU221" i="3"/>
  <c r="AU69" i="3"/>
  <c r="AU169" i="3"/>
  <c r="AU24" i="3"/>
  <c r="T29" i="8" s="1"/>
  <c r="AU315" i="3"/>
  <c r="AU341" i="3"/>
  <c r="AU34" i="3"/>
  <c r="D23" i="8"/>
  <c r="E23" i="8" s="1"/>
  <c r="AU309" i="3"/>
  <c r="AU139" i="3"/>
  <c r="AU114" i="3"/>
  <c r="M35" i="8" s="1"/>
  <c r="AU267" i="3"/>
  <c r="AU301" i="3"/>
  <c r="AU324" i="3"/>
  <c r="AU242" i="3"/>
  <c r="AU278" i="3"/>
  <c r="AU109" i="3"/>
  <c r="AU49" i="3"/>
  <c r="AU244" i="3"/>
  <c r="AU177" i="3"/>
  <c r="AU234" i="3"/>
  <c r="AU58" i="3"/>
  <c r="AU333" i="3"/>
  <c r="AU233" i="3"/>
  <c r="AU321" i="3"/>
  <c r="AU348" i="3"/>
  <c r="AU94" i="3"/>
  <c r="AU364" i="3"/>
  <c r="AU226" i="3"/>
  <c r="AU331" i="3"/>
  <c r="AU228" i="3"/>
  <c r="AU21" i="3"/>
  <c r="AA13" i="8" s="1"/>
  <c r="AU286" i="3"/>
  <c r="AU64" i="3"/>
  <c r="AU8" i="3"/>
  <c r="AA25" i="8" s="1"/>
  <c r="AU254" i="3"/>
  <c r="AU47" i="3"/>
  <c r="AU201" i="3"/>
  <c r="AU224" i="3"/>
  <c r="AU167" i="3"/>
  <c r="AU202" i="3"/>
  <c r="AU83" i="3"/>
  <c r="AU105" i="3"/>
  <c r="AU200" i="3"/>
  <c r="AU132" i="3"/>
  <c r="AU140" i="3"/>
  <c r="AU63" i="3"/>
  <c r="AA19" i="8" s="1"/>
  <c r="AU276" i="3"/>
  <c r="AU251" i="3"/>
  <c r="AU125" i="3"/>
  <c r="AU338" i="3"/>
  <c r="AU264" i="3"/>
  <c r="AU86" i="3"/>
  <c r="AU77" i="3"/>
  <c r="AU290" i="3"/>
  <c r="AU350" i="3"/>
  <c r="AU343" i="3"/>
  <c r="AU190" i="3"/>
  <c r="AU314" i="3"/>
  <c r="AU13" i="3"/>
  <c r="M17" i="8" s="1"/>
  <c r="AU155" i="3"/>
  <c r="AU81" i="3"/>
  <c r="AU135" i="3"/>
  <c r="AU214" i="3"/>
  <c r="AU76" i="3"/>
  <c r="AU185" i="3"/>
  <c r="AU130" i="3"/>
  <c r="AU197" i="3"/>
  <c r="AU91" i="3"/>
  <c r="AU209" i="3"/>
  <c r="AU270" i="3"/>
  <c r="AU217" i="3"/>
  <c r="AU332" i="3"/>
  <c r="AU195" i="3"/>
  <c r="AU22" i="3"/>
  <c r="D31" i="8"/>
  <c r="E31" i="8" s="1"/>
  <c r="AU327" i="3"/>
  <c r="AU51" i="3"/>
  <c r="AU231" i="3"/>
  <c r="AU358" i="3"/>
  <c r="AU138" i="3"/>
  <c r="AU335" i="3"/>
  <c r="AU277" i="3"/>
  <c r="AU205" i="3"/>
  <c r="AU137" i="3"/>
  <c r="AU160" i="3"/>
  <c r="AU258" i="3"/>
  <c r="AU65" i="3"/>
  <c r="T19" i="8" s="1"/>
  <c r="AU117" i="3"/>
  <c r="T27" i="8" s="1"/>
  <c r="AU263" i="3"/>
  <c r="AU299" i="3"/>
  <c r="AU354" i="3"/>
  <c r="AU300" i="3"/>
  <c r="AU215" i="3"/>
  <c r="AU26" i="3"/>
  <c r="M21" i="8" s="1"/>
  <c r="AU261" i="3"/>
  <c r="AU9" i="3"/>
  <c r="AA5" i="8" s="1"/>
  <c r="AU291" i="3"/>
  <c r="AU281" i="3"/>
  <c r="AU179" i="3"/>
  <c r="AU210" i="3"/>
  <c r="AU120" i="3"/>
  <c r="AU317" i="3"/>
  <c r="AU170" i="3"/>
  <c r="AU204" i="3"/>
  <c r="AU225" i="3"/>
  <c r="AU42" i="3"/>
  <c r="AA31" i="8" s="1"/>
  <c r="AU223" i="3"/>
  <c r="AU104" i="3"/>
  <c r="AU30" i="3"/>
  <c r="T21" i="8" s="1"/>
  <c r="AU92" i="3"/>
  <c r="AU265" i="3"/>
  <c r="AU143" i="3"/>
  <c r="AU295" i="3"/>
  <c r="AU337" i="3"/>
  <c r="AU285" i="3"/>
  <c r="AU33" i="3"/>
  <c r="M25" i="8" s="1"/>
  <c r="AU10" i="3"/>
  <c r="M33" i="8" s="1"/>
  <c r="AU344" i="3"/>
  <c r="AU312" i="3"/>
  <c r="AU62" i="3"/>
  <c r="AA15" i="8" s="1"/>
  <c r="AU20" i="3"/>
  <c r="M13" i="8" s="1"/>
  <c r="AU148" i="3"/>
  <c r="AU19" i="3"/>
  <c r="D11" i="8"/>
  <c r="E11" i="8" s="1"/>
  <c r="AU359" i="3"/>
  <c r="AU175" i="3"/>
  <c r="AU136" i="3"/>
  <c r="AU5" i="3"/>
  <c r="AA33" i="8" s="1"/>
  <c r="AU274" i="3"/>
  <c r="AU93" i="3"/>
  <c r="D19" i="8"/>
  <c r="E19" i="8" s="1"/>
  <c r="AU236" i="3"/>
  <c r="AU57" i="3"/>
  <c r="AA23" i="8" s="1"/>
  <c r="AU3" i="3"/>
  <c r="AA17" i="8" s="1"/>
  <c r="AU6" i="3"/>
  <c r="D33" i="8"/>
  <c r="E33" i="8" s="1"/>
  <c r="AU95" i="3"/>
  <c r="AU308" i="3"/>
  <c r="AU152" i="3"/>
  <c r="AU162" i="3"/>
  <c r="AU172" i="3"/>
  <c r="AU339" i="3"/>
  <c r="AU325" i="3"/>
  <c r="AU257" i="3"/>
  <c r="AU147" i="3"/>
  <c r="AU133" i="3"/>
  <c r="AU266" i="3"/>
  <c r="AU275" i="3"/>
  <c r="AU316" i="3"/>
  <c r="AU12" i="3"/>
  <c r="K11" i="8"/>
  <c r="L11" i="8" s="1"/>
  <c r="AU66" i="3"/>
  <c r="AU351" i="3"/>
  <c r="AU142" i="3"/>
  <c r="AU39" i="3"/>
  <c r="D17" i="8"/>
  <c r="E17" i="8" s="1"/>
  <c r="AU320" i="3"/>
  <c r="AU171" i="3"/>
  <c r="AU18" i="3"/>
  <c r="D13" i="8"/>
  <c r="E13" i="8" s="1"/>
  <c r="AU78" i="3"/>
  <c r="AU110" i="3"/>
  <c r="AU297" i="3"/>
  <c r="AU306" i="3"/>
  <c r="AU84" i="3"/>
  <c r="AU196" i="3"/>
  <c r="AU123" i="3"/>
  <c r="AU31" i="3"/>
  <c r="D9" i="8"/>
  <c r="E9" i="8" s="1"/>
  <c r="AU7" i="3"/>
  <c r="T33" i="8" s="1"/>
  <c r="AU360" i="3"/>
  <c r="AU52" i="3"/>
  <c r="AU27" i="3"/>
  <c r="T13" i="8" s="1"/>
  <c r="AU362" i="3"/>
  <c r="AU89" i="3"/>
  <c r="AU243" i="3"/>
  <c r="AU207" i="3"/>
  <c r="AU247" i="3"/>
  <c r="AU304" i="3"/>
  <c r="AU268" i="3"/>
  <c r="AU149" i="3"/>
  <c r="AU298" i="3"/>
  <c r="AU246" i="3"/>
  <c r="AU218" i="3"/>
  <c r="AV48" i="3"/>
  <c r="AU250" i="3"/>
  <c r="AU229" i="3"/>
  <c r="AU106" i="3"/>
  <c r="AU323" i="3"/>
  <c r="AU192" i="3"/>
  <c r="AU145" i="3"/>
  <c r="AU11" i="3"/>
  <c r="K5" i="8"/>
  <c r="AU36" i="3"/>
  <c r="AU127" i="3"/>
  <c r="AU102" i="3"/>
  <c r="AU176" i="3"/>
  <c r="AU302" i="3"/>
  <c r="AU347" i="3"/>
  <c r="AU287" i="3"/>
  <c r="AU249" i="3"/>
  <c r="AU289" i="3"/>
  <c r="AU156" i="3"/>
  <c r="AU168" i="3"/>
  <c r="AU113" i="3"/>
  <c r="AU61" i="3"/>
  <c r="AU72" i="3"/>
  <c r="AU296" i="3"/>
  <c r="AU154" i="3"/>
  <c r="AU71" i="3"/>
  <c r="AU352" i="3"/>
  <c r="AU235" i="3"/>
  <c r="AU70" i="3"/>
  <c r="T15" i="8" s="1"/>
  <c r="AU272" i="3"/>
  <c r="AU256" i="3"/>
  <c r="AU186" i="3"/>
  <c r="AA35" i="8" s="1"/>
  <c r="AU336" i="3"/>
  <c r="AU82" i="3"/>
  <c r="AU340" i="3"/>
  <c r="AU111" i="3"/>
  <c r="AA27" i="8" s="1"/>
  <c r="AU363" i="3"/>
  <c r="AU188" i="3"/>
  <c r="AU311" i="3"/>
  <c r="AU153" i="3"/>
  <c r="AU220" i="3"/>
  <c r="AU55" i="3"/>
  <c r="AU208" i="3"/>
  <c r="AU330" i="3"/>
  <c r="AU245" i="3"/>
  <c r="AU59" i="3"/>
  <c r="AU329" i="3"/>
  <c r="AU206" i="3"/>
  <c r="AU342" i="3"/>
  <c r="AU356" i="3"/>
  <c r="AU74" i="3"/>
  <c r="M15" i="8" s="1"/>
  <c r="AU310" i="3"/>
  <c r="AU288" i="3"/>
  <c r="AU239" i="3"/>
  <c r="AU238" i="3"/>
  <c r="AU318" i="3"/>
  <c r="AU17" i="3"/>
  <c r="AA9" i="8" s="1"/>
  <c r="AU131" i="3"/>
  <c r="AU345" i="3"/>
  <c r="AU4" i="3"/>
  <c r="D5" i="8"/>
  <c r="E5" i="8" s="1"/>
  <c r="AU216" i="3"/>
  <c r="AU56" i="3"/>
  <c r="AU237" i="3"/>
  <c r="AA7" i="8" s="1"/>
  <c r="AU68" i="3"/>
  <c r="AU37" i="3"/>
  <c r="AA11" i="8" s="1"/>
  <c r="AU346" i="3"/>
  <c r="AU112" i="3"/>
  <c r="AU15" i="3"/>
  <c r="D21" i="8"/>
  <c r="E21" i="8" s="1"/>
  <c r="AU293" i="3"/>
  <c r="AU213" i="3"/>
  <c r="AU211" i="3"/>
  <c r="AU322" i="3"/>
  <c r="AU180" i="3"/>
  <c r="AU193" i="3"/>
  <c r="AU108" i="3"/>
  <c r="AU90" i="3"/>
  <c r="AU198" i="3"/>
  <c r="AU166" i="3"/>
  <c r="AU41" i="3"/>
  <c r="T9" i="8" s="1"/>
  <c r="AU124" i="3"/>
  <c r="AU121" i="3"/>
  <c r="AU45" i="3"/>
  <c r="AU122" i="3"/>
  <c r="AU80" i="3"/>
  <c r="AU107" i="3"/>
  <c r="AU307" i="3"/>
  <c r="AU146" i="3"/>
  <c r="AU174" i="3"/>
  <c r="AU203" i="3"/>
  <c r="AU191" i="3"/>
  <c r="AU194" i="3"/>
  <c r="AU161" i="3"/>
  <c r="AU119" i="3"/>
  <c r="AU199" i="3"/>
  <c r="AU334" i="3"/>
  <c r="AU141" i="3"/>
  <c r="AU189" i="3"/>
  <c r="D7" i="8"/>
  <c r="E7" i="8" s="1"/>
  <c r="AU292" i="3"/>
  <c r="AU23" i="3"/>
  <c r="K9" i="8"/>
  <c r="L9" i="8" s="1"/>
  <c r="AU103" i="3"/>
  <c r="AU240" i="3"/>
  <c r="AU326" i="3"/>
  <c r="AU44" i="3"/>
  <c r="M31" i="8" s="1"/>
  <c r="AU349" i="3"/>
  <c r="AU303" i="3"/>
  <c r="AU126" i="3"/>
  <c r="AU252" i="3"/>
  <c r="AU181" i="3"/>
  <c r="AU279" i="3"/>
  <c r="AU118" i="3"/>
  <c r="AU38" i="3"/>
  <c r="M29" i="8" s="1"/>
  <c r="AU319" i="3"/>
  <c r="AU53" i="3"/>
  <c r="AU43" i="3"/>
  <c r="M23" i="8" s="1"/>
  <c r="AU280" i="3"/>
  <c r="AU40" i="3"/>
  <c r="AU129" i="3"/>
  <c r="AU163" i="3"/>
  <c r="AU101" i="3"/>
  <c r="T35" i="8" s="1"/>
  <c r="AU115" i="3"/>
  <c r="AU353" i="3"/>
  <c r="AU248" i="3"/>
  <c r="AU219" i="3"/>
  <c r="AU46" i="3"/>
  <c r="D29" i="8"/>
  <c r="E29" i="8" s="1"/>
  <c r="AU182" i="3"/>
  <c r="AU187" i="3"/>
  <c r="AU227" i="3"/>
  <c r="AU60" i="3"/>
  <c r="AU305" i="3"/>
  <c r="AU159" i="3"/>
  <c r="AU128" i="3"/>
  <c r="AU164" i="3"/>
  <c r="AU232" i="3"/>
  <c r="AU173" i="3"/>
  <c r="AU328" i="3"/>
  <c r="AU269" i="3"/>
  <c r="AU273" i="3"/>
  <c r="AU222" i="3"/>
  <c r="AU241" i="3"/>
  <c r="AU230" i="3"/>
  <c r="AU35" i="3"/>
  <c r="AU16" i="3"/>
  <c r="D25" i="8"/>
  <c r="E25" i="8" s="1"/>
  <c r="AU67" i="3"/>
  <c r="AU88" i="3"/>
  <c r="AU212" i="3"/>
  <c r="AU97" i="3"/>
  <c r="M27" i="8" s="1"/>
  <c r="AU150" i="3"/>
  <c r="AU255" i="3"/>
  <c r="AU260" i="3"/>
  <c r="AU259" i="3"/>
  <c r="AU357" i="3"/>
  <c r="AU79" i="3"/>
  <c r="AU253" i="3"/>
  <c r="AU183" i="3"/>
  <c r="T7" i="8" s="1"/>
  <c r="AU73" i="3"/>
  <c r="T23" i="8" s="1"/>
  <c r="AU116" i="3"/>
  <c r="D27" i="8"/>
  <c r="E27" i="8" s="1"/>
  <c r="AU294" i="3"/>
  <c r="AU87" i="3"/>
  <c r="AU361" i="3"/>
  <c r="AU32" i="3"/>
  <c r="AA29" i="8" s="1"/>
  <c r="AL208" i="1"/>
  <c r="AL332" i="1"/>
  <c r="AL26" i="1"/>
  <c r="AL67" i="1"/>
  <c r="AL69" i="1"/>
  <c r="AL54" i="1"/>
  <c r="AL136" i="1"/>
  <c r="AL246" i="1"/>
  <c r="AL325" i="1"/>
  <c r="AL275" i="1"/>
  <c r="AL89" i="1"/>
  <c r="AL233" i="1"/>
  <c r="AL216" i="1"/>
  <c r="AL242" i="1"/>
  <c r="AL183" i="1"/>
  <c r="AL321" i="1"/>
  <c r="AL91" i="1"/>
  <c r="AL335" i="1"/>
  <c r="AL199" i="1"/>
  <c r="AL38" i="1"/>
  <c r="AL292" i="1"/>
  <c r="AL76" i="1"/>
  <c r="AL303" i="1"/>
  <c r="AL103" i="1"/>
  <c r="AL223" i="1"/>
  <c r="AL304" i="1"/>
  <c r="AL50" i="1"/>
  <c r="AL110" i="1"/>
  <c r="AL184" i="1"/>
  <c r="AL156" i="1"/>
  <c r="AL82" i="1"/>
  <c r="AL78" i="1"/>
  <c r="AL272" i="1"/>
  <c r="AL63" i="1"/>
  <c r="AL261" i="1"/>
  <c r="AL144" i="1"/>
  <c r="AL93" i="1"/>
  <c r="AL247" i="1"/>
  <c r="AL358" i="1"/>
  <c r="AL149" i="1"/>
  <c r="AL301" i="1"/>
  <c r="AL323" i="1"/>
  <c r="AL271" i="1"/>
  <c r="AL188" i="1"/>
  <c r="AL209" i="1"/>
  <c r="AL46" i="1"/>
  <c r="AL219" i="1"/>
  <c r="AA39" i="8" l="1"/>
  <c r="Z38" i="8"/>
  <c r="Z37" i="8"/>
  <c r="S39" i="8"/>
  <c r="Z39" i="8"/>
  <c r="T37" i="8"/>
  <c r="T38" i="8"/>
  <c r="E38" i="8"/>
  <c r="E37" i="8"/>
  <c r="L39" i="8"/>
  <c r="M39" i="8"/>
  <c r="S38" i="8"/>
  <c r="S37" i="8"/>
  <c r="E39" i="8"/>
  <c r="L5" i="8"/>
  <c r="K38" i="8"/>
  <c r="K37" i="8"/>
  <c r="T39" i="8"/>
  <c r="AA37" i="8"/>
  <c r="AA38" i="8"/>
  <c r="BA48" i="3"/>
  <c r="BA154" i="3"/>
  <c r="AV154" i="3"/>
  <c r="BA337" i="3"/>
  <c r="AV337" i="3"/>
  <c r="BA244" i="3"/>
  <c r="AV244" i="3"/>
  <c r="BA296" i="3"/>
  <c r="AV296" i="3"/>
  <c r="BA359" i="3"/>
  <c r="AV359" i="3"/>
  <c r="BA185" i="3"/>
  <c r="AV185" i="3"/>
  <c r="BA331" i="3"/>
  <c r="AV331" i="3"/>
  <c r="BA165" i="3"/>
  <c r="AV165" i="3"/>
  <c r="BA32" i="3"/>
  <c r="AV32" i="3"/>
  <c r="BA260" i="3"/>
  <c r="AV260" i="3"/>
  <c r="BA222" i="3"/>
  <c r="AV222" i="3"/>
  <c r="BA187" i="3"/>
  <c r="AV187" i="3"/>
  <c r="BA280" i="3"/>
  <c r="AV280" i="3"/>
  <c r="BA44" i="3"/>
  <c r="AV44" i="3"/>
  <c r="BA119" i="3"/>
  <c r="AV119" i="3"/>
  <c r="BA121" i="3"/>
  <c r="AV121" i="3"/>
  <c r="BA293" i="3"/>
  <c r="AV293" i="3"/>
  <c r="BA345" i="3"/>
  <c r="AV345" i="3"/>
  <c r="BA329" i="3"/>
  <c r="AV329" i="3"/>
  <c r="BA340" i="3"/>
  <c r="AV340" i="3"/>
  <c r="BA72" i="3"/>
  <c r="F15" i="8"/>
  <c r="AV72" i="3"/>
  <c r="BA127" i="3"/>
  <c r="AV127" i="3"/>
  <c r="BA218" i="3"/>
  <c r="AV218" i="3"/>
  <c r="BA52" i="3"/>
  <c r="AV52" i="3"/>
  <c r="BA275" i="3"/>
  <c r="AV275" i="3"/>
  <c r="BA143" i="3"/>
  <c r="AV143" i="3"/>
  <c r="BA210" i="3"/>
  <c r="AV210" i="3"/>
  <c r="BA117" i="3"/>
  <c r="AV117" i="3"/>
  <c r="BA327" i="3"/>
  <c r="AV327" i="3"/>
  <c r="BA76" i="3"/>
  <c r="AV76" i="3"/>
  <c r="BA86" i="3"/>
  <c r="AV86" i="3"/>
  <c r="BA202" i="3"/>
  <c r="AV202" i="3"/>
  <c r="BA226" i="3"/>
  <c r="AV226" i="3"/>
  <c r="BA109" i="3"/>
  <c r="AV109" i="3"/>
  <c r="BA315" i="3"/>
  <c r="AV315" i="3"/>
  <c r="BA271" i="3"/>
  <c r="AV271" i="3"/>
  <c r="BA157" i="3"/>
  <c r="AV157" i="3"/>
  <c r="BA342" i="3"/>
  <c r="AV342" i="3"/>
  <c r="BA175" i="3"/>
  <c r="AV175" i="3"/>
  <c r="BA228" i="3"/>
  <c r="AV228" i="3"/>
  <c r="BA45" i="3"/>
  <c r="AV45" i="3"/>
  <c r="BA95" i="3"/>
  <c r="AV95" i="3"/>
  <c r="BA263" i="3"/>
  <c r="AV263" i="3"/>
  <c r="BA83" i="3"/>
  <c r="AV83" i="3"/>
  <c r="BA151" i="3"/>
  <c r="AV151" i="3"/>
  <c r="BA361" i="3"/>
  <c r="AV361" i="3"/>
  <c r="BA255" i="3"/>
  <c r="AV255" i="3"/>
  <c r="BA273" i="3"/>
  <c r="AV273" i="3"/>
  <c r="BA182" i="3"/>
  <c r="AV182" i="3"/>
  <c r="BA43" i="3"/>
  <c r="AV43" i="3"/>
  <c r="BA326" i="3"/>
  <c r="AV326" i="3"/>
  <c r="BA161" i="3"/>
  <c r="AV161" i="3"/>
  <c r="BA124" i="3"/>
  <c r="AV124" i="3"/>
  <c r="D39" i="8"/>
  <c r="BA131" i="3"/>
  <c r="AV131" i="3"/>
  <c r="BA59" i="3"/>
  <c r="AV59" i="3"/>
  <c r="BA82" i="3"/>
  <c r="AV82" i="3"/>
  <c r="BA61" i="3"/>
  <c r="AV61" i="3"/>
  <c r="BA36" i="3"/>
  <c r="AV36" i="3"/>
  <c r="BA246" i="3"/>
  <c r="AV246" i="3"/>
  <c r="BA360" i="3"/>
  <c r="AV360" i="3"/>
  <c r="BA18" i="3"/>
  <c r="F13" i="8"/>
  <c r="AV18" i="3"/>
  <c r="BA266" i="3"/>
  <c r="AV266" i="3"/>
  <c r="BA6" i="3"/>
  <c r="F33" i="8"/>
  <c r="AV6" i="3"/>
  <c r="BA19" i="3"/>
  <c r="F11" i="8"/>
  <c r="AV19" i="3"/>
  <c r="BA265" i="3"/>
  <c r="AV265" i="3"/>
  <c r="BA179" i="3"/>
  <c r="AV179" i="3"/>
  <c r="BA65" i="3"/>
  <c r="AV65" i="3"/>
  <c r="BA214" i="3"/>
  <c r="AV214" i="3"/>
  <c r="BA264" i="3"/>
  <c r="AV264" i="3"/>
  <c r="BA167" i="3"/>
  <c r="AV167" i="3"/>
  <c r="BA364" i="3"/>
  <c r="AV364" i="3"/>
  <c r="BA278" i="3"/>
  <c r="AV278" i="3"/>
  <c r="BA24" i="3"/>
  <c r="AV24" i="3"/>
  <c r="BA28" i="3"/>
  <c r="AV28" i="3"/>
  <c r="BA75" i="3"/>
  <c r="AV75" i="3"/>
  <c r="BA334" i="3"/>
  <c r="AV334" i="3"/>
  <c r="D37" i="8"/>
  <c r="D38" i="8"/>
  <c r="BA14" i="3"/>
  <c r="AV14" i="3"/>
  <c r="BA213" i="3"/>
  <c r="AV213" i="3"/>
  <c r="BA316" i="3"/>
  <c r="AV316" i="3"/>
  <c r="BA120" i="3"/>
  <c r="AV120" i="3"/>
  <c r="BA77" i="3"/>
  <c r="AV77" i="3"/>
  <c r="BA341" i="3"/>
  <c r="AV341" i="3"/>
  <c r="BA269" i="3"/>
  <c r="AV269" i="3"/>
  <c r="BA53" i="3"/>
  <c r="AV53" i="3"/>
  <c r="BA240" i="3"/>
  <c r="AV240" i="3"/>
  <c r="BA194" i="3"/>
  <c r="AV194" i="3"/>
  <c r="BA41" i="3"/>
  <c r="AV41" i="3"/>
  <c r="BA15" i="3"/>
  <c r="F21" i="8"/>
  <c r="AV15" i="3"/>
  <c r="BA17" i="3"/>
  <c r="AV17" i="3"/>
  <c r="BA245" i="3"/>
  <c r="AV245" i="3"/>
  <c r="BA336" i="3"/>
  <c r="AV336" i="3"/>
  <c r="BA113" i="3"/>
  <c r="AV113" i="3"/>
  <c r="BA298" i="3"/>
  <c r="AV298" i="3"/>
  <c r="BA7" i="3"/>
  <c r="AV7" i="3"/>
  <c r="BA171" i="3"/>
  <c r="AV171" i="3"/>
  <c r="BA133" i="3"/>
  <c r="AV133" i="3"/>
  <c r="BA3" i="3"/>
  <c r="AV3" i="3"/>
  <c r="BA148" i="3"/>
  <c r="AV148" i="3"/>
  <c r="BA92" i="3"/>
  <c r="AV92" i="3"/>
  <c r="BA281" i="3"/>
  <c r="AV281" i="3"/>
  <c r="BA258" i="3"/>
  <c r="AV258" i="3"/>
  <c r="BA22" i="3"/>
  <c r="F31" i="8"/>
  <c r="AV22" i="3"/>
  <c r="BA135" i="3"/>
  <c r="AV135" i="3"/>
  <c r="BA338" i="3"/>
  <c r="AV338" i="3"/>
  <c r="BA224" i="3"/>
  <c r="AV224" i="3"/>
  <c r="BA94" i="3"/>
  <c r="AV94" i="3"/>
  <c r="BA242" i="3"/>
  <c r="AV242" i="3"/>
  <c r="BA169" i="3"/>
  <c r="AV169" i="3"/>
  <c r="BA313" i="3"/>
  <c r="AV313" i="3"/>
  <c r="BA129" i="3"/>
  <c r="AV129" i="3"/>
  <c r="BA362" i="3"/>
  <c r="AV362" i="3"/>
  <c r="BA130" i="3"/>
  <c r="AV130" i="3"/>
  <c r="BA227" i="3"/>
  <c r="AV227" i="3"/>
  <c r="BA111" i="3"/>
  <c r="AV111" i="3"/>
  <c r="BA295" i="3"/>
  <c r="AV295" i="3"/>
  <c r="BA51" i="3"/>
  <c r="AV51" i="3"/>
  <c r="BA49" i="3"/>
  <c r="AV49" i="3"/>
  <c r="BA87" i="3"/>
  <c r="AV87" i="3"/>
  <c r="BA150" i="3"/>
  <c r="AV150" i="3"/>
  <c r="BA294" i="3"/>
  <c r="AV294" i="3"/>
  <c r="BA97" i="3"/>
  <c r="AV97" i="3"/>
  <c r="BA328" i="3"/>
  <c r="AV328" i="3"/>
  <c r="BA46" i="3"/>
  <c r="F29" i="8"/>
  <c r="AV46" i="3"/>
  <c r="BA319" i="3"/>
  <c r="AV319" i="3"/>
  <c r="BA103" i="3"/>
  <c r="AV103" i="3"/>
  <c r="BA191" i="3"/>
  <c r="AV191" i="3"/>
  <c r="BA166" i="3"/>
  <c r="AV166" i="3"/>
  <c r="BA112" i="3"/>
  <c r="AV112" i="3"/>
  <c r="BA318" i="3"/>
  <c r="AV318" i="3"/>
  <c r="BA330" i="3"/>
  <c r="AV330" i="3"/>
  <c r="BA186" i="3"/>
  <c r="AV186" i="3"/>
  <c r="BA168" i="3"/>
  <c r="AV168" i="3"/>
  <c r="BA11" i="3"/>
  <c r="M5" i="8"/>
  <c r="AV11" i="3"/>
  <c r="BA149" i="3"/>
  <c r="AV149" i="3"/>
  <c r="BA320" i="3"/>
  <c r="AV320" i="3"/>
  <c r="BA147" i="3"/>
  <c r="AV147" i="3"/>
  <c r="BA57" i="3"/>
  <c r="AV57" i="3"/>
  <c r="BA20" i="3"/>
  <c r="AV20" i="3"/>
  <c r="BA30" i="3"/>
  <c r="AV30" i="3"/>
  <c r="BA291" i="3"/>
  <c r="AV291" i="3"/>
  <c r="BA160" i="3"/>
  <c r="AV160" i="3"/>
  <c r="BA195" i="3"/>
  <c r="AV195" i="3"/>
  <c r="BA81" i="3"/>
  <c r="AV81" i="3"/>
  <c r="BA125" i="3"/>
  <c r="AV125" i="3"/>
  <c r="BA201" i="3"/>
  <c r="AV201" i="3"/>
  <c r="BA348" i="3"/>
  <c r="AV348" i="3"/>
  <c r="BA324" i="3"/>
  <c r="AV324" i="3"/>
  <c r="BA69" i="3"/>
  <c r="AV69" i="3"/>
  <c r="BA178" i="3"/>
  <c r="AV178" i="3"/>
  <c r="BA99" i="3"/>
  <c r="F35" i="8"/>
  <c r="AV99" i="3"/>
  <c r="BA60" i="3"/>
  <c r="AV60" i="3"/>
  <c r="BA299" i="3"/>
  <c r="AV299" i="3"/>
  <c r="BA40" i="3"/>
  <c r="AV40" i="3"/>
  <c r="BA212" i="3"/>
  <c r="AV212" i="3"/>
  <c r="BA208" i="3"/>
  <c r="AV208" i="3"/>
  <c r="BA256" i="3"/>
  <c r="AV256" i="3"/>
  <c r="BA156" i="3"/>
  <c r="AV156" i="3"/>
  <c r="BA145" i="3"/>
  <c r="AV145" i="3"/>
  <c r="BA268" i="3"/>
  <c r="AV268" i="3"/>
  <c r="BA31" i="3"/>
  <c r="F9" i="8"/>
  <c r="AV31" i="3"/>
  <c r="BA257" i="3"/>
  <c r="AV257" i="3"/>
  <c r="BA236" i="3"/>
  <c r="AV236" i="3"/>
  <c r="BA62" i="3"/>
  <c r="AV62" i="3"/>
  <c r="BA104" i="3"/>
  <c r="AV104" i="3"/>
  <c r="BA9" i="3"/>
  <c r="AV9" i="3"/>
  <c r="BA137" i="3"/>
  <c r="AV137" i="3"/>
  <c r="BA332" i="3"/>
  <c r="AV332" i="3"/>
  <c r="BA155" i="3"/>
  <c r="AV155" i="3"/>
  <c r="BA251" i="3"/>
  <c r="AV251" i="3"/>
  <c r="BA47" i="3"/>
  <c r="AV47" i="3"/>
  <c r="BA321" i="3"/>
  <c r="AV321" i="3"/>
  <c r="BA301" i="3"/>
  <c r="AV301" i="3"/>
  <c r="BA221" i="3"/>
  <c r="AV221" i="3"/>
  <c r="BA184" i="3"/>
  <c r="AV184" i="3"/>
  <c r="BA262" i="3"/>
  <c r="AV262" i="3"/>
  <c r="BA303" i="3"/>
  <c r="AV303" i="3"/>
  <c r="BA110" i="3"/>
  <c r="AV110" i="3"/>
  <c r="BA290" i="3"/>
  <c r="AV290" i="3"/>
  <c r="BA241" i="3"/>
  <c r="AV241" i="3"/>
  <c r="BA206" i="3"/>
  <c r="AV206" i="3"/>
  <c r="BA219" i="3"/>
  <c r="AV219" i="3"/>
  <c r="BA346" i="3"/>
  <c r="AV346" i="3"/>
  <c r="BA88" i="3"/>
  <c r="AV88" i="3"/>
  <c r="BA248" i="3"/>
  <c r="AV248" i="3"/>
  <c r="BA118" i="3"/>
  <c r="AV118" i="3"/>
  <c r="BA23" i="3"/>
  <c r="M9" i="8"/>
  <c r="AV23" i="3"/>
  <c r="BA174" i="3"/>
  <c r="AV174" i="3"/>
  <c r="BA90" i="3"/>
  <c r="AV90" i="3"/>
  <c r="BA37" i="3"/>
  <c r="AV37" i="3"/>
  <c r="BA239" i="3"/>
  <c r="AV239" i="3"/>
  <c r="BA55" i="3"/>
  <c r="AV55" i="3"/>
  <c r="BA272" i="3"/>
  <c r="AV272" i="3"/>
  <c r="BA289" i="3"/>
  <c r="AV289" i="3"/>
  <c r="BA192" i="3"/>
  <c r="AV192" i="3"/>
  <c r="BA304" i="3"/>
  <c r="AV304" i="3"/>
  <c r="BA123" i="3"/>
  <c r="AV123" i="3"/>
  <c r="BA39" i="3"/>
  <c r="F17" i="8"/>
  <c r="AV39" i="3"/>
  <c r="BA325" i="3"/>
  <c r="AV325" i="3"/>
  <c r="BA312" i="3"/>
  <c r="AV312" i="3"/>
  <c r="BA223" i="3"/>
  <c r="AV223" i="3"/>
  <c r="BA261" i="3"/>
  <c r="AV261" i="3"/>
  <c r="BA205" i="3"/>
  <c r="AV205" i="3"/>
  <c r="BA217" i="3"/>
  <c r="AV217" i="3"/>
  <c r="BA13" i="3"/>
  <c r="AV13" i="3"/>
  <c r="BA276" i="3"/>
  <c r="AV276" i="3"/>
  <c r="BA254" i="3"/>
  <c r="AV254" i="3"/>
  <c r="BA233" i="3"/>
  <c r="AV233" i="3"/>
  <c r="BA267" i="3"/>
  <c r="AV267" i="3"/>
  <c r="BA100" i="3"/>
  <c r="AV100" i="3"/>
  <c r="BA355" i="3"/>
  <c r="AV355" i="3"/>
  <c r="BA54" i="3"/>
  <c r="AV54" i="3"/>
  <c r="BA357" i="3"/>
  <c r="AV357" i="3"/>
  <c r="BA363" i="3"/>
  <c r="AV363" i="3"/>
  <c r="BA317" i="3"/>
  <c r="AV317" i="3"/>
  <c r="BA34" i="3"/>
  <c r="F23" i="8"/>
  <c r="AV34" i="3"/>
  <c r="BA4" i="3"/>
  <c r="F5" i="8"/>
  <c r="AV4" i="3"/>
  <c r="BA203" i="3"/>
  <c r="AV203" i="3"/>
  <c r="BA238" i="3"/>
  <c r="AV238" i="3"/>
  <c r="BA232" i="3"/>
  <c r="AV232" i="3"/>
  <c r="BA67" i="3"/>
  <c r="AV67" i="3"/>
  <c r="BA164" i="3"/>
  <c r="AV164" i="3"/>
  <c r="BA353" i="3"/>
  <c r="AV353" i="3"/>
  <c r="BA279" i="3"/>
  <c r="AV279" i="3"/>
  <c r="BA292" i="3"/>
  <c r="AV292" i="3"/>
  <c r="BA146" i="3"/>
  <c r="AV146" i="3"/>
  <c r="BA108" i="3"/>
  <c r="AV108" i="3"/>
  <c r="BA68" i="3"/>
  <c r="AV68" i="3"/>
  <c r="BA288" i="3"/>
  <c r="AV288" i="3"/>
  <c r="BA220" i="3"/>
  <c r="AV220" i="3"/>
  <c r="BA70" i="3"/>
  <c r="AV70" i="3"/>
  <c r="BA249" i="3"/>
  <c r="AV249" i="3"/>
  <c r="BA323" i="3"/>
  <c r="AV323" i="3"/>
  <c r="BA247" i="3"/>
  <c r="AV247" i="3"/>
  <c r="BA196" i="3"/>
  <c r="AV196" i="3"/>
  <c r="BA142" i="3"/>
  <c r="AV142" i="3"/>
  <c r="BA339" i="3"/>
  <c r="AV339" i="3"/>
  <c r="BA93" i="3"/>
  <c r="F19" i="8"/>
  <c r="AV93" i="3"/>
  <c r="BA344" i="3"/>
  <c r="AV344" i="3"/>
  <c r="BA42" i="3"/>
  <c r="AV42" i="3"/>
  <c r="BA26" i="3"/>
  <c r="AV26" i="3"/>
  <c r="BA277" i="3"/>
  <c r="AV277" i="3"/>
  <c r="BA270" i="3"/>
  <c r="AV270" i="3"/>
  <c r="BA314" i="3"/>
  <c r="AV314" i="3"/>
  <c r="BA63" i="3"/>
  <c r="AV63" i="3"/>
  <c r="BA8" i="3"/>
  <c r="AV8" i="3"/>
  <c r="BA333" i="3"/>
  <c r="AV333" i="3"/>
  <c r="BA114" i="3"/>
  <c r="AV114" i="3"/>
  <c r="BA284" i="3"/>
  <c r="AV284" i="3"/>
  <c r="BA158" i="3"/>
  <c r="AV158" i="3"/>
  <c r="BA134" i="3"/>
  <c r="AV134" i="3"/>
  <c r="BA230" i="3"/>
  <c r="AV230" i="3"/>
  <c r="BA176" i="3"/>
  <c r="AV176" i="3"/>
  <c r="BA231" i="3"/>
  <c r="AV231" i="3"/>
  <c r="BA259" i="3"/>
  <c r="AV259" i="3"/>
  <c r="BA102" i="3"/>
  <c r="AV102" i="3"/>
  <c r="BA173" i="3"/>
  <c r="AV173" i="3"/>
  <c r="BA198" i="3"/>
  <c r="AV198" i="3"/>
  <c r="BA116" i="3"/>
  <c r="F27" i="8"/>
  <c r="AV116" i="3"/>
  <c r="BA73" i="3"/>
  <c r="AV73" i="3"/>
  <c r="BA183" i="3"/>
  <c r="AV183" i="3"/>
  <c r="BA128" i="3"/>
  <c r="AV128" i="3"/>
  <c r="BA115" i="3"/>
  <c r="AV115" i="3"/>
  <c r="BA181" i="3"/>
  <c r="AV181" i="3"/>
  <c r="BA307" i="3"/>
  <c r="AV307" i="3"/>
  <c r="BA193" i="3"/>
  <c r="AV193" i="3"/>
  <c r="BA237" i="3"/>
  <c r="AV237" i="3"/>
  <c r="BA310" i="3"/>
  <c r="AV310" i="3"/>
  <c r="BA153" i="3"/>
  <c r="AV153" i="3"/>
  <c r="BA235" i="3"/>
  <c r="AV235" i="3"/>
  <c r="BA287" i="3"/>
  <c r="AV287" i="3"/>
  <c r="BA106" i="3"/>
  <c r="AV106" i="3"/>
  <c r="BA207" i="3"/>
  <c r="AV207" i="3"/>
  <c r="BA84" i="3"/>
  <c r="AV84" i="3"/>
  <c r="BA351" i="3"/>
  <c r="AV351" i="3"/>
  <c r="BA172" i="3"/>
  <c r="AV172" i="3"/>
  <c r="BA274" i="3"/>
  <c r="AV274" i="3"/>
  <c r="BA10" i="3"/>
  <c r="AV10" i="3"/>
  <c r="BA225" i="3"/>
  <c r="AV225" i="3"/>
  <c r="BA215" i="3"/>
  <c r="AV215" i="3"/>
  <c r="BA335" i="3"/>
  <c r="AV335" i="3"/>
  <c r="BA209" i="3"/>
  <c r="AV209" i="3"/>
  <c r="BA190" i="3"/>
  <c r="AV190" i="3"/>
  <c r="BA140" i="3"/>
  <c r="AV140" i="3"/>
  <c r="BA64" i="3"/>
  <c r="AV64" i="3"/>
  <c r="BA58" i="3"/>
  <c r="AV58" i="3"/>
  <c r="BA139" i="3"/>
  <c r="AV139" i="3"/>
  <c r="BA96" i="3"/>
  <c r="AV96" i="3"/>
  <c r="BA29" i="3"/>
  <c r="AV29" i="3"/>
  <c r="BA98" i="3"/>
  <c r="AV98" i="3"/>
  <c r="BA211" i="3"/>
  <c r="AV211" i="3"/>
  <c r="BA308" i="3"/>
  <c r="AV308" i="3"/>
  <c r="BA105" i="3"/>
  <c r="AV105" i="3"/>
  <c r="BA349" i="3"/>
  <c r="AV349" i="3"/>
  <c r="BA27" i="3"/>
  <c r="AV27" i="3"/>
  <c r="BA38" i="3"/>
  <c r="AV38" i="3"/>
  <c r="BA16" i="3"/>
  <c r="F25" i="8"/>
  <c r="AV16" i="3"/>
  <c r="BA101" i="3"/>
  <c r="AV101" i="3"/>
  <c r="BA252" i="3"/>
  <c r="AV252" i="3"/>
  <c r="BA189" i="3"/>
  <c r="F7" i="8"/>
  <c r="AV189" i="3"/>
  <c r="BA107" i="3"/>
  <c r="AV107" i="3"/>
  <c r="BA180" i="3"/>
  <c r="AV180" i="3"/>
  <c r="BA56" i="3"/>
  <c r="AV56" i="3"/>
  <c r="BA74" i="3"/>
  <c r="AV74" i="3"/>
  <c r="BA311" i="3"/>
  <c r="AV311" i="3"/>
  <c r="BA352" i="3"/>
  <c r="AV352" i="3"/>
  <c r="BA347" i="3"/>
  <c r="AV347" i="3"/>
  <c r="BA229" i="3"/>
  <c r="AV229" i="3"/>
  <c r="BA243" i="3"/>
  <c r="AV243" i="3"/>
  <c r="BA306" i="3"/>
  <c r="AV306" i="3"/>
  <c r="BA66" i="3"/>
  <c r="AV66" i="3"/>
  <c r="BA162" i="3"/>
  <c r="AV162" i="3"/>
  <c r="BA5" i="3"/>
  <c r="AV5" i="3"/>
  <c r="BA33" i="3"/>
  <c r="AV33" i="3"/>
  <c r="BA204" i="3"/>
  <c r="AV204" i="3"/>
  <c r="BA300" i="3"/>
  <c r="AV300" i="3"/>
  <c r="BA138" i="3"/>
  <c r="AV138" i="3"/>
  <c r="BA91" i="3"/>
  <c r="AV91" i="3"/>
  <c r="BA343" i="3"/>
  <c r="AV343" i="3"/>
  <c r="BA132" i="3"/>
  <c r="AV132" i="3"/>
  <c r="BA286" i="3"/>
  <c r="AV286" i="3"/>
  <c r="BA234" i="3"/>
  <c r="AV234" i="3"/>
  <c r="BA309" i="3"/>
  <c r="AV309" i="3"/>
  <c r="BA50" i="3"/>
  <c r="AV50" i="3"/>
  <c r="BA283" i="3"/>
  <c r="AV283" i="3"/>
  <c r="BA25" i="3"/>
  <c r="AV25" i="3"/>
  <c r="BA122" i="3"/>
  <c r="AV122" i="3"/>
  <c r="BA12" i="3"/>
  <c r="M11" i="8"/>
  <c r="AV12" i="3"/>
  <c r="BA85" i="3"/>
  <c r="AV85" i="3"/>
  <c r="BA199" i="3"/>
  <c r="AV199" i="3"/>
  <c r="BA78" i="3"/>
  <c r="AV78" i="3"/>
  <c r="BA253" i="3"/>
  <c r="AV253" i="3"/>
  <c r="BA159" i="3"/>
  <c r="AV159" i="3"/>
  <c r="BA79" i="3"/>
  <c r="AV79" i="3"/>
  <c r="BA35" i="3"/>
  <c r="AV35" i="3"/>
  <c r="BA305" i="3"/>
  <c r="M7" i="8"/>
  <c r="AV305" i="3"/>
  <c r="BA163" i="3"/>
  <c r="AV163" i="3"/>
  <c r="BA126" i="3"/>
  <c r="AV126" i="3"/>
  <c r="BA141" i="3"/>
  <c r="AV141" i="3"/>
  <c r="BA80" i="3"/>
  <c r="AV80" i="3"/>
  <c r="BA322" i="3"/>
  <c r="AV322" i="3"/>
  <c r="BA216" i="3"/>
  <c r="AV216" i="3"/>
  <c r="BA356" i="3"/>
  <c r="AV356" i="3"/>
  <c r="BA188" i="3"/>
  <c r="AV188" i="3"/>
  <c r="BA71" i="3"/>
  <c r="AV71" i="3"/>
  <c r="BA302" i="3"/>
  <c r="AV302" i="3"/>
  <c r="BA250" i="3"/>
  <c r="AV250" i="3"/>
  <c r="BA89" i="3"/>
  <c r="AV89" i="3"/>
  <c r="BA297" i="3"/>
  <c r="AV297" i="3"/>
  <c r="BA152" i="3"/>
  <c r="AV152" i="3"/>
  <c r="BA136" i="3"/>
  <c r="AV136" i="3"/>
  <c r="BA285" i="3"/>
  <c r="AV285" i="3"/>
  <c r="BA170" i="3"/>
  <c r="AV170" i="3"/>
  <c r="BA354" i="3"/>
  <c r="AV354" i="3"/>
  <c r="BA358" i="3"/>
  <c r="AV358" i="3"/>
  <c r="BA197" i="3"/>
  <c r="AV197" i="3"/>
  <c r="BA350" i="3"/>
  <c r="AV350" i="3"/>
  <c r="BA200" i="3"/>
  <c r="AV200" i="3"/>
  <c r="BA21" i="3"/>
  <c r="AV21" i="3"/>
  <c r="BA177" i="3"/>
  <c r="AV177" i="3"/>
  <c r="BA2" i="3"/>
  <c r="AV2" i="3"/>
  <c r="BA144" i="3"/>
  <c r="AV144" i="3"/>
  <c r="BA282" i="3"/>
  <c r="AV282" i="3"/>
  <c r="M37" i="8" l="1"/>
  <c r="M38" i="8"/>
  <c r="L38" i="8"/>
  <c r="L37" i="8"/>
  <c r="F38" i="8"/>
  <c r="F37" i="8"/>
  <c r="F39" i="8"/>
</calcChain>
</file>

<file path=xl/sharedStrings.xml><?xml version="1.0" encoding="utf-8"?>
<sst xmlns="http://schemas.openxmlformats.org/spreadsheetml/2006/main" count="8117" uniqueCount="633">
  <si>
    <t>TeamName</t>
  </si>
  <si>
    <t>Tempo</t>
  </si>
  <si>
    <t>RankTempo</t>
  </si>
  <si>
    <t>AdjTempo</t>
  </si>
  <si>
    <t>RankAdjTempo</t>
  </si>
  <si>
    <t>OE</t>
  </si>
  <si>
    <t>RankOE</t>
  </si>
  <si>
    <t>AdjOE</t>
  </si>
  <si>
    <t>RankAdjOE</t>
  </si>
  <si>
    <t>DE</t>
  </si>
  <si>
    <t>RankDE</t>
  </si>
  <si>
    <t>AdjDE</t>
  </si>
  <si>
    <t>RankAdjDE</t>
  </si>
  <si>
    <t>AdjEM</t>
  </si>
  <si>
    <t>RankAdjEM</t>
  </si>
  <si>
    <t>Base Rank Avg</t>
  </si>
  <si>
    <t>adj rank</t>
  </si>
  <si>
    <t>if def &lt;96</t>
  </si>
  <si>
    <t>RankD  (L to S)</t>
  </si>
  <si>
    <t>if off &lt;30</t>
  </si>
  <si>
    <t>RankO (S to L</t>
  </si>
  <si>
    <t>A-N</t>
  </si>
  <si>
    <t>H</t>
  </si>
  <si>
    <t>AN-H AVG</t>
  </si>
  <si>
    <t>Rank AN-H</t>
  </si>
  <si>
    <t>AVG RANK BIG 3</t>
  </si>
  <si>
    <t>Champ Filter</t>
  </si>
  <si>
    <t xml:space="preserve">Champ Filter Rank </t>
  </si>
  <si>
    <t>Power Filter</t>
  </si>
  <si>
    <t>Power Filter Rank</t>
  </si>
  <si>
    <t>TOP RANK (P/C)</t>
  </si>
  <si>
    <t>TEAM</t>
  </si>
  <si>
    <t>Power 9?</t>
  </si>
  <si>
    <t>Power 7?</t>
  </si>
  <si>
    <t>power</t>
  </si>
  <si>
    <t>Top 30?</t>
  </si>
  <si>
    <t>DAVIS VALUE 2</t>
  </si>
  <si>
    <t>AVG DV</t>
  </si>
  <si>
    <t>DV RANK</t>
  </si>
  <si>
    <t xml:space="preserve">AVG DV AND TOP </t>
  </si>
  <si>
    <t>champ</t>
  </si>
  <si>
    <t>MIN</t>
  </si>
  <si>
    <t>Adjusted Rank</t>
  </si>
  <si>
    <t>Team</t>
  </si>
  <si>
    <t>Abilene Christian</t>
  </si>
  <si>
    <t>Air Force</t>
  </si>
  <si>
    <t>Akron</t>
  </si>
  <si>
    <t>Alabama</t>
  </si>
  <si>
    <t>Alabama A&amp;M</t>
  </si>
  <si>
    <t>Alabama St.</t>
  </si>
  <si>
    <t>Albany</t>
  </si>
  <si>
    <t>Alcorn St.</t>
  </si>
  <si>
    <t>American</t>
  </si>
  <si>
    <t>Appalachian St.</t>
  </si>
  <si>
    <t>Arizona</t>
  </si>
  <si>
    <t>Arizona St.</t>
  </si>
  <si>
    <t>Arkansas</t>
  </si>
  <si>
    <t>Arkansas Pine Bluff</t>
  </si>
  <si>
    <t>Arkansas St.</t>
  </si>
  <si>
    <t>Army</t>
  </si>
  <si>
    <t>Auburn</t>
  </si>
  <si>
    <t>Austin Peay</t>
  </si>
  <si>
    <t>Ball St.</t>
  </si>
  <si>
    <t>Baylor</t>
  </si>
  <si>
    <t>Bellarmine</t>
  </si>
  <si>
    <t>Belmont</t>
  </si>
  <si>
    <t>Bethune Cookman</t>
  </si>
  <si>
    <t>Binghamton</t>
  </si>
  <si>
    <t>Boise St.</t>
  </si>
  <si>
    <t>Boston College</t>
  </si>
  <si>
    <t>Boston University</t>
  </si>
  <si>
    <t>Bowling Green</t>
  </si>
  <si>
    <t>Bradley</t>
  </si>
  <si>
    <t>Brown</t>
  </si>
  <si>
    <t>Bryant</t>
  </si>
  <si>
    <t>Bucknell</t>
  </si>
  <si>
    <t>Buffalo</t>
  </si>
  <si>
    <t>Butler</t>
  </si>
  <si>
    <t>BYU</t>
  </si>
  <si>
    <t>Cal Baptist</t>
  </si>
  <si>
    <t>Cal Poly</t>
  </si>
  <si>
    <t>Cal St. Bakersfield</t>
  </si>
  <si>
    <t>Cal St. Fullerton</t>
  </si>
  <si>
    <t>Cal St. Northridge</t>
  </si>
  <si>
    <t>California</t>
  </si>
  <si>
    <t>Campbell</t>
  </si>
  <si>
    <t>Canisius</t>
  </si>
  <si>
    <t>Central Arkansas</t>
  </si>
  <si>
    <t>Central Connecticut</t>
  </si>
  <si>
    <t>Central Michigan</t>
  </si>
  <si>
    <t>Charleston</t>
  </si>
  <si>
    <t>Charleston Southern</t>
  </si>
  <si>
    <t>Charlotte</t>
  </si>
  <si>
    <t>Chattanooga</t>
  </si>
  <si>
    <t>Chicago St.</t>
  </si>
  <si>
    <t>Cincinnati</t>
  </si>
  <si>
    <t>Clemson</t>
  </si>
  <si>
    <t>Cleveland St.</t>
  </si>
  <si>
    <t>Coastal Carolina</t>
  </si>
  <si>
    <t>Colgate</t>
  </si>
  <si>
    <t>Colorado</t>
  </si>
  <si>
    <t>Colorado St.</t>
  </si>
  <si>
    <t>Columbia</t>
  </si>
  <si>
    <t>Connecticut</t>
  </si>
  <si>
    <t>Coppin St.</t>
  </si>
  <si>
    <t>Cornell</t>
  </si>
  <si>
    <t>Creighton</t>
  </si>
  <si>
    <t>Dartmouth</t>
  </si>
  <si>
    <t>Davidson</t>
  </si>
  <si>
    <t>Dayton</t>
  </si>
  <si>
    <t>Delaware</t>
  </si>
  <si>
    <t>Delaware St.</t>
  </si>
  <si>
    <t>Denver</t>
  </si>
  <si>
    <t>DePaul</t>
  </si>
  <si>
    <t>Detroit Mercy</t>
  </si>
  <si>
    <t>Drake</t>
  </si>
  <si>
    <t>Drexel</t>
  </si>
  <si>
    <t>Duke</t>
  </si>
  <si>
    <t>Duquesne</t>
  </si>
  <si>
    <t>East Carolina</t>
  </si>
  <si>
    <t>East Tennessee St.</t>
  </si>
  <si>
    <t>Eastern Illinois</t>
  </si>
  <si>
    <t>Eastern Kentucky</t>
  </si>
  <si>
    <t>Eastern Michigan</t>
  </si>
  <si>
    <t>Eastern Washington</t>
  </si>
  <si>
    <t>Elon</t>
  </si>
  <si>
    <t>Evansville</t>
  </si>
  <si>
    <t>Fairfield</t>
  </si>
  <si>
    <t>Fairleigh Dickinson</t>
  </si>
  <si>
    <t>FIU</t>
  </si>
  <si>
    <t>Florida</t>
  </si>
  <si>
    <t>Florida A&amp;M</t>
  </si>
  <si>
    <t>Florida Atlantic</t>
  </si>
  <si>
    <t>Florida Gulf Coast</t>
  </si>
  <si>
    <t>Florida St.</t>
  </si>
  <si>
    <t>Fordham</t>
  </si>
  <si>
    <t>Fresno St.</t>
  </si>
  <si>
    <t>Furman</t>
  </si>
  <si>
    <t>Gardner Webb</t>
  </si>
  <si>
    <t>George Mason</t>
  </si>
  <si>
    <t>George Washington</t>
  </si>
  <si>
    <t>Georgetown</t>
  </si>
  <si>
    <t>Georgia</t>
  </si>
  <si>
    <t>Georgia Southern</t>
  </si>
  <si>
    <t>Georgia St.</t>
  </si>
  <si>
    <t>Georgia Tech</t>
  </si>
  <si>
    <t>Gonzaga</t>
  </si>
  <si>
    <t>Grambling St.</t>
  </si>
  <si>
    <t>Grand Canyon</t>
  </si>
  <si>
    <t>Green Bay</t>
  </si>
  <si>
    <t>Hampton</t>
  </si>
  <si>
    <t>Hartford</t>
  </si>
  <si>
    <t>Harvard</t>
  </si>
  <si>
    <t>Hawaii</t>
  </si>
  <si>
    <t>High Point</t>
  </si>
  <si>
    <t>Hofstra</t>
  </si>
  <si>
    <t>Holy Cross</t>
  </si>
  <si>
    <t>Houston</t>
  </si>
  <si>
    <t>Houston Christian</t>
  </si>
  <si>
    <t>Howard</t>
  </si>
  <si>
    <t>Idaho</t>
  </si>
  <si>
    <t>Idaho St.</t>
  </si>
  <si>
    <t>Illinois</t>
  </si>
  <si>
    <t>Illinois Chicago</t>
  </si>
  <si>
    <t>Illinois St.</t>
  </si>
  <si>
    <t>Incarnate Word</t>
  </si>
  <si>
    <t>Indiana</t>
  </si>
  <si>
    <t>Indiana St.</t>
  </si>
  <si>
    <t>Iona</t>
  </si>
  <si>
    <t>Iowa</t>
  </si>
  <si>
    <t>Iowa St.</t>
  </si>
  <si>
    <t>IUPUI</t>
  </si>
  <si>
    <t>Jackson St.</t>
  </si>
  <si>
    <t>Jacksonville</t>
  </si>
  <si>
    <t>Jacksonville St.</t>
  </si>
  <si>
    <t>James Madison</t>
  </si>
  <si>
    <t>Kansas</t>
  </si>
  <si>
    <t>Kansas St.</t>
  </si>
  <si>
    <t>Kennesaw St.</t>
  </si>
  <si>
    <t>Kent St.</t>
  </si>
  <si>
    <t>Kentucky</t>
  </si>
  <si>
    <t>La Salle</t>
  </si>
  <si>
    <t>Lafayette</t>
  </si>
  <si>
    <t>Lamar</t>
  </si>
  <si>
    <t>Lehigh</t>
  </si>
  <si>
    <t>Liberty</t>
  </si>
  <si>
    <t>Lindenwood</t>
  </si>
  <si>
    <t>Lipscomb</t>
  </si>
  <si>
    <t>Little Rock</t>
  </si>
  <si>
    <t>LIU</t>
  </si>
  <si>
    <t>Long Beach St.</t>
  </si>
  <si>
    <t>Longwood</t>
  </si>
  <si>
    <t>Louisiana</t>
  </si>
  <si>
    <t>Louisiana Monroe</t>
  </si>
  <si>
    <t>Louisiana Tech</t>
  </si>
  <si>
    <t>Louisville</t>
  </si>
  <si>
    <t>Loyola Chicago</t>
  </si>
  <si>
    <t>Loyola Marymount</t>
  </si>
  <si>
    <t>Loyola MD</t>
  </si>
  <si>
    <t>LSU</t>
  </si>
  <si>
    <t>Maine</t>
  </si>
  <si>
    <t>Manhattan</t>
  </si>
  <si>
    <t>Marist</t>
  </si>
  <si>
    <t>Marquette</t>
  </si>
  <si>
    <t>Marshall</t>
  </si>
  <si>
    <t>Maryland</t>
  </si>
  <si>
    <t>Maryland Eastern Shore</t>
  </si>
  <si>
    <t>Massachusetts</t>
  </si>
  <si>
    <t>McNeese St.</t>
  </si>
  <si>
    <t>Memphis</t>
  </si>
  <si>
    <t>Mercer</t>
  </si>
  <si>
    <t>Merrimack</t>
  </si>
  <si>
    <t>Miami FL</t>
  </si>
  <si>
    <t>Miami OH</t>
  </si>
  <si>
    <t>Michigan</t>
  </si>
  <si>
    <t>Michigan St.</t>
  </si>
  <si>
    <t>Middle Tennessee</t>
  </si>
  <si>
    <t>Milwaukee</t>
  </si>
  <si>
    <t>Minnesota</t>
  </si>
  <si>
    <t>Mississippi</t>
  </si>
  <si>
    <t>Mississippi St.</t>
  </si>
  <si>
    <t>Mississippi Valley St.</t>
  </si>
  <si>
    <t>Missouri</t>
  </si>
  <si>
    <t>Missouri St.</t>
  </si>
  <si>
    <t>Monmouth</t>
  </si>
  <si>
    <t>Montana</t>
  </si>
  <si>
    <t>Montana St.</t>
  </si>
  <si>
    <t>Morehead St.</t>
  </si>
  <si>
    <t>Morgan St.</t>
  </si>
  <si>
    <t>Mount St. Mary's</t>
  </si>
  <si>
    <t>Murray St.</t>
  </si>
  <si>
    <t>N.C. State</t>
  </si>
  <si>
    <t>Navy</t>
  </si>
  <si>
    <t>Nebraska</t>
  </si>
  <si>
    <t>Nebraska Omaha</t>
  </si>
  <si>
    <t>Nevada</t>
  </si>
  <si>
    <t>New Hampshire</t>
  </si>
  <si>
    <t>New Mexico</t>
  </si>
  <si>
    <t>New Mexico St.</t>
  </si>
  <si>
    <t>New Orleans</t>
  </si>
  <si>
    <t>Niagara</t>
  </si>
  <si>
    <t>Nicholls St.</t>
  </si>
  <si>
    <t>NJIT</t>
  </si>
  <si>
    <t>Norfolk St.</t>
  </si>
  <si>
    <t>North Alabama</t>
  </si>
  <si>
    <t>North Carolina</t>
  </si>
  <si>
    <t>North Carolina A&amp;T</t>
  </si>
  <si>
    <t>North Carolina Central</t>
  </si>
  <si>
    <t>North Dakota</t>
  </si>
  <si>
    <t>North Dakota St.</t>
  </si>
  <si>
    <t>North Florida</t>
  </si>
  <si>
    <t>North Texas</t>
  </si>
  <si>
    <t>Northeastern</t>
  </si>
  <si>
    <t>Northern Arizona</t>
  </si>
  <si>
    <t>Northern Colorado</t>
  </si>
  <si>
    <t>Northern Illinois</t>
  </si>
  <si>
    <t>Northern Iowa</t>
  </si>
  <si>
    <t>Northern Kentucky</t>
  </si>
  <si>
    <t>Northwestern</t>
  </si>
  <si>
    <t>Northwestern St.</t>
  </si>
  <si>
    <t>Notre Dame</t>
  </si>
  <si>
    <t>Oakland</t>
  </si>
  <si>
    <t>Ohio</t>
  </si>
  <si>
    <t>Ohio St.</t>
  </si>
  <si>
    <t>Oklahoma</t>
  </si>
  <si>
    <t>Oklahoma St.</t>
  </si>
  <si>
    <t>Old Dominion</t>
  </si>
  <si>
    <t>Oral Roberts</t>
  </si>
  <si>
    <t>Oregon</t>
  </si>
  <si>
    <t>Oregon St.</t>
  </si>
  <si>
    <t>Pacific</t>
  </si>
  <si>
    <t>Penn</t>
  </si>
  <si>
    <t>Penn St.</t>
  </si>
  <si>
    <t>Pepperdine</t>
  </si>
  <si>
    <t>Pittsburgh</t>
  </si>
  <si>
    <t>Portland</t>
  </si>
  <si>
    <t>Portland St.</t>
  </si>
  <si>
    <t>Prairie View A&amp;M</t>
  </si>
  <si>
    <t>Presbyterian</t>
  </si>
  <si>
    <t>Princeton</t>
  </si>
  <si>
    <t>Providence</t>
  </si>
  <si>
    <t>Purdue</t>
  </si>
  <si>
    <t>Purdue Fort Wayne</t>
  </si>
  <si>
    <t>Queens</t>
  </si>
  <si>
    <t>Quinnipiac</t>
  </si>
  <si>
    <t>Radford</t>
  </si>
  <si>
    <t>Rhode Island</t>
  </si>
  <si>
    <t>Rice</t>
  </si>
  <si>
    <t>Richmond</t>
  </si>
  <si>
    <t>Rider</t>
  </si>
  <si>
    <t>Robert Morris</t>
  </si>
  <si>
    <t>Rutgers</t>
  </si>
  <si>
    <t>Sacramento St.</t>
  </si>
  <si>
    <t>Sacred Heart</t>
  </si>
  <si>
    <t>Saint Joseph's</t>
  </si>
  <si>
    <t>Saint Louis</t>
  </si>
  <si>
    <t>Saint Mary's</t>
  </si>
  <si>
    <t>Saint Peter's</t>
  </si>
  <si>
    <t>Sam Houston St.</t>
  </si>
  <si>
    <t>Samford</t>
  </si>
  <si>
    <t>San Diego</t>
  </si>
  <si>
    <t>San Diego St.</t>
  </si>
  <si>
    <t>San Francisco</t>
  </si>
  <si>
    <t>San Jose St.</t>
  </si>
  <si>
    <t>Santa Clara</t>
  </si>
  <si>
    <t>Seattle</t>
  </si>
  <si>
    <t>Seton Hall</t>
  </si>
  <si>
    <t>Siena</t>
  </si>
  <si>
    <t>SIU Edwardsville</t>
  </si>
  <si>
    <t>SMU</t>
  </si>
  <si>
    <t>South Alabama</t>
  </si>
  <si>
    <t>South Carolina</t>
  </si>
  <si>
    <t>South Carolina St.</t>
  </si>
  <si>
    <t>South Dakota</t>
  </si>
  <si>
    <t>South Dakota St.</t>
  </si>
  <si>
    <t>South Florida</t>
  </si>
  <si>
    <t>Southeast Missouri St.</t>
  </si>
  <si>
    <t>Southeastern Louisiana</t>
  </si>
  <si>
    <t>Southern</t>
  </si>
  <si>
    <t>Southern Illinois</t>
  </si>
  <si>
    <t>Southern Indiana</t>
  </si>
  <si>
    <t>Southern Miss</t>
  </si>
  <si>
    <t>Southern Utah</t>
  </si>
  <si>
    <t>St. Bonaventure</t>
  </si>
  <si>
    <t>St. Francis NY</t>
  </si>
  <si>
    <t>St. Francis PA</t>
  </si>
  <si>
    <t>St. John's</t>
  </si>
  <si>
    <t>St. Thomas</t>
  </si>
  <si>
    <t>Stanford</t>
  </si>
  <si>
    <t>Stephen F. Austin</t>
  </si>
  <si>
    <t>Stetson</t>
  </si>
  <si>
    <t>Stonehill</t>
  </si>
  <si>
    <t>Stony Brook</t>
  </si>
  <si>
    <t>Syracuse</t>
  </si>
  <si>
    <t>Tarleton St.</t>
  </si>
  <si>
    <t>TCU</t>
  </si>
  <si>
    <t>Temple</t>
  </si>
  <si>
    <t>Tennessee</t>
  </si>
  <si>
    <t>Tennessee Martin</t>
  </si>
  <si>
    <t>Tennessee St.</t>
  </si>
  <si>
    <t>Tennessee Tech</t>
  </si>
  <si>
    <t>Texas</t>
  </si>
  <si>
    <t>Texas A&amp;M</t>
  </si>
  <si>
    <t>Texas A&amp;M Commerce</t>
  </si>
  <si>
    <t>Texas A&amp;M Corpus Chris</t>
  </si>
  <si>
    <t>Texas Southern</t>
  </si>
  <si>
    <t>Texas St.</t>
  </si>
  <si>
    <t>Texas Tech</t>
  </si>
  <si>
    <t>The Citadel</t>
  </si>
  <si>
    <t>Toledo</t>
  </si>
  <si>
    <t>Towson</t>
  </si>
  <si>
    <t>Troy</t>
  </si>
  <si>
    <t>Tulane</t>
  </si>
  <si>
    <t>Tulsa</t>
  </si>
  <si>
    <t>UAB</t>
  </si>
  <si>
    <t>UC Davis</t>
  </si>
  <si>
    <t>UC Irvine</t>
  </si>
  <si>
    <t>UC Riverside</t>
  </si>
  <si>
    <t>UC San Diego</t>
  </si>
  <si>
    <t>UC Santa Barbara</t>
  </si>
  <si>
    <t>UCF</t>
  </si>
  <si>
    <t>UCLA</t>
  </si>
  <si>
    <t>UMass Lowell</t>
  </si>
  <si>
    <t>UMBC</t>
  </si>
  <si>
    <t>UMKC</t>
  </si>
  <si>
    <t>UNC Asheville</t>
  </si>
  <si>
    <t>UNC Greensboro</t>
  </si>
  <si>
    <t>UNC Wilmington</t>
  </si>
  <si>
    <t>UNLV</t>
  </si>
  <si>
    <t>USC</t>
  </si>
  <si>
    <t>USC Upstate</t>
  </si>
  <si>
    <t>UT Arlington</t>
  </si>
  <si>
    <t>UT Rio Grande Valley</t>
  </si>
  <si>
    <t>Utah</t>
  </si>
  <si>
    <t>Utah St.</t>
  </si>
  <si>
    <t>Utah Tech</t>
  </si>
  <si>
    <t>Utah Valley</t>
  </si>
  <si>
    <t>UTEP</t>
  </si>
  <si>
    <t>UTSA</t>
  </si>
  <si>
    <t>Valparaiso</t>
  </si>
  <si>
    <t>Vanderbilt</t>
  </si>
  <si>
    <t>VCU</t>
  </si>
  <si>
    <t>Vermont</t>
  </si>
  <si>
    <t>Villanova</t>
  </si>
  <si>
    <t>Virginia</t>
  </si>
  <si>
    <t>Virginia Tech</t>
  </si>
  <si>
    <t>VMI</t>
  </si>
  <si>
    <t>Wagner</t>
  </si>
  <si>
    <t>Wake Forest</t>
  </si>
  <si>
    <t>Washington</t>
  </si>
  <si>
    <t>Washington St.</t>
  </si>
  <si>
    <t>Weber St.</t>
  </si>
  <si>
    <t>West Virginia</t>
  </si>
  <si>
    <t>Western Carolina</t>
  </si>
  <si>
    <t>Western Illinois</t>
  </si>
  <si>
    <t>Western Kentucky</t>
  </si>
  <si>
    <t>Western Michigan</t>
  </si>
  <si>
    <t>Wichita St.</t>
  </si>
  <si>
    <t>William &amp; Mary</t>
  </si>
  <si>
    <t>Winthrop</t>
  </si>
  <si>
    <t>Wisconsin</t>
  </si>
  <si>
    <t>Wofford</t>
  </si>
  <si>
    <t>Wright St.</t>
  </si>
  <si>
    <t>Wyoming</t>
  </si>
  <si>
    <t>Xavier</t>
  </si>
  <si>
    <t>Yale</t>
  </si>
  <si>
    <t>Youngstown St.</t>
  </si>
  <si>
    <t>noapp</t>
  </si>
  <si>
    <t>checker</t>
  </si>
  <si>
    <t>KP AZ</t>
  </si>
  <si>
    <t>T_RANK AZ</t>
  </si>
  <si>
    <t>BARTHAG</t>
  </si>
  <si>
    <t>   1 seed, Sweet Sixteen</t>
  </si>
  <si>
    <t>   4 seed, CHAMPS</t>
  </si>
  <si>
    <t>   2 seed, Sweet Sixteen</t>
  </si>
  <si>
    <t>   1 seed, R64</t>
  </si>
  <si>
    <t>   2 seed, R32</t>
  </si>
  <si>
    <t>   2 seed, R64</t>
  </si>
  <si>
    <t>   1 seed, R32</t>
  </si>
  <si>
    <t>   3 seed, Elite Eight</t>
  </si>
  <si>
    <t>   8 seed, R64</t>
  </si>
  <si>
    <t>   2 seed, Elite Eight</t>
  </si>
  <si>
    <t>   4 seed, Sweet Sixteen</t>
  </si>
  <si>
    <t>   7 seed, R32</t>
  </si>
  <si>
    <t>   3 seed, Sweet Sixteen</t>
  </si>
  <si>
    <t>   5 seed, Final Four</t>
  </si>
  <si>
    <t>   5 seed, R32</t>
  </si>
  <si>
    <t>   3 seed, R32</t>
  </si>
  <si>
    <t>   5 seed, Finals</t>
  </si>
  <si>
    <t>   9 seed, R64</t>
  </si>
  <si>
    <t>   7 seed, R64</t>
  </si>
  <si>
    <t>   6 seed, Elite Eight</t>
  </si>
  <si>
    <t>   9 seed, R32</t>
  </si>
  <si>
    <t>   10 seed, R64</t>
  </si>
  <si>
    <t>   8 seed, Sweet Sixteen</t>
  </si>
  <si>
    <t>   9 seed, Final Four</t>
  </si>
  <si>
    <t>   11 seed, R64</t>
  </si>
  <si>
    <t>   6 seed, R32</t>
  </si>
  <si>
    <t>   4 seed, R64</t>
  </si>
  <si>
    <t>North Carolina St.</t>
  </si>
  <si>
    <t>   6 seed, R64</t>
  </si>
  <si>
    <t>   4 seed, R32</t>
  </si>
  <si>
    <t>   8 seed, R32</t>
  </si>
  <si>
    <t>   10 seed, R32</t>
  </si>
  <si>
    <t>   7 seed, Sweet Sixteen</t>
  </si>
  <si>
    <t>   12 seed, R64</t>
  </si>
  <si>
    <t>   11 seed, R68</t>
  </si>
  <si>
    <t>   11 seed, R32</t>
  </si>
  <si>
    <t>   13 seed, R64</t>
  </si>
  <si>
    <t>College of Charleston</t>
  </si>
  <si>
    <t>   13 seed, R32</t>
  </si>
  <si>
    <t>   15 seed, R64</t>
  </si>
  <si>
    <t>   15 seed, Sweet Sixteen</t>
  </si>
  <si>
    <t>   14 seed, R64</t>
  </si>
  <si>
    <t>Louisiana Lafayette</t>
  </si>
  <si>
    <t>   16 seed, R64</t>
  </si>
  <si>
    <t>Fort Wayne</t>
  </si>
  <si>
    <t>Detroit</t>
  </si>
  <si>
    <t>   16 seed, R68</t>
  </si>
  <si>
    <t>   16 seed, R32</t>
  </si>
  <si>
    <t>LIU Brooklyn</t>
  </si>
  <si>
    <t>DAVIS VALUE 1</t>
  </si>
  <si>
    <t>KP-AZ</t>
  </si>
  <si>
    <t>MATCH?</t>
  </si>
  <si>
    <t>CBBA A-Z</t>
  </si>
  <si>
    <t>A&amp;M-Corpus Christi</t>
  </si>
  <si>
    <t>Alcorn</t>
  </si>
  <si>
    <t>App State</t>
  </si>
  <si>
    <t>Ark.-Pine Bluff</t>
  </si>
  <si>
    <t>Army West Point</t>
  </si>
  <si>
    <t>Bethune-Cookman</t>
  </si>
  <si>
    <t>Boston U.</t>
  </si>
  <si>
    <t>California Baptist</t>
  </si>
  <si>
    <t>Central Ark.</t>
  </si>
  <si>
    <t>Central Conn. St.</t>
  </si>
  <si>
    <t>Central Mich.</t>
  </si>
  <si>
    <t>Charleston So.</t>
  </si>
  <si>
    <t>Col. of Charleston</t>
  </si>
  <si>
    <t>CSU Bakersfield</t>
  </si>
  <si>
    <t>CSUN</t>
  </si>
  <si>
    <t>Eastern Ill.</t>
  </si>
  <si>
    <t>Eastern Ky.</t>
  </si>
  <si>
    <t>Eastern Mich.</t>
  </si>
  <si>
    <t>Eastern Wash.</t>
  </si>
  <si>
    <t>ETSU</t>
  </si>
  <si>
    <t>FDU</t>
  </si>
  <si>
    <t>FGCU</t>
  </si>
  <si>
    <t>Fla. Atlantic</t>
  </si>
  <si>
    <t>Ga. Southern</t>
  </si>
  <si>
    <t>Gardner-Webb</t>
  </si>
  <si>
    <t>Grambling</t>
  </si>
  <si>
    <t>Kansas City</t>
  </si>
  <si>
    <t>Lamar University</t>
  </si>
  <si>
    <t>LMU (CA)</t>
  </si>
  <si>
    <t>Loyola Maryland</t>
  </si>
  <si>
    <t>McNeese</t>
  </si>
  <si>
    <t>Miami (FL)</t>
  </si>
  <si>
    <t>Miami (OH)</t>
  </si>
  <si>
    <t>Middle Tenn.</t>
  </si>
  <si>
    <t>Mississippi Val.</t>
  </si>
  <si>
    <t>N.C. A&amp;T</t>
  </si>
  <si>
    <t>N.C. Central</t>
  </si>
  <si>
    <t>NC State</t>
  </si>
  <si>
    <t>Nicholls</t>
  </si>
  <si>
    <t>NIU</t>
  </si>
  <si>
    <t>North Ala.</t>
  </si>
  <si>
    <t>Northern Ariz.</t>
  </si>
  <si>
    <t>Northern Colo.</t>
  </si>
  <si>
    <t>Northern Ky.</t>
  </si>
  <si>
    <t>Ole Miss</t>
  </si>
  <si>
    <t>Omaha</t>
  </si>
  <si>
    <t>Prairie View</t>
  </si>
  <si>
    <t>Queens (NC)</t>
  </si>
  <si>
    <t>Saint Francis (PA)</t>
  </si>
  <si>
    <t>Saint Mary's (CA)</t>
  </si>
  <si>
    <t>Sam Houston</t>
  </si>
  <si>
    <t>Seattle U</t>
  </si>
  <si>
    <t>SFA</t>
  </si>
  <si>
    <t>SIUE</t>
  </si>
  <si>
    <t>South Fla.</t>
  </si>
  <si>
    <t>Southeast Mo. St.</t>
  </si>
  <si>
    <t>Southeastern La.</t>
  </si>
  <si>
    <t>Southern California</t>
  </si>
  <si>
    <t>Southern Ill.</t>
  </si>
  <si>
    <t>Southern Ind.</t>
  </si>
  <si>
    <t>Southern Miss.</t>
  </si>
  <si>
    <t>Southern U.</t>
  </si>
  <si>
    <t>St. Francis Brooklyn</t>
  </si>
  <si>
    <t>St. John's (NY)</t>
  </si>
  <si>
    <t>St. Thomas (MN)</t>
  </si>
  <si>
    <t>Tex. A&amp;M-Commerce</t>
  </si>
  <si>
    <t>UAlbany</t>
  </si>
  <si>
    <t>UConn</t>
  </si>
  <si>
    <t>UIC</t>
  </si>
  <si>
    <t>UIW</t>
  </si>
  <si>
    <t>ULM</t>
  </si>
  <si>
    <t>UMES</t>
  </si>
  <si>
    <t>UNCW</t>
  </si>
  <si>
    <t>UNI</t>
  </si>
  <si>
    <t>UT Martin</t>
  </si>
  <si>
    <t>UTRGV</t>
  </si>
  <si>
    <t>Western Caro.</t>
  </si>
  <si>
    <t>Western Ill.</t>
  </si>
  <si>
    <t>Western Ky.</t>
  </si>
  <si>
    <t>Western Mich.</t>
  </si>
  <si>
    <t>tsPct</t>
  </si>
  <si>
    <t>TS RANK CONF</t>
  </si>
  <si>
    <t>TS Rank NONCONF</t>
  </si>
  <si>
    <t>ortg</t>
  </si>
  <si>
    <t>ORTGRNK</t>
  </si>
  <si>
    <t>drtg</t>
  </si>
  <si>
    <t>RNK DRTG</t>
  </si>
  <si>
    <t>astTov</t>
  </si>
  <si>
    <t>Rank asttov</t>
  </si>
  <si>
    <t>avg</t>
  </si>
  <si>
    <t>KPAZ</t>
  </si>
  <si>
    <t>T-RANK AZ</t>
  </si>
  <si>
    <t>a-n</t>
  </si>
  <si>
    <t>momrk</t>
  </si>
  <si>
    <t>MOMEN</t>
  </si>
  <si>
    <t>MOMRK</t>
  </si>
  <si>
    <t>16 ind</t>
  </si>
  <si>
    <t>nonconall</t>
  </si>
  <si>
    <t>nonconrk</t>
  </si>
  <si>
    <t>chrk</t>
  </si>
  <si>
    <t>pwrk</t>
  </si>
  <si>
    <t>dvrk</t>
  </si>
  <si>
    <t>adjrk</t>
  </si>
  <si>
    <t>rk</t>
  </si>
  <si>
    <t>index rank</t>
  </si>
  <si>
    <t>ranker</t>
  </si>
  <si>
    <t>test o</t>
  </si>
  <si>
    <t>NEWRKO</t>
  </si>
  <si>
    <t>Seedxpt</t>
  </si>
  <si>
    <t>Idxsdxpct</t>
  </si>
  <si>
    <t>NEWRKT</t>
  </si>
  <si>
    <t>TEMPO EF</t>
  </si>
  <si>
    <t>East Region</t>
  </si>
  <si>
    <t>Seed</t>
  </si>
  <si>
    <t>Rating</t>
  </si>
  <si>
    <t>Rank</t>
  </si>
  <si>
    <t>Section</t>
  </si>
  <si>
    <t>AVG RTG</t>
  </si>
  <si>
    <t>AVG RK</t>
  </si>
  <si>
    <t>OVERALL</t>
  </si>
  <si>
    <t>1 &amp; 4 Group</t>
  </si>
  <si>
    <t>2 &amp; 3 Group</t>
  </si>
  <si>
    <t>South Region</t>
  </si>
  <si>
    <t>West Region</t>
  </si>
  <si>
    <t>Midwest Region</t>
  </si>
  <si>
    <t>Index Rk</t>
  </si>
  <si>
    <t>AVG ID RK</t>
  </si>
  <si>
    <t>BEST</t>
  </si>
  <si>
    <t>%2nd</t>
  </si>
  <si>
    <t>AVG %2nd</t>
  </si>
  <si>
    <t>First Round</t>
  </si>
  <si>
    <t>Second Round</t>
  </si>
  <si>
    <t>Sweet 16</t>
  </si>
  <si>
    <t>Elite 8</t>
  </si>
  <si>
    <t>Final Four</t>
  </si>
  <si>
    <t>Championship</t>
  </si>
  <si>
    <t>East</t>
  </si>
  <si>
    <t>South</t>
  </si>
  <si>
    <t>National Champions</t>
  </si>
  <si>
    <t>West</t>
  </si>
  <si>
    <t>Midwest</t>
  </si>
  <si>
    <t>2023 March Madness Bracket</t>
  </si>
  <si>
    <t>San Diego State</t>
  </si>
  <si>
    <t>Iowa State</t>
  </si>
  <si>
    <t>Kent State</t>
  </si>
  <si>
    <t>Utah State</t>
  </si>
  <si>
    <t>Penn State</t>
  </si>
  <si>
    <t>Kennesaw State</t>
  </si>
  <si>
    <t>Arizona State</t>
  </si>
  <si>
    <t>Kansas State</t>
  </si>
  <si>
    <t>Montana State</t>
  </si>
  <si>
    <t>Michigan State</t>
  </si>
  <si>
    <t>Boise State</t>
  </si>
  <si>
    <t>paste by region</t>
  </si>
  <si>
    <t>Region</t>
  </si>
  <si>
    <t>regn</t>
  </si>
  <si>
    <t>Miami</t>
  </si>
  <si>
    <t>Pitt</t>
  </si>
  <si>
    <t>FAU</t>
  </si>
  <si>
    <t>Fairleigh Dick</t>
  </si>
  <si>
    <t>idxrk&gt;</t>
  </si>
  <si>
    <t>rppf&lt;</t>
  </si>
  <si>
    <t>avg round score</t>
  </si>
  <si>
    <t>Accurate</t>
  </si>
  <si>
    <t>trde</t>
  </si>
  <si>
    <t>StRDE+ Rk</t>
  </si>
  <si>
    <t>StRDE</t>
  </si>
  <si>
    <t>Wins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</si>
</sst>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6">
    <font>
      <sz val="11"/>
      <color theme="1"/>
      <name val="Calibri"/>
      <family val="2"/>
      <scheme val="minor"/>
    </font>
    <font>
      <sz val="16"/>
      <color theme="1"/>
      <name val="Arial"/>
      <family val="2"/>
    </font>
    <font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8"/>
      <color rgb="FFFFFFFF"/>
      <name val="Arial"/>
      <family val="2"/>
    </font>
    <font>
      <b/>
      <sz val="9"/>
      <color rgb="FF000000"/>
      <name val="Arial"/>
      <family val="2"/>
    </font>
    <font>
      <b/>
      <sz val="6"/>
      <color rgb="FF000000"/>
      <name val="Arial"/>
      <family val="2"/>
    </font>
    <font>
      <b/>
      <sz val="11"/>
      <color rgb="FFFFFF00"/>
      <name val="Calibri"/>
      <family val="2"/>
      <scheme val="minor"/>
    </font>
    <font>
      <b/>
      <u/>
      <sz val="11"/>
      <color rgb="FFFFFF00"/>
      <name val="Calibri"/>
      <family val="2"/>
      <scheme val="minor"/>
    </font>
    <font>
      <b/>
      <sz val="9"/>
      <color rgb="FF2100B7"/>
      <name val="Arial"/>
      <family val="2"/>
    </font>
    <font>
      <b/>
      <sz val="6"/>
      <color rgb="FF2100B7"/>
      <name val="Arial"/>
      <family val="2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FFFF00"/>
      <name val="Arial"/>
      <family val="2"/>
    </font>
    <font>
      <b/>
      <sz val="11"/>
      <color rgb="FFFFFF00"/>
      <name val="Arial"/>
      <family val="2"/>
    </font>
    <font>
      <sz val="10"/>
      <color theme="1"/>
      <name val="Arial"/>
      <family val="2"/>
    </font>
    <font>
      <sz val="10"/>
      <color theme="0"/>
      <name val="Arial"/>
      <family val="2"/>
    </font>
    <font>
      <sz val="11"/>
      <color rgb="FF000000"/>
      <name val="Arial"/>
      <family val="2"/>
    </font>
    <font>
      <sz val="10"/>
      <color rgb="FFAAAAAA"/>
      <name val="Arial"/>
      <family val="2"/>
    </font>
    <font>
      <b/>
      <sz val="10"/>
      <color theme="1"/>
      <name val="Arial"/>
      <family val="2"/>
    </font>
    <font>
      <b/>
      <sz val="11"/>
      <color rgb="FF000000"/>
      <name val="Arial"/>
      <family val="2"/>
    </font>
    <font>
      <sz val="10"/>
      <color rgb="FF000000"/>
      <name val="Arial"/>
      <family val="2"/>
    </font>
    <font>
      <sz val="57"/>
      <color theme="0"/>
      <name val="Alfa Slab One"/>
    </font>
    <font>
      <sz val="14"/>
      <color theme="4" tint="-0.249977111117893"/>
      <name val="Arial"/>
      <family val="2"/>
    </font>
    <font>
      <sz val="14"/>
      <color theme="0"/>
      <name val="Arial"/>
      <family val="2"/>
    </font>
    <font>
      <sz val="10"/>
      <color theme="4" tint="-0.249977111117893"/>
      <name val="Arial"/>
      <family val="2"/>
    </font>
    <font>
      <sz val="10"/>
      <name val="Arial"/>
      <family val="2"/>
    </font>
    <font>
      <b/>
      <sz val="10"/>
      <color rgb="FF000000"/>
      <name val="Arial"/>
      <family val="2"/>
    </font>
    <font>
      <sz val="16"/>
      <name val="Arial Black"/>
      <family val="2"/>
    </font>
    <font>
      <sz val="10"/>
      <color rgb="FFFF0000"/>
      <name val="Arial"/>
      <family val="2"/>
    </font>
    <font>
      <sz val="18"/>
      <name val="Arial"/>
      <family val="2"/>
    </font>
    <font>
      <sz val="16"/>
      <name val="Arial"/>
      <family val="2"/>
    </font>
    <font>
      <sz val="18"/>
      <name val="Arial Black"/>
      <family val="2"/>
    </font>
    <font>
      <sz val="10"/>
      <name val="Arial Black"/>
      <family val="2"/>
    </font>
    <font>
      <sz val="12"/>
      <name val="Arial"/>
      <family val="2"/>
    </font>
    <font>
      <sz val="10"/>
      <color rgb="FF00375C"/>
      <name val="Arial"/>
      <family val="2"/>
    </font>
    <font>
      <i/>
      <sz val="10"/>
      <name val="Arial"/>
      <family val="2"/>
    </font>
    <font>
      <i/>
      <sz val="22"/>
      <color rgb="FF000000"/>
      <name val="Arial"/>
      <family val="2"/>
    </font>
    <font>
      <sz val="26"/>
      <color rgb="FF000000"/>
      <name val="Cambria"/>
      <family val="1"/>
    </font>
    <font>
      <sz val="48"/>
      <color rgb="FF000000"/>
      <name val="Arial"/>
      <family val="2"/>
    </font>
    <font>
      <sz val="11"/>
      <name val="Arial"/>
      <family val="2"/>
    </font>
    <font>
      <sz val="9"/>
      <name val="Arial"/>
      <family val="2"/>
    </font>
    <font>
      <sz val="8"/>
      <name val="Arial"/>
      <family val="2"/>
    </font>
    <font>
      <sz val="9"/>
      <color rgb="FF000000"/>
      <name val="Arial"/>
      <family val="2"/>
    </font>
    <font>
      <sz val="14"/>
      <color rgb="FF000000"/>
      <name val="Arial"/>
      <family val="2"/>
    </font>
    <font>
      <b/>
      <sz val="10"/>
      <name val="Arial"/>
      <family val="2"/>
    </font>
  </fonts>
  <fills count="221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5B9BD5"/>
        <bgColor indexed="64"/>
      </patternFill>
    </fill>
    <fill>
      <patternFill patternType="solid">
        <fgColor rgb="FFA9DBB8"/>
        <bgColor indexed="64"/>
      </patternFill>
    </fill>
    <fill>
      <patternFill patternType="solid">
        <fgColor rgb="FFA8DAB6"/>
        <bgColor indexed="64"/>
      </patternFill>
    </fill>
    <fill>
      <patternFill patternType="solid">
        <fgColor rgb="FFA5D9B4"/>
        <bgColor indexed="64"/>
      </patternFill>
    </fill>
    <fill>
      <patternFill patternType="solid">
        <fgColor rgb="FFBFE4CB"/>
        <bgColor indexed="64"/>
      </patternFill>
    </fill>
    <fill>
      <patternFill patternType="solid">
        <fgColor rgb="FFABDCB9"/>
        <bgColor indexed="64"/>
      </patternFill>
    </fill>
    <fill>
      <patternFill patternType="solid">
        <fgColor rgb="FFCFEAD8"/>
        <bgColor indexed="64"/>
      </patternFill>
    </fill>
    <fill>
      <patternFill patternType="solid">
        <fgColor rgb="FFCEEAD8"/>
        <bgColor indexed="64"/>
      </patternFill>
    </fill>
    <fill>
      <patternFill patternType="solid">
        <fgColor rgb="FFF9FBFF"/>
        <bgColor indexed="64"/>
      </patternFill>
    </fill>
    <fill>
      <patternFill patternType="solid">
        <fgColor rgb="FFFBE5E8"/>
        <bgColor indexed="64"/>
      </patternFill>
    </fill>
    <fill>
      <patternFill patternType="solid">
        <fgColor rgb="FFC3E5CE"/>
        <bgColor indexed="64"/>
      </patternFill>
    </fill>
    <fill>
      <patternFill patternType="solid">
        <fgColor rgb="FFA9DAB7"/>
        <bgColor indexed="64"/>
      </patternFill>
    </fill>
    <fill>
      <patternFill patternType="solid">
        <fgColor rgb="FFE4F3EA"/>
        <bgColor indexed="64"/>
      </patternFill>
    </fill>
    <fill>
      <patternFill patternType="solid">
        <fgColor rgb="FFFAC7C9"/>
        <bgColor indexed="64"/>
      </patternFill>
    </fill>
    <fill>
      <patternFill patternType="solid">
        <fgColor rgb="FFF9A9AC"/>
        <bgColor indexed="64"/>
      </patternFill>
    </fill>
    <fill>
      <patternFill patternType="solid">
        <fgColor rgb="FFA6D9B5"/>
        <bgColor indexed="64"/>
      </patternFill>
    </fill>
    <fill>
      <patternFill patternType="solid">
        <fgColor rgb="FFAADBB9"/>
        <bgColor indexed="64"/>
      </patternFill>
    </fill>
    <fill>
      <patternFill patternType="solid">
        <fgColor rgb="FFAFDDBC"/>
        <bgColor indexed="64"/>
      </patternFill>
    </fill>
    <fill>
      <patternFill patternType="solid">
        <fgColor rgb="FFEBF5F0"/>
        <bgColor indexed="64"/>
      </patternFill>
    </fill>
    <fill>
      <patternFill patternType="solid">
        <fgColor rgb="FFBBE2C7"/>
        <bgColor indexed="64"/>
      </patternFill>
    </fill>
    <fill>
      <patternFill patternType="solid">
        <fgColor rgb="FFFBE3E6"/>
        <bgColor indexed="64"/>
      </patternFill>
    </fill>
    <fill>
      <patternFill patternType="solid">
        <fgColor rgb="FFFBFCFE"/>
        <bgColor indexed="64"/>
      </patternFill>
    </fill>
    <fill>
      <patternFill patternType="solid">
        <fgColor rgb="FFFAC2C4"/>
        <bgColor indexed="64"/>
      </patternFill>
    </fill>
    <fill>
      <patternFill patternType="solid">
        <fgColor rgb="FFFAC3C6"/>
        <bgColor indexed="64"/>
      </patternFill>
    </fill>
    <fill>
      <patternFill patternType="solid">
        <fgColor rgb="FFB8E1C5"/>
        <bgColor indexed="64"/>
      </patternFill>
    </fill>
    <fill>
      <patternFill patternType="solid">
        <fgColor rgb="FFF4F9F8"/>
        <bgColor indexed="64"/>
      </patternFill>
    </fill>
    <fill>
      <patternFill patternType="solid">
        <fgColor rgb="FFE0F1E7"/>
        <bgColor indexed="64"/>
      </patternFill>
    </fill>
    <fill>
      <patternFill patternType="solid">
        <fgColor rgb="FFCDE9D7"/>
        <bgColor indexed="64"/>
      </patternFill>
    </fill>
    <fill>
      <patternFill patternType="solid">
        <fgColor rgb="FFD2EBDB"/>
        <bgColor indexed="64"/>
      </patternFill>
    </fill>
    <fill>
      <patternFill patternType="solid">
        <fgColor rgb="FFFBE0E3"/>
        <bgColor indexed="64"/>
      </patternFill>
    </fill>
    <fill>
      <patternFill patternType="solid">
        <fgColor rgb="FFB7E1C4"/>
        <bgColor indexed="64"/>
      </patternFill>
    </fill>
    <fill>
      <patternFill patternType="solid">
        <fgColor rgb="FFB7E0C3"/>
        <bgColor indexed="64"/>
      </patternFill>
    </fill>
    <fill>
      <patternFill patternType="solid">
        <fgColor rgb="FFC5E6D0"/>
        <bgColor indexed="64"/>
      </patternFill>
    </fill>
    <fill>
      <patternFill patternType="solid">
        <fgColor rgb="FFADDCBB"/>
        <bgColor indexed="64"/>
      </patternFill>
    </fill>
    <fill>
      <patternFill patternType="solid">
        <fgColor rgb="FFB2DEBF"/>
        <bgColor indexed="64"/>
      </patternFill>
    </fill>
    <fill>
      <patternFill patternType="solid">
        <fgColor rgb="FFFBFBFE"/>
        <bgColor indexed="64"/>
      </patternFill>
    </fill>
    <fill>
      <patternFill patternType="solid">
        <fgColor rgb="FFC1E4CC"/>
        <bgColor indexed="64"/>
      </patternFill>
    </fill>
    <fill>
      <patternFill patternType="solid">
        <fgColor rgb="FFD8EEE0"/>
        <bgColor indexed="64"/>
      </patternFill>
    </fill>
    <fill>
      <patternFill patternType="solid">
        <fgColor rgb="FFF9FBFC"/>
        <bgColor indexed="64"/>
      </patternFill>
    </fill>
    <fill>
      <patternFill patternType="solid">
        <fgColor rgb="FFF9AAAC"/>
        <bgColor indexed="64"/>
      </patternFill>
    </fill>
    <fill>
      <patternFill patternType="solid">
        <fgColor rgb="FFFACCCE"/>
        <bgColor indexed="64"/>
      </patternFill>
    </fill>
    <fill>
      <patternFill patternType="solid">
        <fgColor rgb="FFFBF3F6"/>
        <bgColor indexed="64"/>
      </patternFill>
    </fill>
    <fill>
      <patternFill patternType="solid">
        <fgColor rgb="FFB0DEBE"/>
        <bgColor indexed="64"/>
      </patternFill>
    </fill>
    <fill>
      <patternFill patternType="solid">
        <fgColor rgb="FFA7DAB6"/>
        <bgColor indexed="64"/>
      </patternFill>
    </fill>
    <fill>
      <patternFill patternType="solid">
        <fgColor rgb="FFB5DFC2"/>
        <bgColor indexed="64"/>
      </patternFill>
    </fill>
    <fill>
      <patternFill patternType="solid">
        <fgColor rgb="FFF9B0B2"/>
        <bgColor indexed="64"/>
      </patternFill>
    </fill>
    <fill>
      <patternFill patternType="solid">
        <fgColor rgb="FFCCE9D5"/>
        <bgColor indexed="64"/>
      </patternFill>
    </fill>
    <fill>
      <patternFill patternType="solid">
        <fgColor rgb="FFC4E5CE"/>
        <bgColor indexed="64"/>
      </patternFill>
    </fill>
    <fill>
      <patternFill patternType="solid">
        <fgColor rgb="FFBEE3CA"/>
        <bgColor indexed="64"/>
      </patternFill>
    </fill>
    <fill>
      <patternFill patternType="solid">
        <fgColor rgb="FFBDE3C8"/>
        <bgColor indexed="64"/>
      </patternFill>
    </fill>
    <fill>
      <patternFill patternType="solid">
        <fgColor rgb="FFB0DDBD"/>
        <bgColor indexed="64"/>
      </patternFill>
    </fill>
    <fill>
      <patternFill patternType="solid">
        <fgColor rgb="FFE6F3EC"/>
        <bgColor indexed="64"/>
      </patternFill>
    </fill>
    <fill>
      <patternFill patternType="solid">
        <fgColor rgb="FFFAB7B9"/>
        <bgColor indexed="64"/>
      </patternFill>
    </fill>
    <fill>
      <patternFill patternType="solid">
        <fgColor rgb="FFF9A8AA"/>
        <bgColor indexed="64"/>
      </patternFill>
    </fill>
    <fill>
      <patternFill patternType="solid">
        <fgColor rgb="FFD0EAD9"/>
        <bgColor indexed="64"/>
      </patternFill>
    </fill>
    <fill>
      <patternFill patternType="solid">
        <fgColor rgb="FFCBE8D5"/>
        <bgColor indexed="64"/>
      </patternFill>
    </fill>
    <fill>
      <patternFill patternType="solid">
        <fgColor rgb="FFFAC4C7"/>
        <bgColor indexed="64"/>
      </patternFill>
    </fill>
    <fill>
      <patternFill patternType="solid">
        <fgColor rgb="FFACDCBA"/>
        <bgColor indexed="64"/>
      </patternFill>
    </fill>
    <fill>
      <patternFill patternType="solid">
        <fgColor rgb="FFCCE9D6"/>
        <bgColor indexed="64"/>
      </patternFill>
    </fill>
    <fill>
      <patternFill patternType="solid">
        <fgColor rgb="FFDAEFE2"/>
        <bgColor indexed="64"/>
      </patternFill>
    </fill>
    <fill>
      <patternFill patternType="solid">
        <fgColor rgb="FFF5F9F9"/>
        <bgColor indexed="64"/>
      </patternFill>
    </fill>
    <fill>
      <patternFill patternType="solid">
        <fgColor rgb="FFC6E7D1"/>
        <bgColor indexed="64"/>
      </patternFill>
    </fill>
    <fill>
      <patternFill patternType="solid">
        <fgColor rgb="FFDFF0E6"/>
        <bgColor indexed="64"/>
      </patternFill>
    </fill>
    <fill>
      <patternFill patternType="solid">
        <fgColor rgb="FFCAE8D4"/>
        <bgColor indexed="64"/>
      </patternFill>
    </fill>
    <fill>
      <patternFill patternType="solid">
        <fgColor rgb="FFC0E4CB"/>
        <bgColor indexed="64"/>
      </patternFill>
    </fill>
    <fill>
      <patternFill patternType="solid">
        <fgColor rgb="FFDCEFE4"/>
        <bgColor indexed="64"/>
      </patternFill>
    </fill>
    <fill>
      <patternFill patternType="solid">
        <fgColor rgb="FFEFF7F4"/>
        <bgColor indexed="64"/>
      </patternFill>
    </fill>
    <fill>
      <patternFill patternType="solid">
        <fgColor rgb="FFF6FAFA"/>
        <bgColor indexed="64"/>
      </patternFill>
    </fill>
    <fill>
      <patternFill patternType="solid">
        <fgColor rgb="FFFBF5F8"/>
        <bgColor indexed="64"/>
      </patternFill>
    </fill>
    <fill>
      <patternFill patternType="solid">
        <fgColor rgb="FFFBE1E4"/>
        <bgColor indexed="64"/>
      </patternFill>
    </fill>
    <fill>
      <patternFill patternType="solid">
        <fgColor rgb="FFAEDDBC"/>
        <bgColor indexed="64"/>
      </patternFill>
    </fill>
    <fill>
      <patternFill patternType="solid">
        <fgColor rgb="FFC7E7D1"/>
        <bgColor indexed="64"/>
      </patternFill>
    </fill>
    <fill>
      <patternFill patternType="solid">
        <fgColor rgb="FFB3DFC0"/>
        <bgColor indexed="64"/>
      </patternFill>
    </fill>
    <fill>
      <patternFill patternType="solid">
        <fgColor rgb="FFFACFD2"/>
        <bgColor indexed="64"/>
      </patternFill>
    </fill>
    <fill>
      <patternFill patternType="solid">
        <fgColor rgb="FFC2E5CD"/>
        <bgColor indexed="64"/>
      </patternFill>
    </fill>
    <fill>
      <patternFill patternType="solid">
        <fgColor rgb="FFB4DFC1"/>
        <bgColor indexed="64"/>
      </patternFill>
    </fill>
    <fill>
      <patternFill patternType="solid">
        <fgColor rgb="FFF8FBFC"/>
        <bgColor indexed="64"/>
      </patternFill>
    </fill>
    <fill>
      <patternFill patternType="solid">
        <fgColor rgb="FFFBE7EA"/>
        <bgColor indexed="64"/>
      </patternFill>
    </fill>
    <fill>
      <patternFill patternType="solid">
        <fgColor rgb="FFFBE1E3"/>
        <bgColor indexed="64"/>
      </patternFill>
    </fill>
    <fill>
      <patternFill patternType="solid">
        <fgColor rgb="FFFBF0F3"/>
        <bgColor indexed="64"/>
      </patternFill>
    </fill>
    <fill>
      <patternFill patternType="solid">
        <fgColor rgb="FFF7FAFB"/>
        <bgColor indexed="64"/>
      </patternFill>
    </fill>
    <fill>
      <patternFill patternType="solid">
        <fgColor rgb="FFB9E1C5"/>
        <bgColor indexed="64"/>
      </patternFill>
    </fill>
    <fill>
      <patternFill patternType="solid">
        <fgColor rgb="FFE8F4ED"/>
        <bgColor indexed="64"/>
      </patternFill>
    </fill>
    <fill>
      <patternFill patternType="solid">
        <fgColor rgb="FFFBF9FC"/>
        <bgColor indexed="64"/>
      </patternFill>
    </fill>
    <fill>
      <patternFill patternType="solid">
        <fgColor rgb="FFBEE3C9"/>
        <bgColor indexed="64"/>
      </patternFill>
    </fill>
    <fill>
      <patternFill patternType="solid">
        <fgColor rgb="FFFBE2E5"/>
        <bgColor indexed="64"/>
      </patternFill>
    </fill>
    <fill>
      <patternFill patternType="solid">
        <fgColor rgb="FFFBEAED"/>
        <bgColor indexed="64"/>
      </patternFill>
    </fill>
    <fill>
      <patternFill patternType="solid">
        <fgColor rgb="FFFBDCDF"/>
        <bgColor indexed="64"/>
      </patternFill>
    </fill>
    <fill>
      <patternFill patternType="solid">
        <fgColor rgb="FFE8F4EE"/>
        <bgColor indexed="64"/>
      </patternFill>
    </fill>
    <fill>
      <patternFill patternType="solid">
        <fgColor rgb="FFFBF6F9"/>
        <bgColor indexed="64"/>
      </patternFill>
    </fill>
    <fill>
      <patternFill patternType="solid">
        <fgColor rgb="FFE1F2E8"/>
        <bgColor indexed="64"/>
      </patternFill>
    </fill>
    <fill>
      <patternFill patternType="solid">
        <fgColor rgb="FFD5EDDE"/>
        <bgColor indexed="64"/>
      </patternFill>
    </fill>
    <fill>
      <patternFill patternType="solid">
        <fgColor rgb="FFB6E0C2"/>
        <bgColor indexed="64"/>
      </patternFill>
    </fill>
    <fill>
      <patternFill patternType="solid">
        <fgColor rgb="FFFBF7FA"/>
        <bgColor indexed="64"/>
      </patternFill>
    </fill>
    <fill>
      <patternFill patternType="solid">
        <fgColor rgb="FFFCFCFF"/>
        <bgColor indexed="64"/>
      </patternFill>
    </fill>
    <fill>
      <patternFill patternType="solid">
        <fgColor rgb="FFFBDFE2"/>
        <bgColor indexed="64"/>
      </patternFill>
    </fill>
    <fill>
      <patternFill patternType="solid">
        <fgColor rgb="FFEFF7F3"/>
        <bgColor indexed="64"/>
      </patternFill>
    </fill>
    <fill>
      <patternFill patternType="solid">
        <fgColor rgb="FFFACBCD"/>
        <bgColor indexed="64"/>
      </patternFill>
    </fill>
    <fill>
      <patternFill patternType="solid">
        <fgColor rgb="FFD3ECDC"/>
        <bgColor indexed="64"/>
      </patternFill>
    </fill>
    <fill>
      <patternFill patternType="solid">
        <fgColor rgb="FFFAC9CC"/>
        <bgColor indexed="64"/>
      </patternFill>
    </fill>
    <fill>
      <patternFill patternType="solid">
        <fgColor rgb="FFEEF6F3"/>
        <bgColor indexed="64"/>
      </patternFill>
    </fill>
    <fill>
      <patternFill patternType="solid">
        <fgColor rgb="FFDAEEE1"/>
        <bgColor indexed="64"/>
      </patternFill>
    </fill>
    <fill>
      <patternFill patternType="solid">
        <fgColor rgb="FFB1DEBF"/>
        <bgColor indexed="64"/>
      </patternFill>
    </fill>
    <fill>
      <patternFill patternType="solid">
        <fgColor rgb="FFF6FAF9"/>
        <bgColor indexed="64"/>
      </patternFill>
    </fill>
    <fill>
      <patternFill patternType="solid">
        <fgColor rgb="FFD3EBDB"/>
        <bgColor indexed="64"/>
      </patternFill>
    </fill>
    <fill>
      <patternFill patternType="solid">
        <fgColor rgb="FFF1F8F6"/>
        <bgColor indexed="64"/>
      </patternFill>
    </fill>
    <fill>
      <patternFill patternType="solid">
        <fgColor rgb="FFFBE6E9"/>
        <bgColor indexed="64"/>
      </patternFill>
    </fill>
    <fill>
      <patternFill patternType="solid">
        <fgColor rgb="FFFABDC0"/>
        <bgColor indexed="64"/>
      </patternFill>
    </fill>
    <fill>
      <patternFill patternType="solid">
        <fgColor rgb="FFFBEBEE"/>
        <bgColor indexed="64"/>
      </patternFill>
    </fill>
    <fill>
      <patternFill patternType="solid">
        <fgColor rgb="FFD6EDDE"/>
        <bgColor indexed="64"/>
      </patternFill>
    </fill>
    <fill>
      <patternFill patternType="solid">
        <fgColor rgb="FFF3F9F7"/>
        <bgColor indexed="64"/>
      </patternFill>
    </fill>
    <fill>
      <patternFill patternType="solid">
        <fgColor rgb="FFE2F2E9"/>
        <bgColor indexed="64"/>
      </patternFill>
    </fill>
    <fill>
      <patternFill patternType="solid">
        <fgColor rgb="FFFBE8EB"/>
        <bgColor indexed="64"/>
      </patternFill>
    </fill>
    <fill>
      <patternFill patternType="solid">
        <fgColor rgb="FFFBECEE"/>
        <bgColor indexed="64"/>
      </patternFill>
    </fill>
    <fill>
      <patternFill patternType="solid">
        <fgColor rgb="FFBCE2C8"/>
        <bgColor indexed="64"/>
      </patternFill>
    </fill>
    <fill>
      <patternFill patternType="solid">
        <fgColor rgb="FFDBEFE3"/>
        <bgColor indexed="64"/>
      </patternFill>
    </fill>
    <fill>
      <patternFill patternType="solid">
        <fgColor rgb="FFE1F1E7"/>
        <bgColor indexed="64"/>
      </patternFill>
    </fill>
    <fill>
      <patternFill patternType="solid">
        <fgColor rgb="FFFBD8DB"/>
        <bgColor indexed="64"/>
      </patternFill>
    </fill>
    <fill>
      <patternFill patternType="solid">
        <fgColor rgb="FFFBECEF"/>
        <bgColor indexed="64"/>
      </patternFill>
    </fill>
    <fill>
      <patternFill patternType="solid">
        <fgColor rgb="FFFABABD"/>
        <bgColor indexed="64"/>
      </patternFill>
    </fill>
    <fill>
      <patternFill patternType="solid">
        <fgColor rgb="FFEAF5F0"/>
        <bgColor indexed="64"/>
      </patternFill>
    </fill>
    <fill>
      <patternFill patternType="solid">
        <fgColor rgb="FFFAB6B8"/>
        <bgColor indexed="64"/>
      </patternFill>
    </fill>
    <fill>
      <patternFill patternType="solid">
        <fgColor rgb="FFF9ABAD"/>
        <bgColor indexed="64"/>
      </patternFill>
    </fill>
    <fill>
      <patternFill patternType="solid">
        <fgColor rgb="FFFAD1D3"/>
        <bgColor indexed="64"/>
      </patternFill>
    </fill>
    <fill>
      <patternFill patternType="solid">
        <fgColor rgb="FFDEF0E5"/>
        <bgColor indexed="64"/>
      </patternFill>
    </fill>
    <fill>
      <patternFill patternType="solid">
        <fgColor rgb="FFFAC0C2"/>
        <bgColor indexed="64"/>
      </patternFill>
    </fill>
    <fill>
      <patternFill patternType="solid">
        <fgColor rgb="FFFBF1F4"/>
        <bgColor indexed="64"/>
      </patternFill>
    </fill>
    <fill>
      <patternFill patternType="solid">
        <fgColor rgb="FFFABFC2"/>
        <bgColor indexed="64"/>
      </patternFill>
    </fill>
    <fill>
      <patternFill patternType="solid">
        <fgColor rgb="FFFBF4F7"/>
        <bgColor indexed="64"/>
      </patternFill>
    </fill>
    <fill>
      <patternFill patternType="solid">
        <fgColor rgb="FFD4ECDD"/>
        <bgColor indexed="64"/>
      </patternFill>
    </fill>
    <fill>
      <patternFill patternType="solid">
        <fgColor rgb="FFBAE2C6"/>
        <bgColor indexed="64"/>
      </patternFill>
    </fill>
    <fill>
      <patternFill patternType="solid">
        <fgColor rgb="FFFAB7BA"/>
        <bgColor indexed="64"/>
      </patternFill>
    </fill>
    <fill>
      <patternFill patternType="solid">
        <fgColor rgb="FFFAD4D7"/>
        <bgColor indexed="64"/>
      </patternFill>
    </fill>
    <fill>
      <patternFill patternType="solid">
        <fgColor rgb="FFC9E8D3"/>
        <bgColor indexed="64"/>
      </patternFill>
    </fill>
    <fill>
      <patternFill patternType="solid">
        <fgColor rgb="FFFAB2B5"/>
        <bgColor indexed="64"/>
      </patternFill>
    </fill>
    <fill>
      <patternFill patternType="solid">
        <fgColor rgb="FFE3F2EA"/>
        <bgColor indexed="64"/>
      </patternFill>
    </fill>
    <fill>
      <patternFill patternType="solid">
        <fgColor rgb="FFE5F3EB"/>
        <bgColor indexed="64"/>
      </patternFill>
    </fill>
    <fill>
      <patternFill patternType="solid">
        <fgColor rgb="FFFAC5C8"/>
        <bgColor indexed="64"/>
      </patternFill>
    </fill>
    <fill>
      <patternFill patternType="solid">
        <fgColor rgb="FFFACDD0"/>
        <bgColor indexed="64"/>
      </patternFill>
    </fill>
    <fill>
      <patternFill patternType="solid">
        <fgColor rgb="FFFACED1"/>
        <bgColor indexed="64"/>
      </patternFill>
    </fill>
    <fill>
      <patternFill patternType="solid">
        <fgColor rgb="FFFBEFF2"/>
        <bgColor indexed="64"/>
      </patternFill>
    </fill>
    <fill>
      <patternFill patternType="solid">
        <fgColor rgb="FFFAD5D8"/>
        <bgColor indexed="64"/>
      </patternFill>
    </fill>
    <fill>
      <patternFill patternType="solid">
        <fgColor rgb="FFD1EBDA"/>
        <bgColor indexed="64"/>
      </patternFill>
    </fill>
    <fill>
      <patternFill patternType="solid">
        <fgColor rgb="FFFAC7CA"/>
        <bgColor indexed="64"/>
      </patternFill>
    </fill>
    <fill>
      <patternFill patternType="solid">
        <fgColor rgb="FFFAD2D5"/>
        <bgColor indexed="64"/>
      </patternFill>
    </fill>
    <fill>
      <patternFill patternType="solid">
        <fgColor rgb="FFFAB8BB"/>
        <bgColor indexed="64"/>
      </patternFill>
    </fill>
    <fill>
      <patternFill patternType="solid">
        <fgColor rgb="FFFAC1C3"/>
        <bgColor indexed="64"/>
      </patternFill>
    </fill>
    <fill>
      <patternFill patternType="solid">
        <fgColor rgb="FFFAB4B7"/>
        <bgColor indexed="64"/>
      </patternFill>
    </fill>
    <fill>
      <patternFill patternType="solid">
        <fgColor rgb="FFECF6F1"/>
        <bgColor indexed="64"/>
      </patternFill>
    </fill>
    <fill>
      <patternFill patternType="solid">
        <fgColor rgb="FFD7EDDF"/>
        <bgColor indexed="64"/>
      </patternFill>
    </fill>
    <fill>
      <patternFill patternType="solid">
        <fgColor rgb="FFFABEC1"/>
        <bgColor indexed="64"/>
      </patternFill>
    </fill>
    <fill>
      <patternFill patternType="solid">
        <fgColor rgb="FFE7F4ED"/>
        <bgColor indexed="64"/>
      </patternFill>
    </fill>
    <fill>
      <patternFill patternType="solid">
        <fgColor rgb="FFFBE9EC"/>
        <bgColor indexed="64"/>
      </patternFill>
    </fill>
    <fill>
      <patternFill patternType="solid">
        <fgColor rgb="FFF9AFB2"/>
        <bgColor indexed="64"/>
      </patternFill>
    </fill>
    <fill>
      <patternFill patternType="solid">
        <fgColor rgb="FFFAD6D8"/>
        <bgColor indexed="64"/>
      </patternFill>
    </fill>
    <fill>
      <patternFill patternType="solid">
        <fgColor rgb="FFFBDADD"/>
        <bgColor indexed="64"/>
      </patternFill>
    </fill>
    <fill>
      <patternFill patternType="solid">
        <fgColor rgb="FFC5E6CF"/>
        <bgColor indexed="64"/>
      </patternFill>
    </fill>
    <fill>
      <patternFill patternType="solid">
        <fgColor rgb="FFFAC8CB"/>
        <bgColor indexed="64"/>
      </patternFill>
    </fill>
    <fill>
      <patternFill patternType="solid">
        <fgColor rgb="FFF2F8F6"/>
        <bgColor indexed="64"/>
      </patternFill>
    </fill>
    <fill>
      <patternFill patternType="solid">
        <fgColor rgb="FFEDF6F2"/>
        <bgColor indexed="64"/>
      </patternFill>
    </fill>
    <fill>
      <patternFill patternType="solid">
        <fgColor rgb="FFF0F8F5"/>
        <bgColor indexed="64"/>
      </patternFill>
    </fill>
    <fill>
      <patternFill patternType="solid">
        <fgColor rgb="FFFAC2C5"/>
        <bgColor indexed="64"/>
      </patternFill>
    </fill>
    <fill>
      <patternFill patternType="solid">
        <fgColor rgb="FFF9B1B3"/>
        <bgColor indexed="64"/>
      </patternFill>
    </fill>
    <fill>
      <patternFill patternType="solid">
        <fgColor rgb="FFFAB9BC"/>
        <bgColor indexed="64"/>
      </patternFill>
    </fill>
    <fill>
      <patternFill patternType="solid">
        <fgColor rgb="FFFACCCF"/>
        <bgColor indexed="64"/>
      </patternFill>
    </fill>
    <fill>
      <patternFill patternType="solid">
        <fgColor rgb="FFFABCBE"/>
        <bgColor indexed="64"/>
      </patternFill>
    </fill>
    <fill>
      <patternFill patternType="solid">
        <fgColor rgb="FFC8E7D2"/>
        <bgColor indexed="64"/>
      </patternFill>
    </fill>
    <fill>
      <patternFill patternType="solid">
        <fgColor rgb="FFF9ACAE"/>
        <bgColor indexed="64"/>
      </patternFill>
    </fill>
    <fill>
      <patternFill patternType="solid">
        <fgColor rgb="FFD9EEE1"/>
        <bgColor indexed="64"/>
      </patternFill>
    </fill>
    <fill>
      <patternFill patternType="solid">
        <fgColor rgb="FFFBEEF1"/>
        <bgColor indexed="64"/>
      </patternFill>
    </fill>
    <fill>
      <patternFill patternType="solid">
        <fgColor rgb="FFFAD0D3"/>
        <bgColor indexed="64"/>
      </patternFill>
    </fill>
    <fill>
      <patternFill patternType="solid">
        <fgColor rgb="FFFBE4E7"/>
        <bgColor indexed="64"/>
      </patternFill>
    </fill>
    <fill>
      <patternFill patternType="solid">
        <fgColor rgb="FFF9ADB0"/>
        <bgColor indexed="64"/>
      </patternFill>
    </fill>
    <fill>
      <patternFill patternType="solid">
        <fgColor rgb="FFFBE7E9"/>
        <bgColor indexed="64"/>
      </patternFill>
    </fill>
    <fill>
      <patternFill patternType="solid">
        <fgColor rgb="FFFBDCDE"/>
        <bgColor indexed="64"/>
      </patternFill>
    </fill>
    <fill>
      <patternFill patternType="solid">
        <fgColor rgb="FFFBD9DC"/>
        <bgColor indexed="64"/>
      </patternFill>
    </fill>
    <fill>
      <patternFill patternType="solid">
        <fgColor rgb="FFFAFBFD"/>
        <bgColor indexed="64"/>
      </patternFill>
    </fill>
    <fill>
      <patternFill patternType="solid">
        <fgColor rgb="FFFBDEE1"/>
        <bgColor indexed="64"/>
      </patternFill>
    </fill>
    <fill>
      <patternFill patternType="solid">
        <fgColor rgb="FFFBF8FB"/>
        <bgColor indexed="64"/>
      </patternFill>
    </fill>
    <fill>
      <patternFill patternType="solid">
        <fgColor rgb="FFFBDBDE"/>
        <bgColor indexed="64"/>
      </patternFill>
    </fill>
    <fill>
      <patternFill patternType="solid">
        <fgColor rgb="FFFBFAFD"/>
        <bgColor indexed="64"/>
      </patternFill>
    </fill>
    <fill>
      <patternFill patternType="solid">
        <fgColor rgb="FFFBD7DA"/>
        <bgColor indexed="64"/>
      </patternFill>
    </fill>
    <fill>
      <patternFill patternType="solid">
        <fgColor rgb="FFE9F5EF"/>
        <bgColor indexed="64"/>
      </patternFill>
    </fill>
    <fill>
      <patternFill patternType="solid">
        <fgColor rgb="FFDDF0E4"/>
        <bgColor indexed="64"/>
      </patternFill>
    </fill>
    <fill>
      <patternFill patternType="solid">
        <fgColor rgb="FFFABDBF"/>
        <bgColor indexed="64"/>
      </patternFill>
    </fill>
    <fill>
      <patternFill patternType="solid">
        <fgColor rgb="FFFAD2D4"/>
        <bgColor indexed="64"/>
      </patternFill>
    </fill>
    <fill>
      <patternFill patternType="solid">
        <fgColor rgb="FFFBF2F5"/>
        <bgColor indexed="64"/>
      </patternFill>
    </fill>
    <fill>
      <patternFill patternType="solid">
        <fgColor rgb="FFFABBBD"/>
        <bgColor indexed="64"/>
      </patternFill>
    </fill>
    <fill>
      <patternFill patternType="solid">
        <fgColor rgb="FFFBEDF0"/>
        <bgColor indexed="64"/>
      </patternFill>
    </fill>
    <fill>
      <patternFill patternType="solid">
        <fgColor rgb="FFFBDDE0"/>
        <bgColor indexed="64"/>
      </patternFill>
    </fill>
    <fill>
      <patternFill patternType="solid">
        <fgColor rgb="FFFAB5B7"/>
        <bgColor indexed="64"/>
      </patternFill>
    </fill>
    <fill>
      <patternFill patternType="solid">
        <fgColor rgb="FFFAD3D6"/>
        <bgColor indexed="64"/>
      </patternFill>
    </fill>
    <fill>
      <patternFill patternType="solid">
        <fgColor rgb="FFFACACD"/>
        <bgColor indexed="64"/>
      </patternFill>
    </fill>
    <fill>
      <patternFill patternType="solid">
        <fgColor rgb="FFF9B2B4"/>
        <bgColor indexed="64"/>
      </patternFill>
    </fill>
    <fill>
      <patternFill patternType="solid">
        <fgColor rgb="FFFAC6C8"/>
        <bgColor indexed="64"/>
      </patternFill>
    </fill>
    <fill>
      <patternFill patternType="solid">
        <fgColor rgb="FFFAD7D9"/>
        <bgColor indexed="64"/>
      </patternFill>
    </fill>
    <fill>
      <patternFill patternType="solid">
        <fgColor rgb="FFFAB3B6"/>
        <bgColor indexed="64"/>
      </patternFill>
    </fill>
    <fill>
      <patternFill patternType="solid">
        <fgColor rgb="FFF9AEB1"/>
        <bgColor indexed="64"/>
      </patternFill>
    </fill>
    <fill>
      <patternFill patternType="solid">
        <fgColor rgb="FFF9ADA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21FF4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3" tint="0.39994506668294322"/>
        <bgColor rgb="FF005C96"/>
      </patternFill>
    </fill>
    <fill>
      <patternFill patternType="solid">
        <fgColor theme="0"/>
        <bgColor indexed="64"/>
      </patternFill>
    </fill>
    <fill>
      <patternFill patternType="solid">
        <fgColor rgb="FF7BA6DF"/>
        <bgColor indexed="64"/>
      </patternFill>
    </fill>
    <fill>
      <patternFill patternType="solid">
        <fgColor theme="5" tint="0.59999389629810485"/>
        <bgColor indexed="64"/>
      </patternFill>
    </fill>
  </fills>
  <borders count="5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ck">
        <color rgb="FFFFA500"/>
      </top>
      <bottom/>
      <diagonal/>
    </border>
    <border>
      <left/>
      <right style="medium">
        <color rgb="FF000000"/>
      </right>
      <top style="thick">
        <color rgb="FFFFA500"/>
      </top>
      <bottom/>
      <diagonal/>
    </border>
    <border>
      <left/>
      <right style="medium">
        <color rgb="FF000000"/>
      </right>
      <top/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 style="thick">
        <color rgb="FFFFA5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3" fillId="0" borderId="0" applyNumberFormat="0" applyFill="0" applyBorder="0" applyAlignment="0" applyProtection="0"/>
    <xf numFmtId="0" fontId="12" fillId="0" borderId="0"/>
    <xf numFmtId="0" fontId="21" fillId="0" borderId="0"/>
  </cellStyleXfs>
  <cellXfs count="704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2" fillId="3" borderId="0" xfId="0" applyFont="1" applyFill="1"/>
    <xf numFmtId="0" fontId="0" fillId="3" borderId="0" xfId="0" applyFill="1"/>
    <xf numFmtId="0" fontId="2" fillId="4" borderId="0" xfId="0" applyFont="1" applyFill="1"/>
    <xf numFmtId="0" fontId="0" fillId="5" borderId="0" xfId="0" applyFill="1"/>
    <xf numFmtId="0" fontId="2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2" fillId="6" borderId="0" xfId="0" applyFont="1" applyFill="1"/>
    <xf numFmtId="0" fontId="4" fillId="7" borderId="7" xfId="0" applyFont="1" applyFill="1" applyBorder="1" applyAlignment="1">
      <alignment horizontal="left" vertical="center"/>
    </xf>
    <xf numFmtId="0" fontId="3" fillId="7" borderId="7" xfId="1" applyFill="1" applyBorder="1" applyAlignment="1">
      <alignment horizontal="left" vertical="center"/>
    </xf>
    <xf numFmtId="0" fontId="3" fillId="7" borderId="8" xfId="1" applyFill="1" applyBorder="1" applyAlignment="1">
      <alignment horizontal="center" vertical="center"/>
    </xf>
    <xf numFmtId="0" fontId="3" fillId="0" borderId="0" xfId="1" applyAlignment="1">
      <alignment horizontal="left" vertical="center"/>
    </xf>
    <xf numFmtId="0" fontId="3" fillId="0" borderId="9" xfId="1" applyBorder="1" applyAlignment="1">
      <alignment horizontal="left" vertical="center"/>
    </xf>
    <xf numFmtId="0" fontId="3" fillId="0" borderId="7" xfId="1" applyBorder="1" applyAlignment="1">
      <alignment horizontal="left" vertical="center"/>
    </xf>
    <xf numFmtId="0" fontId="5" fillId="10" borderId="10" xfId="0" applyFont="1" applyFill="1" applyBorder="1" applyAlignment="1">
      <alignment horizontal="center" vertical="center"/>
    </xf>
    <xf numFmtId="0" fontId="6" fillId="10" borderId="8" xfId="0" applyFont="1" applyFill="1" applyBorder="1" applyAlignment="1">
      <alignment horizontal="center" vertical="center"/>
    </xf>
    <xf numFmtId="0" fontId="5" fillId="10" borderId="11" xfId="0" applyFont="1" applyFill="1" applyBorder="1" applyAlignment="1">
      <alignment horizontal="center" vertical="center"/>
    </xf>
    <xf numFmtId="0" fontId="5" fillId="22" borderId="10" xfId="0" applyFont="1" applyFill="1" applyBorder="1" applyAlignment="1">
      <alignment horizontal="center" vertical="center"/>
    </xf>
    <xf numFmtId="0" fontId="6" fillId="22" borderId="8" xfId="0" applyFont="1" applyFill="1" applyBorder="1" applyAlignment="1">
      <alignment horizontal="center" vertical="center"/>
    </xf>
    <xf numFmtId="0" fontId="5" fillId="50" borderId="11" xfId="0" applyFont="1" applyFill="1" applyBorder="1" applyAlignment="1">
      <alignment horizontal="center" vertical="center"/>
    </xf>
    <xf numFmtId="0" fontId="6" fillId="50" borderId="8" xfId="0" applyFont="1" applyFill="1" applyBorder="1" applyAlignment="1">
      <alignment horizontal="center" vertical="center"/>
    </xf>
    <xf numFmtId="0" fontId="5" fillId="9" borderId="11" xfId="0" applyFont="1" applyFill="1" applyBorder="1" applyAlignment="1">
      <alignment horizontal="center" vertical="center"/>
    </xf>
    <xf numFmtId="0" fontId="6" fillId="9" borderId="8" xfId="0" applyFont="1" applyFill="1" applyBorder="1" applyAlignment="1">
      <alignment horizontal="center" vertical="center"/>
    </xf>
    <xf numFmtId="0" fontId="5" fillId="18" borderId="11" xfId="0" applyFont="1" applyFill="1" applyBorder="1" applyAlignment="1">
      <alignment horizontal="center" vertical="center"/>
    </xf>
    <xf numFmtId="0" fontId="6" fillId="18" borderId="8" xfId="0" applyFont="1" applyFill="1" applyBorder="1" applyAlignment="1">
      <alignment horizontal="center" vertical="center"/>
    </xf>
    <xf numFmtId="0" fontId="5" fillId="8" borderId="11" xfId="0" applyFont="1" applyFill="1" applyBorder="1" applyAlignment="1">
      <alignment horizontal="center" vertical="center"/>
    </xf>
    <xf numFmtId="0" fontId="6" fillId="8" borderId="8" xfId="0" applyFont="1" applyFill="1" applyBorder="1" applyAlignment="1">
      <alignment horizontal="center" vertical="center"/>
    </xf>
    <xf numFmtId="0" fontId="5" fillId="23" borderId="11" xfId="0" applyFont="1" applyFill="1" applyBorder="1" applyAlignment="1">
      <alignment horizontal="center" vertical="center"/>
    </xf>
    <xf numFmtId="0" fontId="6" fillId="23" borderId="8" xfId="0" applyFont="1" applyFill="1" applyBorder="1" applyAlignment="1">
      <alignment horizontal="center" vertical="center"/>
    </xf>
    <xf numFmtId="0" fontId="5" fillId="12" borderId="11" xfId="0" applyFont="1" applyFill="1" applyBorder="1" applyAlignment="1">
      <alignment horizontal="center" vertical="center"/>
    </xf>
    <xf numFmtId="0" fontId="6" fillId="12" borderId="8" xfId="0" applyFont="1" applyFill="1" applyBorder="1" applyAlignment="1">
      <alignment horizontal="center" vertical="center"/>
    </xf>
    <xf numFmtId="0" fontId="5" fillId="64" borderId="11" xfId="0" applyFont="1" applyFill="1" applyBorder="1" applyAlignment="1">
      <alignment horizontal="center" vertical="center"/>
    </xf>
    <xf numFmtId="0" fontId="6" fillId="64" borderId="8" xfId="0" applyFont="1" applyFill="1" applyBorder="1" applyAlignment="1">
      <alignment horizontal="center" vertical="center"/>
    </xf>
    <xf numFmtId="0" fontId="5" fillId="40" borderId="11" xfId="0" applyFont="1" applyFill="1" applyBorder="1" applyAlignment="1">
      <alignment horizontal="center" vertical="center"/>
    </xf>
    <xf numFmtId="0" fontId="6" fillId="40" borderId="8" xfId="0" applyFont="1" applyFill="1" applyBorder="1" applyAlignment="1">
      <alignment horizontal="center" vertical="center"/>
    </xf>
    <xf numFmtId="0" fontId="5" fillId="77" borderId="11" xfId="0" applyFont="1" applyFill="1" applyBorder="1" applyAlignment="1">
      <alignment horizontal="center" vertical="center"/>
    </xf>
    <xf numFmtId="0" fontId="6" fillId="77" borderId="8" xfId="0" applyFont="1" applyFill="1" applyBorder="1" applyAlignment="1">
      <alignment horizontal="center" vertical="center"/>
    </xf>
    <xf numFmtId="0" fontId="5" fillId="24" borderId="11" xfId="0" applyFont="1" applyFill="1" applyBorder="1" applyAlignment="1">
      <alignment horizontal="center" vertical="center"/>
    </xf>
    <xf numFmtId="0" fontId="6" fillId="24" borderId="8" xfId="0" applyFont="1" applyFill="1" applyBorder="1" applyAlignment="1">
      <alignment horizontal="center" vertical="center"/>
    </xf>
    <xf numFmtId="0" fontId="5" fillId="57" borderId="11" xfId="0" applyFont="1" applyFill="1" applyBorder="1" applyAlignment="1">
      <alignment horizontal="center" vertical="center"/>
    </xf>
    <xf numFmtId="0" fontId="6" fillId="57" borderId="8" xfId="0" applyFont="1" applyFill="1" applyBorder="1" applyAlignment="1">
      <alignment horizontal="center" vertical="center"/>
    </xf>
    <xf numFmtId="0" fontId="5" fillId="49" borderId="11" xfId="0" applyFont="1" applyFill="1" applyBorder="1" applyAlignment="1">
      <alignment horizontal="center" vertical="center"/>
    </xf>
    <xf numFmtId="0" fontId="6" fillId="49" borderId="8" xfId="0" applyFont="1" applyFill="1" applyBorder="1" applyAlignment="1">
      <alignment horizontal="center" vertical="center"/>
    </xf>
    <xf numFmtId="0" fontId="5" fillId="109" borderId="11" xfId="0" applyFont="1" applyFill="1" applyBorder="1" applyAlignment="1">
      <alignment horizontal="center" vertical="center"/>
    </xf>
    <xf numFmtId="0" fontId="6" fillId="109" borderId="8" xfId="0" applyFont="1" applyFill="1" applyBorder="1" applyAlignment="1">
      <alignment horizontal="center" vertical="center"/>
    </xf>
    <xf numFmtId="0" fontId="5" fillId="41" borderId="11" xfId="0" applyFont="1" applyFill="1" applyBorder="1" applyAlignment="1">
      <alignment horizontal="center" vertical="center"/>
    </xf>
    <xf numFmtId="0" fontId="6" fillId="41" borderId="8" xfId="0" applyFont="1" applyFill="1" applyBorder="1" applyAlignment="1">
      <alignment horizontal="center" vertical="center"/>
    </xf>
    <xf numFmtId="0" fontId="5" fillId="79" borderId="11" xfId="0" applyFont="1" applyFill="1" applyBorder="1" applyAlignment="1">
      <alignment horizontal="center" vertical="center"/>
    </xf>
    <xf numFmtId="0" fontId="6" fillId="79" borderId="8" xfId="0" applyFont="1" applyFill="1" applyBorder="1" applyAlignment="1">
      <alignment horizontal="center" vertical="center"/>
    </xf>
    <xf numFmtId="0" fontId="5" fillId="82" borderId="11" xfId="0" applyFont="1" applyFill="1" applyBorder="1" applyAlignment="1">
      <alignment horizontal="center" vertical="center"/>
    </xf>
    <xf numFmtId="0" fontId="6" fillId="82" borderId="8" xfId="0" applyFont="1" applyFill="1" applyBorder="1" applyAlignment="1">
      <alignment horizontal="center" vertical="center"/>
    </xf>
    <xf numFmtId="0" fontId="5" fillId="51" borderId="11" xfId="0" applyFont="1" applyFill="1" applyBorder="1" applyAlignment="1">
      <alignment horizontal="center" vertical="center"/>
    </xf>
    <xf numFmtId="0" fontId="6" fillId="51" borderId="8" xfId="0" applyFont="1" applyFill="1" applyBorder="1" applyAlignment="1">
      <alignment horizontal="center" vertical="center"/>
    </xf>
    <xf numFmtId="0" fontId="5" fillId="99" borderId="11" xfId="0" applyFont="1" applyFill="1" applyBorder="1" applyAlignment="1">
      <alignment horizontal="center" vertical="center"/>
    </xf>
    <xf numFmtId="0" fontId="6" fillId="99" borderId="8" xfId="0" applyFont="1" applyFill="1" applyBorder="1" applyAlignment="1">
      <alignment horizontal="center" vertical="center"/>
    </xf>
    <xf numFmtId="0" fontId="5" fillId="38" borderId="11" xfId="0" applyFont="1" applyFill="1" applyBorder="1" applyAlignment="1">
      <alignment horizontal="center" vertical="center"/>
    </xf>
    <xf numFmtId="0" fontId="6" fillId="38" borderId="8" xfId="0" applyFont="1" applyFill="1" applyBorder="1" applyAlignment="1">
      <alignment horizontal="center" vertical="center"/>
    </xf>
    <xf numFmtId="0" fontId="5" fillId="37" borderId="11" xfId="0" applyFont="1" applyFill="1" applyBorder="1" applyAlignment="1">
      <alignment horizontal="center" vertical="center"/>
    </xf>
    <xf numFmtId="0" fontId="6" fillId="37" borderId="8" xfId="0" applyFont="1" applyFill="1" applyBorder="1" applyAlignment="1">
      <alignment horizontal="center" vertical="center"/>
    </xf>
    <xf numFmtId="0" fontId="5" fillId="31" borderId="11" xfId="0" applyFont="1" applyFill="1" applyBorder="1" applyAlignment="1">
      <alignment horizontal="center" vertical="center"/>
    </xf>
    <xf numFmtId="0" fontId="6" fillId="31" borderId="8" xfId="0" applyFont="1" applyFill="1" applyBorder="1" applyAlignment="1">
      <alignment horizontal="center" vertical="center"/>
    </xf>
    <xf numFmtId="0" fontId="5" fillId="88" borderId="11" xfId="0" applyFont="1" applyFill="1" applyBorder="1" applyAlignment="1">
      <alignment horizontal="center" vertical="center"/>
    </xf>
    <xf numFmtId="0" fontId="6" fillId="88" borderId="8" xfId="0" applyFont="1" applyFill="1" applyBorder="1" applyAlignment="1">
      <alignment horizontal="center" vertical="center"/>
    </xf>
    <xf numFmtId="0" fontId="5" fillId="137" borderId="11" xfId="0" applyFont="1" applyFill="1" applyBorder="1" applyAlignment="1">
      <alignment horizontal="center" vertical="center"/>
    </xf>
    <xf numFmtId="0" fontId="6" fillId="137" borderId="8" xfId="0" applyFont="1" applyFill="1" applyBorder="1" applyAlignment="1">
      <alignment horizontal="center" vertical="center"/>
    </xf>
    <xf numFmtId="0" fontId="5" fillId="26" borderId="11" xfId="0" applyFont="1" applyFill="1" applyBorder="1" applyAlignment="1">
      <alignment horizontal="center" vertical="center"/>
    </xf>
    <xf numFmtId="0" fontId="6" fillId="26" borderId="8" xfId="0" applyFont="1" applyFill="1" applyBorder="1" applyAlignment="1">
      <alignment horizontal="center" vertical="center"/>
    </xf>
    <xf numFmtId="0" fontId="5" fillId="121" borderId="11" xfId="0" applyFont="1" applyFill="1" applyBorder="1" applyAlignment="1">
      <alignment horizontal="center" vertical="center"/>
    </xf>
    <xf numFmtId="0" fontId="6" fillId="121" borderId="8" xfId="0" applyFont="1" applyFill="1" applyBorder="1" applyAlignment="1">
      <alignment horizontal="center" vertical="center"/>
    </xf>
    <xf numFmtId="0" fontId="5" fillId="56" borderId="11" xfId="0" applyFont="1" applyFill="1" applyBorder="1" applyAlignment="1">
      <alignment horizontal="center" vertical="center"/>
    </xf>
    <xf numFmtId="0" fontId="6" fillId="56" borderId="8" xfId="0" applyFont="1" applyFill="1" applyBorder="1" applyAlignment="1">
      <alignment horizontal="center" vertical="center"/>
    </xf>
    <xf numFmtId="0" fontId="5" fillId="91" borderId="11" xfId="0" applyFont="1" applyFill="1" applyBorder="1" applyAlignment="1">
      <alignment horizontal="center" vertical="center"/>
    </xf>
    <xf numFmtId="0" fontId="6" fillId="91" borderId="8" xfId="0" applyFont="1" applyFill="1" applyBorder="1" applyAlignment="1">
      <alignment horizontal="center" vertical="center"/>
    </xf>
    <xf numFmtId="0" fontId="5" fillId="55" borderId="11" xfId="0" applyFont="1" applyFill="1" applyBorder="1" applyAlignment="1">
      <alignment horizontal="center" vertical="center"/>
    </xf>
    <xf numFmtId="0" fontId="6" fillId="55" borderId="8" xfId="0" applyFont="1" applyFill="1" applyBorder="1" applyAlignment="1">
      <alignment horizontal="center" vertical="center"/>
    </xf>
    <xf numFmtId="0" fontId="5" fillId="11" borderId="11" xfId="0" applyFont="1" applyFill="1" applyBorder="1" applyAlignment="1">
      <alignment horizontal="center" vertical="center"/>
    </xf>
    <xf numFmtId="0" fontId="6" fillId="11" borderId="8" xfId="0" applyFont="1" applyFill="1" applyBorder="1" applyAlignment="1">
      <alignment horizontal="center" vertical="center"/>
    </xf>
    <xf numFmtId="0" fontId="5" fillId="71" borderId="11" xfId="0" applyFont="1" applyFill="1" applyBorder="1" applyAlignment="1">
      <alignment horizontal="center" vertical="center"/>
    </xf>
    <xf numFmtId="0" fontId="6" fillId="71" borderId="8" xfId="0" applyFont="1" applyFill="1" applyBorder="1" applyAlignment="1">
      <alignment horizontal="center" vertical="center"/>
    </xf>
    <xf numFmtId="0" fontId="5" fillId="43" borderId="11" xfId="0" applyFont="1" applyFill="1" applyBorder="1" applyAlignment="1">
      <alignment horizontal="center" vertical="center"/>
    </xf>
    <xf numFmtId="0" fontId="6" fillId="43" borderId="8" xfId="0" applyFont="1" applyFill="1" applyBorder="1" applyAlignment="1">
      <alignment horizontal="center" vertical="center"/>
    </xf>
    <xf numFmtId="0" fontId="5" fillId="81" borderId="11" xfId="0" applyFont="1" applyFill="1" applyBorder="1" applyAlignment="1">
      <alignment horizontal="center" vertical="center"/>
    </xf>
    <xf numFmtId="0" fontId="6" fillId="81" borderId="8" xfId="0" applyFont="1" applyFill="1" applyBorder="1" applyAlignment="1">
      <alignment horizontal="center" vertical="center"/>
    </xf>
    <xf numFmtId="0" fontId="5" fillId="17" borderId="11" xfId="0" applyFont="1" applyFill="1" applyBorder="1" applyAlignment="1">
      <alignment horizontal="center" vertical="center"/>
    </xf>
    <xf numFmtId="0" fontId="6" fillId="17" borderId="8" xfId="0" applyFont="1" applyFill="1" applyBorder="1" applyAlignment="1">
      <alignment horizontal="center" vertical="center"/>
    </xf>
    <xf numFmtId="0" fontId="5" fillId="54" borderId="11" xfId="0" applyFont="1" applyFill="1" applyBorder="1" applyAlignment="1">
      <alignment horizontal="center" vertical="center"/>
    </xf>
    <xf numFmtId="0" fontId="6" fillId="54" borderId="8" xfId="0" applyFont="1" applyFill="1" applyBorder="1" applyAlignment="1">
      <alignment horizontal="center" vertical="center"/>
    </xf>
    <xf numFmtId="0" fontId="5" fillId="163" borderId="11" xfId="0" applyFont="1" applyFill="1" applyBorder="1" applyAlignment="1">
      <alignment horizontal="center" vertical="center"/>
    </xf>
    <xf numFmtId="0" fontId="6" fillId="163" borderId="8" xfId="0" applyFont="1" applyFill="1" applyBorder="1" applyAlignment="1">
      <alignment horizontal="center" vertical="center"/>
    </xf>
    <xf numFmtId="0" fontId="5" fillId="39" borderId="11" xfId="0" applyFont="1" applyFill="1" applyBorder="1" applyAlignment="1">
      <alignment horizontal="center" vertical="center"/>
    </xf>
    <xf numFmtId="0" fontId="6" fillId="39" borderId="8" xfId="0" applyFont="1" applyFill="1" applyBorder="1" applyAlignment="1">
      <alignment horizontal="center" vertical="center"/>
    </xf>
    <xf numFmtId="0" fontId="5" fillId="68" borderId="11" xfId="0" applyFont="1" applyFill="1" applyBorder="1" applyAlignment="1">
      <alignment horizontal="center" vertical="center"/>
    </xf>
    <xf numFmtId="0" fontId="6" fillId="68" borderId="8" xfId="0" applyFont="1" applyFill="1" applyBorder="1" applyAlignment="1">
      <alignment horizontal="center" vertical="center"/>
    </xf>
    <xf numFmtId="0" fontId="5" fillId="78" borderId="11" xfId="0" applyFont="1" applyFill="1" applyBorder="1" applyAlignment="1">
      <alignment horizontal="center" vertical="center"/>
    </xf>
    <xf numFmtId="0" fontId="6" fillId="78" borderId="8" xfId="0" applyFont="1" applyFill="1" applyBorder="1" applyAlignment="1">
      <alignment horizontal="center" vertical="center"/>
    </xf>
    <xf numFmtId="0" fontId="5" fillId="173" borderId="11" xfId="0" applyFont="1" applyFill="1" applyBorder="1" applyAlignment="1">
      <alignment horizontal="center" vertical="center"/>
    </xf>
    <xf numFmtId="0" fontId="6" fillId="173" borderId="8" xfId="0" applyFont="1" applyFill="1" applyBorder="1" applyAlignment="1">
      <alignment horizontal="center" vertical="center"/>
    </xf>
    <xf numFmtId="0" fontId="5" fillId="140" borderId="11" xfId="0" applyFont="1" applyFill="1" applyBorder="1" applyAlignment="1">
      <alignment horizontal="center" vertical="center"/>
    </xf>
    <xf numFmtId="0" fontId="6" fillId="140" borderId="8" xfId="0" applyFont="1" applyFill="1" applyBorder="1" applyAlignment="1">
      <alignment horizontal="center" vertical="center"/>
    </xf>
    <xf numFmtId="0" fontId="5" fillId="70" borderId="11" xfId="0" applyFont="1" applyFill="1" applyBorder="1" applyAlignment="1">
      <alignment horizontal="center" vertical="center"/>
    </xf>
    <xf numFmtId="0" fontId="6" fillId="70" borderId="8" xfId="0" applyFont="1" applyFill="1" applyBorder="1" applyAlignment="1">
      <alignment horizontal="center" vertical="center"/>
    </xf>
    <xf numFmtId="0" fontId="5" fillId="62" borderId="11" xfId="0" applyFont="1" applyFill="1" applyBorder="1" applyAlignment="1">
      <alignment horizontal="center" vertical="center"/>
    </xf>
    <xf numFmtId="0" fontId="6" fillId="62" borderId="8" xfId="0" applyFont="1" applyFill="1" applyBorder="1" applyAlignment="1">
      <alignment horizontal="center" vertical="center"/>
    </xf>
    <xf numFmtId="0" fontId="5" fillId="53" borderId="11" xfId="0" applyFont="1" applyFill="1" applyBorder="1" applyAlignment="1">
      <alignment horizontal="center" vertical="center"/>
    </xf>
    <xf numFmtId="0" fontId="6" fillId="53" borderId="8" xfId="0" applyFont="1" applyFill="1" applyBorder="1" applyAlignment="1">
      <alignment horizontal="center" vertical="center"/>
    </xf>
    <xf numFmtId="0" fontId="5" fillId="65" borderId="11" xfId="0" applyFont="1" applyFill="1" applyBorder="1" applyAlignment="1">
      <alignment horizontal="center" vertical="center"/>
    </xf>
    <xf numFmtId="0" fontId="6" fillId="65" borderId="8" xfId="0" applyFont="1" applyFill="1" applyBorder="1" applyAlignment="1">
      <alignment horizontal="center" vertical="center"/>
    </xf>
    <xf numFmtId="0" fontId="5" fillId="34" borderId="11" xfId="0" applyFont="1" applyFill="1" applyBorder="1" applyAlignment="1">
      <alignment horizontal="center" vertical="center"/>
    </xf>
    <xf numFmtId="0" fontId="6" fillId="34" borderId="8" xfId="0" applyFont="1" applyFill="1" applyBorder="1" applyAlignment="1">
      <alignment horizontal="center" vertical="center"/>
    </xf>
    <xf numFmtId="0" fontId="5" fillId="14" borderId="11" xfId="0" applyFont="1" applyFill="1" applyBorder="1" applyAlignment="1">
      <alignment horizontal="center" vertical="center"/>
    </xf>
    <xf numFmtId="0" fontId="6" fillId="14" borderId="8" xfId="0" applyFont="1" applyFill="1" applyBorder="1" applyAlignment="1">
      <alignment horizontal="center" vertical="center"/>
    </xf>
    <xf numFmtId="0" fontId="5" fillId="13" borderId="11" xfId="0" applyFont="1" applyFill="1" applyBorder="1" applyAlignment="1">
      <alignment horizontal="center" vertical="center"/>
    </xf>
    <xf numFmtId="0" fontId="6" fillId="13" borderId="8" xfId="0" applyFont="1" applyFill="1" applyBorder="1" applyAlignment="1">
      <alignment horizontal="center" vertical="center"/>
    </xf>
    <xf numFmtId="0" fontId="5" fillId="61" borderId="11" xfId="0" applyFont="1" applyFill="1" applyBorder="1" applyAlignment="1">
      <alignment horizontal="center" vertical="center"/>
    </xf>
    <xf numFmtId="0" fontId="6" fillId="61" borderId="8" xfId="0" applyFont="1" applyFill="1" applyBorder="1" applyAlignment="1">
      <alignment horizontal="center" vertical="center"/>
    </xf>
    <xf numFmtId="0" fontId="5" fillId="149" borderId="11" xfId="0" applyFont="1" applyFill="1" applyBorder="1" applyAlignment="1">
      <alignment horizontal="center" vertical="center"/>
    </xf>
    <xf numFmtId="0" fontId="6" fillId="149" borderId="8" xfId="0" applyFont="1" applyFill="1" applyBorder="1" applyAlignment="1">
      <alignment horizontal="center" vertical="center"/>
    </xf>
    <xf numFmtId="0" fontId="5" fillId="35" borderId="11" xfId="0" applyFont="1" applyFill="1" applyBorder="1" applyAlignment="1">
      <alignment horizontal="center" vertical="center"/>
    </xf>
    <xf numFmtId="0" fontId="6" fillId="35" borderId="8" xfId="0" applyFont="1" applyFill="1" applyBorder="1" applyAlignment="1">
      <alignment horizontal="center" vertical="center"/>
    </xf>
    <xf numFmtId="0" fontId="5" fillId="111" borderId="11" xfId="0" applyFont="1" applyFill="1" applyBorder="1" applyAlignment="1">
      <alignment horizontal="center" vertical="center"/>
    </xf>
    <xf numFmtId="0" fontId="6" fillId="111" borderId="8" xfId="0" applyFont="1" applyFill="1" applyBorder="1" applyAlignment="1">
      <alignment horizontal="center" vertical="center"/>
    </xf>
    <xf numFmtId="0" fontId="5" fillId="105" borderId="11" xfId="0" applyFont="1" applyFill="1" applyBorder="1" applyAlignment="1">
      <alignment horizontal="center" vertical="center"/>
    </xf>
    <xf numFmtId="0" fontId="6" fillId="105" borderId="8" xfId="0" applyFont="1" applyFill="1" applyBorder="1" applyAlignment="1">
      <alignment horizontal="center" vertical="center"/>
    </xf>
    <xf numFmtId="0" fontId="5" fillId="136" borderId="11" xfId="0" applyFont="1" applyFill="1" applyBorder="1" applyAlignment="1">
      <alignment horizontal="center" vertical="center"/>
    </xf>
    <xf numFmtId="0" fontId="6" fillId="136" borderId="8" xfId="0" applyFont="1" applyFill="1" applyBorder="1" applyAlignment="1">
      <alignment horizontal="center" vertical="center"/>
    </xf>
    <xf numFmtId="0" fontId="5" fillId="98" borderId="11" xfId="0" applyFont="1" applyFill="1" applyBorder="1" applyAlignment="1">
      <alignment horizontal="center" vertical="center"/>
    </xf>
    <xf numFmtId="0" fontId="6" fillId="98" borderId="8" xfId="0" applyFont="1" applyFill="1" applyBorder="1" applyAlignment="1">
      <alignment horizontal="center" vertical="center"/>
    </xf>
    <xf numFmtId="0" fontId="5" fillId="116" borderId="11" xfId="0" applyFont="1" applyFill="1" applyBorder="1" applyAlignment="1">
      <alignment horizontal="center" vertical="center"/>
    </xf>
    <xf numFmtId="0" fontId="6" fillId="116" borderId="8" xfId="0" applyFont="1" applyFill="1" applyBorder="1" applyAlignment="1">
      <alignment horizontal="center" vertical="center"/>
    </xf>
    <xf numFmtId="0" fontId="5" fillId="156" borderId="11" xfId="0" applyFont="1" applyFill="1" applyBorder="1" applyAlignment="1">
      <alignment horizontal="center" vertical="center"/>
    </xf>
    <xf numFmtId="0" fontId="6" fillId="156" borderId="8" xfId="0" applyFont="1" applyFill="1" applyBorder="1" applyAlignment="1">
      <alignment horizontal="center" vertical="center"/>
    </xf>
    <xf numFmtId="0" fontId="5" fillId="44" borderId="11" xfId="0" applyFont="1" applyFill="1" applyBorder="1" applyAlignment="1">
      <alignment horizontal="center" vertical="center"/>
    </xf>
    <xf numFmtId="0" fontId="6" fillId="44" borderId="8" xfId="0" applyFont="1" applyFill="1" applyBorder="1" applyAlignment="1">
      <alignment horizontal="center" vertical="center"/>
    </xf>
    <xf numFmtId="0" fontId="5" fillId="175" borderId="11" xfId="0" applyFont="1" applyFill="1" applyBorder="1" applyAlignment="1">
      <alignment horizontal="center" vertical="center"/>
    </xf>
    <xf numFmtId="0" fontId="6" fillId="175" borderId="8" xfId="0" applyFont="1" applyFill="1" applyBorder="1" applyAlignment="1">
      <alignment horizontal="center" vertical="center"/>
    </xf>
    <xf numFmtId="0" fontId="5" fillId="108" borderId="11" xfId="0" applyFont="1" applyFill="1" applyBorder="1" applyAlignment="1">
      <alignment horizontal="center" vertical="center"/>
    </xf>
    <xf numFmtId="0" fontId="6" fillId="108" borderId="8" xfId="0" applyFont="1" applyFill="1" applyBorder="1" applyAlignment="1">
      <alignment horizontal="center" vertical="center"/>
    </xf>
    <xf numFmtId="0" fontId="5" fillId="66" borderId="11" xfId="0" applyFont="1" applyFill="1" applyBorder="1" applyAlignment="1">
      <alignment horizontal="center" vertical="center"/>
    </xf>
    <xf numFmtId="0" fontId="6" fillId="66" borderId="8" xfId="0" applyFont="1" applyFill="1" applyBorder="1" applyAlignment="1">
      <alignment horizontal="center" vertical="center"/>
    </xf>
    <xf numFmtId="0" fontId="5" fillId="122" borderId="11" xfId="0" applyFont="1" applyFill="1" applyBorder="1" applyAlignment="1">
      <alignment horizontal="center" vertical="center"/>
    </xf>
    <xf numFmtId="0" fontId="6" fillId="122" borderId="8" xfId="0" applyFont="1" applyFill="1" applyBorder="1" applyAlignment="1">
      <alignment horizontal="center" vertical="center"/>
    </xf>
    <xf numFmtId="0" fontId="5" fillId="72" borderId="11" xfId="0" applyFont="1" applyFill="1" applyBorder="1" applyAlignment="1">
      <alignment horizontal="center" vertical="center"/>
    </xf>
    <xf numFmtId="0" fontId="6" fillId="72" borderId="8" xfId="0" applyFont="1" applyFill="1" applyBorder="1" applyAlignment="1">
      <alignment horizontal="center" vertical="center"/>
    </xf>
    <xf numFmtId="0" fontId="5" fillId="190" borderId="11" xfId="0" applyFont="1" applyFill="1" applyBorder="1" applyAlignment="1">
      <alignment horizontal="center" vertical="center"/>
    </xf>
    <xf numFmtId="0" fontId="6" fillId="190" borderId="8" xfId="0" applyFont="1" applyFill="1" applyBorder="1" applyAlignment="1">
      <alignment horizontal="center" vertical="center"/>
    </xf>
    <xf numFmtId="0" fontId="5" fillId="131" borderId="11" xfId="0" applyFont="1" applyFill="1" applyBorder="1" applyAlignment="1">
      <alignment horizontal="center" vertical="center"/>
    </xf>
    <xf numFmtId="0" fontId="6" fillId="131" borderId="8" xfId="0" applyFont="1" applyFill="1" applyBorder="1" applyAlignment="1">
      <alignment horizontal="center" vertical="center"/>
    </xf>
    <xf numFmtId="0" fontId="5" fillId="69" borderId="11" xfId="0" applyFont="1" applyFill="1" applyBorder="1" applyAlignment="1">
      <alignment horizontal="center" vertical="center"/>
    </xf>
    <xf numFmtId="0" fontId="6" fillId="69" borderId="8" xfId="0" applyFont="1" applyFill="1" applyBorder="1" applyAlignment="1">
      <alignment horizontal="center" vertical="center"/>
    </xf>
    <xf numFmtId="0" fontId="5" fillId="33" borderId="11" xfId="0" applyFont="1" applyFill="1" applyBorder="1" applyAlignment="1">
      <alignment horizontal="center" vertical="center"/>
    </xf>
    <xf numFmtId="0" fontId="6" fillId="33" borderId="8" xfId="0" applyFont="1" applyFill="1" applyBorder="1" applyAlignment="1">
      <alignment horizontal="center" vertical="center"/>
    </xf>
    <xf numFmtId="0" fontId="5" fillId="123" borderId="11" xfId="0" applyFont="1" applyFill="1" applyBorder="1" applyAlignment="1">
      <alignment horizontal="center" vertical="center"/>
    </xf>
    <xf numFmtId="0" fontId="6" fillId="123" borderId="8" xfId="0" applyFont="1" applyFill="1" applyBorder="1" applyAlignment="1">
      <alignment horizontal="center" vertical="center"/>
    </xf>
    <xf numFmtId="0" fontId="5" fillId="97" borderId="11" xfId="0" applyFont="1" applyFill="1" applyBorder="1" applyAlignment="1">
      <alignment horizontal="center" vertical="center"/>
    </xf>
    <xf numFmtId="0" fontId="6" fillId="97" borderId="8" xfId="0" applyFont="1" applyFill="1" applyBorder="1" applyAlignment="1">
      <alignment horizontal="center" vertical="center"/>
    </xf>
    <xf numFmtId="0" fontId="5" fillId="118" borderId="11" xfId="0" applyFont="1" applyFill="1" applyBorder="1" applyAlignment="1">
      <alignment horizontal="center" vertical="center"/>
    </xf>
    <xf numFmtId="0" fontId="6" fillId="118" borderId="8" xfId="0" applyFont="1" applyFill="1" applyBorder="1" applyAlignment="1">
      <alignment horizontal="center" vertical="center"/>
    </xf>
    <xf numFmtId="0" fontId="5" fillId="142" borderId="11" xfId="0" applyFont="1" applyFill="1" applyBorder="1" applyAlignment="1">
      <alignment horizontal="center" vertical="center"/>
    </xf>
    <xf numFmtId="0" fontId="6" fillId="142" borderId="8" xfId="0" applyFont="1" applyFill="1" applyBorder="1" applyAlignment="1">
      <alignment horizontal="center" vertical="center"/>
    </xf>
    <xf numFmtId="0" fontId="5" fillId="19" borderId="11" xfId="0" applyFont="1" applyFill="1" applyBorder="1" applyAlignment="1">
      <alignment horizontal="center" vertical="center"/>
    </xf>
    <xf numFmtId="0" fontId="6" fillId="19" borderId="8" xfId="0" applyFont="1" applyFill="1" applyBorder="1" applyAlignment="1">
      <alignment horizontal="center" vertical="center"/>
    </xf>
    <xf numFmtId="0" fontId="5" fillId="143" borderId="11" xfId="0" applyFont="1" applyFill="1" applyBorder="1" applyAlignment="1">
      <alignment horizontal="center" vertical="center"/>
    </xf>
    <xf numFmtId="0" fontId="6" fillId="143" borderId="8" xfId="0" applyFont="1" applyFill="1" applyBorder="1" applyAlignment="1">
      <alignment horizontal="center" vertical="center"/>
    </xf>
    <xf numFmtId="0" fontId="5" fillId="58" borderId="11" xfId="0" applyFont="1" applyFill="1" applyBorder="1" applyAlignment="1">
      <alignment horizontal="center" vertical="center"/>
    </xf>
    <xf numFmtId="0" fontId="6" fillId="58" borderId="8" xfId="0" applyFont="1" applyFill="1" applyBorder="1" applyAlignment="1">
      <alignment horizontal="center" vertical="center"/>
    </xf>
    <xf numFmtId="0" fontId="5" fillId="158" borderId="11" xfId="0" applyFont="1" applyFill="1" applyBorder="1" applyAlignment="1">
      <alignment horizontal="center" vertical="center"/>
    </xf>
    <xf numFmtId="0" fontId="6" fillId="158" borderId="8" xfId="0" applyFont="1" applyFill="1" applyBorder="1" applyAlignment="1">
      <alignment horizontal="center" vertical="center"/>
    </xf>
    <xf numFmtId="0" fontId="5" fillId="89" borderId="11" xfId="0" applyFont="1" applyFill="1" applyBorder="1" applyAlignment="1">
      <alignment horizontal="center" vertical="center"/>
    </xf>
    <xf numFmtId="0" fontId="6" fillId="89" borderId="8" xfId="0" applyFont="1" applyFill="1" applyBorder="1" applyAlignment="1">
      <alignment horizontal="center" vertical="center"/>
    </xf>
    <xf numFmtId="0" fontId="5" fillId="95" borderId="11" xfId="0" applyFont="1" applyFill="1" applyBorder="1" applyAlignment="1">
      <alignment horizontal="center" vertical="center"/>
    </xf>
    <xf numFmtId="0" fontId="6" fillId="95" borderId="8" xfId="0" applyFont="1" applyFill="1" applyBorder="1" applyAlignment="1">
      <alignment horizontal="center" vertical="center"/>
    </xf>
    <xf numFmtId="0" fontId="5" fillId="189" borderId="11" xfId="0" applyFont="1" applyFill="1" applyBorder="1" applyAlignment="1">
      <alignment horizontal="center" vertical="center"/>
    </xf>
    <xf numFmtId="0" fontId="6" fillId="189" borderId="8" xfId="0" applyFont="1" applyFill="1" applyBorder="1" applyAlignment="1">
      <alignment horizontal="center" vertical="center"/>
    </xf>
    <xf numFmtId="0" fontId="5" fillId="127" borderId="11" xfId="0" applyFont="1" applyFill="1" applyBorder="1" applyAlignment="1">
      <alignment horizontal="center" vertical="center"/>
    </xf>
    <xf numFmtId="0" fontId="6" fillId="127" borderId="8" xfId="0" applyFont="1" applyFill="1" applyBorder="1" applyAlignment="1">
      <alignment horizontal="center" vertical="center"/>
    </xf>
    <xf numFmtId="0" fontId="5" fillId="25" borderId="11" xfId="0" applyFont="1" applyFill="1" applyBorder="1" applyAlignment="1">
      <alignment horizontal="center" vertical="center"/>
    </xf>
    <xf numFmtId="0" fontId="6" fillId="25" borderId="8" xfId="0" applyFont="1" applyFill="1" applyBorder="1" applyAlignment="1">
      <alignment horizontal="center" vertical="center"/>
    </xf>
    <xf numFmtId="0" fontId="5" fillId="155" borderId="11" xfId="0" applyFont="1" applyFill="1" applyBorder="1" applyAlignment="1">
      <alignment horizontal="center" vertical="center"/>
    </xf>
    <xf numFmtId="0" fontId="6" fillId="155" borderId="8" xfId="0" applyFont="1" applyFill="1" applyBorder="1" applyAlignment="1">
      <alignment horizontal="center" vertical="center"/>
    </xf>
    <xf numFmtId="0" fontId="5" fillId="166" borderId="11" xfId="0" applyFont="1" applyFill="1" applyBorder="1" applyAlignment="1">
      <alignment horizontal="center" vertical="center"/>
    </xf>
    <xf numFmtId="0" fontId="6" fillId="166" borderId="8" xfId="0" applyFont="1" applyFill="1" applyBorder="1" applyAlignment="1">
      <alignment horizontal="center" vertical="center"/>
    </xf>
    <xf numFmtId="0" fontId="5" fillId="107" borderId="11" xfId="0" applyFont="1" applyFill="1" applyBorder="1" applyAlignment="1">
      <alignment horizontal="center" vertical="center"/>
    </xf>
    <xf numFmtId="0" fontId="6" fillId="107" borderId="8" xfId="0" applyFont="1" applyFill="1" applyBorder="1" applyAlignment="1">
      <alignment horizontal="center" vertical="center"/>
    </xf>
    <xf numFmtId="0" fontId="5" fillId="103" borderId="11" xfId="0" applyFont="1" applyFill="1" applyBorder="1" applyAlignment="1">
      <alignment horizontal="center" vertical="center"/>
    </xf>
    <xf numFmtId="0" fontId="6" fillId="103" borderId="8" xfId="0" applyFont="1" applyFill="1" applyBorder="1" applyAlignment="1">
      <alignment horizontal="center" vertical="center"/>
    </xf>
    <xf numFmtId="0" fontId="5" fillId="73" borderId="11" xfId="0" applyFont="1" applyFill="1" applyBorder="1" applyAlignment="1">
      <alignment horizontal="center" vertical="center"/>
    </xf>
    <xf numFmtId="0" fontId="6" fillId="73" borderId="8" xfId="0" applyFont="1" applyFill="1" applyBorder="1" applyAlignment="1">
      <alignment horizontal="center" vertical="center"/>
    </xf>
    <xf numFmtId="0" fontId="5" fillId="167" borderId="11" xfId="0" applyFont="1" applyFill="1" applyBorder="1" applyAlignment="1">
      <alignment horizontal="center" vertical="center"/>
    </xf>
    <xf numFmtId="0" fontId="6" fillId="167" borderId="8" xfId="0" applyFont="1" applyFill="1" applyBorder="1" applyAlignment="1">
      <alignment horizontal="center" vertical="center"/>
    </xf>
    <xf numFmtId="0" fontId="5" fillId="112" borderId="11" xfId="0" applyFont="1" applyFill="1" applyBorder="1" applyAlignment="1">
      <alignment horizontal="center" vertical="center"/>
    </xf>
    <xf numFmtId="0" fontId="6" fillId="112" borderId="8" xfId="0" applyFont="1" applyFill="1" applyBorder="1" applyAlignment="1">
      <alignment horizontal="center" vertical="center"/>
    </xf>
    <xf numFmtId="0" fontId="5" fillId="165" borderId="11" xfId="0" applyFont="1" applyFill="1" applyBorder="1" applyAlignment="1">
      <alignment horizontal="center" vertical="center"/>
    </xf>
    <xf numFmtId="0" fontId="6" fillId="165" borderId="8" xfId="0" applyFont="1" applyFill="1" applyBorder="1" applyAlignment="1">
      <alignment horizontal="center" vertical="center"/>
    </xf>
    <xf numFmtId="0" fontId="5" fillId="117" borderId="11" xfId="0" applyFont="1" applyFill="1" applyBorder="1" applyAlignment="1">
      <alignment horizontal="center" vertical="center"/>
    </xf>
    <xf numFmtId="0" fontId="6" fillId="117" borderId="8" xfId="0" applyFont="1" applyFill="1" applyBorder="1" applyAlignment="1">
      <alignment horizontal="center" vertical="center"/>
    </xf>
    <xf numFmtId="0" fontId="5" fillId="32" borderId="11" xfId="0" applyFont="1" applyFill="1" applyBorder="1" applyAlignment="1">
      <alignment horizontal="center" vertical="center"/>
    </xf>
    <xf numFmtId="0" fontId="6" fillId="32" borderId="8" xfId="0" applyFont="1" applyFill="1" applyBorder="1" applyAlignment="1">
      <alignment horizontal="center" vertical="center"/>
    </xf>
    <xf numFmtId="0" fontId="5" fillId="67" borderId="11" xfId="0" applyFont="1" applyFill="1" applyBorder="1" applyAlignment="1">
      <alignment horizontal="center" vertical="center"/>
    </xf>
    <xf numFmtId="0" fontId="6" fillId="67" borderId="8" xfId="0" applyFont="1" applyFill="1" applyBorder="1" applyAlignment="1">
      <alignment horizontal="center" vertical="center"/>
    </xf>
    <xf numFmtId="0" fontId="5" fillId="110" borderId="11" xfId="0" applyFont="1" applyFill="1" applyBorder="1" applyAlignment="1">
      <alignment horizontal="center" vertical="center"/>
    </xf>
    <xf numFmtId="0" fontId="6" fillId="110" borderId="8" xfId="0" applyFont="1" applyFill="1" applyBorder="1" applyAlignment="1">
      <alignment horizontal="center" vertical="center"/>
    </xf>
    <xf numFmtId="0" fontId="5" fillId="74" borderId="11" xfId="0" applyFont="1" applyFill="1" applyBorder="1" applyAlignment="1">
      <alignment horizontal="center" vertical="center"/>
    </xf>
    <xf numFmtId="0" fontId="6" fillId="74" borderId="8" xfId="0" applyFont="1" applyFill="1" applyBorder="1" applyAlignment="1">
      <alignment horizontal="center" vertical="center"/>
    </xf>
    <xf numFmtId="0" fontId="5" fillId="87" borderId="11" xfId="0" applyFont="1" applyFill="1" applyBorder="1" applyAlignment="1">
      <alignment horizontal="center" vertical="center"/>
    </xf>
    <xf numFmtId="0" fontId="6" fillId="87" borderId="8" xfId="0" applyFont="1" applyFill="1" applyBorder="1" applyAlignment="1">
      <alignment horizontal="center" vertical="center"/>
    </xf>
    <xf numFmtId="0" fontId="5" fillId="83" borderId="11" xfId="0" applyFont="1" applyFill="1" applyBorder="1" applyAlignment="1">
      <alignment horizontal="center" vertical="center"/>
    </xf>
    <xf numFmtId="0" fontId="6" fillId="83" borderId="8" xfId="0" applyFont="1" applyFill="1" applyBorder="1" applyAlignment="1">
      <alignment horizontal="center" vertical="center"/>
    </xf>
    <xf numFmtId="0" fontId="5" fillId="45" borderId="11" xfId="0" applyFont="1" applyFill="1" applyBorder="1" applyAlignment="1">
      <alignment horizontal="center" vertical="center"/>
    </xf>
    <xf numFmtId="0" fontId="6" fillId="45" borderId="8" xfId="0" applyFont="1" applyFill="1" applyBorder="1" applyAlignment="1">
      <alignment horizontal="center" vertical="center"/>
    </xf>
    <xf numFmtId="0" fontId="5" fillId="183" borderId="11" xfId="0" applyFont="1" applyFill="1" applyBorder="1" applyAlignment="1">
      <alignment horizontal="center" vertical="center"/>
    </xf>
    <xf numFmtId="0" fontId="6" fillId="183" borderId="8" xfId="0" applyFont="1" applyFill="1" applyBorder="1" applyAlignment="1">
      <alignment horizontal="center" vertical="center"/>
    </xf>
    <xf numFmtId="0" fontId="5" fillId="28" borderId="11" xfId="0" applyFont="1" applyFill="1" applyBorder="1" applyAlignment="1">
      <alignment horizontal="center" vertical="center"/>
    </xf>
    <xf numFmtId="0" fontId="6" fillId="28" borderId="8" xfId="0" applyFont="1" applyFill="1" applyBorder="1" applyAlignment="1">
      <alignment horizontal="center" vertical="center"/>
    </xf>
    <xf numFmtId="0" fontId="5" fillId="101" borderId="11" xfId="0" applyFont="1" applyFill="1" applyBorder="1" applyAlignment="1">
      <alignment horizontal="center" vertical="center"/>
    </xf>
    <xf numFmtId="0" fontId="6" fillId="101" borderId="8" xfId="0" applyFont="1" applyFill="1" applyBorder="1" applyAlignment="1">
      <alignment horizontal="center" vertical="center"/>
    </xf>
    <xf numFmtId="0" fontId="5" fillId="15" borderId="11" xfId="0" applyFont="1" applyFill="1" applyBorder="1" applyAlignment="1">
      <alignment horizontal="center" vertical="center"/>
    </xf>
    <xf numFmtId="0" fontId="6" fillId="15" borderId="8" xfId="0" applyFont="1" applyFill="1" applyBorder="1" applyAlignment="1">
      <alignment horizontal="center" vertical="center"/>
    </xf>
    <xf numFmtId="0" fontId="5" fillId="42" borderId="11" xfId="0" applyFont="1" applyFill="1" applyBorder="1" applyAlignment="1">
      <alignment horizontal="center" vertical="center"/>
    </xf>
    <xf numFmtId="0" fontId="6" fillId="42" borderId="8" xfId="0" applyFont="1" applyFill="1" applyBorder="1" applyAlignment="1">
      <alignment horizontal="center" vertical="center"/>
    </xf>
    <xf numFmtId="0" fontId="5" fillId="187" borderId="11" xfId="0" applyFont="1" applyFill="1" applyBorder="1" applyAlignment="1">
      <alignment horizontal="center" vertical="center"/>
    </xf>
    <xf numFmtId="0" fontId="6" fillId="187" borderId="8" xfId="0" applyFont="1" applyFill="1" applyBorder="1" applyAlignment="1">
      <alignment horizontal="center" vertical="center"/>
    </xf>
    <xf numFmtId="0" fontId="5" fillId="90" borderId="11" xfId="0" applyFont="1" applyFill="1" applyBorder="1" applyAlignment="1">
      <alignment horizontal="center" vertical="center"/>
    </xf>
    <xf numFmtId="0" fontId="6" fillId="90" borderId="8" xfId="0" applyFont="1" applyFill="1" applyBorder="1" applyAlignment="1">
      <alignment horizontal="center" vertical="center"/>
    </xf>
    <xf numFmtId="0" fontId="5" fillId="185" borderId="11" xfId="0" applyFont="1" applyFill="1" applyBorder="1" applyAlignment="1">
      <alignment horizontal="center" vertical="center"/>
    </xf>
    <xf numFmtId="0" fontId="6" fillId="185" borderId="8" xfId="0" applyFont="1" applyFill="1" applyBorder="1" applyAlignment="1">
      <alignment horizontal="center" vertical="center"/>
    </xf>
    <xf numFmtId="0" fontId="5" fillId="100" borderId="11" xfId="0" applyFont="1" applyFill="1" applyBorder="1" applyAlignment="1">
      <alignment horizontal="center" vertical="center"/>
    </xf>
    <xf numFmtId="0" fontId="6" fillId="100" borderId="8" xfId="0" applyFont="1" applyFill="1" applyBorder="1" applyAlignment="1">
      <alignment horizontal="center" vertical="center"/>
    </xf>
    <xf numFmtId="0" fontId="5" fillId="96" borderId="11" xfId="0" applyFont="1" applyFill="1" applyBorder="1" applyAlignment="1">
      <alignment horizontal="center" vertical="center"/>
    </xf>
    <xf numFmtId="0" fontId="6" fillId="96" borderId="8" xfId="0" applyFont="1" applyFill="1" applyBorder="1" applyAlignment="1">
      <alignment horizontal="center" vertical="center"/>
    </xf>
    <xf numFmtId="0" fontId="5" fillId="75" borderId="11" xfId="0" applyFont="1" applyFill="1" applyBorder="1" applyAlignment="1">
      <alignment horizontal="center" vertical="center"/>
    </xf>
    <xf numFmtId="0" fontId="6" fillId="75" borderId="8" xfId="0" applyFont="1" applyFill="1" applyBorder="1" applyAlignment="1">
      <alignment horizontal="center" vertical="center"/>
    </xf>
    <xf numFmtId="0" fontId="5" fillId="135" borderId="11" xfId="0" applyFont="1" applyFill="1" applyBorder="1" applyAlignment="1">
      <alignment horizontal="center" vertical="center"/>
    </xf>
    <xf numFmtId="0" fontId="6" fillId="135" borderId="8" xfId="0" applyFont="1" applyFill="1" applyBorder="1" applyAlignment="1">
      <alignment horizontal="center" vertical="center"/>
    </xf>
    <xf numFmtId="0" fontId="5" fillId="48" borderId="11" xfId="0" applyFont="1" applyFill="1" applyBorder="1" applyAlignment="1">
      <alignment horizontal="center" vertical="center"/>
    </xf>
    <xf numFmtId="0" fontId="6" fillId="48" borderId="8" xfId="0" applyFont="1" applyFill="1" applyBorder="1" applyAlignment="1">
      <alignment horizontal="center" vertical="center"/>
    </xf>
    <xf numFmtId="0" fontId="5" fillId="193" borderId="11" xfId="0" applyFont="1" applyFill="1" applyBorder="1" applyAlignment="1">
      <alignment horizontal="center" vertical="center"/>
    </xf>
    <xf numFmtId="0" fontId="6" fillId="193" borderId="8" xfId="0" applyFont="1" applyFill="1" applyBorder="1" applyAlignment="1">
      <alignment horizontal="center" vertical="center"/>
    </xf>
    <xf numFmtId="0" fontId="5" fillId="133" borderId="11" xfId="0" applyFont="1" applyFill="1" applyBorder="1" applyAlignment="1">
      <alignment horizontal="center" vertical="center"/>
    </xf>
    <xf numFmtId="0" fontId="6" fillId="133" borderId="8" xfId="0" applyFont="1" applyFill="1" applyBorder="1" applyAlignment="1">
      <alignment horizontal="center" vertical="center"/>
    </xf>
    <xf numFmtId="0" fontId="5" fillId="86" borderId="11" xfId="0" applyFont="1" applyFill="1" applyBorder="1" applyAlignment="1">
      <alignment horizontal="center" vertical="center"/>
    </xf>
    <xf numFmtId="0" fontId="6" fillId="86" borderId="8" xfId="0" applyFont="1" applyFill="1" applyBorder="1" applyAlignment="1">
      <alignment horizontal="center" vertical="center"/>
    </xf>
    <xf numFmtId="0" fontId="5" fillId="147" borderId="11" xfId="0" applyFont="1" applyFill="1" applyBorder="1" applyAlignment="1">
      <alignment horizontal="center" vertical="center"/>
    </xf>
    <xf numFmtId="0" fontId="6" fillId="147" borderId="8" xfId="0" applyFont="1" applyFill="1" applyBorder="1" applyAlignment="1">
      <alignment horizontal="center" vertical="center"/>
    </xf>
    <xf numFmtId="0" fontId="5" fillId="176" borderId="11" xfId="0" applyFont="1" applyFill="1" applyBorder="1" applyAlignment="1">
      <alignment horizontal="center" vertical="center"/>
    </xf>
    <xf numFmtId="0" fontId="6" fillId="176" borderId="8" xfId="0" applyFont="1" applyFill="1" applyBorder="1" applyAlignment="1">
      <alignment horizontal="center" vertical="center"/>
    </xf>
    <xf numFmtId="0" fontId="5" fillId="195" borderId="11" xfId="0" applyFont="1" applyFill="1" applyBorder="1" applyAlignment="1">
      <alignment horizontal="center" vertical="center"/>
    </xf>
    <xf numFmtId="0" fontId="6" fillId="195" borderId="8" xfId="0" applyFont="1" applyFill="1" applyBorder="1" applyAlignment="1">
      <alignment horizontal="center" vertical="center"/>
    </xf>
    <xf numFmtId="0" fontId="5" fillId="125" borderId="11" xfId="0" applyFont="1" applyFill="1" applyBorder="1" applyAlignment="1">
      <alignment horizontal="center" vertical="center"/>
    </xf>
    <xf numFmtId="0" fontId="6" fillId="125" borderId="8" xfId="0" applyFont="1" applyFill="1" applyBorder="1" applyAlignment="1">
      <alignment horizontal="center" vertical="center"/>
    </xf>
    <xf numFmtId="0" fontId="5" fillId="120" borderId="11" xfId="0" applyFont="1" applyFill="1" applyBorder="1" applyAlignment="1">
      <alignment horizontal="center" vertical="center"/>
    </xf>
    <xf numFmtId="0" fontId="6" fillId="120" borderId="8" xfId="0" applyFont="1" applyFill="1" applyBorder="1" applyAlignment="1">
      <alignment horizontal="center" vertical="center"/>
    </xf>
    <xf numFmtId="0" fontId="5" fillId="115" borderId="11" xfId="0" applyFont="1" applyFill="1" applyBorder="1" applyAlignment="1">
      <alignment horizontal="center" vertical="center"/>
    </xf>
    <xf numFmtId="0" fontId="6" fillId="115" borderId="8" xfId="0" applyFont="1" applyFill="1" applyBorder="1" applyAlignment="1">
      <alignment horizontal="center" vertical="center"/>
    </xf>
    <xf numFmtId="0" fontId="5" fillId="93" borderId="11" xfId="0" applyFont="1" applyFill="1" applyBorder="1" applyAlignment="1">
      <alignment horizontal="center" vertical="center"/>
    </xf>
    <xf numFmtId="0" fontId="6" fillId="93" borderId="8" xfId="0" applyFont="1" applyFill="1" applyBorder="1" applyAlignment="1">
      <alignment horizontal="center" vertical="center"/>
    </xf>
    <xf numFmtId="0" fontId="5" fillId="159" borderId="11" xfId="0" applyFont="1" applyFill="1" applyBorder="1" applyAlignment="1">
      <alignment horizontal="center" vertical="center"/>
    </xf>
    <xf numFmtId="0" fontId="6" fillId="159" borderId="8" xfId="0" applyFont="1" applyFill="1" applyBorder="1" applyAlignment="1">
      <alignment horizontal="center" vertical="center"/>
    </xf>
    <xf numFmtId="0" fontId="5" fillId="119" borderId="11" xfId="0" applyFont="1" applyFill="1" applyBorder="1" applyAlignment="1">
      <alignment horizontal="center" vertical="center"/>
    </xf>
    <xf numFmtId="0" fontId="6" fillId="119" borderId="8" xfId="0" applyFont="1" applyFill="1" applyBorder="1" applyAlignment="1">
      <alignment horizontal="center" vertical="center"/>
    </xf>
    <xf numFmtId="0" fontId="5" fillId="84" borderId="11" xfId="0" applyFont="1" applyFill="1" applyBorder="1" applyAlignment="1">
      <alignment horizontal="center" vertical="center"/>
    </xf>
    <xf numFmtId="0" fontId="6" fillId="84" borderId="8" xfId="0" applyFont="1" applyFill="1" applyBorder="1" applyAlignment="1">
      <alignment horizontal="center" vertical="center"/>
    </xf>
    <xf numFmtId="0" fontId="5" fillId="180" borderId="11" xfId="0" applyFont="1" applyFill="1" applyBorder="1" applyAlignment="1">
      <alignment horizontal="center" vertical="center"/>
    </xf>
    <xf numFmtId="0" fontId="6" fillId="180" borderId="8" xfId="0" applyFont="1" applyFill="1" applyBorder="1" applyAlignment="1">
      <alignment horizontal="center" vertical="center"/>
    </xf>
    <xf numFmtId="0" fontId="5" fillId="113" borderId="11" xfId="0" applyFont="1" applyFill="1" applyBorder="1" applyAlignment="1">
      <alignment horizontal="center" vertical="center"/>
    </xf>
    <xf numFmtId="0" fontId="6" fillId="113" borderId="8" xfId="0" applyFont="1" applyFill="1" applyBorder="1" applyAlignment="1">
      <alignment horizontal="center" vertical="center"/>
    </xf>
    <xf numFmtId="0" fontId="5" fillId="16" borderId="11" xfId="0" applyFont="1" applyFill="1" applyBorder="1" applyAlignment="1">
      <alignment horizontal="center" vertical="center"/>
    </xf>
    <xf numFmtId="0" fontId="6" fillId="16" borderId="8" xfId="0" applyFont="1" applyFill="1" applyBorder="1" applyAlignment="1">
      <alignment horizontal="center" vertical="center"/>
    </xf>
    <xf numFmtId="0" fontId="5" fillId="178" borderId="11" xfId="0" applyFont="1" applyFill="1" applyBorder="1" applyAlignment="1">
      <alignment horizontal="center" vertical="center"/>
    </xf>
    <xf numFmtId="0" fontId="6" fillId="178" borderId="8" xfId="0" applyFont="1" applyFill="1" applyBorder="1" applyAlignment="1">
      <alignment horizontal="center" vertical="center"/>
    </xf>
    <xf numFmtId="0" fontId="5" fillId="27" borderId="11" xfId="0" applyFont="1" applyFill="1" applyBorder="1" applyAlignment="1">
      <alignment horizontal="center" vertical="center"/>
    </xf>
    <xf numFmtId="0" fontId="6" fillId="27" borderId="8" xfId="0" applyFont="1" applyFill="1" applyBorder="1" applyAlignment="1">
      <alignment horizontal="center" vertical="center"/>
    </xf>
    <xf numFmtId="0" fontId="5" fillId="92" borderId="11" xfId="0" applyFont="1" applyFill="1" applyBorder="1" applyAlignment="1">
      <alignment horizontal="center" vertical="center"/>
    </xf>
    <xf numFmtId="0" fontId="6" fillId="92" borderId="8" xfId="0" applyFont="1" applyFill="1" applyBorder="1" applyAlignment="1">
      <alignment horizontal="center" vertical="center"/>
    </xf>
    <xf numFmtId="0" fontId="5" fillId="76" borderId="11" xfId="0" applyFont="1" applyFill="1" applyBorder="1" applyAlignment="1">
      <alignment horizontal="center" vertical="center"/>
    </xf>
    <xf numFmtId="0" fontId="6" fillId="76" borderId="8" xfId="0" applyFont="1" applyFill="1" applyBorder="1" applyAlignment="1">
      <alignment horizontal="center" vertical="center"/>
    </xf>
    <xf numFmtId="0" fontId="5" fillId="85" borderId="11" xfId="0" applyFont="1" applyFill="1" applyBorder="1" applyAlignment="1">
      <alignment horizontal="center" vertical="center"/>
    </xf>
    <xf numFmtId="0" fontId="6" fillId="85" borderId="8" xfId="0" applyFont="1" applyFill="1" applyBorder="1" applyAlignment="1">
      <alignment horizontal="center" vertical="center"/>
    </xf>
    <xf numFmtId="0" fontId="5" fillId="36" borderId="11" xfId="0" applyFont="1" applyFill="1" applyBorder="1" applyAlignment="1">
      <alignment horizontal="center" vertical="center"/>
    </xf>
    <xf numFmtId="0" fontId="6" fillId="36" borderId="8" xfId="0" applyFont="1" applyFill="1" applyBorder="1" applyAlignment="1">
      <alignment horizontal="center" vertical="center"/>
    </xf>
    <xf numFmtId="0" fontId="5" fillId="102" borderId="11" xfId="0" applyFont="1" applyFill="1" applyBorder="1" applyAlignment="1">
      <alignment horizontal="center" vertical="center"/>
    </xf>
    <xf numFmtId="0" fontId="6" fillId="102" borderId="8" xfId="0" applyFont="1" applyFill="1" applyBorder="1" applyAlignment="1">
      <alignment horizontal="center" vertical="center"/>
    </xf>
    <xf numFmtId="0" fontId="5" fillId="184" borderId="11" xfId="0" applyFont="1" applyFill="1" applyBorder="1" applyAlignment="1">
      <alignment horizontal="center" vertical="center"/>
    </xf>
    <xf numFmtId="0" fontId="6" fillId="184" borderId="8" xfId="0" applyFont="1" applyFill="1" applyBorder="1" applyAlignment="1">
      <alignment horizontal="center" vertical="center"/>
    </xf>
    <xf numFmtId="0" fontId="5" fillId="196" borderId="11" xfId="0" applyFont="1" applyFill="1" applyBorder="1" applyAlignment="1">
      <alignment horizontal="center" vertical="center"/>
    </xf>
    <xf numFmtId="0" fontId="6" fillId="196" borderId="8" xfId="0" applyFont="1" applyFill="1" applyBorder="1" applyAlignment="1">
      <alignment horizontal="center" vertical="center"/>
    </xf>
    <xf numFmtId="0" fontId="5" fillId="94" borderId="11" xfId="0" applyFont="1" applyFill="1" applyBorder="1" applyAlignment="1">
      <alignment horizontal="center" vertical="center"/>
    </xf>
    <xf numFmtId="0" fontId="6" fillId="94" borderId="8" xfId="0" applyFont="1" applyFill="1" applyBorder="1" applyAlignment="1">
      <alignment horizontal="center" vertical="center"/>
    </xf>
    <xf numFmtId="0" fontId="5" fillId="181" borderId="11" xfId="0" applyFont="1" applyFill="1" applyBorder="1" applyAlignment="1">
      <alignment horizontal="center" vertical="center"/>
    </xf>
    <xf numFmtId="0" fontId="6" fillId="181" borderId="8" xfId="0" applyFont="1" applyFill="1" applyBorder="1" applyAlignment="1">
      <alignment horizontal="center" vertical="center"/>
    </xf>
    <xf numFmtId="0" fontId="5" fillId="186" borderId="11" xfId="0" applyFont="1" applyFill="1" applyBorder="1" applyAlignment="1">
      <alignment horizontal="center" vertical="center"/>
    </xf>
    <xf numFmtId="0" fontId="6" fillId="186" borderId="8" xfId="0" applyFont="1" applyFill="1" applyBorder="1" applyAlignment="1">
      <alignment horizontal="center" vertical="center"/>
    </xf>
    <xf numFmtId="0" fontId="5" fillId="162" borderId="11" xfId="0" applyFont="1" applyFill="1" applyBorder="1" applyAlignment="1">
      <alignment horizontal="center" vertical="center"/>
    </xf>
    <xf numFmtId="0" fontId="6" fillId="162" borderId="8" xfId="0" applyFont="1" applyFill="1" applyBorder="1" applyAlignment="1">
      <alignment horizontal="center" vertical="center"/>
    </xf>
    <xf numFmtId="0" fontId="5" fillId="182" borderId="11" xfId="0" applyFont="1" applyFill="1" applyBorder="1" applyAlignment="1">
      <alignment horizontal="center" vertical="center"/>
    </xf>
    <xf numFmtId="0" fontId="6" fillId="182" borderId="8" xfId="0" applyFont="1" applyFill="1" applyBorder="1" applyAlignment="1">
      <alignment horizontal="center" vertical="center"/>
    </xf>
    <xf numFmtId="0" fontId="5" fillId="124" borderId="11" xfId="0" applyFont="1" applyFill="1" applyBorder="1" applyAlignment="1">
      <alignment horizontal="center" vertical="center"/>
    </xf>
    <xf numFmtId="0" fontId="6" fillId="124" borderId="8" xfId="0" applyFont="1" applyFill="1" applyBorder="1" applyAlignment="1">
      <alignment horizontal="center" vertical="center"/>
    </xf>
    <xf numFmtId="0" fontId="5" fillId="188" borderId="11" xfId="0" applyFont="1" applyFill="1" applyBorder="1" applyAlignment="1">
      <alignment horizontal="center" vertical="center"/>
    </xf>
    <xf numFmtId="0" fontId="6" fillId="188" borderId="8" xfId="0" applyFont="1" applyFill="1" applyBorder="1" applyAlignment="1">
      <alignment horizontal="center" vertical="center"/>
    </xf>
    <xf numFmtId="0" fontId="5" fillId="202" borderId="11" xfId="0" applyFont="1" applyFill="1" applyBorder="1" applyAlignment="1">
      <alignment horizontal="center" vertical="center"/>
    </xf>
    <xf numFmtId="0" fontId="6" fillId="202" borderId="8" xfId="0" applyFont="1" applyFill="1" applyBorder="1" applyAlignment="1">
      <alignment horizontal="center" vertical="center"/>
    </xf>
    <xf numFmtId="0" fontId="5" fillId="161" borderId="11" xfId="0" applyFont="1" applyFill="1" applyBorder="1" applyAlignment="1">
      <alignment horizontal="center" vertical="center"/>
    </xf>
    <xf numFmtId="0" fontId="6" fillId="161" borderId="8" xfId="0" applyFont="1" applyFill="1" applyBorder="1" applyAlignment="1">
      <alignment horizontal="center" vertical="center"/>
    </xf>
    <xf numFmtId="0" fontId="5" fillId="148" borderId="11" xfId="0" applyFont="1" applyFill="1" applyBorder="1" applyAlignment="1">
      <alignment horizontal="center" vertical="center"/>
    </xf>
    <xf numFmtId="0" fontId="6" fillId="148" borderId="8" xfId="0" applyFont="1" applyFill="1" applyBorder="1" applyAlignment="1">
      <alignment horizontal="center" vertical="center"/>
    </xf>
    <xf numFmtId="0" fontId="5" fillId="139" borderId="11" xfId="0" applyFont="1" applyFill="1" applyBorder="1" applyAlignment="1">
      <alignment horizontal="center" vertical="center"/>
    </xf>
    <xf numFmtId="0" fontId="6" fillId="139" borderId="8" xfId="0" applyFont="1" applyFill="1" applyBorder="1" applyAlignment="1">
      <alignment horizontal="center" vertical="center"/>
    </xf>
    <xf numFmtId="0" fontId="5" fillId="198" borderId="11" xfId="0" applyFont="1" applyFill="1" applyBorder="1" applyAlignment="1">
      <alignment horizontal="center" vertical="center"/>
    </xf>
    <xf numFmtId="0" fontId="6" fillId="198" borderId="8" xfId="0" applyFont="1" applyFill="1" applyBorder="1" applyAlignment="1">
      <alignment horizontal="center" vertical="center"/>
    </xf>
    <xf numFmtId="0" fontId="5" fillId="151" borderId="11" xfId="0" applyFont="1" applyFill="1" applyBorder="1" applyAlignment="1">
      <alignment horizontal="center" vertical="center"/>
    </xf>
    <xf numFmtId="0" fontId="6" fillId="151" borderId="8" xfId="0" applyFont="1" applyFill="1" applyBorder="1" applyAlignment="1">
      <alignment horizontal="center" vertical="center"/>
    </xf>
    <xf numFmtId="0" fontId="5" fillId="192" borderId="11" xfId="0" applyFont="1" applyFill="1" applyBorder="1" applyAlignment="1">
      <alignment horizontal="center" vertical="center"/>
    </xf>
    <xf numFmtId="0" fontId="6" fillId="192" borderId="8" xfId="0" applyFont="1" applyFill="1" applyBorder="1" applyAlignment="1">
      <alignment horizontal="center" vertical="center"/>
    </xf>
    <xf numFmtId="0" fontId="5" fillId="130" borderId="11" xfId="0" applyFont="1" applyFill="1" applyBorder="1" applyAlignment="1">
      <alignment horizontal="center" vertical="center"/>
    </xf>
    <xf numFmtId="0" fontId="6" fillId="130" borderId="8" xfId="0" applyFont="1" applyFill="1" applyBorder="1" applyAlignment="1">
      <alignment horizontal="center" vertical="center"/>
    </xf>
    <xf numFmtId="0" fontId="5" fillId="177" borderId="11" xfId="0" applyFont="1" applyFill="1" applyBorder="1" applyAlignment="1">
      <alignment horizontal="center" vertical="center"/>
    </xf>
    <xf numFmtId="0" fontId="6" fillId="177" borderId="8" xfId="0" applyFont="1" applyFill="1" applyBorder="1" applyAlignment="1">
      <alignment horizontal="center" vertical="center"/>
    </xf>
    <xf numFmtId="0" fontId="5" fillId="80" borderId="11" xfId="0" applyFont="1" applyFill="1" applyBorder="1" applyAlignment="1">
      <alignment horizontal="center" vertical="center"/>
    </xf>
    <xf numFmtId="0" fontId="6" fillId="80" borderId="8" xfId="0" applyFont="1" applyFill="1" applyBorder="1" applyAlignment="1">
      <alignment horizontal="center" vertical="center"/>
    </xf>
    <xf numFmtId="0" fontId="5" fillId="146" borderId="11" xfId="0" applyFont="1" applyFill="1" applyBorder="1" applyAlignment="1">
      <alignment horizontal="center" vertical="center"/>
    </xf>
    <xf numFmtId="0" fontId="6" fillId="146" borderId="8" xfId="0" applyFont="1" applyFill="1" applyBorder="1" applyAlignment="1">
      <alignment horizontal="center" vertical="center"/>
    </xf>
    <xf numFmtId="0" fontId="5" fillId="145" borderId="11" xfId="0" applyFont="1" applyFill="1" applyBorder="1" applyAlignment="1">
      <alignment horizontal="center" vertical="center"/>
    </xf>
    <xf numFmtId="0" fontId="6" fillId="145" borderId="8" xfId="0" applyFont="1" applyFill="1" applyBorder="1" applyAlignment="1">
      <alignment horizontal="center" vertical="center"/>
    </xf>
    <xf numFmtId="0" fontId="5" fillId="171" borderId="11" xfId="0" applyFont="1" applyFill="1" applyBorder="1" applyAlignment="1">
      <alignment horizontal="center" vertical="center"/>
    </xf>
    <xf numFmtId="0" fontId="6" fillId="171" borderId="8" xfId="0" applyFont="1" applyFill="1" applyBorder="1" applyAlignment="1">
      <alignment horizontal="center" vertical="center"/>
    </xf>
    <xf numFmtId="0" fontId="5" fillId="47" borderId="11" xfId="0" applyFont="1" applyFill="1" applyBorder="1" applyAlignment="1">
      <alignment horizontal="center" vertical="center"/>
    </xf>
    <xf numFmtId="0" fontId="6" fillId="47" borderId="8" xfId="0" applyFont="1" applyFill="1" applyBorder="1" applyAlignment="1">
      <alignment horizontal="center" vertical="center"/>
    </xf>
    <xf numFmtId="0" fontId="5" fillId="104" borderId="11" xfId="0" applyFont="1" applyFill="1" applyBorder="1" applyAlignment="1">
      <alignment horizontal="center" vertical="center"/>
    </xf>
    <xf numFmtId="0" fontId="6" fillId="104" borderId="8" xfId="0" applyFont="1" applyFill="1" applyBorder="1" applyAlignment="1">
      <alignment horizontal="center" vertical="center"/>
    </xf>
    <xf numFmtId="0" fontId="5" fillId="199" borderId="11" xfId="0" applyFont="1" applyFill="1" applyBorder="1" applyAlignment="1">
      <alignment horizontal="center" vertical="center"/>
    </xf>
    <xf numFmtId="0" fontId="6" fillId="199" borderId="8" xfId="0" applyFont="1" applyFill="1" applyBorder="1" applyAlignment="1">
      <alignment horizontal="center" vertical="center"/>
    </xf>
    <xf numFmtId="0" fontId="5" fillId="106" borderId="11" xfId="0" applyFont="1" applyFill="1" applyBorder="1" applyAlignment="1">
      <alignment horizontal="center" vertical="center"/>
    </xf>
    <xf numFmtId="0" fontId="6" fillId="106" borderId="8" xfId="0" applyFont="1" applyFill="1" applyBorder="1" applyAlignment="1">
      <alignment horizontal="center" vertical="center"/>
    </xf>
    <xf numFmtId="0" fontId="5" fillId="164" borderId="11" xfId="0" applyFont="1" applyFill="1" applyBorder="1" applyAlignment="1">
      <alignment horizontal="center" vertical="center"/>
    </xf>
    <xf numFmtId="0" fontId="6" fillId="164" borderId="8" xfId="0" applyFont="1" applyFill="1" applyBorder="1" applyAlignment="1">
      <alignment horizontal="center" vertical="center"/>
    </xf>
    <xf numFmtId="0" fontId="5" fillId="150" borderId="11" xfId="0" applyFont="1" applyFill="1" applyBorder="1" applyAlignment="1">
      <alignment horizontal="center" vertical="center"/>
    </xf>
    <xf numFmtId="0" fontId="6" fillId="150" borderId="8" xfId="0" applyFont="1" applyFill="1" applyBorder="1" applyAlignment="1">
      <alignment horizontal="center" vertical="center"/>
    </xf>
    <xf numFmtId="0" fontId="5" fillId="20" borderId="11" xfId="0" applyFont="1" applyFill="1" applyBorder="1" applyAlignment="1">
      <alignment horizontal="center" vertical="center"/>
    </xf>
    <xf numFmtId="0" fontId="6" fillId="20" borderId="8" xfId="0" applyFont="1" applyFill="1" applyBorder="1" applyAlignment="1">
      <alignment horizontal="center" vertical="center"/>
    </xf>
    <xf numFmtId="0" fontId="5" fillId="201" borderId="11" xfId="0" applyFont="1" applyFill="1" applyBorder="1" applyAlignment="1">
      <alignment horizontal="center" vertical="center"/>
    </xf>
    <xf numFmtId="0" fontId="6" fillId="201" borderId="8" xfId="0" applyFont="1" applyFill="1" applyBorder="1" applyAlignment="1">
      <alignment horizontal="center" vertical="center"/>
    </xf>
    <xf numFmtId="0" fontId="5" fillId="144" borderId="11" xfId="0" applyFont="1" applyFill="1" applyBorder="1" applyAlignment="1">
      <alignment horizontal="center" vertical="center"/>
    </xf>
    <xf numFmtId="0" fontId="6" fillId="144" borderId="8" xfId="0" applyFont="1" applyFill="1" applyBorder="1" applyAlignment="1">
      <alignment horizontal="center" vertical="center"/>
    </xf>
    <xf numFmtId="0" fontId="5" fillId="63" borderId="11" xfId="0" applyFont="1" applyFill="1" applyBorder="1" applyAlignment="1">
      <alignment horizontal="center" vertical="center"/>
    </xf>
    <xf numFmtId="0" fontId="6" fillId="63" borderId="8" xfId="0" applyFont="1" applyFill="1" applyBorder="1" applyAlignment="1">
      <alignment horizontal="center" vertical="center"/>
    </xf>
    <xf numFmtId="0" fontId="5" fillId="30" borderId="11" xfId="0" applyFont="1" applyFill="1" applyBorder="1" applyAlignment="1">
      <alignment horizontal="center" vertical="center"/>
    </xf>
    <xf numFmtId="0" fontId="6" fillId="30" borderId="8" xfId="0" applyFont="1" applyFill="1" applyBorder="1" applyAlignment="1">
      <alignment horizontal="center" vertical="center"/>
    </xf>
    <xf numFmtId="0" fontId="5" fillId="168" borderId="11" xfId="0" applyFont="1" applyFill="1" applyBorder="1" applyAlignment="1">
      <alignment horizontal="center" vertical="center"/>
    </xf>
    <xf numFmtId="0" fontId="6" fillId="168" borderId="8" xfId="0" applyFont="1" applyFill="1" applyBorder="1" applyAlignment="1">
      <alignment horizontal="center" vertical="center"/>
    </xf>
    <xf numFmtId="0" fontId="5" fillId="29" borderId="11" xfId="0" applyFont="1" applyFill="1" applyBorder="1" applyAlignment="1">
      <alignment horizontal="center" vertical="center"/>
    </xf>
    <xf numFmtId="0" fontId="6" fillId="29" borderId="8" xfId="0" applyFont="1" applyFill="1" applyBorder="1" applyAlignment="1">
      <alignment horizontal="center" vertical="center"/>
    </xf>
    <xf numFmtId="0" fontId="5" fillId="153" borderId="11" xfId="0" applyFont="1" applyFill="1" applyBorder="1" applyAlignment="1">
      <alignment horizontal="center" vertical="center"/>
    </xf>
    <xf numFmtId="0" fontId="6" fillId="153" borderId="8" xfId="0" applyFont="1" applyFill="1" applyBorder="1" applyAlignment="1">
      <alignment horizontal="center" vertical="center"/>
    </xf>
    <xf numFmtId="0" fontId="5" fillId="132" borderId="11" xfId="0" applyFont="1" applyFill="1" applyBorder="1" applyAlignment="1">
      <alignment horizontal="center" vertical="center"/>
    </xf>
    <xf numFmtId="0" fontId="6" fillId="132" borderId="8" xfId="0" applyFont="1" applyFill="1" applyBorder="1" applyAlignment="1">
      <alignment horizontal="center" vertical="center"/>
    </xf>
    <xf numFmtId="0" fontId="5" fillId="134" borderId="11" xfId="0" applyFont="1" applyFill="1" applyBorder="1" applyAlignment="1">
      <alignment horizontal="center" vertical="center"/>
    </xf>
    <xf numFmtId="0" fontId="6" fillId="134" borderId="8" xfId="0" applyFont="1" applyFill="1" applyBorder="1" applyAlignment="1">
      <alignment horizontal="center" vertical="center"/>
    </xf>
    <xf numFmtId="0" fontId="5" fillId="157" borderId="11" xfId="0" applyFont="1" applyFill="1" applyBorder="1" applyAlignment="1">
      <alignment horizontal="center" vertical="center"/>
    </xf>
    <xf numFmtId="0" fontId="6" fillId="157" borderId="8" xfId="0" applyFont="1" applyFill="1" applyBorder="1" applyAlignment="1">
      <alignment horizontal="center" vertical="center"/>
    </xf>
    <xf numFmtId="0" fontId="5" fillId="114" borderId="11" xfId="0" applyFont="1" applyFill="1" applyBorder="1" applyAlignment="1">
      <alignment horizontal="center" vertical="center"/>
    </xf>
    <xf numFmtId="0" fontId="6" fillId="114" borderId="8" xfId="0" applyFont="1" applyFill="1" applyBorder="1" applyAlignment="1">
      <alignment horizontal="center" vertical="center"/>
    </xf>
    <xf numFmtId="0" fontId="5" fillId="191" borderId="11" xfId="0" applyFont="1" applyFill="1" applyBorder="1" applyAlignment="1">
      <alignment horizontal="center" vertical="center"/>
    </xf>
    <xf numFmtId="0" fontId="6" fillId="191" borderId="8" xfId="0" applyFont="1" applyFill="1" applyBorder="1" applyAlignment="1">
      <alignment horizontal="center" vertical="center"/>
    </xf>
    <xf numFmtId="0" fontId="5" fillId="172" borderId="11" xfId="0" applyFont="1" applyFill="1" applyBorder="1" applyAlignment="1">
      <alignment horizontal="center" vertical="center"/>
    </xf>
    <xf numFmtId="0" fontId="6" fillId="172" borderId="8" xfId="0" applyFont="1" applyFill="1" applyBorder="1" applyAlignment="1">
      <alignment horizontal="center" vertical="center"/>
    </xf>
    <xf numFmtId="0" fontId="5" fillId="194" borderId="11" xfId="0" applyFont="1" applyFill="1" applyBorder="1" applyAlignment="1">
      <alignment horizontal="center" vertical="center"/>
    </xf>
    <xf numFmtId="0" fontId="6" fillId="194" borderId="8" xfId="0" applyFont="1" applyFill="1" applyBorder="1" applyAlignment="1">
      <alignment horizontal="center" vertical="center"/>
    </xf>
    <xf numFmtId="0" fontId="5" fillId="126" borderId="11" xfId="0" applyFont="1" applyFill="1" applyBorder="1" applyAlignment="1">
      <alignment horizontal="center" vertical="center"/>
    </xf>
    <xf numFmtId="0" fontId="6" fillId="126" borderId="8" xfId="0" applyFont="1" applyFill="1" applyBorder="1" applyAlignment="1">
      <alignment horizontal="center" vertical="center"/>
    </xf>
    <xf numFmtId="0" fontId="5" fillId="170" borderId="11" xfId="0" applyFont="1" applyFill="1" applyBorder="1" applyAlignment="1">
      <alignment horizontal="center" vertical="center"/>
    </xf>
    <xf numFmtId="0" fontId="6" fillId="170" borderId="8" xfId="0" applyFont="1" applyFill="1" applyBorder="1" applyAlignment="1">
      <alignment horizontal="center" vertical="center"/>
    </xf>
    <xf numFmtId="0" fontId="5" fillId="152" borderId="11" xfId="0" applyFont="1" applyFill="1" applyBorder="1" applyAlignment="1">
      <alignment horizontal="center" vertical="center"/>
    </xf>
    <xf numFmtId="0" fontId="6" fillId="152" borderId="8" xfId="0" applyFont="1" applyFill="1" applyBorder="1" applyAlignment="1">
      <alignment horizontal="center" vertical="center"/>
    </xf>
    <xf numFmtId="0" fontId="5" fillId="138" borderId="11" xfId="0" applyFont="1" applyFill="1" applyBorder="1" applyAlignment="1">
      <alignment horizontal="center" vertical="center"/>
    </xf>
    <xf numFmtId="0" fontId="6" fillId="138" borderId="8" xfId="0" applyFont="1" applyFill="1" applyBorder="1" applyAlignment="1">
      <alignment horizontal="center" vertical="center"/>
    </xf>
    <xf numFmtId="0" fontId="5" fillId="59" borderId="11" xfId="0" applyFont="1" applyFill="1" applyBorder="1" applyAlignment="1">
      <alignment horizontal="center" vertical="center"/>
    </xf>
    <xf numFmtId="0" fontId="6" fillId="59" borderId="8" xfId="0" applyFont="1" applyFill="1" applyBorder="1" applyAlignment="1">
      <alignment horizontal="center" vertical="center"/>
    </xf>
    <xf numFmtId="0" fontId="5" fillId="128" borderId="11" xfId="0" applyFont="1" applyFill="1" applyBorder="1" applyAlignment="1">
      <alignment horizontal="center" vertical="center"/>
    </xf>
    <xf numFmtId="0" fontId="6" fillId="128" borderId="8" xfId="0" applyFont="1" applyFill="1" applyBorder="1" applyAlignment="1">
      <alignment horizontal="center" vertical="center"/>
    </xf>
    <xf numFmtId="0" fontId="5" fillId="197" borderId="11" xfId="0" applyFont="1" applyFill="1" applyBorder="1" applyAlignment="1">
      <alignment horizontal="center" vertical="center"/>
    </xf>
    <xf numFmtId="0" fontId="6" fillId="197" borderId="8" xfId="0" applyFont="1" applyFill="1" applyBorder="1" applyAlignment="1">
      <alignment horizontal="center" vertical="center"/>
    </xf>
    <xf numFmtId="0" fontId="5" fillId="154" borderId="11" xfId="0" applyFont="1" applyFill="1" applyBorder="1" applyAlignment="1">
      <alignment horizontal="center" vertical="center"/>
    </xf>
    <xf numFmtId="0" fontId="6" fillId="154" borderId="8" xfId="0" applyFont="1" applyFill="1" applyBorder="1" applyAlignment="1">
      <alignment horizontal="center" vertical="center"/>
    </xf>
    <xf numFmtId="0" fontId="5" fillId="203" borderId="11" xfId="0" applyFont="1" applyFill="1" applyBorder="1" applyAlignment="1">
      <alignment horizontal="center" vertical="center"/>
    </xf>
    <xf numFmtId="0" fontId="6" fillId="203" borderId="8" xfId="0" applyFont="1" applyFill="1" applyBorder="1" applyAlignment="1">
      <alignment horizontal="center" vertical="center"/>
    </xf>
    <xf numFmtId="0" fontId="5" fillId="141" borderId="11" xfId="0" applyFont="1" applyFill="1" applyBorder="1" applyAlignment="1">
      <alignment horizontal="center" vertical="center"/>
    </xf>
    <xf numFmtId="0" fontId="6" fillId="141" borderId="8" xfId="0" applyFont="1" applyFill="1" applyBorder="1" applyAlignment="1">
      <alignment horizontal="center" vertical="center"/>
    </xf>
    <xf numFmtId="0" fontId="5" fillId="200" borderId="11" xfId="0" applyFont="1" applyFill="1" applyBorder="1" applyAlignment="1">
      <alignment horizontal="center" vertical="center"/>
    </xf>
    <xf numFmtId="0" fontId="6" fillId="200" borderId="8" xfId="0" applyFont="1" applyFill="1" applyBorder="1" applyAlignment="1">
      <alignment horizontal="center" vertical="center"/>
    </xf>
    <xf numFmtId="0" fontId="5" fillId="169" borderId="11" xfId="0" applyFont="1" applyFill="1" applyBorder="1" applyAlignment="1">
      <alignment horizontal="center" vertical="center"/>
    </xf>
    <xf numFmtId="0" fontId="6" fillId="169" borderId="8" xfId="0" applyFont="1" applyFill="1" applyBorder="1" applyAlignment="1">
      <alignment horizontal="center" vertical="center"/>
    </xf>
    <xf numFmtId="0" fontId="5" fillId="52" borderId="11" xfId="0" applyFont="1" applyFill="1" applyBorder="1" applyAlignment="1">
      <alignment horizontal="center" vertical="center"/>
    </xf>
    <xf numFmtId="0" fontId="6" fillId="52" borderId="8" xfId="0" applyFont="1" applyFill="1" applyBorder="1" applyAlignment="1">
      <alignment horizontal="center" vertical="center"/>
    </xf>
    <xf numFmtId="0" fontId="5" fillId="160" borderId="11" xfId="0" applyFont="1" applyFill="1" applyBorder="1" applyAlignment="1">
      <alignment horizontal="center" vertical="center"/>
    </xf>
    <xf numFmtId="0" fontId="6" fillId="160" borderId="8" xfId="0" applyFont="1" applyFill="1" applyBorder="1" applyAlignment="1">
      <alignment horizontal="center" vertical="center"/>
    </xf>
    <xf numFmtId="0" fontId="5" fillId="204" borderId="11" xfId="0" applyFont="1" applyFill="1" applyBorder="1" applyAlignment="1">
      <alignment horizontal="center" vertical="center"/>
    </xf>
    <xf numFmtId="0" fontId="6" fillId="204" borderId="8" xfId="0" applyFont="1" applyFill="1" applyBorder="1" applyAlignment="1">
      <alignment horizontal="center" vertical="center"/>
    </xf>
    <xf numFmtId="0" fontId="5" fillId="179" borderId="11" xfId="0" applyFont="1" applyFill="1" applyBorder="1" applyAlignment="1">
      <alignment horizontal="center" vertical="center"/>
    </xf>
    <xf numFmtId="0" fontId="6" fillId="179" borderId="8" xfId="0" applyFont="1" applyFill="1" applyBorder="1" applyAlignment="1">
      <alignment horizontal="center" vertical="center"/>
    </xf>
    <xf numFmtId="0" fontId="5" fillId="205" borderId="11" xfId="0" applyFont="1" applyFill="1" applyBorder="1" applyAlignment="1">
      <alignment horizontal="center" vertical="center"/>
    </xf>
    <xf numFmtId="0" fontId="6" fillId="205" borderId="8" xfId="0" applyFont="1" applyFill="1" applyBorder="1" applyAlignment="1">
      <alignment horizontal="center" vertical="center"/>
    </xf>
    <xf numFmtId="0" fontId="5" fillId="174" borderId="11" xfId="0" applyFont="1" applyFill="1" applyBorder="1" applyAlignment="1">
      <alignment horizontal="center" vertical="center"/>
    </xf>
    <xf numFmtId="0" fontId="6" fillId="174" borderId="8" xfId="0" applyFont="1" applyFill="1" applyBorder="1" applyAlignment="1">
      <alignment horizontal="center" vertical="center"/>
    </xf>
    <xf numFmtId="0" fontId="5" fillId="129" borderId="11" xfId="0" applyFont="1" applyFill="1" applyBorder="1" applyAlignment="1">
      <alignment horizontal="center" vertical="center"/>
    </xf>
    <xf numFmtId="0" fontId="6" fillId="129" borderId="8" xfId="0" applyFont="1" applyFill="1" applyBorder="1" applyAlignment="1">
      <alignment horizontal="center" vertical="center"/>
    </xf>
    <xf numFmtId="0" fontId="5" fillId="46" borderId="11" xfId="0" applyFont="1" applyFill="1" applyBorder="1" applyAlignment="1">
      <alignment horizontal="center" vertical="center"/>
    </xf>
    <xf numFmtId="0" fontId="6" fillId="46" borderId="8" xfId="0" applyFont="1" applyFill="1" applyBorder="1" applyAlignment="1">
      <alignment horizontal="center" vertical="center"/>
    </xf>
    <xf numFmtId="0" fontId="5" fillId="21" borderId="11" xfId="0" applyFont="1" applyFill="1" applyBorder="1" applyAlignment="1">
      <alignment horizontal="center" vertical="center"/>
    </xf>
    <xf numFmtId="0" fontId="6" fillId="21" borderId="8" xfId="0" applyFont="1" applyFill="1" applyBorder="1" applyAlignment="1">
      <alignment horizontal="center" vertical="center"/>
    </xf>
    <xf numFmtId="0" fontId="5" fillId="60" borderId="11" xfId="0" applyFont="1" applyFill="1" applyBorder="1" applyAlignment="1">
      <alignment horizontal="center" vertical="center"/>
    </xf>
    <xf numFmtId="0" fontId="6" fillId="60" borderId="8" xfId="0" applyFont="1" applyFill="1" applyBorder="1" applyAlignment="1">
      <alignment horizontal="center" vertical="center"/>
    </xf>
    <xf numFmtId="0" fontId="5" fillId="22" borderId="11" xfId="0" applyFont="1" applyFill="1" applyBorder="1" applyAlignment="1">
      <alignment horizontal="center" vertical="center"/>
    </xf>
    <xf numFmtId="0" fontId="0" fillId="206" borderId="0" xfId="0" applyFill="1"/>
    <xf numFmtId="0" fontId="0" fillId="207" borderId="0" xfId="0" applyFill="1"/>
    <xf numFmtId="0" fontId="7" fillId="207" borderId="0" xfId="0" applyFont="1" applyFill="1"/>
    <xf numFmtId="0" fontId="2" fillId="207" borderId="0" xfId="0" applyFont="1" applyFill="1"/>
    <xf numFmtId="0" fontId="2" fillId="206" borderId="0" xfId="0" applyFont="1" applyFill="1"/>
    <xf numFmtId="0" fontId="0" fillId="208" borderId="0" xfId="0" applyFill="1"/>
    <xf numFmtId="0" fontId="0" fillId="209" borderId="0" xfId="0" applyFill="1"/>
    <xf numFmtId="0" fontId="0" fillId="4" borderId="0" xfId="0" applyFill="1"/>
    <xf numFmtId="0" fontId="0" fillId="210" borderId="0" xfId="0" applyFill="1"/>
    <xf numFmtId="0" fontId="8" fillId="211" borderId="0" xfId="0" applyFont="1" applyFill="1"/>
    <xf numFmtId="0" fontId="0" fillId="212" borderId="0" xfId="0" applyFill="1"/>
    <xf numFmtId="0" fontId="5" fillId="68" borderId="10" xfId="0" applyFont="1" applyFill="1" applyBorder="1" applyAlignment="1">
      <alignment horizontal="center" vertical="center"/>
    </xf>
    <xf numFmtId="0" fontId="5" fillId="19" borderId="10" xfId="0" applyFont="1" applyFill="1" applyBorder="1" applyAlignment="1">
      <alignment horizontal="center" vertical="center"/>
    </xf>
    <xf numFmtId="0" fontId="9" fillId="60" borderId="11" xfId="0" applyFont="1" applyFill="1" applyBorder="1" applyAlignment="1">
      <alignment horizontal="center" vertical="center"/>
    </xf>
    <xf numFmtId="0" fontId="10" fillId="60" borderId="8" xfId="0" applyFont="1" applyFill="1" applyBorder="1" applyAlignment="1">
      <alignment horizontal="center" vertical="center"/>
    </xf>
    <xf numFmtId="0" fontId="2" fillId="213" borderId="0" xfId="0" applyFont="1" applyFill="1"/>
    <xf numFmtId="0" fontId="0" fillId="0" borderId="0" xfId="0" applyAlignment="1">
      <alignment horizontal="center"/>
    </xf>
    <xf numFmtId="0" fontId="13" fillId="207" borderId="17" xfId="2" applyFont="1" applyFill="1" applyBorder="1" applyAlignment="1" applyProtection="1">
      <alignment horizontal="center"/>
      <protection locked="0"/>
    </xf>
    <xf numFmtId="0" fontId="7" fillId="207" borderId="18" xfId="0" applyFont="1" applyFill="1" applyBorder="1" applyAlignment="1">
      <alignment horizontal="center"/>
    </xf>
    <xf numFmtId="0" fontId="15" fillId="208" borderId="17" xfId="2" applyFont="1" applyFill="1" applyBorder="1" applyAlignment="1" applyProtection="1">
      <alignment horizontal="center"/>
      <protection locked="0"/>
    </xf>
    <xf numFmtId="0" fontId="15" fillId="209" borderId="17" xfId="2" applyFont="1" applyFill="1" applyBorder="1" applyAlignment="1" applyProtection="1">
      <alignment horizontal="center"/>
      <protection locked="0"/>
    </xf>
    <xf numFmtId="0" fontId="0" fillId="0" borderId="18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15" fillId="0" borderId="19" xfId="2" applyFont="1" applyBorder="1" applyAlignment="1">
      <alignment horizontal="center"/>
    </xf>
    <xf numFmtId="0" fontId="16" fillId="0" borderId="20" xfId="2" applyFont="1" applyBorder="1" applyAlignment="1">
      <alignment horizontal="center"/>
    </xf>
    <xf numFmtId="0" fontId="15" fillId="0" borderId="21" xfId="2" applyFont="1" applyBorder="1" applyAlignment="1" applyProtection="1">
      <alignment horizontal="center"/>
      <protection locked="0"/>
    </xf>
    <xf numFmtId="0" fontId="17" fillId="0" borderId="22" xfId="2" applyFont="1" applyBorder="1" applyAlignment="1" applyProtection="1">
      <alignment horizontal="center"/>
      <protection locked="0"/>
    </xf>
    <xf numFmtId="0" fontId="15" fillId="0" borderId="17" xfId="2" applyFont="1" applyBorder="1" applyAlignment="1">
      <alignment horizontal="center"/>
    </xf>
    <xf numFmtId="0" fontId="17" fillId="0" borderId="23" xfId="2" applyFont="1" applyBorder="1" applyAlignment="1" applyProtection="1">
      <alignment horizontal="center"/>
      <protection locked="0"/>
    </xf>
    <xf numFmtId="0" fontId="15" fillId="0" borderId="17" xfId="2" applyFont="1" applyBorder="1" applyAlignment="1" applyProtection="1">
      <alignment horizontal="center"/>
      <protection locked="0"/>
    </xf>
    <xf numFmtId="0" fontId="18" fillId="0" borderId="17" xfId="2" applyFont="1" applyBorder="1" applyAlignment="1">
      <alignment horizontal="center"/>
    </xf>
    <xf numFmtId="0" fontId="15" fillId="0" borderId="4" xfId="2" applyFont="1" applyBorder="1" applyAlignment="1" applyProtection="1">
      <alignment horizontal="center"/>
      <protection locked="0"/>
    </xf>
    <xf numFmtId="0" fontId="17" fillId="0" borderId="24" xfId="2" applyFont="1" applyBorder="1" applyAlignment="1" applyProtection="1">
      <alignment horizontal="center"/>
      <protection locked="0"/>
    </xf>
    <xf numFmtId="0" fontId="19" fillId="207" borderId="17" xfId="2" applyFont="1" applyFill="1" applyBorder="1" applyAlignment="1" applyProtection="1">
      <alignment horizontal="center"/>
      <protection locked="0"/>
    </xf>
    <xf numFmtId="0" fontId="11" fillId="207" borderId="18" xfId="0" applyFont="1" applyFill="1" applyBorder="1" applyAlignment="1">
      <alignment horizontal="center"/>
    </xf>
    <xf numFmtId="0" fontId="11" fillId="0" borderId="14" xfId="0" applyFont="1" applyBorder="1" applyAlignment="1">
      <alignment horizontal="center"/>
    </xf>
    <xf numFmtId="0" fontId="11" fillId="0" borderId="15" xfId="0" applyFont="1" applyBorder="1" applyAlignment="1">
      <alignment horizontal="center"/>
    </xf>
    <xf numFmtId="0" fontId="11" fillId="0" borderId="16" xfId="0" applyFont="1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11" fillId="0" borderId="25" xfId="0" applyFont="1" applyBorder="1" applyAlignment="1">
      <alignment horizontal="center"/>
    </xf>
    <xf numFmtId="0" fontId="0" fillId="208" borderId="18" xfId="0" applyFill="1" applyBorder="1" applyAlignment="1">
      <alignment horizontal="center"/>
    </xf>
    <xf numFmtId="0" fontId="15" fillId="210" borderId="4" xfId="2" applyFont="1" applyFill="1" applyBorder="1" applyAlignment="1" applyProtection="1">
      <alignment horizontal="center"/>
      <protection locked="0"/>
    </xf>
    <xf numFmtId="0" fontId="17" fillId="210" borderId="24" xfId="2" applyFont="1" applyFill="1" applyBorder="1" applyAlignment="1" applyProtection="1">
      <alignment horizontal="center"/>
      <protection locked="0"/>
    </xf>
    <xf numFmtId="0" fontId="0" fillId="210" borderId="5" xfId="0" applyFill="1" applyBorder="1" applyAlignment="1">
      <alignment horizontal="center"/>
    </xf>
    <xf numFmtId="0" fontId="0" fillId="210" borderId="6" xfId="0" applyFill="1" applyBorder="1" applyAlignment="1">
      <alignment horizontal="center"/>
    </xf>
    <xf numFmtId="0" fontId="0" fillId="209" borderId="18" xfId="0" applyFill="1" applyBorder="1" applyAlignment="1">
      <alignment horizontal="center"/>
    </xf>
    <xf numFmtId="0" fontId="15" fillId="206" borderId="21" xfId="2" applyFont="1" applyFill="1" applyBorder="1" applyAlignment="1" applyProtection="1">
      <alignment horizontal="center"/>
      <protection locked="0"/>
    </xf>
    <xf numFmtId="0" fontId="17" fillId="206" borderId="23" xfId="2" applyFont="1" applyFill="1" applyBorder="1" applyAlignment="1" applyProtection="1">
      <alignment horizontal="center"/>
      <protection locked="0"/>
    </xf>
    <xf numFmtId="0" fontId="0" fillId="206" borderId="18" xfId="0" applyFill="1" applyBorder="1" applyAlignment="1">
      <alignment horizontal="center"/>
    </xf>
    <xf numFmtId="0" fontId="0" fillId="210" borderId="18" xfId="0" applyFill="1" applyBorder="1" applyAlignment="1">
      <alignment horizontal="center"/>
    </xf>
    <xf numFmtId="0" fontId="0" fillId="0" borderId="36" xfId="0" applyBorder="1" applyAlignment="1">
      <alignment horizontal="center"/>
    </xf>
    <xf numFmtId="0" fontId="0" fillId="213" borderId="18" xfId="0" applyFill="1" applyBorder="1" applyAlignment="1">
      <alignment horizontal="center"/>
    </xf>
    <xf numFmtId="0" fontId="15" fillId="210" borderId="17" xfId="2" applyFont="1" applyFill="1" applyBorder="1" applyAlignment="1" applyProtection="1">
      <alignment horizontal="center"/>
      <protection locked="0"/>
    </xf>
    <xf numFmtId="0" fontId="15" fillId="210" borderId="21" xfId="2" applyFont="1" applyFill="1" applyBorder="1" applyAlignment="1" applyProtection="1">
      <alignment horizontal="center"/>
      <protection locked="0"/>
    </xf>
    <xf numFmtId="0" fontId="17" fillId="210" borderId="23" xfId="2" applyFont="1" applyFill="1" applyBorder="1" applyAlignment="1" applyProtection="1">
      <alignment horizontal="center"/>
      <protection locked="0"/>
    </xf>
    <xf numFmtId="0" fontId="15" fillId="206" borderId="17" xfId="2" applyFont="1" applyFill="1" applyBorder="1" applyAlignment="1" applyProtection="1">
      <alignment horizontal="center"/>
      <protection locked="0"/>
    </xf>
    <xf numFmtId="0" fontId="11" fillId="210" borderId="25" xfId="0" applyFont="1" applyFill="1" applyBorder="1" applyAlignment="1">
      <alignment horizontal="center"/>
    </xf>
    <xf numFmtId="0" fontId="17" fillId="210" borderId="28" xfId="2" applyFont="1" applyFill="1" applyBorder="1" applyAlignment="1" applyProtection="1">
      <alignment horizontal="center"/>
      <protection locked="0"/>
    </xf>
    <xf numFmtId="0" fontId="0" fillId="210" borderId="22" xfId="0" applyFill="1" applyBorder="1" applyAlignment="1">
      <alignment horizontal="center"/>
    </xf>
    <xf numFmtId="0" fontId="0" fillId="210" borderId="29" xfId="0" applyFill="1" applyBorder="1" applyAlignment="1">
      <alignment horizontal="center"/>
    </xf>
    <xf numFmtId="0" fontId="17" fillId="210" borderId="30" xfId="2" applyFont="1" applyFill="1" applyBorder="1" applyAlignment="1" applyProtection="1">
      <alignment horizontal="center"/>
      <protection locked="0"/>
    </xf>
    <xf numFmtId="0" fontId="0" fillId="210" borderId="31" xfId="0" applyFill="1" applyBorder="1" applyAlignment="1">
      <alignment horizontal="center"/>
    </xf>
    <xf numFmtId="0" fontId="0" fillId="210" borderId="32" xfId="0" applyFill="1" applyBorder="1" applyAlignment="1">
      <alignment horizontal="center"/>
    </xf>
    <xf numFmtId="0" fontId="17" fillId="210" borderId="33" xfId="2" applyFont="1" applyFill="1" applyBorder="1" applyAlignment="1" applyProtection="1">
      <alignment horizontal="center"/>
      <protection locked="0"/>
    </xf>
    <xf numFmtId="0" fontId="0" fillId="210" borderId="34" xfId="0" applyFill="1" applyBorder="1" applyAlignment="1">
      <alignment horizontal="center"/>
    </xf>
    <xf numFmtId="0" fontId="0" fillId="210" borderId="35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0" xfId="2" applyFont="1" applyAlignment="1" applyProtection="1">
      <alignment horizontal="center"/>
      <protection locked="0"/>
    </xf>
    <xf numFmtId="10" fontId="0" fillId="0" borderId="0" xfId="0" applyNumberFormat="1" applyAlignment="1">
      <alignment horizontal="center"/>
    </xf>
    <xf numFmtId="0" fontId="12" fillId="0" borderId="0" xfId="2" applyAlignment="1">
      <alignment horizontal="center"/>
    </xf>
    <xf numFmtId="0" fontId="0" fillId="210" borderId="0" xfId="0" applyFill="1" applyAlignment="1">
      <alignment horizontal="center"/>
    </xf>
    <xf numFmtId="0" fontId="17" fillId="0" borderId="0" xfId="2" applyFont="1" applyAlignment="1" applyProtection="1">
      <alignment horizontal="center"/>
      <protection locked="0"/>
    </xf>
    <xf numFmtId="0" fontId="14" fillId="207" borderId="0" xfId="2" applyFont="1" applyFill="1" applyAlignment="1" applyProtection="1">
      <alignment horizontal="center"/>
      <protection locked="0"/>
    </xf>
    <xf numFmtId="0" fontId="7" fillId="207" borderId="0" xfId="0" applyFont="1" applyFill="1" applyAlignment="1">
      <alignment horizontal="center"/>
    </xf>
    <xf numFmtId="0" fontId="17" fillId="209" borderId="0" xfId="2" applyFont="1" applyFill="1" applyAlignment="1" applyProtection="1">
      <alignment horizontal="center"/>
      <protection locked="0"/>
    </xf>
    <xf numFmtId="0" fontId="0" fillId="209" borderId="0" xfId="0" applyFill="1" applyAlignment="1">
      <alignment horizontal="center"/>
    </xf>
    <xf numFmtId="0" fontId="17" fillId="210" borderId="0" xfId="2" applyFont="1" applyFill="1" applyAlignment="1" applyProtection="1">
      <alignment horizontal="center"/>
      <protection locked="0"/>
    </xf>
    <xf numFmtId="10" fontId="0" fillId="0" borderId="5" xfId="0" applyNumberFormat="1" applyBorder="1" applyAlignment="1">
      <alignment horizontal="center"/>
    </xf>
    <xf numFmtId="0" fontId="2" fillId="210" borderId="0" xfId="2" applyFont="1" applyFill="1" applyAlignment="1" applyProtection="1">
      <alignment horizontal="center"/>
      <protection locked="0"/>
    </xf>
    <xf numFmtId="0" fontId="17" fillId="206" borderId="0" xfId="2" applyFont="1" applyFill="1" applyAlignment="1" applyProtection="1">
      <alignment horizontal="center"/>
      <protection locked="0"/>
    </xf>
    <xf numFmtId="0" fontId="0" fillId="206" borderId="0" xfId="0" applyFill="1" applyAlignment="1">
      <alignment horizontal="center"/>
    </xf>
    <xf numFmtId="0" fontId="2" fillId="208" borderId="0" xfId="2" applyFont="1" applyFill="1" applyAlignment="1" applyProtection="1">
      <alignment horizontal="center"/>
      <protection locked="0"/>
    </xf>
    <xf numFmtId="0" fontId="0" fillId="208" borderId="0" xfId="0" applyFill="1" applyAlignment="1">
      <alignment horizontal="center"/>
    </xf>
    <xf numFmtId="0" fontId="2" fillId="209" borderId="0" xfId="2" applyFont="1" applyFill="1" applyAlignment="1" applyProtection="1">
      <alignment horizontal="center"/>
      <protection locked="0"/>
    </xf>
    <xf numFmtId="0" fontId="20" fillId="207" borderId="0" xfId="2" applyFont="1" applyFill="1" applyAlignment="1" applyProtection="1">
      <alignment horizontal="center"/>
      <protection locked="0"/>
    </xf>
    <xf numFmtId="0" fontId="11" fillId="207" borderId="0" xfId="0" applyFont="1" applyFill="1" applyAlignment="1">
      <alignment horizontal="center"/>
    </xf>
    <xf numFmtId="0" fontId="17" fillId="208" borderId="0" xfId="2" applyFont="1" applyFill="1" applyAlignment="1" applyProtection="1">
      <alignment horizontal="center"/>
      <protection locked="0"/>
    </xf>
    <xf numFmtId="0" fontId="0" fillId="0" borderId="4" xfId="0" applyBorder="1" applyAlignment="1">
      <alignment horizontal="center"/>
    </xf>
    <xf numFmtId="10" fontId="0" fillId="210" borderId="22" xfId="0" applyNumberFormat="1" applyFill="1" applyBorder="1" applyAlignment="1">
      <alignment horizontal="center"/>
    </xf>
    <xf numFmtId="10" fontId="0" fillId="210" borderId="31" xfId="0" applyNumberFormat="1" applyFill="1" applyBorder="1" applyAlignment="1">
      <alignment horizontal="center"/>
    </xf>
    <xf numFmtId="10" fontId="0" fillId="210" borderId="34" xfId="0" applyNumberFormat="1" applyFill="1" applyBorder="1" applyAlignment="1">
      <alignment horizontal="center"/>
    </xf>
    <xf numFmtId="0" fontId="17" fillId="0" borderId="28" xfId="2" applyFont="1" applyBorder="1" applyAlignment="1" applyProtection="1">
      <alignment horizontal="center"/>
      <protection locked="0"/>
    </xf>
    <xf numFmtId="0" fontId="0" fillId="0" borderId="22" xfId="0" applyBorder="1" applyAlignment="1">
      <alignment horizontal="center"/>
    </xf>
    <xf numFmtId="10" fontId="0" fillId="0" borderId="22" xfId="0" applyNumberFormat="1" applyBorder="1" applyAlignment="1">
      <alignment horizontal="center"/>
    </xf>
    <xf numFmtId="0" fontId="0" fillId="0" borderId="29" xfId="0" applyBorder="1" applyAlignment="1">
      <alignment horizontal="center"/>
    </xf>
    <xf numFmtId="0" fontId="17" fillId="0" borderId="30" xfId="2" applyFont="1" applyBorder="1" applyAlignment="1" applyProtection="1">
      <alignment horizontal="center"/>
      <protection locked="0"/>
    </xf>
    <xf numFmtId="0" fontId="0" fillId="0" borderId="31" xfId="0" applyBorder="1" applyAlignment="1">
      <alignment horizontal="center"/>
    </xf>
    <xf numFmtId="10" fontId="0" fillId="0" borderId="31" xfId="0" applyNumberFormat="1" applyBorder="1" applyAlignment="1">
      <alignment horizontal="center"/>
    </xf>
    <xf numFmtId="0" fontId="0" fillId="0" borderId="32" xfId="0" applyBorder="1" applyAlignment="1">
      <alignment horizontal="center"/>
    </xf>
    <xf numFmtId="0" fontId="17" fillId="0" borderId="33" xfId="2" applyFont="1" applyBorder="1" applyAlignment="1" applyProtection="1">
      <alignment horizontal="center"/>
      <protection locked="0"/>
    </xf>
    <xf numFmtId="0" fontId="0" fillId="0" borderId="34" xfId="0" applyBorder="1" applyAlignment="1">
      <alignment horizontal="center"/>
    </xf>
    <xf numFmtId="10" fontId="0" fillId="0" borderId="34" xfId="0" applyNumberFormat="1" applyBorder="1" applyAlignment="1">
      <alignment horizontal="center"/>
    </xf>
    <xf numFmtId="0" fontId="0" fillId="0" borderId="35" xfId="0" applyBorder="1" applyAlignment="1">
      <alignment horizontal="center"/>
    </xf>
    <xf numFmtId="0" fontId="23" fillId="217" borderId="0" xfId="2" applyFont="1" applyFill="1" applyAlignment="1">
      <alignment horizontal="center"/>
    </xf>
    <xf numFmtId="0" fontId="24" fillId="217" borderId="0" xfId="2" applyFont="1" applyFill="1" applyAlignment="1" applyProtection="1">
      <alignment horizontal="center"/>
      <protection locked="0"/>
    </xf>
    <xf numFmtId="49" fontId="24" fillId="217" borderId="0" xfId="2" applyNumberFormat="1" applyFont="1" applyFill="1" applyAlignment="1" applyProtection="1">
      <alignment horizontal="center"/>
      <protection locked="0"/>
    </xf>
    <xf numFmtId="0" fontId="25" fillId="217" borderId="0" xfId="2" applyFont="1" applyFill="1" applyAlignment="1">
      <alignment vertical="center"/>
    </xf>
    <xf numFmtId="0" fontId="25" fillId="217" borderId="0" xfId="2" applyFont="1" applyFill="1" applyAlignment="1">
      <alignment horizontal="center" vertical="center"/>
    </xf>
    <xf numFmtId="0" fontId="25" fillId="217" borderId="0" xfId="2" applyFont="1" applyFill="1" applyAlignment="1">
      <alignment horizontal="left" vertical="center"/>
    </xf>
    <xf numFmtId="0" fontId="26" fillId="0" borderId="0" xfId="2" applyFont="1" applyAlignment="1">
      <alignment vertical="center"/>
    </xf>
    <xf numFmtId="0" fontId="26" fillId="0" borderId="0" xfId="2" applyFont="1" applyAlignment="1">
      <alignment horizontal="center" vertical="center"/>
    </xf>
    <xf numFmtId="0" fontId="12" fillId="0" borderId="0" xfId="2" applyAlignment="1">
      <alignment horizontal="left" vertical="center"/>
    </xf>
    <xf numFmtId="0" fontId="12" fillId="0" borderId="0" xfId="2"/>
    <xf numFmtId="0" fontId="26" fillId="0" borderId="0" xfId="2" applyFont="1" applyAlignment="1">
      <alignment horizontal="left"/>
    </xf>
    <xf numFmtId="0" fontId="26" fillId="0" borderId="0" xfId="2" applyFont="1" applyAlignment="1">
      <alignment horizontal="right"/>
    </xf>
    <xf numFmtId="0" fontId="15" fillId="0" borderId="0" xfId="2" applyFont="1" applyAlignment="1">
      <alignment horizontal="left"/>
    </xf>
    <xf numFmtId="0" fontId="15" fillId="0" borderId="0" xfId="2" applyFont="1" applyAlignment="1">
      <alignment horizontal="right"/>
    </xf>
    <xf numFmtId="0" fontId="18" fillId="0" borderId="0" xfId="2" applyFont="1" applyAlignment="1">
      <alignment horizontal="left"/>
    </xf>
    <xf numFmtId="0" fontId="26" fillId="0" borderId="0" xfId="2" applyFont="1"/>
    <xf numFmtId="0" fontId="15" fillId="0" borderId="23" xfId="2" applyFont="1" applyBorder="1" applyAlignment="1" applyProtection="1">
      <alignment horizontal="right"/>
      <protection locked="0"/>
    </xf>
    <xf numFmtId="0" fontId="18" fillId="0" borderId="0" xfId="2" applyFont="1" applyAlignment="1">
      <alignment horizontal="right"/>
    </xf>
    <xf numFmtId="0" fontId="39" fillId="0" borderId="0" xfId="2" applyFont="1" applyAlignment="1">
      <alignment vertical="top"/>
    </xf>
    <xf numFmtId="0" fontId="40" fillId="0" borderId="0" xfId="2" applyFont="1" applyAlignment="1">
      <alignment vertical="center"/>
    </xf>
    <xf numFmtId="0" fontId="40" fillId="0" borderId="0" xfId="2" applyFont="1" applyAlignment="1">
      <alignment horizontal="center" vertical="center"/>
    </xf>
    <xf numFmtId="0" fontId="41" fillId="0" borderId="0" xfId="2" applyFont="1" applyAlignment="1">
      <alignment vertical="center"/>
    </xf>
    <xf numFmtId="0" fontId="42" fillId="0" borderId="0" xfId="2" applyFont="1" applyAlignment="1">
      <alignment horizontal="center" vertical="center"/>
    </xf>
    <xf numFmtId="0" fontId="43" fillId="0" borderId="0" xfId="2" applyFont="1" applyAlignment="1">
      <alignment vertical="center"/>
    </xf>
    <xf numFmtId="0" fontId="41" fillId="218" borderId="0" xfId="2" applyFont="1" applyFill="1" applyAlignment="1">
      <alignment vertical="center"/>
    </xf>
    <xf numFmtId="0" fontId="42" fillId="218" borderId="0" xfId="2" applyFont="1" applyFill="1" applyAlignment="1">
      <alignment horizontal="center" vertical="center"/>
    </xf>
    <xf numFmtId="0" fontId="12" fillId="218" borderId="0" xfId="2" applyFill="1" applyAlignment="1">
      <alignment horizontal="left" vertical="center"/>
    </xf>
    <xf numFmtId="0" fontId="43" fillId="218" borderId="0" xfId="2" applyFont="1" applyFill="1" applyAlignment="1">
      <alignment vertical="center"/>
    </xf>
    <xf numFmtId="0" fontId="15" fillId="0" borderId="0" xfId="2" applyFont="1" applyAlignment="1" applyProtection="1">
      <alignment horizontal="left"/>
      <protection locked="0"/>
    </xf>
    <xf numFmtId="0" fontId="15" fillId="0" borderId="37" xfId="2" applyFont="1" applyBorder="1" applyAlignment="1">
      <alignment horizontal="left"/>
    </xf>
    <xf numFmtId="0" fontId="15" fillId="0" borderId="23" xfId="2" applyFont="1" applyBorder="1" applyAlignment="1" applyProtection="1">
      <alignment horizontal="left"/>
      <protection locked="0"/>
    </xf>
    <xf numFmtId="0" fontId="17" fillId="0" borderId="0" xfId="2" applyFont="1"/>
    <xf numFmtId="0" fontId="44" fillId="218" borderId="0" xfId="2" applyFont="1" applyFill="1" applyAlignment="1">
      <alignment horizontal="center"/>
    </xf>
    <xf numFmtId="0" fontId="44" fillId="219" borderId="0" xfId="2" applyFont="1" applyFill="1" applyAlignment="1">
      <alignment horizontal="center"/>
    </xf>
    <xf numFmtId="0" fontId="12" fillId="218" borderId="0" xfId="2" applyFill="1"/>
    <xf numFmtId="0" fontId="12" fillId="219" borderId="0" xfId="2" applyFill="1"/>
    <xf numFmtId="0" fontId="15" fillId="3" borderId="0" xfId="2" applyFont="1" applyFill="1" applyAlignment="1" applyProtection="1">
      <alignment horizontal="left"/>
      <protection locked="0"/>
    </xf>
    <xf numFmtId="0" fontId="17" fillId="0" borderId="0" xfId="2" applyFont="1" applyAlignment="1" applyProtection="1">
      <alignment horizontal="left"/>
      <protection locked="0"/>
    </xf>
    <xf numFmtId="0" fontId="12" fillId="0" borderId="0" xfId="2" applyAlignment="1">
      <alignment vertical="center"/>
    </xf>
    <xf numFmtId="0" fontId="27" fillId="0" borderId="0" xfId="2" applyFont="1"/>
    <xf numFmtId="0" fontId="26" fillId="0" borderId="5" xfId="2" applyFont="1" applyBorder="1" applyAlignment="1">
      <alignment vertical="center"/>
    </xf>
    <xf numFmtId="0" fontId="17" fillId="0" borderId="0" xfId="2" applyFont="1" applyAlignment="1" applyProtection="1">
      <alignment horizontal="right"/>
      <protection locked="0"/>
    </xf>
    <xf numFmtId="0" fontId="16" fillId="0" borderId="20" xfId="2" applyFont="1" applyBorder="1" applyAlignment="1">
      <alignment horizontal="left"/>
    </xf>
    <xf numFmtId="0" fontId="12" fillId="0" borderId="0" xfId="2" applyAlignment="1" applyProtection="1">
      <alignment horizontal="left"/>
      <protection locked="0"/>
    </xf>
    <xf numFmtId="0" fontId="12" fillId="0" borderId="0" xfId="2" applyAlignment="1">
      <alignment horizontal="left"/>
    </xf>
    <xf numFmtId="0" fontId="26" fillId="0" borderId="14" xfId="2" applyFont="1" applyBorder="1" applyAlignment="1">
      <alignment vertical="center"/>
    </xf>
    <xf numFmtId="0" fontId="26" fillId="0" borderId="0" xfId="2" applyFont="1" applyAlignment="1" applyProtection="1">
      <alignment horizontal="right"/>
      <protection locked="0"/>
    </xf>
    <xf numFmtId="0" fontId="12" fillId="0" borderId="0" xfId="2" applyAlignment="1" applyProtection="1">
      <alignment horizontal="right"/>
      <protection locked="0"/>
    </xf>
    <xf numFmtId="0" fontId="16" fillId="0" borderId="38" xfId="2" applyFont="1" applyBorder="1" applyAlignment="1">
      <alignment horizontal="right"/>
    </xf>
    <xf numFmtId="0" fontId="17" fillId="0" borderId="22" xfId="2" applyFont="1" applyBorder="1" applyAlignment="1" applyProtection="1">
      <alignment horizontal="left"/>
      <protection locked="0"/>
    </xf>
    <xf numFmtId="0" fontId="26" fillId="0" borderId="37" xfId="2" applyFont="1" applyBorder="1" applyAlignment="1">
      <alignment horizontal="left"/>
    </xf>
    <xf numFmtId="0" fontId="16" fillId="0" borderId="37" xfId="2" applyFont="1" applyBorder="1" applyAlignment="1">
      <alignment horizontal="left"/>
    </xf>
    <xf numFmtId="0" fontId="12" fillId="0" borderId="20" xfId="2" applyBorder="1" applyAlignment="1">
      <alignment horizontal="left"/>
    </xf>
    <xf numFmtId="0" fontId="26" fillId="0" borderId="4" xfId="2" applyFont="1" applyBorder="1" applyAlignment="1">
      <alignment horizontal="left"/>
    </xf>
    <xf numFmtId="0" fontId="26" fillId="0" borderId="38" xfId="2" applyFont="1" applyBorder="1" applyAlignment="1">
      <alignment horizontal="right"/>
    </xf>
    <xf numFmtId="0" fontId="16" fillId="0" borderId="37" xfId="2" applyFont="1" applyBorder="1" applyAlignment="1">
      <alignment horizontal="right"/>
    </xf>
    <xf numFmtId="0" fontId="26" fillId="0" borderId="37" xfId="2" applyFont="1" applyBorder="1" applyAlignment="1">
      <alignment horizontal="right"/>
    </xf>
    <xf numFmtId="0" fontId="17" fillId="0" borderId="39" xfId="2" applyFont="1" applyBorder="1" applyAlignment="1" applyProtection="1">
      <alignment horizontal="right"/>
      <protection locked="0"/>
    </xf>
    <xf numFmtId="0" fontId="16" fillId="0" borderId="0" xfId="2" applyFont="1" applyAlignment="1">
      <alignment horizontal="left"/>
    </xf>
    <xf numFmtId="0" fontId="12" fillId="0" borderId="40" xfId="2" applyBorder="1" applyAlignment="1">
      <alignment horizontal="left"/>
    </xf>
    <xf numFmtId="0" fontId="26" fillId="0" borderId="23" xfId="2" applyFont="1" applyBorder="1" applyAlignment="1" applyProtection="1">
      <alignment horizontal="right"/>
      <protection locked="0"/>
    </xf>
    <xf numFmtId="0" fontId="26" fillId="0" borderId="41" xfId="2" applyFont="1" applyBorder="1" applyAlignment="1">
      <alignment horizontal="right"/>
    </xf>
    <xf numFmtId="0" fontId="16" fillId="0" borderId="0" xfId="2" applyFont="1" applyAlignment="1">
      <alignment horizontal="right"/>
    </xf>
    <xf numFmtId="0" fontId="12" fillId="0" borderId="0" xfId="2" applyAlignment="1">
      <alignment horizontal="right"/>
    </xf>
    <xf numFmtId="0" fontId="12" fillId="0" borderId="37" xfId="2" applyBorder="1" applyAlignment="1">
      <alignment horizontal="left"/>
    </xf>
    <xf numFmtId="0" fontId="26" fillId="0" borderId="23" xfId="2" applyFont="1" applyBorder="1" applyAlignment="1">
      <alignment horizontal="left"/>
    </xf>
    <xf numFmtId="0" fontId="12" fillId="0" borderId="23" xfId="2" applyBorder="1" applyAlignment="1" applyProtection="1">
      <alignment horizontal="left"/>
      <protection locked="0"/>
    </xf>
    <xf numFmtId="0" fontId="12" fillId="0" borderId="22" xfId="2" applyBorder="1" applyAlignment="1" applyProtection="1">
      <alignment horizontal="left"/>
      <protection locked="0"/>
    </xf>
    <xf numFmtId="0" fontId="12" fillId="0" borderId="41" xfId="2" applyBorder="1"/>
    <xf numFmtId="0" fontId="26" fillId="0" borderId="39" xfId="2" applyFont="1" applyBorder="1" applyAlignment="1" applyProtection="1">
      <alignment horizontal="right"/>
      <protection locked="0"/>
    </xf>
    <xf numFmtId="0" fontId="12" fillId="0" borderId="23" xfId="2" applyBorder="1" applyAlignment="1" applyProtection="1">
      <alignment horizontal="right"/>
      <protection locked="0"/>
    </xf>
    <xf numFmtId="0" fontId="26" fillId="0" borderId="23" xfId="2" applyFont="1" applyBorder="1" applyAlignment="1">
      <alignment horizontal="right"/>
    </xf>
    <xf numFmtId="0" fontId="26" fillId="0" borderId="0" xfId="2" applyFont="1" applyAlignment="1" applyProtection="1">
      <alignment horizontal="left"/>
      <protection locked="0"/>
    </xf>
    <xf numFmtId="0" fontId="26" fillId="0" borderId="20" xfId="2" applyFont="1" applyBorder="1" applyAlignment="1">
      <alignment horizontal="left"/>
    </xf>
    <xf numFmtId="0" fontId="12" fillId="0" borderId="40" xfId="2" applyBorder="1"/>
    <xf numFmtId="0" fontId="16" fillId="0" borderId="0" xfId="2" applyFont="1"/>
    <xf numFmtId="0" fontId="26" fillId="0" borderId="40" xfId="2" applyFont="1" applyBorder="1" applyAlignment="1">
      <alignment horizontal="left"/>
    </xf>
    <xf numFmtId="0" fontId="26" fillId="0" borderId="23" xfId="2" applyFont="1" applyBorder="1" applyAlignment="1" applyProtection="1">
      <alignment horizontal="left"/>
      <protection locked="0"/>
    </xf>
    <xf numFmtId="0" fontId="26" fillId="0" borderId="22" xfId="2" applyFont="1" applyBorder="1" applyAlignment="1">
      <alignment horizontal="right"/>
    </xf>
    <xf numFmtId="0" fontId="12" fillId="0" borderId="38" xfId="2" applyBorder="1"/>
    <xf numFmtId="0" fontId="12" fillId="0" borderId="23" xfId="2" applyBorder="1" applyAlignment="1">
      <alignment horizontal="left"/>
    </xf>
    <xf numFmtId="0" fontId="26" fillId="0" borderId="22" xfId="2" applyFont="1" applyBorder="1" applyAlignment="1" applyProtection="1">
      <alignment horizontal="left"/>
      <protection locked="0"/>
    </xf>
    <xf numFmtId="0" fontId="16" fillId="0" borderId="0" xfId="2" applyFont="1" applyAlignment="1">
      <alignment vertical="center"/>
    </xf>
    <xf numFmtId="0" fontId="29" fillId="0" borderId="0" xfId="2" applyFont="1" applyAlignment="1">
      <alignment vertical="center"/>
    </xf>
    <xf numFmtId="0" fontId="29" fillId="0" borderId="0" xfId="2" applyFont="1" applyAlignment="1">
      <alignment horizontal="right"/>
    </xf>
    <xf numFmtId="0" fontId="26" fillId="0" borderId="22" xfId="2" applyFont="1" applyBorder="1" applyAlignment="1">
      <alignment horizontal="left"/>
    </xf>
    <xf numFmtId="0" fontId="26" fillId="0" borderId="39" xfId="2" applyFont="1" applyBorder="1" applyAlignment="1">
      <alignment horizontal="right"/>
    </xf>
    <xf numFmtId="0" fontId="26" fillId="0" borderId="42" xfId="2" applyFont="1" applyBorder="1" applyAlignment="1" applyProtection="1">
      <alignment horizontal="left"/>
      <protection locked="0"/>
    </xf>
    <xf numFmtId="0" fontId="26" fillId="0" borderId="43" xfId="2" applyFont="1" applyBorder="1" applyAlignment="1" applyProtection="1">
      <alignment horizontal="left"/>
      <protection locked="0"/>
    </xf>
    <xf numFmtId="0" fontId="35" fillId="0" borderId="2" xfId="2" applyFont="1" applyBorder="1" applyAlignment="1" applyProtection="1">
      <alignment vertical="center"/>
      <protection locked="0"/>
    </xf>
    <xf numFmtId="0" fontId="35" fillId="0" borderId="2" xfId="2" applyFont="1" applyBorder="1" applyAlignment="1">
      <alignment vertical="center"/>
    </xf>
    <xf numFmtId="0" fontId="26" fillId="0" borderId="2" xfId="2" applyFont="1" applyBorder="1" applyAlignment="1">
      <alignment vertical="center"/>
    </xf>
    <xf numFmtId="0" fontId="26" fillId="0" borderId="2" xfId="2" applyFont="1" applyBorder="1" applyAlignment="1" applyProtection="1">
      <alignment horizontal="left"/>
      <protection locked="0"/>
    </xf>
    <xf numFmtId="0" fontId="12" fillId="0" borderId="17" xfId="2" applyBorder="1"/>
    <xf numFmtId="0" fontId="12" fillId="0" borderId="37" xfId="2" applyBorder="1"/>
    <xf numFmtId="0" fontId="12" fillId="0" borderId="20" xfId="2" applyBorder="1"/>
    <xf numFmtId="0" fontId="35" fillId="0" borderId="0" xfId="2" applyFont="1" applyAlignment="1">
      <alignment vertical="center"/>
    </xf>
    <xf numFmtId="0" fontId="12" fillId="0" borderId="18" xfId="2" applyBorder="1"/>
    <xf numFmtId="0" fontId="26" fillId="0" borderId="21" xfId="2" applyFont="1" applyBorder="1" applyAlignment="1" applyProtection="1">
      <alignment horizontal="left"/>
      <protection locked="0"/>
    </xf>
    <xf numFmtId="0" fontId="35" fillId="0" borderId="22" xfId="2" applyFont="1" applyBorder="1" applyAlignment="1" applyProtection="1">
      <alignment vertical="center"/>
      <protection locked="0"/>
    </xf>
    <xf numFmtId="0" fontId="26" fillId="0" borderId="39" xfId="2" applyFont="1" applyBorder="1" applyAlignment="1" applyProtection="1">
      <alignment horizontal="left"/>
      <protection locked="0"/>
    </xf>
    <xf numFmtId="0" fontId="26" fillId="0" borderId="18" xfId="2" applyFont="1" applyBorder="1" applyAlignment="1">
      <alignment horizontal="right"/>
    </xf>
    <xf numFmtId="0" fontId="35" fillId="0" borderId="0" xfId="2" applyFont="1" applyAlignment="1" applyProtection="1">
      <alignment vertical="center"/>
      <protection locked="0"/>
    </xf>
    <xf numFmtId="0" fontId="38" fillId="0" borderId="0" xfId="2" applyFont="1" applyAlignment="1">
      <alignment vertical="top"/>
    </xf>
    <xf numFmtId="0" fontId="17" fillId="0" borderId="0" xfId="2" applyFont="1" applyAlignment="1">
      <alignment horizontal="left" vertical="center"/>
    </xf>
    <xf numFmtId="0" fontId="17" fillId="0" borderId="0" xfId="2" applyFont="1" applyAlignment="1">
      <alignment vertical="center"/>
    </xf>
    <xf numFmtId="0" fontId="12" fillId="220" borderId="0" xfId="2" applyFill="1" applyAlignment="1">
      <alignment horizontal="left" vertical="center"/>
    </xf>
    <xf numFmtId="0" fontId="26" fillId="220" borderId="0" xfId="2" applyFont="1" applyFill="1" applyAlignment="1">
      <alignment vertical="center"/>
    </xf>
    <xf numFmtId="0" fontId="12" fillId="220" borderId="0" xfId="2" applyFill="1" applyAlignment="1">
      <alignment vertical="center"/>
    </xf>
    <xf numFmtId="0" fontId="26" fillId="220" borderId="14" xfId="2" applyFont="1" applyFill="1" applyBorder="1" applyAlignment="1">
      <alignment vertical="center"/>
    </xf>
    <xf numFmtId="0" fontId="26" fillId="220" borderId="15" xfId="2" applyFont="1" applyFill="1" applyBorder="1" applyAlignment="1">
      <alignment vertical="center"/>
    </xf>
    <xf numFmtId="10" fontId="26" fillId="220" borderId="15" xfId="2" applyNumberFormat="1" applyFont="1" applyFill="1" applyBorder="1" applyAlignment="1">
      <alignment vertical="center"/>
    </xf>
    <xf numFmtId="9" fontId="26" fillId="220" borderId="16" xfId="2" applyNumberFormat="1" applyFont="1" applyFill="1" applyBorder="1" applyAlignment="1">
      <alignment vertical="center"/>
    </xf>
    <xf numFmtId="9" fontId="26" fillId="220" borderId="25" xfId="2" applyNumberFormat="1" applyFont="1" applyFill="1" applyBorder="1" applyAlignment="1">
      <alignment horizontal="right" vertical="center"/>
    </xf>
    <xf numFmtId="2" fontId="12" fillId="220" borderId="0" xfId="2" applyNumberFormat="1" applyFill="1" applyAlignment="1">
      <alignment horizontal="left" vertical="center"/>
    </xf>
    <xf numFmtId="0" fontId="12" fillId="220" borderId="4" xfId="2" applyFill="1" applyBorder="1"/>
    <xf numFmtId="0" fontId="12" fillId="220" borderId="5" xfId="2" applyFill="1" applyBorder="1"/>
    <xf numFmtId="0" fontId="26" fillId="220" borderId="5" xfId="2" applyFont="1" applyFill="1" applyBorder="1" applyAlignment="1">
      <alignment vertical="center"/>
    </xf>
    <xf numFmtId="0" fontId="26" fillId="220" borderId="6" xfId="2" applyFont="1" applyFill="1" applyBorder="1" applyAlignment="1">
      <alignment vertical="center"/>
    </xf>
    <xf numFmtId="0" fontId="26" fillId="220" borderId="0" xfId="2" applyFont="1" applyFill="1" applyAlignment="1">
      <alignment horizontal="right"/>
    </xf>
    <xf numFmtId="0" fontId="12" fillId="220" borderId="0" xfId="2" applyFill="1"/>
    <xf numFmtId="0" fontId="26" fillId="220" borderId="0" xfId="2" applyFont="1" applyFill="1" applyAlignment="1">
      <alignment horizontal="left"/>
    </xf>
    <xf numFmtId="10" fontId="45" fillId="220" borderId="0" xfId="2" applyNumberFormat="1" applyFont="1" applyFill="1" applyAlignment="1">
      <alignment horizontal="left"/>
    </xf>
    <xf numFmtId="0" fontId="45" fillId="220" borderId="0" xfId="2" applyFont="1" applyFill="1" applyAlignment="1">
      <alignment vertical="center"/>
    </xf>
    <xf numFmtId="0" fontId="26" fillId="220" borderId="50" xfId="2" applyFont="1" applyFill="1" applyBorder="1" applyAlignment="1">
      <alignment vertical="center"/>
    </xf>
    <xf numFmtId="0" fontId="11" fillId="215" borderId="14" xfId="0" applyFont="1" applyFill="1" applyBorder="1" applyAlignment="1">
      <alignment horizontal="center"/>
    </xf>
    <xf numFmtId="0" fontId="11" fillId="215" borderId="15" xfId="0" applyFont="1" applyFill="1" applyBorder="1" applyAlignment="1">
      <alignment horizontal="center"/>
    </xf>
    <xf numFmtId="0" fontId="11" fillId="215" borderId="16" xfId="0" applyFont="1" applyFill="1" applyBorder="1" applyAlignment="1">
      <alignment horizontal="center"/>
    </xf>
    <xf numFmtId="0" fontId="11" fillId="214" borderId="14" xfId="0" applyFont="1" applyFill="1" applyBorder="1" applyAlignment="1">
      <alignment horizontal="center"/>
    </xf>
    <xf numFmtId="0" fontId="11" fillId="214" borderId="15" xfId="0" applyFont="1" applyFill="1" applyBorder="1" applyAlignment="1">
      <alignment horizontal="center"/>
    </xf>
    <xf numFmtId="0" fontId="11" fillId="214" borderId="16" xfId="0" applyFont="1" applyFill="1" applyBorder="1" applyAlignment="1">
      <alignment horizontal="center"/>
    </xf>
    <xf numFmtId="0" fontId="22" fillId="216" borderId="0" xfId="2" applyFont="1" applyFill="1" applyAlignment="1">
      <alignment horizontal="center" vertical="center"/>
    </xf>
    <xf numFmtId="0" fontId="24" fillId="217" borderId="0" xfId="2" applyFont="1" applyFill="1" applyAlignment="1" applyProtection="1">
      <alignment horizontal="center"/>
      <protection locked="0"/>
    </xf>
    <xf numFmtId="49" fontId="24" fillId="217" borderId="0" xfId="2" applyNumberFormat="1" applyFont="1" applyFill="1" applyAlignment="1" applyProtection="1">
      <alignment horizontal="center"/>
      <protection locked="0"/>
    </xf>
    <xf numFmtId="0" fontId="32" fillId="0" borderId="0" xfId="2" applyFont="1" applyAlignment="1">
      <alignment horizontal="center"/>
    </xf>
    <xf numFmtId="0" fontId="26" fillId="220" borderId="4" xfId="2" applyFont="1" applyFill="1" applyBorder="1" applyAlignment="1">
      <alignment horizontal="center" vertical="center"/>
    </xf>
    <xf numFmtId="0" fontId="26" fillId="220" borderId="5" xfId="2" applyFont="1" applyFill="1" applyBorder="1" applyAlignment="1">
      <alignment horizontal="center" vertical="center"/>
    </xf>
    <xf numFmtId="0" fontId="26" fillId="220" borderId="6" xfId="2" applyFont="1" applyFill="1" applyBorder="1" applyAlignment="1">
      <alignment horizontal="center" vertical="center"/>
    </xf>
    <xf numFmtId="0" fontId="26" fillId="220" borderId="4" xfId="2" applyFont="1" applyFill="1" applyBorder="1" applyAlignment="1">
      <alignment horizontal="center"/>
    </xf>
    <xf numFmtId="0" fontId="26" fillId="220" borderId="5" xfId="2" applyFont="1" applyFill="1" applyBorder="1" applyAlignment="1">
      <alignment horizontal="center"/>
    </xf>
    <xf numFmtId="0" fontId="26" fillId="220" borderId="6" xfId="2" applyFont="1" applyFill="1" applyBorder="1" applyAlignment="1">
      <alignment horizontal="center"/>
    </xf>
    <xf numFmtId="0" fontId="28" fillId="0" borderId="0" xfId="2" applyFont="1" applyAlignment="1">
      <alignment horizontal="center"/>
    </xf>
    <xf numFmtId="0" fontId="26" fillId="0" borderId="38" xfId="2" applyFont="1" applyBorder="1" applyAlignment="1" applyProtection="1">
      <alignment horizontal="center" vertical="center"/>
      <protection locked="0"/>
    </xf>
    <xf numFmtId="0" fontId="26" fillId="0" borderId="0" xfId="2" applyFont="1" applyAlignment="1" applyProtection="1">
      <alignment horizontal="center" vertical="center"/>
      <protection locked="0"/>
    </xf>
    <xf numFmtId="0" fontId="26" fillId="0" borderId="37" xfId="2" applyFont="1" applyBorder="1" applyAlignment="1" applyProtection="1">
      <alignment horizontal="center" vertical="center"/>
      <protection locked="0"/>
    </xf>
    <xf numFmtId="0" fontId="26" fillId="0" borderId="20" xfId="2" applyFont="1" applyBorder="1" applyAlignment="1" applyProtection="1">
      <alignment horizontal="center" vertical="center"/>
      <protection locked="0"/>
    </xf>
    <xf numFmtId="0" fontId="26" fillId="0" borderId="39" xfId="2" applyFont="1" applyBorder="1" applyAlignment="1" applyProtection="1">
      <alignment horizontal="center" vertical="center"/>
      <protection locked="0"/>
    </xf>
    <xf numFmtId="0" fontId="26" fillId="0" borderId="23" xfId="2" applyFont="1" applyBorder="1" applyAlignment="1" applyProtection="1">
      <alignment horizontal="center" vertical="center"/>
      <protection locked="0"/>
    </xf>
    <xf numFmtId="0" fontId="26" fillId="0" borderId="22" xfId="2" applyFont="1" applyBorder="1" applyAlignment="1" applyProtection="1">
      <alignment horizontal="center" vertical="center"/>
      <protection locked="0"/>
    </xf>
    <xf numFmtId="0" fontId="26" fillId="0" borderId="38" xfId="2" applyFont="1" applyBorder="1" applyAlignment="1">
      <alignment horizontal="center"/>
    </xf>
    <xf numFmtId="0" fontId="26" fillId="0" borderId="37" xfId="2" applyFont="1" applyBorder="1" applyAlignment="1">
      <alignment horizontal="center"/>
    </xf>
    <xf numFmtId="0" fontId="26" fillId="0" borderId="20" xfId="2" applyFont="1" applyBorder="1" applyAlignment="1">
      <alignment horizontal="center"/>
    </xf>
    <xf numFmtId="0" fontId="26" fillId="0" borderId="39" xfId="2" applyFont="1" applyBorder="1" applyAlignment="1">
      <alignment horizontal="center"/>
    </xf>
    <xf numFmtId="0" fontId="26" fillId="0" borderId="23" xfId="2" applyFont="1" applyBorder="1" applyAlignment="1">
      <alignment horizontal="center"/>
    </xf>
    <xf numFmtId="0" fontId="26" fillId="0" borderId="22" xfId="2" applyFont="1" applyBorder="1" applyAlignment="1">
      <alignment horizontal="center"/>
    </xf>
    <xf numFmtId="0" fontId="30" fillId="0" borderId="37" xfId="2" applyFont="1" applyBorder="1" applyAlignment="1">
      <alignment horizontal="center"/>
    </xf>
    <xf numFmtId="0" fontId="30" fillId="0" borderId="0" xfId="2" applyFont="1" applyAlignment="1">
      <alignment horizontal="center"/>
    </xf>
    <xf numFmtId="0" fontId="26" fillId="0" borderId="0" xfId="2" applyFont="1" applyAlignment="1">
      <alignment horizontal="center" vertical="center"/>
    </xf>
    <xf numFmtId="0" fontId="31" fillId="0" borderId="0" xfId="2" applyFont="1" applyAlignment="1">
      <alignment horizontal="center" vertical="center"/>
    </xf>
    <xf numFmtId="0" fontId="37" fillId="0" borderId="0" xfId="2" applyFont="1" applyAlignment="1">
      <alignment horizontal="center"/>
    </xf>
    <xf numFmtId="0" fontId="33" fillId="0" borderId="0" xfId="2" applyFont="1" applyAlignment="1">
      <alignment horizontal="center"/>
    </xf>
    <xf numFmtId="0" fontId="34" fillId="0" borderId="0" xfId="2" applyFont="1" applyAlignment="1">
      <alignment horizontal="center"/>
    </xf>
    <xf numFmtId="0" fontId="26" fillId="0" borderId="43" xfId="2" applyFont="1" applyBorder="1" applyAlignment="1" applyProtection="1">
      <alignment horizontal="right"/>
      <protection locked="0"/>
    </xf>
    <xf numFmtId="0" fontId="26" fillId="0" borderId="44" xfId="2" applyFont="1" applyBorder="1" applyAlignment="1" applyProtection="1">
      <alignment horizontal="right"/>
      <protection locked="0"/>
    </xf>
    <xf numFmtId="0" fontId="26" fillId="0" borderId="23" xfId="2" applyFont="1" applyBorder="1" applyAlignment="1" applyProtection="1">
      <alignment horizontal="right"/>
      <protection locked="0"/>
    </xf>
    <xf numFmtId="0" fontId="26" fillId="0" borderId="45" xfId="2" applyFont="1" applyBorder="1" applyAlignment="1" applyProtection="1">
      <alignment horizontal="right"/>
      <protection locked="0"/>
    </xf>
    <xf numFmtId="0" fontId="36" fillId="0" borderId="19" xfId="2" applyFont="1" applyBorder="1" applyAlignment="1" applyProtection="1">
      <alignment horizontal="center"/>
      <protection locked="0"/>
    </xf>
    <xf numFmtId="0" fontId="36" fillId="0" borderId="37" xfId="2" applyFont="1" applyBorder="1" applyAlignment="1" applyProtection="1">
      <alignment horizontal="center"/>
      <protection locked="0"/>
    </xf>
    <xf numFmtId="0" fontId="36" fillId="0" borderId="46" xfId="2" applyFont="1" applyBorder="1" applyAlignment="1" applyProtection="1">
      <alignment horizontal="center"/>
      <protection locked="0"/>
    </xf>
    <xf numFmtId="0" fontId="26" fillId="0" borderId="21" xfId="2" applyFont="1" applyBorder="1" applyAlignment="1" applyProtection="1">
      <alignment horizontal="left"/>
      <protection locked="0"/>
    </xf>
    <xf numFmtId="0" fontId="26" fillId="0" borderId="23" xfId="2" applyFont="1" applyBorder="1" applyAlignment="1" applyProtection="1">
      <alignment horizontal="left"/>
      <protection locked="0"/>
    </xf>
    <xf numFmtId="0" fontId="36" fillId="0" borderId="47" xfId="2" applyFont="1" applyBorder="1" applyAlignment="1" applyProtection="1">
      <alignment horizontal="center"/>
      <protection locked="0"/>
    </xf>
    <xf numFmtId="0" fontId="36" fillId="0" borderId="48" xfId="2" applyFont="1" applyBorder="1" applyAlignment="1" applyProtection="1">
      <alignment horizontal="center"/>
      <protection locked="0"/>
    </xf>
    <xf numFmtId="0" fontId="36" fillId="0" borderId="49" xfId="2" applyFont="1" applyBorder="1" applyAlignment="1" applyProtection="1">
      <alignment horizontal="center"/>
      <protection locked="0"/>
    </xf>
    <xf numFmtId="0" fontId="3" fillId="0" borderId="12" xfId="1" applyBorder="1" applyAlignment="1">
      <alignment horizontal="left" vertical="center"/>
    </xf>
    <xf numFmtId="0" fontId="3" fillId="0" borderId="7" xfId="1" applyBorder="1" applyAlignment="1">
      <alignment horizontal="left" vertical="center"/>
    </xf>
    <xf numFmtId="0" fontId="3" fillId="0" borderId="13" xfId="1" applyBorder="1" applyAlignment="1">
      <alignment horizontal="left" vertical="center"/>
    </xf>
  </cellXfs>
  <cellStyles count="4">
    <cellStyle name="Hyperlink" xfId="1" builtinId="8"/>
    <cellStyle name="Normal" xfId="0" builtinId="0"/>
    <cellStyle name="Normal 2" xfId="2" xr:uid="{A4E4E62C-9124-447F-BF96-B3601154EEEB}"/>
    <cellStyle name="Normal 3" xfId="3" xr:uid="{32EDFC9B-C4DC-4551-8D11-FBB52844529D}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https://barttorvik.com/team.php?team=Nevada&amp;year=2023" TargetMode="External"/><Relationship Id="rId299" Type="http://schemas.openxmlformats.org/officeDocument/2006/relationships/hyperlink" Target="https://barttorvik.com/team.php?team=Florida+St.&amp;year=2023" TargetMode="External"/><Relationship Id="rId21" Type="http://schemas.openxmlformats.org/officeDocument/2006/relationships/hyperlink" Target="https://barttorvik.com/team.php?team=Memphis&amp;year=2023" TargetMode="External"/><Relationship Id="rId63" Type="http://schemas.openxmlformats.org/officeDocument/2006/relationships/hyperlink" Target="https://barttorvik.com/team.php?team=Xavier&amp;year=2023" TargetMode="External"/><Relationship Id="rId159" Type="http://schemas.openxmlformats.org/officeDocument/2006/relationships/hyperlink" Target="https://barttorvik.com/team.php?team=Princeton&amp;year=2023" TargetMode="External"/><Relationship Id="rId324" Type="http://schemas.openxmlformats.org/officeDocument/2006/relationships/hyperlink" Target="https://barttorvik.com/team.php?team=Boston+University&amp;year=2023" TargetMode="External"/><Relationship Id="rId366" Type="http://schemas.openxmlformats.org/officeDocument/2006/relationships/hyperlink" Target="https://barttorvik.com/team.php?team=California&amp;year=2023" TargetMode="External"/><Relationship Id="rId170" Type="http://schemas.openxmlformats.org/officeDocument/2006/relationships/hyperlink" Target="https://barttorvik.com/team.php?team=Florida+Gulf+Coast&amp;year=2023" TargetMode="External"/><Relationship Id="rId226" Type="http://schemas.openxmlformats.org/officeDocument/2006/relationships/hyperlink" Target="https://barttorvik.com/team.php?team=UC+Riverside&amp;year=2023" TargetMode="External"/><Relationship Id="rId433" Type="http://schemas.openxmlformats.org/officeDocument/2006/relationships/hyperlink" Target="https://barttorvik.com/team.php?team=Monmouth&amp;year=2023" TargetMode="External"/><Relationship Id="rId268" Type="http://schemas.openxmlformats.org/officeDocument/2006/relationships/hyperlink" Target="https://barttorvik.com/team.php?team=Cleveland+St.&amp;year=2023" TargetMode="External"/><Relationship Id="rId32" Type="http://schemas.openxmlformats.org/officeDocument/2006/relationships/hyperlink" Target="https://barttorvik.com/team.php?team=Gonzaga&amp;year=2023" TargetMode="External"/><Relationship Id="rId74" Type="http://schemas.openxmlformats.org/officeDocument/2006/relationships/hyperlink" Target="https://barttorvik.com/team.php?team=North+Carolina&amp;year=2023" TargetMode="External"/><Relationship Id="rId128" Type="http://schemas.openxmlformats.org/officeDocument/2006/relationships/hyperlink" Target="https://barttorvik.com/team.php?team=Wichita+St.&amp;year=2023" TargetMode="External"/><Relationship Id="rId335" Type="http://schemas.openxmlformats.org/officeDocument/2006/relationships/hyperlink" Target="https://barttorvik.com/team.php?team=Wagner&amp;year=2023" TargetMode="External"/><Relationship Id="rId377" Type="http://schemas.openxmlformats.org/officeDocument/2006/relationships/hyperlink" Target="https://barttorvik.com/team.php?team=Morehead+St.&amp;year=2023" TargetMode="External"/><Relationship Id="rId5" Type="http://schemas.openxmlformats.org/officeDocument/2006/relationships/hyperlink" Target="https://barttorvik.com/team.php?team=Tennessee&amp;year=2023" TargetMode="External"/><Relationship Id="rId181" Type="http://schemas.openxmlformats.org/officeDocument/2006/relationships/hyperlink" Target="https://barttorvik.com/team.php?team=Michigan&amp;year=2023" TargetMode="External"/><Relationship Id="rId237" Type="http://schemas.openxmlformats.org/officeDocument/2006/relationships/hyperlink" Target="https://barttorvik.com/team.php?team=UNC+Greensboro&amp;year=2023" TargetMode="External"/><Relationship Id="rId402" Type="http://schemas.openxmlformats.org/officeDocument/2006/relationships/hyperlink" Target="https://barttorvik.com/team.php?team=Sacred+Heart&amp;year=2023" TargetMode="External"/><Relationship Id="rId279" Type="http://schemas.openxmlformats.org/officeDocument/2006/relationships/hyperlink" Target="https://barttorvik.com/team.php?team=Texas+A%26M+Corpus+Chris&amp;year=2023" TargetMode="External"/><Relationship Id="rId444" Type="http://schemas.openxmlformats.org/officeDocument/2006/relationships/hyperlink" Target="https://barttorvik.com/team.php?team=Hartford&amp;year=2023" TargetMode="External"/><Relationship Id="rId43" Type="http://schemas.openxmlformats.org/officeDocument/2006/relationships/hyperlink" Target="https://barttorvik.com/team.php?team=New+Mexico&amp;year=2023" TargetMode="External"/><Relationship Id="rId139" Type="http://schemas.openxmlformats.org/officeDocument/2006/relationships/hyperlink" Target="https://barttorvik.com/team.php?team=Colorado+St.&amp;year=2023" TargetMode="External"/><Relationship Id="rId290" Type="http://schemas.openxmlformats.org/officeDocument/2006/relationships/hyperlink" Target="https://barttorvik.com/team.php?team=High+Point&amp;year=2023" TargetMode="External"/><Relationship Id="rId304" Type="http://schemas.openxmlformats.org/officeDocument/2006/relationships/hyperlink" Target="https://barttorvik.com/team.php?team=Northern+Arizona&amp;year=2023" TargetMode="External"/><Relationship Id="rId346" Type="http://schemas.openxmlformats.org/officeDocument/2006/relationships/hyperlink" Target="https://barttorvik.com/team.php?team=North+Alabama&amp;year=2023" TargetMode="External"/><Relationship Id="rId388" Type="http://schemas.openxmlformats.org/officeDocument/2006/relationships/hyperlink" Target="https://barttorvik.com/team.php?team=Coppin+St.&amp;year=2023" TargetMode="External"/><Relationship Id="rId85" Type="http://schemas.openxmlformats.org/officeDocument/2006/relationships/hyperlink" Target="https://barttorvik.com/team.php?team=UCF&amp;year=2023" TargetMode="External"/><Relationship Id="rId150" Type="http://schemas.openxmlformats.org/officeDocument/2006/relationships/hyperlink" Target="https://barttorvik.com/team.php?team=Toledo&amp;year=2023" TargetMode="External"/><Relationship Id="rId192" Type="http://schemas.openxmlformats.org/officeDocument/2006/relationships/hyperlink" Target="https://barttorvik.com/team.php?team=Vermont&amp;year=2023" TargetMode="External"/><Relationship Id="rId206" Type="http://schemas.openxmlformats.org/officeDocument/2006/relationships/hyperlink" Target="https://barttorvik.com/team.php?team=Hofstra&amp;year=2023" TargetMode="External"/><Relationship Id="rId413" Type="http://schemas.openxmlformats.org/officeDocument/2006/relationships/hyperlink" Target="https://barttorvik.com/team.php?team=Columbia&amp;year=2023" TargetMode="External"/><Relationship Id="rId248" Type="http://schemas.openxmlformats.org/officeDocument/2006/relationships/hyperlink" Target="https://barttorvik.com/team.php?team=Stephen+F.+Austin&amp;year=2023" TargetMode="External"/><Relationship Id="rId12" Type="http://schemas.openxmlformats.org/officeDocument/2006/relationships/hyperlink" Target="https://barttorvik.com/team.php?team=Purdue&amp;year=2023" TargetMode="External"/><Relationship Id="rId108" Type="http://schemas.openxmlformats.org/officeDocument/2006/relationships/hyperlink" Target="https://barttorvik.com/team.php?team=Iowa+St.&amp;year=2023" TargetMode="External"/><Relationship Id="rId315" Type="http://schemas.openxmlformats.org/officeDocument/2006/relationships/hyperlink" Target="https://barttorvik.com/team.php?team=Tennessee+Martin&amp;year=2023" TargetMode="External"/><Relationship Id="rId357" Type="http://schemas.openxmlformats.org/officeDocument/2006/relationships/hyperlink" Target="https://barttorvik.com/team.php?team=Niagara&amp;year=2023" TargetMode="External"/><Relationship Id="rId54" Type="http://schemas.openxmlformats.org/officeDocument/2006/relationships/hyperlink" Target="https://barttorvik.com/team.php?team=Illinois&amp;year=2023" TargetMode="External"/><Relationship Id="rId75" Type="http://schemas.openxmlformats.org/officeDocument/2006/relationships/hyperlink" Target="https://barttorvik.com/team.php?team=Sam+Houston+St.&amp;year=2023" TargetMode="External"/><Relationship Id="rId96" Type="http://schemas.openxmlformats.org/officeDocument/2006/relationships/hyperlink" Target="https://barttorvik.com/team.php?team=Michigan+St.&amp;year=2023" TargetMode="External"/><Relationship Id="rId140" Type="http://schemas.openxmlformats.org/officeDocument/2006/relationships/hyperlink" Target="https://barttorvik.com/team.php?team=Saint+Louis&amp;year=2023" TargetMode="External"/><Relationship Id="rId161" Type="http://schemas.openxmlformats.org/officeDocument/2006/relationships/hyperlink" Target="https://barttorvik.com/team.php?team=Montana+St.&amp;year=2023" TargetMode="External"/><Relationship Id="rId182" Type="http://schemas.openxmlformats.org/officeDocument/2006/relationships/hyperlink" Target="https://barttorvik.com/team.php?team=Troy&amp;year=2023" TargetMode="External"/><Relationship Id="rId217" Type="http://schemas.openxmlformats.org/officeDocument/2006/relationships/hyperlink" Target="https://barttorvik.com/team.php?team=Ohio&amp;year=2023" TargetMode="External"/><Relationship Id="rId378" Type="http://schemas.openxmlformats.org/officeDocument/2006/relationships/hyperlink" Target="https://barttorvik.com/trank.php?&amp;begin=20221101&amp;end=20230306&amp;conlimit=All&amp;year=2023&amp;top=0&amp;venue=All&amp;type=N&amp;mingames=0&amp;quad=5&amp;rpi=" TargetMode="External"/><Relationship Id="rId399" Type="http://schemas.openxmlformats.org/officeDocument/2006/relationships/hyperlink" Target="https://barttorvik.com/team.php?team=Central+Arkansas&amp;year=2023" TargetMode="External"/><Relationship Id="rId403" Type="http://schemas.openxmlformats.org/officeDocument/2006/relationships/hyperlink" Target="https://barttorvik.com/team.php?team=Presbyterian&amp;year=2023" TargetMode="External"/><Relationship Id="rId6" Type="http://schemas.openxmlformats.org/officeDocument/2006/relationships/hyperlink" Target="https://barttorvik.com/team.php?team=Tennessee&amp;year=2023" TargetMode="External"/><Relationship Id="rId238" Type="http://schemas.openxmlformats.org/officeDocument/2006/relationships/hyperlink" Target="https://barttorvik.com/team.php?team=UC+Davis&amp;year=2023" TargetMode="External"/><Relationship Id="rId259" Type="http://schemas.openxmlformats.org/officeDocument/2006/relationships/hyperlink" Target="https://barttorvik.com/team.php?team=Delaware&amp;year=2023" TargetMode="External"/><Relationship Id="rId424" Type="http://schemas.openxmlformats.org/officeDocument/2006/relationships/hyperlink" Target="https://barttorvik.com/team.php?team=Albany&amp;year=2023" TargetMode="External"/><Relationship Id="rId445" Type="http://schemas.openxmlformats.org/officeDocument/2006/relationships/hyperlink" Target="https://barttorvik.com/trank.php?&amp;begin=20221101&amp;end=20230306&amp;conlimit=All&amp;year=2023&amp;top=0&amp;venue=All&amp;type=N&amp;mingames=0&amp;quad=5&amp;rpi=" TargetMode="External"/><Relationship Id="rId23" Type="http://schemas.openxmlformats.org/officeDocument/2006/relationships/hyperlink" Target="https://barttorvik.com/team.php?team=West+Virginia&amp;year=2023" TargetMode="External"/><Relationship Id="rId119" Type="http://schemas.openxmlformats.org/officeDocument/2006/relationships/hyperlink" Target="https://barttorvik.com/team.php?team=UC+Irvine&amp;year=2023" TargetMode="External"/><Relationship Id="rId270" Type="http://schemas.openxmlformats.org/officeDocument/2006/relationships/hyperlink" Target="https://barttorvik.com/team.php?team=George+Washington&amp;year=2023" TargetMode="External"/><Relationship Id="rId291" Type="http://schemas.openxmlformats.org/officeDocument/2006/relationships/hyperlink" Target="https://barttorvik.com/team.php?team=Wofford&amp;year=2023" TargetMode="External"/><Relationship Id="rId305" Type="http://schemas.openxmlformats.org/officeDocument/2006/relationships/hyperlink" Target="https://barttorvik.com/team.php?team=Minnesota&amp;year=2023" TargetMode="External"/><Relationship Id="rId326" Type="http://schemas.openxmlformats.org/officeDocument/2006/relationships/hyperlink" Target="https://barttorvik.com/team.php?team=Mount+St.+Mary%27s&amp;year=2023" TargetMode="External"/><Relationship Id="rId347" Type="http://schemas.openxmlformats.org/officeDocument/2006/relationships/hyperlink" Target="https://barttorvik.com/team.php?team=Central+Michigan&amp;year=2023" TargetMode="External"/><Relationship Id="rId44" Type="http://schemas.openxmlformats.org/officeDocument/2006/relationships/hyperlink" Target="https://barttorvik.com/team.php?team=Kentucky&amp;year=2023" TargetMode="External"/><Relationship Id="rId65" Type="http://schemas.openxmlformats.org/officeDocument/2006/relationships/hyperlink" Target="https://barttorvik.com/team.php?team=Creighton&amp;year=2023" TargetMode="External"/><Relationship Id="rId86" Type="http://schemas.openxmlformats.org/officeDocument/2006/relationships/hyperlink" Target="https://barttorvik.com/team.php?team=UAB&amp;year=2023" TargetMode="External"/><Relationship Id="rId130" Type="http://schemas.openxmlformats.org/officeDocument/2006/relationships/hyperlink" Target="https://barttorvik.com/team.php?team=Stanford&amp;year=2023" TargetMode="External"/><Relationship Id="rId151" Type="http://schemas.openxmlformats.org/officeDocument/2006/relationships/hyperlink" Target="https://barttorvik.com/team.php?team=Mississippi&amp;year=2023" TargetMode="External"/><Relationship Id="rId368" Type="http://schemas.openxmlformats.org/officeDocument/2006/relationships/hyperlink" Target="https://barttorvik.com/team.php?team=Idaho+St.&amp;year=2023" TargetMode="External"/><Relationship Id="rId389" Type="http://schemas.openxmlformats.org/officeDocument/2006/relationships/hyperlink" Target="https://barttorvik.com/team.php?team=Texas+A%26M+Commerce&amp;year=2023" TargetMode="External"/><Relationship Id="rId172" Type="http://schemas.openxmlformats.org/officeDocument/2006/relationships/hyperlink" Target="https://barttorvik.com/team.php?team=Washington&amp;year=2023" TargetMode="External"/><Relationship Id="rId193" Type="http://schemas.openxmlformats.org/officeDocument/2006/relationships/hyperlink" Target="https://barttorvik.com/team.php?team=Quinnipiac&amp;year=2023" TargetMode="External"/><Relationship Id="rId207" Type="http://schemas.openxmlformats.org/officeDocument/2006/relationships/hyperlink" Target="https://barttorvik.com/team.php?team=Syracuse&amp;year=2023" TargetMode="External"/><Relationship Id="rId228" Type="http://schemas.openxmlformats.org/officeDocument/2006/relationships/hyperlink" Target="https://barttorvik.com/team.php?team=Furman&amp;year=2023" TargetMode="External"/><Relationship Id="rId249" Type="http://schemas.openxmlformats.org/officeDocument/2006/relationships/hyperlink" Target="https://barttorvik.com/team.php?team=Appalachian+St.&amp;year=2023" TargetMode="External"/><Relationship Id="rId414" Type="http://schemas.openxmlformats.org/officeDocument/2006/relationships/hyperlink" Target="https://barttorvik.com/team.php?team=Central+Connecticut&amp;year=2023" TargetMode="External"/><Relationship Id="rId435" Type="http://schemas.openxmlformats.org/officeDocument/2006/relationships/hyperlink" Target="https://barttorvik.com/team.php?team=Lamar&amp;year=2023" TargetMode="External"/><Relationship Id="rId13" Type="http://schemas.openxmlformats.org/officeDocument/2006/relationships/hyperlink" Target="https://barttorvik.com/team.php?team=Kansas&amp;year=2023" TargetMode="External"/><Relationship Id="rId109" Type="http://schemas.openxmlformats.org/officeDocument/2006/relationships/hyperlink" Target="https://barttorvik.com/team.php?team=Iowa+St.&amp;year=2023" TargetMode="External"/><Relationship Id="rId260" Type="http://schemas.openxmlformats.org/officeDocument/2006/relationships/hyperlink" Target="https://barttorvik.com/team.php?team=Sacramento+St.&amp;year=2023" TargetMode="External"/><Relationship Id="rId281" Type="http://schemas.openxmlformats.org/officeDocument/2006/relationships/hyperlink" Target="https://barttorvik.com/team.php?team=Northwestern+St.&amp;year=2023" TargetMode="External"/><Relationship Id="rId316" Type="http://schemas.openxmlformats.org/officeDocument/2006/relationships/hyperlink" Target="https://barttorvik.com/team.php?team=La+Salle&amp;year=2023" TargetMode="External"/><Relationship Id="rId337" Type="http://schemas.openxmlformats.org/officeDocument/2006/relationships/hyperlink" Target="https://barttorvik.com/team.php?team=Saint+Peter%27s&amp;year=2023" TargetMode="External"/><Relationship Id="rId34" Type="http://schemas.openxmlformats.org/officeDocument/2006/relationships/hyperlink" Target="https://barttorvik.com/team.php?team=Alabama&amp;year=2023" TargetMode="External"/><Relationship Id="rId55" Type="http://schemas.openxmlformats.org/officeDocument/2006/relationships/hyperlink" Target="https://barttorvik.com/team.php?team=Maryland&amp;year=2023" TargetMode="External"/><Relationship Id="rId76" Type="http://schemas.openxmlformats.org/officeDocument/2006/relationships/hyperlink" Target="https://barttorvik.com/team.php?team=Missouri&amp;year=2023" TargetMode="External"/><Relationship Id="rId97" Type="http://schemas.openxmlformats.org/officeDocument/2006/relationships/hyperlink" Target="https://barttorvik.com/team.php?team=Michigan+St.&amp;year=2023" TargetMode="External"/><Relationship Id="rId120" Type="http://schemas.openxmlformats.org/officeDocument/2006/relationships/hyperlink" Target="https://barttorvik.com/team.php?team=San+Francisco&amp;year=2023" TargetMode="External"/><Relationship Id="rId141" Type="http://schemas.openxmlformats.org/officeDocument/2006/relationships/hyperlink" Target="https://barttorvik.com/team.php?team=Charlotte&amp;year=2023" TargetMode="External"/><Relationship Id="rId358" Type="http://schemas.openxmlformats.org/officeDocument/2006/relationships/hyperlink" Target="https://barttorvik.com/team.php?team=Maryland+Eastern+Shore&amp;year=2023" TargetMode="External"/><Relationship Id="rId379" Type="http://schemas.openxmlformats.org/officeDocument/2006/relationships/hyperlink" Target="https://barttorvik.com/team.php?team=Louisville&amp;year=2023" TargetMode="External"/><Relationship Id="rId7" Type="http://schemas.openxmlformats.org/officeDocument/2006/relationships/hyperlink" Target="https://barttorvik.com/team.php?team=Arizona&amp;year=2023" TargetMode="External"/><Relationship Id="rId162" Type="http://schemas.openxmlformats.org/officeDocument/2006/relationships/hyperlink" Target="https://barttorvik.com/team.php?team=Montana+St.&amp;year=2023" TargetMode="External"/><Relationship Id="rId183" Type="http://schemas.openxmlformats.org/officeDocument/2006/relationships/hyperlink" Target="https://barttorvik.com/team.php?team=San+Jose+St.&amp;year=2023" TargetMode="External"/><Relationship Id="rId218" Type="http://schemas.openxmlformats.org/officeDocument/2006/relationships/hyperlink" Target="https://barttorvik.com/team.php?team=Youngstown+St.&amp;year=2023" TargetMode="External"/><Relationship Id="rId239" Type="http://schemas.openxmlformats.org/officeDocument/2006/relationships/hyperlink" Target="https://barttorvik.com/team.php?team=Penn&amp;year=2023" TargetMode="External"/><Relationship Id="rId390" Type="http://schemas.openxmlformats.org/officeDocument/2006/relationships/hyperlink" Target="https://barttorvik.com/team.php?team=Miami+OH&amp;year=2023" TargetMode="External"/><Relationship Id="rId404" Type="http://schemas.openxmlformats.org/officeDocument/2006/relationships/hyperlink" Target="https://barttorvik.com/team.php?team=Dartmouth&amp;year=2023" TargetMode="External"/><Relationship Id="rId425" Type="http://schemas.openxmlformats.org/officeDocument/2006/relationships/hyperlink" Target="https://barttorvik.com/team.php?team=Alabama+St.&amp;year=2023" TargetMode="External"/><Relationship Id="rId250" Type="http://schemas.openxmlformats.org/officeDocument/2006/relationships/hyperlink" Target="https://barttorvik.com/team.php?team=Gardner+Webb&amp;year=2023" TargetMode="External"/><Relationship Id="rId271" Type="http://schemas.openxmlformats.org/officeDocument/2006/relationships/hyperlink" Target="https://barttorvik.com/team.php?team=Loyola+Chicago&amp;year=2023" TargetMode="External"/><Relationship Id="rId292" Type="http://schemas.openxmlformats.org/officeDocument/2006/relationships/hyperlink" Target="https://barttorvik.com/team.php?team=Abilene+Christian&amp;year=2023" TargetMode="External"/><Relationship Id="rId306" Type="http://schemas.openxmlformats.org/officeDocument/2006/relationships/hyperlink" Target="https://barttorvik.com/team.php?team=Denver&amp;year=2023" TargetMode="External"/><Relationship Id="rId24" Type="http://schemas.openxmlformats.org/officeDocument/2006/relationships/hyperlink" Target="https://barttorvik.com/team.php?team=West+Virginia&amp;year=2023" TargetMode="External"/><Relationship Id="rId45" Type="http://schemas.openxmlformats.org/officeDocument/2006/relationships/hyperlink" Target="https://barttorvik.com/team.php?team=Kentucky&amp;year=2023" TargetMode="External"/><Relationship Id="rId66" Type="http://schemas.openxmlformats.org/officeDocument/2006/relationships/hyperlink" Target="https://barttorvik.com/team.php?team=Creighton&amp;year=2023" TargetMode="External"/><Relationship Id="rId87" Type="http://schemas.openxmlformats.org/officeDocument/2006/relationships/hyperlink" Target="https://barttorvik.com/trank.php?&amp;begin=20221101&amp;end=20230306&amp;conlimit=All&amp;year=2023&amp;top=0&amp;venue=All&amp;type=N&amp;mingames=0&amp;quad=5&amp;rpi=" TargetMode="External"/><Relationship Id="rId110" Type="http://schemas.openxmlformats.org/officeDocument/2006/relationships/hyperlink" Target="https://barttorvik.com/team.php?team=Seton+Hall&amp;year=2023" TargetMode="External"/><Relationship Id="rId131" Type="http://schemas.openxmlformats.org/officeDocument/2006/relationships/hyperlink" Target="https://barttorvik.com/team.php?team=Texas+A%26M&amp;year=2023" TargetMode="External"/><Relationship Id="rId327" Type="http://schemas.openxmlformats.org/officeDocument/2006/relationships/hyperlink" Target="https://barttorvik.com/team.php?team=Rider&amp;year=2023" TargetMode="External"/><Relationship Id="rId348" Type="http://schemas.openxmlformats.org/officeDocument/2006/relationships/hyperlink" Target="https://barttorvik.com/team.php?team=Coastal+Carolina&amp;year=2023" TargetMode="External"/><Relationship Id="rId369" Type="http://schemas.openxmlformats.org/officeDocument/2006/relationships/hyperlink" Target="https://barttorvik.com/team.php?team=UT+Rio+Grande+Valley&amp;year=2023" TargetMode="External"/><Relationship Id="rId152" Type="http://schemas.openxmlformats.org/officeDocument/2006/relationships/hyperlink" Target="https://barttorvik.com/team.php?team=Grand+Canyon&amp;year=2023" TargetMode="External"/><Relationship Id="rId173" Type="http://schemas.openxmlformats.org/officeDocument/2006/relationships/hyperlink" Target="https://barttorvik.com/team.php?team=Tarleton+St.&amp;year=2023" TargetMode="External"/><Relationship Id="rId194" Type="http://schemas.openxmlformats.org/officeDocument/2006/relationships/hyperlink" Target="https://barttorvik.com/team.php?team=UC+Santa+Barbara&amp;year=2023" TargetMode="External"/><Relationship Id="rId208" Type="http://schemas.openxmlformats.org/officeDocument/2006/relationships/hyperlink" Target="https://barttorvik.com/team.php?team=Fort+Wayne&amp;year=2023" TargetMode="External"/><Relationship Id="rId229" Type="http://schemas.openxmlformats.org/officeDocument/2006/relationships/hyperlink" Target="https://barttorvik.com/team.php?team=Akron&amp;year=2023" TargetMode="External"/><Relationship Id="rId380" Type="http://schemas.openxmlformats.org/officeDocument/2006/relationships/hyperlink" Target="https://barttorvik.com/team.php?team=New+Hampshire&amp;year=2023" TargetMode="External"/><Relationship Id="rId415" Type="http://schemas.openxmlformats.org/officeDocument/2006/relationships/hyperlink" Target="https://barttorvik.com/team.php?team=St.+Francis+NY&amp;year=2023" TargetMode="External"/><Relationship Id="rId436" Type="http://schemas.openxmlformats.org/officeDocument/2006/relationships/hyperlink" Target="https://barttorvik.com/team.php?team=Bethune+Cookman&amp;year=2023" TargetMode="External"/><Relationship Id="rId240" Type="http://schemas.openxmlformats.org/officeDocument/2006/relationships/hyperlink" Target="https://barttorvik.com/team.php?team=DePaul&amp;year=2023" TargetMode="External"/><Relationship Id="rId261" Type="http://schemas.openxmlformats.org/officeDocument/2006/relationships/hyperlink" Target="https://barttorvik.com/team.php?team=Davidson&amp;year=2023" TargetMode="External"/><Relationship Id="rId14" Type="http://schemas.openxmlformats.org/officeDocument/2006/relationships/hyperlink" Target="https://barttorvik.com/team.php?team=Kansas&amp;year=2023" TargetMode="External"/><Relationship Id="rId35" Type="http://schemas.openxmlformats.org/officeDocument/2006/relationships/hyperlink" Target="https://barttorvik.com/team.php?team=Marquette&amp;year=2023" TargetMode="External"/><Relationship Id="rId56" Type="http://schemas.openxmlformats.org/officeDocument/2006/relationships/hyperlink" Target="https://barttorvik.com/team.php?team=Maryland&amp;year=2023" TargetMode="External"/><Relationship Id="rId77" Type="http://schemas.openxmlformats.org/officeDocument/2006/relationships/hyperlink" Target="https://barttorvik.com/team.php?team=Missouri&amp;year=2023" TargetMode="External"/><Relationship Id="rId100" Type="http://schemas.openxmlformats.org/officeDocument/2006/relationships/hyperlink" Target="https://barttorvik.com/team.php?team=Oregon&amp;year=2023" TargetMode="External"/><Relationship Id="rId282" Type="http://schemas.openxmlformats.org/officeDocument/2006/relationships/hyperlink" Target="https://barttorvik.com/team.php?team=Northern+Iowa&amp;year=2023" TargetMode="External"/><Relationship Id="rId317" Type="http://schemas.openxmlformats.org/officeDocument/2006/relationships/hyperlink" Target="https://barttorvik.com/team.php?team=Weber+St.&amp;year=2023" TargetMode="External"/><Relationship Id="rId338" Type="http://schemas.openxmlformats.org/officeDocument/2006/relationships/hyperlink" Target="https://barttorvik.com/team.php?team=South+Carolina&amp;year=2023" TargetMode="External"/><Relationship Id="rId359" Type="http://schemas.openxmlformats.org/officeDocument/2006/relationships/hyperlink" Target="https://barttorvik.com/team.php?team=Texas+Southern&amp;year=2023" TargetMode="External"/><Relationship Id="rId8" Type="http://schemas.openxmlformats.org/officeDocument/2006/relationships/hyperlink" Target="https://barttorvik.com/team.php?team=Arizona&amp;year=2023" TargetMode="External"/><Relationship Id="rId98" Type="http://schemas.openxmlformats.org/officeDocument/2006/relationships/hyperlink" Target="https://barttorvik.com/team.php?team=UNLV&amp;year=2023" TargetMode="External"/><Relationship Id="rId121" Type="http://schemas.openxmlformats.org/officeDocument/2006/relationships/hyperlink" Target="https://barttorvik.com/team.php?team=Miami+FL&amp;year=2023" TargetMode="External"/><Relationship Id="rId142" Type="http://schemas.openxmlformats.org/officeDocument/2006/relationships/hyperlink" Target="https://barttorvik.com/team.php?team=Wake+Forest&amp;year=2023" TargetMode="External"/><Relationship Id="rId163" Type="http://schemas.openxmlformats.org/officeDocument/2006/relationships/hyperlink" Target="https://barttorvik.com/team.php?team=Air+Force&amp;year=2023" TargetMode="External"/><Relationship Id="rId184" Type="http://schemas.openxmlformats.org/officeDocument/2006/relationships/hyperlink" Target="https://barttorvik.com/team.php?team=Temple&amp;year=2023" TargetMode="External"/><Relationship Id="rId219" Type="http://schemas.openxmlformats.org/officeDocument/2006/relationships/hyperlink" Target="https://barttorvik.com/team.php?team=Radford&amp;year=2023" TargetMode="External"/><Relationship Id="rId370" Type="http://schemas.openxmlformats.org/officeDocument/2006/relationships/hyperlink" Target="https://barttorvik.com/team.php?team=Eastern+Michigan&amp;year=2023" TargetMode="External"/><Relationship Id="rId391" Type="http://schemas.openxmlformats.org/officeDocument/2006/relationships/hyperlink" Target="https://barttorvik.com/team.php?team=Arkansas+St.&amp;year=2023" TargetMode="External"/><Relationship Id="rId405" Type="http://schemas.openxmlformats.org/officeDocument/2006/relationships/hyperlink" Target="https://barttorvik.com/trank.php?&amp;begin=20221101&amp;end=20230306&amp;conlimit=All&amp;year=2023&amp;top=0&amp;venue=All&amp;type=N&amp;mingames=0&amp;quad=5&amp;rpi=" TargetMode="External"/><Relationship Id="rId426" Type="http://schemas.openxmlformats.org/officeDocument/2006/relationships/hyperlink" Target="https://barttorvik.com/team.php?team=Little+Rock&amp;year=2023" TargetMode="External"/><Relationship Id="rId230" Type="http://schemas.openxmlformats.org/officeDocument/2006/relationships/hyperlink" Target="https://barttorvik.com/team.php?team=Bryant&amp;year=2023" TargetMode="External"/><Relationship Id="rId251" Type="http://schemas.openxmlformats.org/officeDocument/2006/relationships/hyperlink" Target="https://barttorvik.com/team.php?team=South+Florida&amp;year=2023" TargetMode="External"/><Relationship Id="rId25" Type="http://schemas.openxmlformats.org/officeDocument/2006/relationships/hyperlink" Target="https://barttorvik.com/team.php?team=Ohio+St.&amp;year=2023" TargetMode="External"/><Relationship Id="rId46" Type="http://schemas.openxmlformats.org/officeDocument/2006/relationships/hyperlink" Target="https://barttorvik.com/trank.php?&amp;begin=20221101&amp;end=20230306&amp;conlimit=All&amp;year=2023&amp;top=0&amp;venue=All&amp;type=N&amp;mingames=0&amp;quad=5&amp;rpi=" TargetMode="External"/><Relationship Id="rId67" Type="http://schemas.openxmlformats.org/officeDocument/2006/relationships/hyperlink" Target="https://barttorvik.com/team.php?team=Texas+Tech&amp;year=2023" TargetMode="External"/><Relationship Id="rId272" Type="http://schemas.openxmlformats.org/officeDocument/2006/relationships/hyperlink" Target="https://barttorvik.com/team.php?team=San+Diego&amp;year=2023" TargetMode="External"/><Relationship Id="rId293" Type="http://schemas.openxmlformats.org/officeDocument/2006/relationships/hyperlink" Target="https://barttorvik.com/team.php?team=Southeastern+Louisiana&amp;year=2023" TargetMode="External"/><Relationship Id="rId307" Type="http://schemas.openxmlformats.org/officeDocument/2006/relationships/hyperlink" Target="https://barttorvik.com/team.php?team=FIU&amp;year=2023" TargetMode="External"/><Relationship Id="rId328" Type="http://schemas.openxmlformats.org/officeDocument/2006/relationships/hyperlink" Target="https://barttorvik.com/team.php?team=North+Florida&amp;year=2023" TargetMode="External"/><Relationship Id="rId349" Type="http://schemas.openxmlformats.org/officeDocument/2006/relationships/hyperlink" Target="https://barttorvik.com/team.php?team=Austin+Peay&amp;year=2023" TargetMode="External"/><Relationship Id="rId88" Type="http://schemas.openxmlformats.org/officeDocument/2006/relationships/hyperlink" Target="https://barttorvik.com/team.php?team=Florida&amp;year=2023" TargetMode="External"/><Relationship Id="rId111" Type="http://schemas.openxmlformats.org/officeDocument/2006/relationships/hyperlink" Target="https://barttorvik.com/team.php?team=College+of+Charleston&amp;year=2023" TargetMode="External"/><Relationship Id="rId132" Type="http://schemas.openxmlformats.org/officeDocument/2006/relationships/hyperlink" Target="https://barttorvik.com/team.php?team=Texas+A%26M&amp;year=2023" TargetMode="External"/><Relationship Id="rId153" Type="http://schemas.openxmlformats.org/officeDocument/2006/relationships/hyperlink" Target="https://barttorvik.com/team.php?team=Grand+Canyon&amp;year=2023" TargetMode="External"/><Relationship Id="rId174" Type="http://schemas.openxmlformats.org/officeDocument/2006/relationships/hyperlink" Target="https://barttorvik.com/team.php?team=New+Mexico+St.&amp;year=2023" TargetMode="External"/><Relationship Id="rId195" Type="http://schemas.openxmlformats.org/officeDocument/2006/relationships/hyperlink" Target="https://barttorvik.com/team.php?team=UC+Santa+Barbara&amp;year=2023" TargetMode="External"/><Relationship Id="rId209" Type="http://schemas.openxmlformats.org/officeDocument/2006/relationships/hyperlink" Target="https://barttorvik.com/team.php?team=Colgate&amp;year=2023" TargetMode="External"/><Relationship Id="rId360" Type="http://schemas.openxmlformats.org/officeDocument/2006/relationships/hyperlink" Target="https://barttorvik.com/team.php?team=Texas+Southern&amp;year=2023" TargetMode="External"/><Relationship Id="rId381" Type="http://schemas.openxmlformats.org/officeDocument/2006/relationships/hyperlink" Target="https://barttorvik.com/team.php?team=Howard&amp;year=2023" TargetMode="External"/><Relationship Id="rId416" Type="http://schemas.openxmlformats.org/officeDocument/2006/relationships/hyperlink" Target="https://barttorvik.com/team.php?team=Lindenwood&amp;year=2023" TargetMode="External"/><Relationship Id="rId220" Type="http://schemas.openxmlformats.org/officeDocument/2006/relationships/hyperlink" Target="https://barttorvik.com/team.php?team=Mercer&amp;year=2023" TargetMode="External"/><Relationship Id="rId241" Type="http://schemas.openxmlformats.org/officeDocument/2006/relationships/hyperlink" Target="https://barttorvik.com/team.php?team=Wyoming&amp;year=2023" TargetMode="External"/><Relationship Id="rId437" Type="http://schemas.openxmlformats.org/officeDocument/2006/relationships/hyperlink" Target="https://barttorvik.com/team.php?team=Holy+Cross&amp;year=2023" TargetMode="External"/><Relationship Id="rId15" Type="http://schemas.openxmlformats.org/officeDocument/2006/relationships/hyperlink" Target="https://barttorvik.com/team.php?team=Texas&amp;year=2023" TargetMode="External"/><Relationship Id="rId36" Type="http://schemas.openxmlformats.org/officeDocument/2006/relationships/hyperlink" Target="https://barttorvik.com/team.php?team=Marquette&amp;year=2023" TargetMode="External"/><Relationship Id="rId57" Type="http://schemas.openxmlformats.org/officeDocument/2006/relationships/hyperlink" Target="https://barttorvik.com/team.php?team=Oklahoma&amp;year=2023" TargetMode="External"/><Relationship Id="rId262" Type="http://schemas.openxmlformats.org/officeDocument/2006/relationships/hyperlink" Target="https://barttorvik.com/team.php?team=Lipscomb&amp;year=2023" TargetMode="External"/><Relationship Id="rId283" Type="http://schemas.openxmlformats.org/officeDocument/2006/relationships/hyperlink" Target="https://barttorvik.com/team.php?team=Saint+Joseph%27s&amp;year=2023" TargetMode="External"/><Relationship Id="rId318" Type="http://schemas.openxmlformats.org/officeDocument/2006/relationships/hyperlink" Target="https://barttorvik.com/team.php?team=Tulsa&amp;year=2023" TargetMode="External"/><Relationship Id="rId339" Type="http://schemas.openxmlformats.org/officeDocument/2006/relationships/hyperlink" Target="https://barttorvik.com/team.php?team=Northeastern&amp;year=2023" TargetMode="External"/><Relationship Id="rId78" Type="http://schemas.openxmlformats.org/officeDocument/2006/relationships/hyperlink" Target="https://barttorvik.com/team.php?team=Iona&amp;year=2023" TargetMode="External"/><Relationship Id="rId99" Type="http://schemas.openxmlformats.org/officeDocument/2006/relationships/hyperlink" Target="https://barttorvik.com/team.php?team=Yale&amp;year=2023" TargetMode="External"/><Relationship Id="rId101" Type="http://schemas.openxmlformats.org/officeDocument/2006/relationships/hyperlink" Target="https://barttorvik.com/team.php?team=Wisconsin&amp;year=2023" TargetMode="External"/><Relationship Id="rId122" Type="http://schemas.openxmlformats.org/officeDocument/2006/relationships/hyperlink" Target="https://barttorvik.com/team.php?team=Miami+FL&amp;year=2023" TargetMode="External"/><Relationship Id="rId143" Type="http://schemas.openxmlformats.org/officeDocument/2006/relationships/hyperlink" Target="https://barttorvik.com/team.php?team=Providence&amp;year=2023" TargetMode="External"/><Relationship Id="rId164" Type="http://schemas.openxmlformats.org/officeDocument/2006/relationships/hyperlink" Target="https://barttorvik.com/team.php?team=Loyola+Marymount&amp;year=2023" TargetMode="External"/><Relationship Id="rId185" Type="http://schemas.openxmlformats.org/officeDocument/2006/relationships/hyperlink" Target="https://barttorvik.com/trank.php?&amp;begin=20221101&amp;end=20230306&amp;conlimit=All&amp;year=2023&amp;top=0&amp;venue=All&amp;type=N&amp;mingames=0&amp;quad=5&amp;rpi=" TargetMode="External"/><Relationship Id="rId350" Type="http://schemas.openxmlformats.org/officeDocument/2006/relationships/hyperlink" Target="https://barttorvik.com/team.php?team=Army&amp;year=2023" TargetMode="External"/><Relationship Id="rId371" Type="http://schemas.openxmlformats.org/officeDocument/2006/relationships/hyperlink" Target="https://barttorvik.com/team.php?team=Western+Illinois&amp;year=2023" TargetMode="External"/><Relationship Id="rId406" Type="http://schemas.openxmlformats.org/officeDocument/2006/relationships/hyperlink" Target="https://barttorvik.com/team.php?team=Stonehill&amp;year=2023" TargetMode="External"/><Relationship Id="rId9" Type="http://schemas.openxmlformats.org/officeDocument/2006/relationships/hyperlink" Target="https://barttorvik.com/team.php?team=UCLA&amp;year=2023" TargetMode="External"/><Relationship Id="rId210" Type="http://schemas.openxmlformats.org/officeDocument/2006/relationships/hyperlink" Target="https://barttorvik.com/team.php?team=Colgate&amp;year=2023" TargetMode="External"/><Relationship Id="rId392" Type="http://schemas.openxmlformats.org/officeDocument/2006/relationships/hyperlink" Target="https://barttorvik.com/team.php?team=Jackson+St.&amp;year=2023" TargetMode="External"/><Relationship Id="rId427" Type="http://schemas.openxmlformats.org/officeDocument/2006/relationships/hyperlink" Target="https://barttorvik.com/team.php?team=Western+Michigan&amp;year=2023" TargetMode="External"/><Relationship Id="rId26" Type="http://schemas.openxmlformats.org/officeDocument/2006/relationships/hyperlink" Target="https://barttorvik.com/team.php?team=Duke&amp;year=2023" TargetMode="External"/><Relationship Id="rId231" Type="http://schemas.openxmlformats.org/officeDocument/2006/relationships/hyperlink" Target="https://barttorvik.com/team.php?team=Ball+St.&amp;year=2023" TargetMode="External"/><Relationship Id="rId252" Type="http://schemas.openxmlformats.org/officeDocument/2006/relationships/hyperlink" Target="https://barttorvik.com/team.php?team=St.+Bonaventure&amp;year=2023" TargetMode="External"/><Relationship Id="rId273" Type="http://schemas.openxmlformats.org/officeDocument/2006/relationships/hyperlink" Target="https://barttorvik.com/team.php?team=Eastern+Washington&amp;year=2023" TargetMode="External"/><Relationship Id="rId294" Type="http://schemas.openxmlformats.org/officeDocument/2006/relationships/hyperlink" Target="https://barttorvik.com/team.php?team=Campbell&amp;year=2023" TargetMode="External"/><Relationship Id="rId308" Type="http://schemas.openxmlformats.org/officeDocument/2006/relationships/hyperlink" Target="https://barttorvik.com/team.php?team=Bellarmine&amp;year=2023" TargetMode="External"/><Relationship Id="rId329" Type="http://schemas.openxmlformats.org/officeDocument/2006/relationships/hyperlink" Target="https://barttorvik.com/team.php?team=Southern&amp;year=2023" TargetMode="External"/><Relationship Id="rId47" Type="http://schemas.openxmlformats.org/officeDocument/2006/relationships/hyperlink" Target="https://barttorvik.com/team.php?team=North+Carolina+St.&amp;year=2023" TargetMode="External"/><Relationship Id="rId68" Type="http://schemas.openxmlformats.org/officeDocument/2006/relationships/hyperlink" Target="https://barttorvik.com/team.php?team=Mississippi+St.&amp;year=2023" TargetMode="External"/><Relationship Id="rId89" Type="http://schemas.openxmlformats.org/officeDocument/2006/relationships/hyperlink" Target="https://barttorvik.com/team.php?team=Penn+St.&amp;year=2023" TargetMode="External"/><Relationship Id="rId112" Type="http://schemas.openxmlformats.org/officeDocument/2006/relationships/hyperlink" Target="https://barttorvik.com/team.php?team=College+of+Charleston&amp;year=2023" TargetMode="External"/><Relationship Id="rId133" Type="http://schemas.openxmlformats.org/officeDocument/2006/relationships/hyperlink" Target="https://barttorvik.com/team.php?team=LSU&amp;year=2023" TargetMode="External"/><Relationship Id="rId154" Type="http://schemas.openxmlformats.org/officeDocument/2006/relationships/hyperlink" Target="https://barttorvik.com/trank.php?&amp;begin=20221101&amp;end=20230306&amp;conlimit=All&amp;year=2023&amp;top=0&amp;venue=All&amp;type=N&amp;mingames=0&amp;quad=5&amp;rpi=" TargetMode="External"/><Relationship Id="rId175" Type="http://schemas.openxmlformats.org/officeDocument/2006/relationships/hyperlink" Target="https://barttorvik.com/team.php?team=Drake&amp;year=2023" TargetMode="External"/><Relationship Id="rId340" Type="http://schemas.openxmlformats.org/officeDocument/2006/relationships/hyperlink" Target="https://barttorvik.com/team.php?team=Cal+St.+Bakersfield&amp;year=2023" TargetMode="External"/><Relationship Id="rId361" Type="http://schemas.openxmlformats.org/officeDocument/2006/relationships/hyperlink" Target="https://barttorvik.com/team.php?team=Bowling+Green&amp;year=2023" TargetMode="External"/><Relationship Id="rId196" Type="http://schemas.openxmlformats.org/officeDocument/2006/relationships/hyperlink" Target="https://barttorvik.com/team.php?team=Notre+Dame&amp;year=2023" TargetMode="External"/><Relationship Id="rId200" Type="http://schemas.openxmlformats.org/officeDocument/2006/relationships/hyperlink" Target="https://barttorvik.com/team.php?team=Chattanooga&amp;year=2023" TargetMode="External"/><Relationship Id="rId382" Type="http://schemas.openxmlformats.org/officeDocument/2006/relationships/hyperlink" Target="https://barttorvik.com/team.php?team=Howard&amp;year=2023" TargetMode="External"/><Relationship Id="rId417" Type="http://schemas.openxmlformats.org/officeDocument/2006/relationships/hyperlink" Target="https://barttorvik.com/team.php?team=Stony+Brook&amp;year=2023" TargetMode="External"/><Relationship Id="rId438" Type="http://schemas.openxmlformats.org/officeDocument/2006/relationships/hyperlink" Target="https://barttorvik.com/team.php?team=New+Orleans&amp;year=2023" TargetMode="External"/><Relationship Id="rId16" Type="http://schemas.openxmlformats.org/officeDocument/2006/relationships/hyperlink" Target="https://barttorvik.com/team.php?team=Texas&amp;year=2023" TargetMode="External"/><Relationship Id="rId221" Type="http://schemas.openxmlformats.org/officeDocument/2006/relationships/hyperlink" Target="https://barttorvik.com/team.php?team=Middle+Tennessee&amp;year=2023" TargetMode="External"/><Relationship Id="rId242" Type="http://schemas.openxmlformats.org/officeDocument/2006/relationships/hyperlink" Target="https://barttorvik.com/team.php?team=Brown&amp;year=2023" TargetMode="External"/><Relationship Id="rId263" Type="http://schemas.openxmlformats.org/officeDocument/2006/relationships/hyperlink" Target="https://barttorvik.com/team.php?team=Milwaukee&amp;year=2023" TargetMode="External"/><Relationship Id="rId284" Type="http://schemas.openxmlformats.org/officeDocument/2006/relationships/hyperlink" Target="https://barttorvik.com/team.php?team=North+Carolina+Central&amp;year=2023" TargetMode="External"/><Relationship Id="rId319" Type="http://schemas.openxmlformats.org/officeDocument/2006/relationships/hyperlink" Target="https://barttorvik.com/team.php?team=Northern+Kentucky&amp;year=2023" TargetMode="External"/><Relationship Id="rId37" Type="http://schemas.openxmlformats.org/officeDocument/2006/relationships/hyperlink" Target="https://barttorvik.com/team.php?team=San+Diego+St.&amp;year=2023" TargetMode="External"/><Relationship Id="rId58" Type="http://schemas.openxmlformats.org/officeDocument/2006/relationships/hyperlink" Target="https://barttorvik.com/team.php?team=Indiana&amp;year=2023" TargetMode="External"/><Relationship Id="rId79" Type="http://schemas.openxmlformats.org/officeDocument/2006/relationships/hyperlink" Target="https://barttorvik.com/team.php?team=Iona&amp;year=2023" TargetMode="External"/><Relationship Id="rId102" Type="http://schemas.openxmlformats.org/officeDocument/2006/relationships/hyperlink" Target="https://barttorvik.com/team.php?team=TCU&amp;year=2023" TargetMode="External"/><Relationship Id="rId123" Type="http://schemas.openxmlformats.org/officeDocument/2006/relationships/hyperlink" Target="https://barttorvik.com/team.php?team=Cincinnati&amp;year=2023" TargetMode="External"/><Relationship Id="rId144" Type="http://schemas.openxmlformats.org/officeDocument/2006/relationships/hyperlink" Target="https://barttorvik.com/team.php?team=Providence&amp;year=2023" TargetMode="External"/><Relationship Id="rId330" Type="http://schemas.openxmlformats.org/officeDocument/2006/relationships/hyperlink" Target="https://barttorvik.com/team.php?team=Winthrop&amp;year=2023" TargetMode="External"/><Relationship Id="rId90" Type="http://schemas.openxmlformats.org/officeDocument/2006/relationships/hyperlink" Target="https://barttorvik.com/team.php?team=Penn+St.&amp;year=2023" TargetMode="External"/><Relationship Id="rId165" Type="http://schemas.openxmlformats.org/officeDocument/2006/relationships/hyperlink" Target="https://barttorvik.com/team.php?team=Oral+Roberts&amp;year=2023" TargetMode="External"/><Relationship Id="rId186" Type="http://schemas.openxmlformats.org/officeDocument/2006/relationships/hyperlink" Target="https://barttorvik.com/team.php?team=Belmont&amp;year=2023" TargetMode="External"/><Relationship Id="rId351" Type="http://schemas.openxmlformats.org/officeDocument/2006/relationships/hyperlink" Target="https://barttorvik.com/trank.php?&amp;begin=20221101&amp;end=20230306&amp;conlimit=All&amp;year=2023&amp;top=0&amp;venue=All&amp;type=N&amp;mingames=0&amp;quad=5&amp;rpi=" TargetMode="External"/><Relationship Id="rId372" Type="http://schemas.openxmlformats.org/officeDocument/2006/relationships/hyperlink" Target="https://barttorvik.com/team.php?team=UTSA&amp;year=2023" TargetMode="External"/><Relationship Id="rId393" Type="http://schemas.openxmlformats.org/officeDocument/2006/relationships/hyperlink" Target="https://barttorvik.com/team.php?team=Northern+Illinois&amp;year=2023" TargetMode="External"/><Relationship Id="rId407" Type="http://schemas.openxmlformats.org/officeDocument/2006/relationships/hyperlink" Target="https://barttorvik.com/team.php?team=Incarnate+Word&amp;year=2023" TargetMode="External"/><Relationship Id="rId428" Type="http://schemas.openxmlformats.org/officeDocument/2006/relationships/hyperlink" Target="https://barttorvik.com/team.php?team=Elon&amp;year=2023" TargetMode="External"/><Relationship Id="rId211" Type="http://schemas.openxmlformats.org/officeDocument/2006/relationships/hyperlink" Target="https://barttorvik.com/team.php?team=Fresno+St.&amp;year=2023" TargetMode="External"/><Relationship Id="rId232" Type="http://schemas.openxmlformats.org/officeDocument/2006/relationships/hyperlink" Target="https://barttorvik.com/team.php?team=St.+Thomas&amp;year=2023" TargetMode="External"/><Relationship Id="rId253" Type="http://schemas.openxmlformats.org/officeDocument/2006/relationships/hyperlink" Target="https://barttorvik.com/team.php?team=Portland+St.&amp;year=2023" TargetMode="External"/><Relationship Id="rId274" Type="http://schemas.openxmlformats.org/officeDocument/2006/relationships/hyperlink" Target="https://barttorvik.com/team.php?team=Texas+St.&amp;year=2023" TargetMode="External"/><Relationship Id="rId295" Type="http://schemas.openxmlformats.org/officeDocument/2006/relationships/hyperlink" Target="https://barttorvik.com/team.php?team=Prairie+View+A%26M&amp;year=2023" TargetMode="External"/><Relationship Id="rId309" Type="http://schemas.openxmlformats.org/officeDocument/2006/relationships/hyperlink" Target="https://barttorvik.com/team.php?team=Jacksonville+St.&amp;year=2023" TargetMode="External"/><Relationship Id="rId27" Type="http://schemas.openxmlformats.org/officeDocument/2006/relationships/hyperlink" Target="https://barttorvik.com/team.php?team=Duke&amp;year=2023" TargetMode="External"/><Relationship Id="rId48" Type="http://schemas.openxmlformats.org/officeDocument/2006/relationships/hyperlink" Target="https://barttorvik.com/team.php?team=North+Carolina+St.&amp;year=2023" TargetMode="External"/><Relationship Id="rId69" Type="http://schemas.openxmlformats.org/officeDocument/2006/relationships/hyperlink" Target="https://barttorvik.com/team.php?team=Mississippi+St.&amp;year=2023" TargetMode="External"/><Relationship Id="rId113" Type="http://schemas.openxmlformats.org/officeDocument/2006/relationships/hyperlink" Target="https://barttorvik.com/team.php?team=Dayton&amp;year=2023" TargetMode="External"/><Relationship Id="rId134" Type="http://schemas.openxmlformats.org/officeDocument/2006/relationships/hyperlink" Target="https://barttorvik.com/team.php?team=Vanderbilt&amp;year=2023" TargetMode="External"/><Relationship Id="rId320" Type="http://schemas.openxmlformats.org/officeDocument/2006/relationships/hyperlink" Target="https://barttorvik.com/team.php?team=Northern+Kentucky&amp;year=2023" TargetMode="External"/><Relationship Id="rId80" Type="http://schemas.openxmlformats.org/officeDocument/2006/relationships/hyperlink" Target="https://barttorvik.com/team.php?team=Kansas+St.&amp;year=2023" TargetMode="External"/><Relationship Id="rId155" Type="http://schemas.openxmlformats.org/officeDocument/2006/relationships/hyperlink" Target="https://barttorvik.com/team.php?team=Cornell&amp;year=2023" TargetMode="External"/><Relationship Id="rId176" Type="http://schemas.openxmlformats.org/officeDocument/2006/relationships/hyperlink" Target="https://barttorvik.com/team.php?team=Drake&amp;year=2023" TargetMode="External"/><Relationship Id="rId197" Type="http://schemas.openxmlformats.org/officeDocument/2006/relationships/hyperlink" Target="https://barttorvik.com/team.php?team=South+Alabama&amp;year=2023" TargetMode="External"/><Relationship Id="rId341" Type="http://schemas.openxmlformats.org/officeDocument/2006/relationships/hyperlink" Target="https://barttorvik.com/team.php?team=Georgia+Southern&amp;year=2023" TargetMode="External"/><Relationship Id="rId362" Type="http://schemas.openxmlformats.org/officeDocument/2006/relationships/hyperlink" Target="https://barttorvik.com/team.php?team=UC+San+Diego&amp;year=2023" TargetMode="External"/><Relationship Id="rId383" Type="http://schemas.openxmlformats.org/officeDocument/2006/relationships/hyperlink" Target="https://barttorvik.com/team.php?team=Western+Carolina&amp;year=2023" TargetMode="External"/><Relationship Id="rId418" Type="http://schemas.openxmlformats.org/officeDocument/2006/relationships/hyperlink" Target="https://barttorvik.com/team.php?team=Lehigh&amp;year=2023" TargetMode="External"/><Relationship Id="rId439" Type="http://schemas.openxmlformats.org/officeDocument/2006/relationships/hyperlink" Target="https://barttorvik.com/team.php?team=Green+Bay&amp;year=2023" TargetMode="External"/><Relationship Id="rId201" Type="http://schemas.openxmlformats.org/officeDocument/2006/relationships/hyperlink" Target="https://barttorvik.com/team.php?team=Missouri+St.&amp;year=2023" TargetMode="External"/><Relationship Id="rId222" Type="http://schemas.openxmlformats.org/officeDocument/2006/relationships/hyperlink" Target="https://barttorvik.com/team.php?team=Louisiana+Tech&amp;year=2023" TargetMode="External"/><Relationship Id="rId243" Type="http://schemas.openxmlformats.org/officeDocument/2006/relationships/hyperlink" Target="https://barttorvik.com/trank.php?&amp;begin=20221101&amp;end=20230306&amp;conlimit=All&amp;year=2023&amp;top=0&amp;venue=All&amp;type=N&amp;mingames=0&amp;quad=5&amp;rpi=" TargetMode="External"/><Relationship Id="rId264" Type="http://schemas.openxmlformats.org/officeDocument/2006/relationships/hyperlink" Target="https://barttorvik.com/team.php?team=Queens&amp;year=2023" TargetMode="External"/><Relationship Id="rId285" Type="http://schemas.openxmlformats.org/officeDocument/2006/relationships/hyperlink" Target="https://barttorvik.com/team.php?team=Stetson&amp;year=2023" TargetMode="External"/><Relationship Id="rId17" Type="http://schemas.openxmlformats.org/officeDocument/2006/relationships/hyperlink" Target="https://barttorvik.com/team.php?team=Saint+Mary%27s&amp;year=2023" TargetMode="External"/><Relationship Id="rId38" Type="http://schemas.openxmlformats.org/officeDocument/2006/relationships/hyperlink" Target="https://barttorvik.com/team.php?team=San+Diego+St.&amp;year=2023" TargetMode="External"/><Relationship Id="rId59" Type="http://schemas.openxmlformats.org/officeDocument/2006/relationships/hyperlink" Target="https://barttorvik.com/team.php?team=Indiana&amp;year=2023" TargetMode="External"/><Relationship Id="rId103" Type="http://schemas.openxmlformats.org/officeDocument/2006/relationships/hyperlink" Target="https://barttorvik.com/team.php?team=TCU&amp;year=2023" TargetMode="External"/><Relationship Id="rId124" Type="http://schemas.openxmlformats.org/officeDocument/2006/relationships/hyperlink" Target="https://barttorvik.com/trank.php?&amp;begin=20221101&amp;end=20230306&amp;conlimit=All&amp;year=2023&amp;top=0&amp;venue=All&amp;type=N&amp;mingames=0&amp;quad=5&amp;rpi=" TargetMode="External"/><Relationship Id="rId310" Type="http://schemas.openxmlformats.org/officeDocument/2006/relationships/hyperlink" Target="https://barttorvik.com/team.php?team=Maine&amp;year=2023" TargetMode="External"/><Relationship Id="rId70" Type="http://schemas.openxmlformats.org/officeDocument/2006/relationships/hyperlink" Target="https://barttorvik.com/team.php?team=Iowa&amp;year=2023" TargetMode="External"/><Relationship Id="rId91" Type="http://schemas.openxmlformats.org/officeDocument/2006/relationships/hyperlink" Target="https://barttorvik.com/team.php?team=Arizona+St.&amp;year=2023" TargetMode="External"/><Relationship Id="rId145" Type="http://schemas.openxmlformats.org/officeDocument/2006/relationships/hyperlink" Target="https://barttorvik.com/team.php?team=Georgia&amp;year=2023" TargetMode="External"/><Relationship Id="rId166" Type="http://schemas.openxmlformats.org/officeDocument/2006/relationships/hyperlink" Target="https://barttorvik.com/team.php?team=Oral+Roberts&amp;year=2023" TargetMode="External"/><Relationship Id="rId187" Type="http://schemas.openxmlformats.org/officeDocument/2006/relationships/hyperlink" Target="https://barttorvik.com/team.php?team=Pepperdine&amp;year=2023" TargetMode="External"/><Relationship Id="rId331" Type="http://schemas.openxmlformats.org/officeDocument/2006/relationships/hyperlink" Target="https://barttorvik.com/team.php?team=Oregon+St.&amp;year=2023" TargetMode="External"/><Relationship Id="rId352" Type="http://schemas.openxmlformats.org/officeDocument/2006/relationships/hyperlink" Target="https://barttorvik.com/team.php?team=Nebraska+Omaha&amp;year=2023" TargetMode="External"/><Relationship Id="rId373" Type="http://schemas.openxmlformats.org/officeDocument/2006/relationships/hyperlink" Target="https://barttorvik.com/team.php?team=Cal+St.+Northridge&amp;year=2023" TargetMode="External"/><Relationship Id="rId394" Type="http://schemas.openxmlformats.org/officeDocument/2006/relationships/hyperlink" Target="https://barttorvik.com/team.php?team=Oakland&amp;year=2023" TargetMode="External"/><Relationship Id="rId408" Type="http://schemas.openxmlformats.org/officeDocument/2006/relationships/hyperlink" Target="https://barttorvik.com/team.php?team=Valparaiso&amp;year=2023" TargetMode="External"/><Relationship Id="rId429" Type="http://schemas.openxmlformats.org/officeDocument/2006/relationships/hyperlink" Target="https://barttorvik.com/team.php?team=Binghamton&amp;year=2023" TargetMode="External"/><Relationship Id="rId1" Type="http://schemas.openxmlformats.org/officeDocument/2006/relationships/hyperlink" Target="https://barttorvik.com/team.php?team=Houston&amp;year=2023" TargetMode="External"/><Relationship Id="rId212" Type="http://schemas.openxmlformats.org/officeDocument/2006/relationships/hyperlink" Target="https://barttorvik.com/team.php?team=Southern+Illinois&amp;year=2023" TargetMode="External"/><Relationship Id="rId233" Type="http://schemas.openxmlformats.org/officeDocument/2006/relationships/hyperlink" Target="https://barttorvik.com/team.php?team=Jacksonville&amp;year=2023" TargetMode="External"/><Relationship Id="rId254" Type="http://schemas.openxmlformats.org/officeDocument/2006/relationships/hyperlink" Target="https://barttorvik.com/team.php?team=Illinois+Chicago&amp;year=2023" TargetMode="External"/><Relationship Id="rId440" Type="http://schemas.openxmlformats.org/officeDocument/2006/relationships/hyperlink" Target="https://barttorvik.com/team.php?team=Mississippi+Valley+St.&amp;year=2023" TargetMode="External"/><Relationship Id="rId28" Type="http://schemas.openxmlformats.org/officeDocument/2006/relationships/hyperlink" Target="https://barttorvik.com/team.php?team=Rutgers&amp;year=2023" TargetMode="External"/><Relationship Id="rId49" Type="http://schemas.openxmlformats.org/officeDocument/2006/relationships/hyperlink" Target="https://barttorvik.com/team.php?team=Auburn&amp;year=2023" TargetMode="External"/><Relationship Id="rId114" Type="http://schemas.openxmlformats.org/officeDocument/2006/relationships/hyperlink" Target="https://barttorvik.com/team.php?team=Washington+St.&amp;year=2023" TargetMode="External"/><Relationship Id="rId275" Type="http://schemas.openxmlformats.org/officeDocument/2006/relationships/hyperlink" Target="https://barttorvik.com/team.php?team=Nicholls+St.&amp;year=2023" TargetMode="External"/><Relationship Id="rId296" Type="http://schemas.openxmlformats.org/officeDocument/2006/relationships/hyperlink" Target="https://barttorvik.com/trank.php?&amp;begin=20221101&amp;end=20230306&amp;conlimit=All&amp;year=2023&amp;top=0&amp;venue=All&amp;type=N&amp;mingames=0&amp;quad=5&amp;rpi=" TargetMode="External"/><Relationship Id="rId300" Type="http://schemas.openxmlformats.org/officeDocument/2006/relationships/hyperlink" Target="https://barttorvik.com/team.php?team=Georgia+St.&amp;year=2023" TargetMode="External"/><Relationship Id="rId60" Type="http://schemas.openxmlformats.org/officeDocument/2006/relationships/hyperlink" Target="https://barttorvik.com/team.php?team=Butler&amp;year=2023" TargetMode="External"/><Relationship Id="rId81" Type="http://schemas.openxmlformats.org/officeDocument/2006/relationships/hyperlink" Target="https://barttorvik.com/team.php?team=Kansas+St.&amp;year=2023" TargetMode="External"/><Relationship Id="rId135" Type="http://schemas.openxmlformats.org/officeDocument/2006/relationships/hyperlink" Target="https://barttorvik.com/team.php?team=St.+John%27s&amp;year=2023" TargetMode="External"/><Relationship Id="rId156" Type="http://schemas.openxmlformats.org/officeDocument/2006/relationships/hyperlink" Target="https://barttorvik.com/team.php?team=VCU&amp;year=2023" TargetMode="External"/><Relationship Id="rId177" Type="http://schemas.openxmlformats.org/officeDocument/2006/relationships/hyperlink" Target="https://barttorvik.com/team.php?team=Utah+Tech&amp;year=2023" TargetMode="External"/><Relationship Id="rId198" Type="http://schemas.openxmlformats.org/officeDocument/2006/relationships/hyperlink" Target="https://barttorvik.com/team.php?team=Long+Beach+St.&amp;year=2023" TargetMode="External"/><Relationship Id="rId321" Type="http://schemas.openxmlformats.org/officeDocument/2006/relationships/hyperlink" Target="https://barttorvik.com/team.php?team=East+Tennessee+St.&amp;year=2023" TargetMode="External"/><Relationship Id="rId342" Type="http://schemas.openxmlformats.org/officeDocument/2006/relationships/hyperlink" Target="https://barttorvik.com/team.php?team=Fairfield&amp;year=2023" TargetMode="External"/><Relationship Id="rId363" Type="http://schemas.openxmlformats.org/officeDocument/2006/relationships/hyperlink" Target="https://barttorvik.com/team.php?team=Idaho&amp;year=2023" TargetMode="External"/><Relationship Id="rId384" Type="http://schemas.openxmlformats.org/officeDocument/2006/relationships/hyperlink" Target="https://barttorvik.com/team.php?team=Arkansas+Pine+Bluff&amp;year=2023" TargetMode="External"/><Relationship Id="rId419" Type="http://schemas.openxmlformats.org/officeDocument/2006/relationships/hyperlink" Target="https://barttorvik.com/team.php?team=Louisiana+Monroe&amp;year=2023" TargetMode="External"/><Relationship Id="rId202" Type="http://schemas.openxmlformats.org/officeDocument/2006/relationships/hyperlink" Target="https://barttorvik.com/team.php?team=Louisiana+Lafayette&amp;year=2023" TargetMode="External"/><Relationship Id="rId223" Type="http://schemas.openxmlformats.org/officeDocument/2006/relationships/hyperlink" Target="https://barttorvik.com/team.php?team=Rice&amp;year=2023" TargetMode="External"/><Relationship Id="rId244" Type="http://schemas.openxmlformats.org/officeDocument/2006/relationships/hyperlink" Target="https://barttorvik.com/team.php?team=Fordham&amp;year=2023" TargetMode="External"/><Relationship Id="rId430" Type="http://schemas.openxmlformats.org/officeDocument/2006/relationships/hyperlink" Target="https://barttorvik.com/team.php?team=Manhattan&amp;year=2023" TargetMode="External"/><Relationship Id="rId18" Type="http://schemas.openxmlformats.org/officeDocument/2006/relationships/hyperlink" Target="https://barttorvik.com/team.php?team=Saint+Mary%27s&amp;year=2023" TargetMode="External"/><Relationship Id="rId39" Type="http://schemas.openxmlformats.org/officeDocument/2006/relationships/hyperlink" Target="https://barttorvik.com/team.php?team=Kent+St.&amp;year=2023" TargetMode="External"/><Relationship Id="rId265" Type="http://schemas.openxmlformats.org/officeDocument/2006/relationships/hyperlink" Target="https://barttorvik.com/team.php?team=UMBC&amp;year=2023" TargetMode="External"/><Relationship Id="rId286" Type="http://schemas.openxmlformats.org/officeDocument/2006/relationships/hyperlink" Target="https://barttorvik.com/team.php?team=UTEP&amp;year=2023" TargetMode="External"/><Relationship Id="rId50" Type="http://schemas.openxmlformats.org/officeDocument/2006/relationships/hyperlink" Target="https://barttorvik.com/team.php?team=Auburn&amp;year=2023" TargetMode="External"/><Relationship Id="rId104" Type="http://schemas.openxmlformats.org/officeDocument/2006/relationships/hyperlink" Target="https://barttorvik.com/team.php?team=USC&amp;year=2023" TargetMode="External"/><Relationship Id="rId125" Type="http://schemas.openxmlformats.org/officeDocument/2006/relationships/hyperlink" Target="https://barttorvik.com/team.php?team=Pittsburgh&amp;year=2023" TargetMode="External"/><Relationship Id="rId146" Type="http://schemas.openxmlformats.org/officeDocument/2006/relationships/hyperlink" Target="https://barttorvik.com/team.php?team=Utah+Valley&amp;year=2023" TargetMode="External"/><Relationship Id="rId167" Type="http://schemas.openxmlformats.org/officeDocument/2006/relationships/hyperlink" Target="https://barttorvik.com/team.php?team=UMass+Lowell&amp;year=2023" TargetMode="External"/><Relationship Id="rId188" Type="http://schemas.openxmlformats.org/officeDocument/2006/relationships/hyperlink" Target="https://barttorvik.com/team.php?team=Massachusetts&amp;year=2023" TargetMode="External"/><Relationship Id="rId311" Type="http://schemas.openxmlformats.org/officeDocument/2006/relationships/hyperlink" Target="https://barttorvik.com/team.php?team=UNC+Asheville&amp;year=2023" TargetMode="External"/><Relationship Id="rId332" Type="http://schemas.openxmlformats.org/officeDocument/2006/relationships/hyperlink" Target="https://barttorvik.com/team.php?team=North+Dakota&amp;year=2023" TargetMode="External"/><Relationship Id="rId353" Type="http://schemas.openxmlformats.org/officeDocument/2006/relationships/hyperlink" Target="https://barttorvik.com/team.php?team=UT+Arlington&amp;year=2023" TargetMode="External"/><Relationship Id="rId374" Type="http://schemas.openxmlformats.org/officeDocument/2006/relationships/hyperlink" Target="https://barttorvik.com/team.php?team=Tennessee+Tech&amp;year=2023" TargetMode="External"/><Relationship Id="rId395" Type="http://schemas.openxmlformats.org/officeDocument/2006/relationships/hyperlink" Target="https://barttorvik.com/team.php?team=South+Carolina+St.&amp;year=2023" TargetMode="External"/><Relationship Id="rId409" Type="http://schemas.openxmlformats.org/officeDocument/2006/relationships/hyperlink" Target="https://barttorvik.com/team.php?team=Loyola+MD&amp;year=2023" TargetMode="External"/><Relationship Id="rId71" Type="http://schemas.openxmlformats.org/officeDocument/2006/relationships/hyperlink" Target="https://barttorvik.com/team.php?team=Iowa&amp;year=2023" TargetMode="External"/><Relationship Id="rId92" Type="http://schemas.openxmlformats.org/officeDocument/2006/relationships/hyperlink" Target="https://barttorvik.com/team.php?team=Arizona+St.&amp;year=2023" TargetMode="External"/><Relationship Id="rId213" Type="http://schemas.openxmlformats.org/officeDocument/2006/relationships/hyperlink" Target="https://barttorvik.com/team.php?team=SMU&amp;year=2023" TargetMode="External"/><Relationship Id="rId234" Type="http://schemas.openxmlformats.org/officeDocument/2006/relationships/hyperlink" Target="https://barttorvik.com/team.php?team=Montana&amp;year=2023" TargetMode="External"/><Relationship Id="rId420" Type="http://schemas.openxmlformats.org/officeDocument/2006/relationships/hyperlink" Target="https://barttorvik.com/team.php?team=VMI&amp;year=2023" TargetMode="External"/><Relationship Id="rId2" Type="http://schemas.openxmlformats.org/officeDocument/2006/relationships/hyperlink" Target="https://barttorvik.com/team.php?team=Houston&amp;year=2023" TargetMode="External"/><Relationship Id="rId29" Type="http://schemas.openxmlformats.org/officeDocument/2006/relationships/hyperlink" Target="https://barttorvik.com/team.php?team=Virginia&amp;year=2023" TargetMode="External"/><Relationship Id="rId255" Type="http://schemas.openxmlformats.org/officeDocument/2006/relationships/hyperlink" Target="https://barttorvik.com/team.php?team=Siena&amp;year=2023" TargetMode="External"/><Relationship Id="rId276" Type="http://schemas.openxmlformats.org/officeDocument/2006/relationships/hyperlink" Target="https://barttorvik.com/team.php?team=Cal+Baptist&amp;year=2023" TargetMode="External"/><Relationship Id="rId297" Type="http://schemas.openxmlformats.org/officeDocument/2006/relationships/hyperlink" Target="https://barttorvik.com/team.php?team=South+Dakota+St.&amp;year=2023" TargetMode="External"/><Relationship Id="rId441" Type="http://schemas.openxmlformats.org/officeDocument/2006/relationships/hyperlink" Target="https://barttorvik.com/team.php?team=LIU+Brooklyn&amp;year=2023" TargetMode="External"/><Relationship Id="rId40" Type="http://schemas.openxmlformats.org/officeDocument/2006/relationships/hyperlink" Target="https://barttorvik.com/team.php?team=Kent+St.&amp;year=2023" TargetMode="External"/><Relationship Id="rId115" Type="http://schemas.openxmlformats.org/officeDocument/2006/relationships/hyperlink" Target="https://barttorvik.com/team.php?team=James+Madison&amp;year=2023" TargetMode="External"/><Relationship Id="rId136" Type="http://schemas.openxmlformats.org/officeDocument/2006/relationships/hyperlink" Target="https://barttorvik.com/team.php?team=Villanova&amp;year=2023" TargetMode="External"/><Relationship Id="rId157" Type="http://schemas.openxmlformats.org/officeDocument/2006/relationships/hyperlink" Target="https://barttorvik.com/team.php?team=VCU&amp;year=2023" TargetMode="External"/><Relationship Id="rId178" Type="http://schemas.openxmlformats.org/officeDocument/2006/relationships/hyperlink" Target="https://barttorvik.com/team.php?team=BYU&amp;year=2023" TargetMode="External"/><Relationship Id="rId301" Type="http://schemas.openxmlformats.org/officeDocument/2006/relationships/hyperlink" Target="https://barttorvik.com/team.php?team=Rhode+Island&amp;year=2023" TargetMode="External"/><Relationship Id="rId322" Type="http://schemas.openxmlformats.org/officeDocument/2006/relationships/hyperlink" Target="https://barttorvik.com/team.php?team=Southeast+Missouri+St.&amp;year=2023" TargetMode="External"/><Relationship Id="rId343" Type="http://schemas.openxmlformats.org/officeDocument/2006/relationships/hyperlink" Target="https://barttorvik.com/team.php?team=Southern+Indiana&amp;year=2023" TargetMode="External"/><Relationship Id="rId364" Type="http://schemas.openxmlformats.org/officeDocument/2006/relationships/hyperlink" Target="https://barttorvik.com/team.php?team=North+Carolina+A%26T&amp;year=2023" TargetMode="External"/><Relationship Id="rId61" Type="http://schemas.openxmlformats.org/officeDocument/2006/relationships/hyperlink" Target="https://barttorvik.com/team.php?team=Utah+St.&amp;year=2023" TargetMode="External"/><Relationship Id="rId82" Type="http://schemas.openxmlformats.org/officeDocument/2006/relationships/hyperlink" Target="https://barttorvik.com/team.php?team=Colorado&amp;year=2023" TargetMode="External"/><Relationship Id="rId199" Type="http://schemas.openxmlformats.org/officeDocument/2006/relationships/hyperlink" Target="https://barttorvik.com/team.php?team=Seattle&amp;year=2023" TargetMode="External"/><Relationship Id="rId203" Type="http://schemas.openxmlformats.org/officeDocument/2006/relationships/hyperlink" Target="https://barttorvik.com/team.php?team=Louisiana+Lafayette&amp;year=2023" TargetMode="External"/><Relationship Id="rId385" Type="http://schemas.openxmlformats.org/officeDocument/2006/relationships/hyperlink" Target="https://barttorvik.com/team.php?team=Chicago+St.&amp;year=2023" TargetMode="External"/><Relationship Id="rId19" Type="http://schemas.openxmlformats.org/officeDocument/2006/relationships/hyperlink" Target="https://barttorvik.com/team.php?team=Arkansas&amp;year=2023" TargetMode="External"/><Relationship Id="rId224" Type="http://schemas.openxmlformats.org/officeDocument/2006/relationships/hyperlink" Target="https://barttorvik.com/team.php?team=Kennesaw+St.&amp;year=2023" TargetMode="External"/><Relationship Id="rId245" Type="http://schemas.openxmlformats.org/officeDocument/2006/relationships/hyperlink" Target="https://barttorvik.com/team.php?team=Drexel&amp;year=2023" TargetMode="External"/><Relationship Id="rId266" Type="http://schemas.openxmlformats.org/officeDocument/2006/relationships/hyperlink" Target="https://barttorvik.com/team.php?team=Longwood&amp;year=2023" TargetMode="External"/><Relationship Id="rId287" Type="http://schemas.openxmlformats.org/officeDocument/2006/relationships/hyperlink" Target="https://barttorvik.com/team.php?team=Georgetown&amp;year=2023" TargetMode="External"/><Relationship Id="rId410" Type="http://schemas.openxmlformats.org/officeDocument/2006/relationships/hyperlink" Target="https://barttorvik.com/team.php?team=Fairleigh+Dickinson&amp;year=2023" TargetMode="External"/><Relationship Id="rId431" Type="http://schemas.openxmlformats.org/officeDocument/2006/relationships/hyperlink" Target="https://barttorvik.com/team.php?team=Houston+Christian&amp;year=2023" TargetMode="External"/><Relationship Id="rId30" Type="http://schemas.openxmlformats.org/officeDocument/2006/relationships/hyperlink" Target="https://barttorvik.com/team.php?team=Virginia&amp;year=2023" TargetMode="External"/><Relationship Id="rId105" Type="http://schemas.openxmlformats.org/officeDocument/2006/relationships/hyperlink" Target="https://barttorvik.com/team.php?team=USC&amp;year=2023" TargetMode="External"/><Relationship Id="rId126" Type="http://schemas.openxmlformats.org/officeDocument/2006/relationships/hyperlink" Target="https://barttorvik.com/team.php?team=Pittsburgh&amp;year=2023" TargetMode="External"/><Relationship Id="rId147" Type="http://schemas.openxmlformats.org/officeDocument/2006/relationships/hyperlink" Target="https://barttorvik.com/team.php?team=Duquesne&amp;year=2023" TargetMode="External"/><Relationship Id="rId168" Type="http://schemas.openxmlformats.org/officeDocument/2006/relationships/hyperlink" Target="https://barttorvik.com/team.php?team=UNC+Wilmington&amp;year=2023" TargetMode="External"/><Relationship Id="rId312" Type="http://schemas.openxmlformats.org/officeDocument/2006/relationships/hyperlink" Target="https://barttorvik.com/team.php?team=UNC+Asheville&amp;year=2023" TargetMode="External"/><Relationship Id="rId333" Type="http://schemas.openxmlformats.org/officeDocument/2006/relationships/hyperlink" Target="https://barttorvik.com/team.php?team=William+%26+Mary&amp;year=2023" TargetMode="External"/><Relationship Id="rId354" Type="http://schemas.openxmlformats.org/officeDocument/2006/relationships/hyperlink" Target="https://barttorvik.com/team.php?team=Cal+Poly&amp;year=2023" TargetMode="External"/><Relationship Id="rId51" Type="http://schemas.openxmlformats.org/officeDocument/2006/relationships/hyperlink" Target="https://barttorvik.com/team.php?team=Baylor&amp;year=2023" TargetMode="External"/><Relationship Id="rId72" Type="http://schemas.openxmlformats.org/officeDocument/2006/relationships/hyperlink" Target="https://barttorvik.com/team.php?team=Florida+Atlantic&amp;year=2023" TargetMode="External"/><Relationship Id="rId93" Type="http://schemas.openxmlformats.org/officeDocument/2006/relationships/hyperlink" Target="https://barttorvik.com/team.php?team=Boise+St.&amp;year=2023" TargetMode="External"/><Relationship Id="rId189" Type="http://schemas.openxmlformats.org/officeDocument/2006/relationships/hyperlink" Target="https://barttorvik.com/team.php?team=Grambling+St.&amp;year=2023" TargetMode="External"/><Relationship Id="rId375" Type="http://schemas.openxmlformats.org/officeDocument/2006/relationships/hyperlink" Target="https://barttorvik.com/team.php?team=North+Dakota+St.&amp;year=2023" TargetMode="External"/><Relationship Id="rId396" Type="http://schemas.openxmlformats.org/officeDocument/2006/relationships/hyperlink" Target="https://barttorvik.com/team.php?team=Marist&amp;year=2023" TargetMode="External"/><Relationship Id="rId3" Type="http://schemas.openxmlformats.org/officeDocument/2006/relationships/hyperlink" Target="https://barttorvik.com/team.php?team=Connecticut&amp;year=2023" TargetMode="External"/><Relationship Id="rId214" Type="http://schemas.openxmlformats.org/officeDocument/2006/relationships/hyperlink" Target="https://barttorvik.com/team.php?team=Samford&amp;year=2023" TargetMode="External"/><Relationship Id="rId235" Type="http://schemas.openxmlformats.org/officeDocument/2006/relationships/hyperlink" Target="https://barttorvik.com/team.php?team=Old+Dominion&amp;year=2023" TargetMode="External"/><Relationship Id="rId256" Type="http://schemas.openxmlformats.org/officeDocument/2006/relationships/hyperlink" Target="https://barttorvik.com/team.php?team=Pacific&amp;year=2023" TargetMode="External"/><Relationship Id="rId277" Type="http://schemas.openxmlformats.org/officeDocument/2006/relationships/hyperlink" Target="https://barttorvik.com/team.php?team=American&amp;year=2023" TargetMode="External"/><Relationship Id="rId298" Type="http://schemas.openxmlformats.org/officeDocument/2006/relationships/hyperlink" Target="https://barttorvik.com/team.php?team=Murray+St.&amp;year=2023" TargetMode="External"/><Relationship Id="rId400" Type="http://schemas.openxmlformats.org/officeDocument/2006/relationships/hyperlink" Target="https://barttorvik.com/team.php?team=St.+Francis+PA&amp;year=2023" TargetMode="External"/><Relationship Id="rId421" Type="http://schemas.openxmlformats.org/officeDocument/2006/relationships/hyperlink" Target="https://barttorvik.com/team.php?team=McNeese+St.&amp;year=2023" TargetMode="External"/><Relationship Id="rId442" Type="http://schemas.openxmlformats.org/officeDocument/2006/relationships/hyperlink" Target="https://barttorvik.com/team.php?team=Florida+A%26M&amp;year=2023" TargetMode="External"/><Relationship Id="rId116" Type="http://schemas.openxmlformats.org/officeDocument/2006/relationships/hyperlink" Target="https://barttorvik.com/team.php?team=Nevada&amp;year=2023" TargetMode="External"/><Relationship Id="rId137" Type="http://schemas.openxmlformats.org/officeDocument/2006/relationships/hyperlink" Target="https://barttorvik.com/team.php?team=Bradley&amp;year=2023" TargetMode="External"/><Relationship Id="rId158" Type="http://schemas.openxmlformats.org/officeDocument/2006/relationships/hyperlink" Target="https://barttorvik.com/team.php?team=Princeton&amp;year=2023" TargetMode="External"/><Relationship Id="rId302" Type="http://schemas.openxmlformats.org/officeDocument/2006/relationships/hyperlink" Target="https://barttorvik.com/team.php?team=Lafayette&amp;year=2023" TargetMode="External"/><Relationship Id="rId323" Type="http://schemas.openxmlformats.org/officeDocument/2006/relationships/hyperlink" Target="https://barttorvik.com/team.php?team=Southeast+Missouri+St.&amp;year=2023" TargetMode="External"/><Relationship Id="rId344" Type="http://schemas.openxmlformats.org/officeDocument/2006/relationships/hyperlink" Target="https://barttorvik.com/team.php?team=Canisius&amp;year=2023" TargetMode="External"/><Relationship Id="rId20" Type="http://schemas.openxmlformats.org/officeDocument/2006/relationships/hyperlink" Target="https://barttorvik.com/team.php?team=Arkansas&amp;year=2023" TargetMode="External"/><Relationship Id="rId41" Type="http://schemas.openxmlformats.org/officeDocument/2006/relationships/hyperlink" Target="https://barttorvik.com/team.php?team=Virginia+Tech&amp;year=2023" TargetMode="External"/><Relationship Id="rId62" Type="http://schemas.openxmlformats.org/officeDocument/2006/relationships/hyperlink" Target="https://barttorvik.com/team.php?team=Utah+St.&amp;year=2023" TargetMode="External"/><Relationship Id="rId83" Type="http://schemas.openxmlformats.org/officeDocument/2006/relationships/hyperlink" Target="https://barttorvik.com/team.php?team=Marshall&amp;year=2023" TargetMode="External"/><Relationship Id="rId179" Type="http://schemas.openxmlformats.org/officeDocument/2006/relationships/hyperlink" Target="https://barttorvik.com/team.php?team=Hawaii&amp;year=2023" TargetMode="External"/><Relationship Id="rId365" Type="http://schemas.openxmlformats.org/officeDocument/2006/relationships/hyperlink" Target="https://barttorvik.com/team.php?team=Charleston+Southern&amp;year=2023" TargetMode="External"/><Relationship Id="rId386" Type="http://schemas.openxmlformats.org/officeDocument/2006/relationships/hyperlink" Target="https://barttorvik.com/team.php?team=Tennessee+St.&amp;year=2023" TargetMode="External"/><Relationship Id="rId190" Type="http://schemas.openxmlformats.org/officeDocument/2006/relationships/hyperlink" Target="https://barttorvik.com/team.php?team=Wright+St.&amp;year=2023" TargetMode="External"/><Relationship Id="rId204" Type="http://schemas.openxmlformats.org/officeDocument/2006/relationships/hyperlink" Target="https://barttorvik.com/team.php?team=George+Mason&amp;year=2023" TargetMode="External"/><Relationship Id="rId225" Type="http://schemas.openxmlformats.org/officeDocument/2006/relationships/hyperlink" Target="https://barttorvik.com/team.php?team=Kennesaw+St.&amp;year=2023" TargetMode="External"/><Relationship Id="rId246" Type="http://schemas.openxmlformats.org/officeDocument/2006/relationships/hyperlink" Target="https://barttorvik.com/team.php?team=Towson&amp;year=2023" TargetMode="External"/><Relationship Id="rId267" Type="http://schemas.openxmlformats.org/officeDocument/2006/relationships/hyperlink" Target="https://barttorvik.com/team.php?team=Western+Kentucky&amp;year=2023" TargetMode="External"/><Relationship Id="rId288" Type="http://schemas.openxmlformats.org/officeDocument/2006/relationships/hyperlink" Target="https://barttorvik.com/team.php?team=Detroit&amp;year=2023" TargetMode="External"/><Relationship Id="rId411" Type="http://schemas.openxmlformats.org/officeDocument/2006/relationships/hyperlink" Target="https://barttorvik.com/team.php?team=Fairleigh+Dickinson&amp;year=2023" TargetMode="External"/><Relationship Id="rId432" Type="http://schemas.openxmlformats.org/officeDocument/2006/relationships/hyperlink" Target="https://barttorvik.com/team.php?team=Delaware+St.&amp;year=2023" TargetMode="External"/><Relationship Id="rId106" Type="http://schemas.openxmlformats.org/officeDocument/2006/relationships/hyperlink" Target="https://barttorvik.com/team.php?team=Northwestern&amp;year=2023" TargetMode="External"/><Relationship Id="rId127" Type="http://schemas.openxmlformats.org/officeDocument/2006/relationships/hyperlink" Target="https://barttorvik.com/team.php?team=Nebraska&amp;year=2023" TargetMode="External"/><Relationship Id="rId313" Type="http://schemas.openxmlformats.org/officeDocument/2006/relationships/hyperlink" Target="https://barttorvik.com/team.php?team=Eastern+Kentucky&amp;year=2023" TargetMode="External"/><Relationship Id="rId10" Type="http://schemas.openxmlformats.org/officeDocument/2006/relationships/hyperlink" Target="https://barttorvik.com/team.php?team=UCLA&amp;year=2023" TargetMode="External"/><Relationship Id="rId31" Type="http://schemas.openxmlformats.org/officeDocument/2006/relationships/hyperlink" Target="https://barttorvik.com/team.php?team=Gonzaga&amp;year=2023" TargetMode="External"/><Relationship Id="rId52" Type="http://schemas.openxmlformats.org/officeDocument/2006/relationships/hyperlink" Target="https://barttorvik.com/team.php?team=Baylor&amp;year=2023" TargetMode="External"/><Relationship Id="rId73" Type="http://schemas.openxmlformats.org/officeDocument/2006/relationships/hyperlink" Target="https://barttorvik.com/team.php?team=Florida+Atlantic&amp;year=2023" TargetMode="External"/><Relationship Id="rId94" Type="http://schemas.openxmlformats.org/officeDocument/2006/relationships/hyperlink" Target="https://barttorvik.com/team.php?team=Boise+St.&amp;year=2023" TargetMode="External"/><Relationship Id="rId148" Type="http://schemas.openxmlformats.org/officeDocument/2006/relationships/hyperlink" Target="https://barttorvik.com/team.php?team=Georgia+Tech&amp;year=2023" TargetMode="External"/><Relationship Id="rId169" Type="http://schemas.openxmlformats.org/officeDocument/2006/relationships/hyperlink" Target="https://barttorvik.com/team.php?team=Tulane&amp;year=2023" TargetMode="External"/><Relationship Id="rId334" Type="http://schemas.openxmlformats.org/officeDocument/2006/relationships/hyperlink" Target="https://barttorvik.com/team.php?team=Morgan+St.&amp;year=2023" TargetMode="External"/><Relationship Id="rId355" Type="http://schemas.openxmlformats.org/officeDocument/2006/relationships/hyperlink" Target="https://barttorvik.com/team.php?team=Alcorn+St.&amp;year=2023" TargetMode="External"/><Relationship Id="rId376" Type="http://schemas.openxmlformats.org/officeDocument/2006/relationships/hyperlink" Target="https://barttorvik.com/team.php?team=Illinois+St.&amp;year=2023" TargetMode="External"/><Relationship Id="rId397" Type="http://schemas.openxmlformats.org/officeDocument/2006/relationships/hyperlink" Target="https://barttorvik.com/team.php?team=USC+Upstate&amp;year=2023" TargetMode="External"/><Relationship Id="rId4" Type="http://schemas.openxmlformats.org/officeDocument/2006/relationships/hyperlink" Target="https://barttorvik.com/team.php?team=Connecticut&amp;year=2023" TargetMode="External"/><Relationship Id="rId180" Type="http://schemas.openxmlformats.org/officeDocument/2006/relationships/hyperlink" Target="https://barttorvik.com/team.php?team=Indiana+St.&amp;year=2023" TargetMode="External"/><Relationship Id="rId215" Type="http://schemas.openxmlformats.org/officeDocument/2006/relationships/hyperlink" Target="https://barttorvik.com/trank.php?&amp;begin=20221101&amp;end=20230306&amp;conlimit=All&amp;year=2023&amp;top=0&amp;venue=All&amp;type=N&amp;mingames=0&amp;quad=5&amp;rpi=" TargetMode="External"/><Relationship Id="rId236" Type="http://schemas.openxmlformats.org/officeDocument/2006/relationships/hyperlink" Target="https://barttorvik.com/team.php?team=Buffalo&amp;year=2023" TargetMode="External"/><Relationship Id="rId257" Type="http://schemas.openxmlformats.org/officeDocument/2006/relationships/hyperlink" Target="https://barttorvik.com/team.php?team=Northern+Colorado&amp;year=2023" TargetMode="External"/><Relationship Id="rId278" Type="http://schemas.openxmlformats.org/officeDocument/2006/relationships/hyperlink" Target="https://barttorvik.com/team.php?team=Texas+A%26M+Corpus+Chris&amp;year=2023" TargetMode="External"/><Relationship Id="rId401" Type="http://schemas.openxmlformats.org/officeDocument/2006/relationships/hyperlink" Target="https://barttorvik.com/team.php?team=South+Dakota&amp;year=2023" TargetMode="External"/><Relationship Id="rId422" Type="http://schemas.openxmlformats.org/officeDocument/2006/relationships/hyperlink" Target="https://barttorvik.com/team.php?team=Hampton&amp;year=2023" TargetMode="External"/><Relationship Id="rId443" Type="http://schemas.openxmlformats.org/officeDocument/2006/relationships/hyperlink" Target="https://barttorvik.com/team.php?team=IUPUI&amp;year=2023" TargetMode="External"/><Relationship Id="rId303" Type="http://schemas.openxmlformats.org/officeDocument/2006/relationships/hyperlink" Target="https://barttorvik.com/team.php?team=Boston+College&amp;year=2023" TargetMode="External"/><Relationship Id="rId42" Type="http://schemas.openxmlformats.org/officeDocument/2006/relationships/hyperlink" Target="https://barttorvik.com/team.php?team=Oklahoma+St.&amp;year=2023" TargetMode="External"/><Relationship Id="rId84" Type="http://schemas.openxmlformats.org/officeDocument/2006/relationships/hyperlink" Target="https://barttorvik.com/team.php?team=Utah&amp;year=2023" TargetMode="External"/><Relationship Id="rId138" Type="http://schemas.openxmlformats.org/officeDocument/2006/relationships/hyperlink" Target="https://barttorvik.com/team.php?team=Clemson&amp;year=2023" TargetMode="External"/><Relationship Id="rId345" Type="http://schemas.openxmlformats.org/officeDocument/2006/relationships/hyperlink" Target="https://barttorvik.com/team.php?team=Evansville&amp;year=2023" TargetMode="External"/><Relationship Id="rId387" Type="http://schemas.openxmlformats.org/officeDocument/2006/relationships/hyperlink" Target="https://barttorvik.com/team.php?team=The+Citadel&amp;year=2023" TargetMode="External"/><Relationship Id="rId191" Type="http://schemas.openxmlformats.org/officeDocument/2006/relationships/hyperlink" Target="https://barttorvik.com/team.php?team=Vermont&amp;year=2023" TargetMode="External"/><Relationship Id="rId205" Type="http://schemas.openxmlformats.org/officeDocument/2006/relationships/hyperlink" Target="https://barttorvik.com/team.php?team=Southern+Utah&amp;year=2023" TargetMode="External"/><Relationship Id="rId247" Type="http://schemas.openxmlformats.org/officeDocument/2006/relationships/hyperlink" Target="https://barttorvik.com/team.php?team=SIU+Edwardsville&amp;year=2023" TargetMode="External"/><Relationship Id="rId412" Type="http://schemas.openxmlformats.org/officeDocument/2006/relationships/hyperlink" Target="https://barttorvik.com/team.php?team=NJIT&amp;year=2023" TargetMode="External"/><Relationship Id="rId107" Type="http://schemas.openxmlformats.org/officeDocument/2006/relationships/hyperlink" Target="https://barttorvik.com/team.php?team=Northwestern&amp;year=2023" TargetMode="External"/><Relationship Id="rId289" Type="http://schemas.openxmlformats.org/officeDocument/2006/relationships/hyperlink" Target="https://barttorvik.com/team.php?team=East+Carolina&amp;year=2023" TargetMode="External"/><Relationship Id="rId11" Type="http://schemas.openxmlformats.org/officeDocument/2006/relationships/hyperlink" Target="https://barttorvik.com/team.php?team=Purdue&amp;year=2023" TargetMode="External"/><Relationship Id="rId53" Type="http://schemas.openxmlformats.org/officeDocument/2006/relationships/hyperlink" Target="https://barttorvik.com/team.php?team=Illinois&amp;year=2023" TargetMode="External"/><Relationship Id="rId149" Type="http://schemas.openxmlformats.org/officeDocument/2006/relationships/hyperlink" Target="https://barttorvik.com/team.php?team=Santa+Clara&amp;year=2023" TargetMode="External"/><Relationship Id="rId314" Type="http://schemas.openxmlformats.org/officeDocument/2006/relationships/hyperlink" Target="https://barttorvik.com/team.php?team=Bucknell&amp;year=2023" TargetMode="External"/><Relationship Id="rId356" Type="http://schemas.openxmlformats.org/officeDocument/2006/relationships/hyperlink" Target="https://barttorvik.com/team.php?team=Robert+Morris&amp;year=2023" TargetMode="External"/><Relationship Id="rId398" Type="http://schemas.openxmlformats.org/officeDocument/2006/relationships/hyperlink" Target="https://barttorvik.com/team.php?team=Alabama+A%26M&amp;year=2023" TargetMode="External"/><Relationship Id="rId95" Type="http://schemas.openxmlformats.org/officeDocument/2006/relationships/hyperlink" Target="https://barttorvik.com/team.php?team=Southern+Miss&amp;year=2023" TargetMode="External"/><Relationship Id="rId160" Type="http://schemas.openxmlformats.org/officeDocument/2006/relationships/hyperlink" Target="https://barttorvik.com/team.php?team=Portland&amp;year=2023" TargetMode="External"/><Relationship Id="rId216" Type="http://schemas.openxmlformats.org/officeDocument/2006/relationships/hyperlink" Target="https://barttorvik.com/team.php?team=Harvard&amp;year=2023" TargetMode="External"/><Relationship Id="rId423" Type="http://schemas.openxmlformats.org/officeDocument/2006/relationships/hyperlink" Target="https://barttorvik.com/team.php?team=Eastern+Illinois&amp;year=2023" TargetMode="External"/><Relationship Id="rId258" Type="http://schemas.openxmlformats.org/officeDocument/2006/relationships/hyperlink" Target="https://barttorvik.com/team.php?team=Navy&amp;year=2023" TargetMode="External"/><Relationship Id="rId22" Type="http://schemas.openxmlformats.org/officeDocument/2006/relationships/hyperlink" Target="https://barttorvik.com/team.php?team=Memphis&amp;year=2023" TargetMode="External"/><Relationship Id="rId64" Type="http://schemas.openxmlformats.org/officeDocument/2006/relationships/hyperlink" Target="https://barttorvik.com/team.php?team=Xavier&amp;year=2023" TargetMode="External"/><Relationship Id="rId118" Type="http://schemas.openxmlformats.org/officeDocument/2006/relationships/hyperlink" Target="https://barttorvik.com/team.php?team=Liberty&amp;year=2023" TargetMode="External"/><Relationship Id="rId325" Type="http://schemas.openxmlformats.org/officeDocument/2006/relationships/hyperlink" Target="https://barttorvik.com/trank.php?&amp;begin=20221101&amp;end=20230306&amp;conlimit=All&amp;year=2023&amp;top=0&amp;venue=All&amp;type=N&amp;mingames=0&amp;quad=5&amp;rpi=" TargetMode="External"/><Relationship Id="rId367" Type="http://schemas.openxmlformats.org/officeDocument/2006/relationships/hyperlink" Target="https://barttorvik.com/team.php?team=UMKC&amp;year=2023" TargetMode="External"/><Relationship Id="rId171" Type="http://schemas.openxmlformats.org/officeDocument/2006/relationships/hyperlink" Target="https://barttorvik.com/team.php?team=Richmond&amp;year=2023" TargetMode="External"/><Relationship Id="rId227" Type="http://schemas.openxmlformats.org/officeDocument/2006/relationships/hyperlink" Target="https://barttorvik.com/team.php?team=Furman&amp;year=2023" TargetMode="External"/><Relationship Id="rId269" Type="http://schemas.openxmlformats.org/officeDocument/2006/relationships/hyperlink" Target="https://barttorvik.com/trank.php?&amp;begin=20221101&amp;end=20230306&amp;conlimit=All&amp;year=2023&amp;top=0&amp;venue=All&amp;type=N&amp;mingames=0&amp;quad=5&amp;rpi=" TargetMode="External"/><Relationship Id="rId434" Type="http://schemas.openxmlformats.org/officeDocument/2006/relationships/hyperlink" Target="https://barttorvik.com/team.php?team=Merrimack&amp;year=2023" TargetMode="External"/><Relationship Id="rId33" Type="http://schemas.openxmlformats.org/officeDocument/2006/relationships/hyperlink" Target="https://barttorvik.com/team.php?team=Alabama&amp;year=2023" TargetMode="External"/><Relationship Id="rId129" Type="http://schemas.openxmlformats.org/officeDocument/2006/relationships/hyperlink" Target="https://barttorvik.com/team.php?team=North+Texas&amp;year=2023" TargetMode="External"/><Relationship Id="rId280" Type="http://schemas.openxmlformats.org/officeDocument/2006/relationships/hyperlink" Target="https://barttorvik.com/team.php?team=Cal+St.+Fullerton&amp;year=2023" TargetMode="External"/><Relationship Id="rId336" Type="http://schemas.openxmlformats.org/officeDocument/2006/relationships/hyperlink" Target="https://barttorvik.com/team.php?team=Norfolk+St.&amp;year=2023" TargetMode="External"/></Relationships>
</file>

<file path=xl/worksheets/_rels/sheet8.xml.rels><?xml version="1.0" encoding="UTF-8" standalone="yes"?>
<Relationships xmlns="http://schemas.openxmlformats.org/package/2006/relationships"><Relationship Id="rId117" Type="http://schemas.openxmlformats.org/officeDocument/2006/relationships/hyperlink" Target="https://barttorvik.com/team.php?team=Liberty&amp;year=2023" TargetMode="External"/><Relationship Id="rId671" Type="http://schemas.openxmlformats.org/officeDocument/2006/relationships/hyperlink" Target="https://barttorvik.com/team.php?team=Missouri+St.&amp;year=2023" TargetMode="External"/><Relationship Id="rId769" Type="http://schemas.openxmlformats.org/officeDocument/2006/relationships/hyperlink" Target="https://barttorvik.com/team.php?team=Jacksonville&amp;year=2023" TargetMode="External"/><Relationship Id="rId21" Type="http://schemas.openxmlformats.org/officeDocument/2006/relationships/hyperlink" Target="https://barttorvik.com/team.php?team=Memphis&amp;year=2023" TargetMode="External"/><Relationship Id="rId324" Type="http://schemas.openxmlformats.org/officeDocument/2006/relationships/hyperlink" Target="https://barttorvik.com/team.php?team=Detroit&amp;year=2023" TargetMode="External"/><Relationship Id="rId531" Type="http://schemas.openxmlformats.org/officeDocument/2006/relationships/hyperlink" Target="https://barttorvik.com/team.php?team=Michigan&amp;year=2023" TargetMode="External"/><Relationship Id="rId629" Type="http://schemas.openxmlformats.org/officeDocument/2006/relationships/hyperlink" Target="https://barttorvik.com/team.php?team=Richmond&amp;year=2023" TargetMode="External"/><Relationship Id="rId170" Type="http://schemas.openxmlformats.org/officeDocument/2006/relationships/hyperlink" Target="https://barttorvik.com/team.php?team=Grand+Canyon&amp;year=2023" TargetMode="External"/><Relationship Id="rId836" Type="http://schemas.openxmlformats.org/officeDocument/2006/relationships/hyperlink" Target="https://barttorvik.com/team.php?team=North+Carolina+A%26T&amp;year=2023" TargetMode="External"/><Relationship Id="rId268" Type="http://schemas.openxmlformats.org/officeDocument/2006/relationships/hyperlink" Target="https://barttorvik.com/team.php?team=Eastern+Kentucky&amp;year=2023" TargetMode="External"/><Relationship Id="rId475" Type="http://schemas.openxmlformats.org/officeDocument/2006/relationships/hyperlink" Target="https://barttorvik.com/team.php?team=Baylor&amp;year=2023" TargetMode="External"/><Relationship Id="rId682" Type="http://schemas.openxmlformats.org/officeDocument/2006/relationships/hyperlink" Target="https://barttorvik.com/team.php?team=Buffalo&amp;year=2023" TargetMode="External"/><Relationship Id="rId32" Type="http://schemas.openxmlformats.org/officeDocument/2006/relationships/hyperlink" Target="https://barttorvik.com/team.php?team=Miami+FL&amp;year=2023" TargetMode="External"/><Relationship Id="rId128" Type="http://schemas.openxmlformats.org/officeDocument/2006/relationships/hyperlink" Target="https://barttorvik.com/team.php?team=Iona&amp;year=2023" TargetMode="External"/><Relationship Id="rId335" Type="http://schemas.openxmlformats.org/officeDocument/2006/relationships/hyperlink" Target="https://barttorvik.com/team.php?team=Sacramento+St.&amp;year=2023" TargetMode="External"/><Relationship Id="rId542" Type="http://schemas.openxmlformats.org/officeDocument/2006/relationships/hyperlink" Target="https://barttorvik.com/team.php?team=Drake&amp;year=2023" TargetMode="External"/><Relationship Id="rId181" Type="http://schemas.openxmlformats.org/officeDocument/2006/relationships/hyperlink" Target="https://barttorvik.com/team.php?team=Kennesaw+St.&amp;year=2023" TargetMode="External"/><Relationship Id="rId402" Type="http://schemas.openxmlformats.org/officeDocument/2006/relationships/hyperlink" Target="https://barttorvik.com/team.php?team=Central+Michigan&amp;year=2023" TargetMode="External"/><Relationship Id="rId847" Type="http://schemas.openxmlformats.org/officeDocument/2006/relationships/hyperlink" Target="https://barttorvik.com/team.php?team=Texas+Southern&amp;year=2023" TargetMode="External"/><Relationship Id="rId279" Type="http://schemas.openxmlformats.org/officeDocument/2006/relationships/hyperlink" Target="https://barttorvik.com/team.php?team=Mercer&amp;year=2023" TargetMode="External"/><Relationship Id="rId486" Type="http://schemas.openxmlformats.org/officeDocument/2006/relationships/hyperlink" Target="https://barttorvik.com/team.php?team=Kansas&amp;year=2023" TargetMode="External"/><Relationship Id="rId693" Type="http://schemas.openxmlformats.org/officeDocument/2006/relationships/hyperlink" Target="https://barttorvik.com/team.php?team=Norfolk+St.&amp;year=2023" TargetMode="External"/><Relationship Id="rId707" Type="http://schemas.openxmlformats.org/officeDocument/2006/relationships/hyperlink" Target="https://barttorvik.com/team.php?team=Davidson&amp;year=2023" TargetMode="External"/><Relationship Id="rId43" Type="http://schemas.openxmlformats.org/officeDocument/2006/relationships/hyperlink" Target="https://barttorvik.com/team.php?team=Texas+A%26M&amp;year=2023" TargetMode="External"/><Relationship Id="rId139" Type="http://schemas.openxmlformats.org/officeDocument/2006/relationships/hyperlink" Target="https://barttorvik.com/team.php?team=Washington+St.&amp;year=2023" TargetMode="External"/><Relationship Id="rId346" Type="http://schemas.openxmlformats.org/officeDocument/2006/relationships/hyperlink" Target="https://barttorvik.com/team.php?team=Idaho+St.&amp;year=2023" TargetMode="External"/><Relationship Id="rId553" Type="http://schemas.openxmlformats.org/officeDocument/2006/relationships/hyperlink" Target="https://barttorvik.com/team.php?team=Florida&amp;year=2023" TargetMode="External"/><Relationship Id="rId760" Type="http://schemas.openxmlformats.org/officeDocument/2006/relationships/hyperlink" Target="https://barttorvik.com/team.php?team=Tennessee+St.&amp;year=2023" TargetMode="External"/><Relationship Id="rId192" Type="http://schemas.openxmlformats.org/officeDocument/2006/relationships/hyperlink" Target="https://barttorvik.com/team.php?team=Charlotte&amp;year=2023" TargetMode="External"/><Relationship Id="rId206" Type="http://schemas.openxmlformats.org/officeDocument/2006/relationships/hyperlink" Target="https://barttorvik.com/team.php?team=Stephen+F.+Austin&amp;year=2023" TargetMode="External"/><Relationship Id="rId413" Type="http://schemas.openxmlformats.org/officeDocument/2006/relationships/hyperlink" Target="https://barttorvik.com/team.php?team=St.+Francis+PA&amp;year=2023" TargetMode="External"/><Relationship Id="rId858" Type="http://schemas.openxmlformats.org/officeDocument/2006/relationships/hyperlink" Target="https://barttorvik.com/team.php?team=Eastern+Michigan&amp;year=2023" TargetMode="External"/><Relationship Id="rId497" Type="http://schemas.openxmlformats.org/officeDocument/2006/relationships/hyperlink" Target="https://barttorvik.com/team.php?team=Rutgers&amp;year=2023" TargetMode="External"/><Relationship Id="rId620" Type="http://schemas.openxmlformats.org/officeDocument/2006/relationships/hyperlink" Target="https://barttorvik.com/team.php?team=Troy&amp;year=2023" TargetMode="External"/><Relationship Id="rId718" Type="http://schemas.openxmlformats.org/officeDocument/2006/relationships/hyperlink" Target="https://barttorvik.com/team.php?team=UT+Arlington&amp;year=2023" TargetMode="External"/><Relationship Id="rId357" Type="http://schemas.openxmlformats.org/officeDocument/2006/relationships/hyperlink" Target="https://barttorvik.com/team.php?team=UT+Rio+Grande+Valley&amp;year=2023" TargetMode="External"/><Relationship Id="rId54" Type="http://schemas.openxmlformats.org/officeDocument/2006/relationships/hyperlink" Target="https://barttorvik.com/team.php?team=Florida+Atlantic&amp;year=2023" TargetMode="External"/><Relationship Id="rId217" Type="http://schemas.openxmlformats.org/officeDocument/2006/relationships/hyperlink" Target="https://barttorvik.com/team.php?team=Belmont&amp;year=2023" TargetMode="External"/><Relationship Id="rId564" Type="http://schemas.openxmlformats.org/officeDocument/2006/relationships/hyperlink" Target="https://barttorvik.com/team.php?team=Mississippi+St.&amp;year=2023" TargetMode="External"/><Relationship Id="rId771" Type="http://schemas.openxmlformats.org/officeDocument/2006/relationships/hyperlink" Target="https://barttorvik.com/trank.php?&amp;begin=20221101&amp;end=20230313&amp;conlimit=All&amp;year=2023&amp;top=0&amp;venue=H&amp;type=All&amp;mingames=0&amp;quad=5&amp;rpi=" TargetMode="External"/><Relationship Id="rId869" Type="http://schemas.openxmlformats.org/officeDocument/2006/relationships/hyperlink" Target="https://barttorvik.com/team.php?team=St.+Francis+NY&amp;year=2023" TargetMode="External"/><Relationship Id="rId424" Type="http://schemas.openxmlformats.org/officeDocument/2006/relationships/hyperlink" Target="https://barttorvik.com/team.php?team=Georgia+St.&amp;year=2023" TargetMode="External"/><Relationship Id="rId631" Type="http://schemas.openxmlformats.org/officeDocument/2006/relationships/hyperlink" Target="https://barttorvik.com/team.php?team=Wichita+St.&amp;year=2023" TargetMode="External"/><Relationship Id="rId729" Type="http://schemas.openxmlformats.org/officeDocument/2006/relationships/hyperlink" Target="https://barttorvik.com/team.php?team=Bryant&amp;year=2023" TargetMode="External"/><Relationship Id="rId270" Type="http://schemas.openxmlformats.org/officeDocument/2006/relationships/hyperlink" Target="https://barttorvik.com/team.php?team=Florida+St.&amp;year=2023" TargetMode="External"/><Relationship Id="rId65" Type="http://schemas.openxmlformats.org/officeDocument/2006/relationships/hyperlink" Target="https://barttorvik.com/team.php?team=North+Carolina+St.&amp;year=2023" TargetMode="External"/><Relationship Id="rId130" Type="http://schemas.openxmlformats.org/officeDocument/2006/relationships/hyperlink" Target="https://barttorvik.com/team.php?team=College+of+Charleston&amp;year=2023" TargetMode="External"/><Relationship Id="rId368" Type="http://schemas.openxmlformats.org/officeDocument/2006/relationships/hyperlink" Target="https://barttorvik.com/team.php?team=Illinois+Chicago&amp;year=2023" TargetMode="External"/><Relationship Id="rId575" Type="http://schemas.openxmlformats.org/officeDocument/2006/relationships/hyperlink" Target="https://barttorvik.com/team.php?team=Tarleton+St.&amp;year=2023" TargetMode="External"/><Relationship Id="rId782" Type="http://schemas.openxmlformats.org/officeDocument/2006/relationships/hyperlink" Target="https://barttorvik.com/team.php?team=Niagara&amp;year=2023" TargetMode="External"/><Relationship Id="rId228" Type="http://schemas.openxmlformats.org/officeDocument/2006/relationships/hyperlink" Target="https://barttorvik.com/team.php?team=Youngstown+St.&amp;year=2023" TargetMode="External"/><Relationship Id="rId435" Type="http://schemas.openxmlformats.org/officeDocument/2006/relationships/hyperlink" Target="https://barttorvik.com/team.php?team=Hampton&amp;year=2023" TargetMode="External"/><Relationship Id="rId642" Type="http://schemas.openxmlformats.org/officeDocument/2006/relationships/hyperlink" Target="https://barttorvik.com/team.php?team=Penn&amp;year=2023" TargetMode="External"/><Relationship Id="rId281" Type="http://schemas.openxmlformats.org/officeDocument/2006/relationships/hyperlink" Target="https://barttorvik.com/team.php?team=Bryant&amp;year=2023" TargetMode="External"/><Relationship Id="rId502" Type="http://schemas.openxmlformats.org/officeDocument/2006/relationships/hyperlink" Target="https://barttorvik.com/team.php?team=TCU&amp;year=2023" TargetMode="External"/><Relationship Id="rId76" Type="http://schemas.openxmlformats.org/officeDocument/2006/relationships/hyperlink" Target="https://barttorvik.com/team.php?team=Illinois&amp;year=2023" TargetMode="External"/><Relationship Id="rId141" Type="http://schemas.openxmlformats.org/officeDocument/2006/relationships/hyperlink" Target="https://barttorvik.com/team.php?team=BYU&amp;year=2023" TargetMode="External"/><Relationship Id="rId379" Type="http://schemas.openxmlformats.org/officeDocument/2006/relationships/hyperlink" Target="https://barttorvik.com/team.php?team=Denver&amp;year=2023" TargetMode="External"/><Relationship Id="rId586" Type="http://schemas.openxmlformats.org/officeDocument/2006/relationships/hyperlink" Target="https://barttorvik.com/team.php?team=Miami+FL&amp;year=2023" TargetMode="External"/><Relationship Id="rId793" Type="http://schemas.openxmlformats.org/officeDocument/2006/relationships/hyperlink" Target="https://barttorvik.com/team.php?team=California&amp;year=2023" TargetMode="External"/><Relationship Id="rId807" Type="http://schemas.openxmlformats.org/officeDocument/2006/relationships/hyperlink" Target="https://barttorvik.com/team.php?team=Bowling+Green&amp;year=2023" TargetMode="External"/><Relationship Id="rId7" Type="http://schemas.openxmlformats.org/officeDocument/2006/relationships/hyperlink" Target="https://barttorvik.com/team.php?team=UCLA&amp;year=2023" TargetMode="External"/><Relationship Id="rId239" Type="http://schemas.openxmlformats.org/officeDocument/2006/relationships/hyperlink" Target="https://barttorvik.com/team.php?team=Troy&amp;year=2023" TargetMode="External"/><Relationship Id="rId446" Type="http://schemas.openxmlformats.org/officeDocument/2006/relationships/hyperlink" Target="https://barttorvik.com/team.php?team=Hartford&amp;year=2023" TargetMode="External"/><Relationship Id="rId653" Type="http://schemas.openxmlformats.org/officeDocument/2006/relationships/hyperlink" Target="https://barttorvik.com/team.php?team=Princeton&amp;year=2023" TargetMode="External"/><Relationship Id="rId292" Type="http://schemas.openxmlformats.org/officeDocument/2006/relationships/hyperlink" Target="https://barttorvik.com/team.php?team=Oregon+St.&amp;year=2023" TargetMode="External"/><Relationship Id="rId306" Type="http://schemas.openxmlformats.org/officeDocument/2006/relationships/hyperlink" Target="https://barttorvik.com/team.php?team=Mount+St.+Mary%27s&amp;year=2023" TargetMode="External"/><Relationship Id="rId860" Type="http://schemas.openxmlformats.org/officeDocument/2006/relationships/hyperlink" Target="https://barttorvik.com/team.php?team=The+Citadel&amp;year=2023" TargetMode="External"/><Relationship Id="rId87" Type="http://schemas.openxmlformats.org/officeDocument/2006/relationships/hyperlink" Target="https://barttorvik.com/team.php?team=Wisconsin&amp;year=2023" TargetMode="External"/><Relationship Id="rId513" Type="http://schemas.openxmlformats.org/officeDocument/2006/relationships/hyperlink" Target="https://barttorvik.com/team.php?team=Clemson&amp;year=2023" TargetMode="External"/><Relationship Id="rId597" Type="http://schemas.openxmlformats.org/officeDocument/2006/relationships/hyperlink" Target="https://barttorvik.com/team.php?team=St.+John%27s&amp;year=2023" TargetMode="External"/><Relationship Id="rId720" Type="http://schemas.openxmlformats.org/officeDocument/2006/relationships/hyperlink" Target="https://barttorvik.com/team.php?team=Delaware&amp;year=2023" TargetMode="External"/><Relationship Id="rId818" Type="http://schemas.openxmlformats.org/officeDocument/2006/relationships/hyperlink" Target="https://barttorvik.com/team.php?team=NJIT&amp;year=2023" TargetMode="External"/><Relationship Id="rId152" Type="http://schemas.openxmlformats.org/officeDocument/2006/relationships/hyperlink" Target="https://barttorvik.com/team.php?team=Virginia+Tech&amp;year=2023" TargetMode="External"/><Relationship Id="rId194" Type="http://schemas.openxmlformats.org/officeDocument/2006/relationships/hyperlink" Target="https://barttorvik.com/team.php?team=Penn&amp;year=2023" TargetMode="External"/><Relationship Id="rId208" Type="http://schemas.openxmlformats.org/officeDocument/2006/relationships/hyperlink" Target="https://barttorvik.com/team.php?team=Utah+Tech&amp;year=2023" TargetMode="External"/><Relationship Id="rId415" Type="http://schemas.openxmlformats.org/officeDocument/2006/relationships/hyperlink" Target="https://barttorvik.com/team.php?team=Cal+St.+Northridge&amp;year=2023" TargetMode="External"/><Relationship Id="rId457" Type="http://schemas.openxmlformats.org/officeDocument/2006/relationships/hyperlink" Target="https://barttorvik.com/team.php?team=UCLA&amp;year=2023" TargetMode="External"/><Relationship Id="rId622" Type="http://schemas.openxmlformats.org/officeDocument/2006/relationships/hyperlink" Target="https://barttorvik.com/team.php?team=Eastern+Kentucky&amp;year=2023" TargetMode="External"/><Relationship Id="rId261" Type="http://schemas.openxmlformats.org/officeDocument/2006/relationships/hyperlink" Target="https://barttorvik.com/team.php?team=Western+Kentucky&amp;year=2023" TargetMode="External"/><Relationship Id="rId499" Type="http://schemas.openxmlformats.org/officeDocument/2006/relationships/hyperlink" Target="https://barttorvik.com/team.php?team=Xavier&amp;year=2023" TargetMode="External"/><Relationship Id="rId664" Type="http://schemas.openxmlformats.org/officeDocument/2006/relationships/hyperlink" Target="https://barttorvik.com/team.php?team=Cornell&amp;year=2023" TargetMode="External"/><Relationship Id="rId871" Type="http://schemas.openxmlformats.org/officeDocument/2006/relationships/hyperlink" Target="https://barttorvik.com/team.php?team=Holy+Cross&amp;year=2023" TargetMode="External"/><Relationship Id="rId14" Type="http://schemas.openxmlformats.org/officeDocument/2006/relationships/hyperlink" Target="https://barttorvik.com/team.php?team=Alabama&amp;year=2023" TargetMode="External"/><Relationship Id="rId56" Type="http://schemas.openxmlformats.org/officeDocument/2006/relationships/hyperlink" Target="https://barttorvik.com/team.php?team=Providence&amp;year=2023" TargetMode="External"/><Relationship Id="rId317" Type="http://schemas.openxmlformats.org/officeDocument/2006/relationships/hyperlink" Target="https://barttorvik.com/team.php?team=St.+Thomas&amp;year=2023" TargetMode="External"/><Relationship Id="rId359" Type="http://schemas.openxmlformats.org/officeDocument/2006/relationships/hyperlink" Target="https://barttorvik.com/team.php?team=Jackson+St.&amp;year=2023" TargetMode="External"/><Relationship Id="rId524" Type="http://schemas.openxmlformats.org/officeDocument/2006/relationships/hyperlink" Target="https://barttorvik.com/team.php?team=Memphis&amp;year=2023" TargetMode="External"/><Relationship Id="rId566" Type="http://schemas.openxmlformats.org/officeDocument/2006/relationships/hyperlink" Target="https://barttorvik.com/team.php?team=Oral+Roberts&amp;year=2023" TargetMode="External"/><Relationship Id="rId731" Type="http://schemas.openxmlformats.org/officeDocument/2006/relationships/hyperlink" Target="https://barttorvik.com/team.php?team=Radford&amp;year=2023" TargetMode="External"/><Relationship Id="rId773" Type="http://schemas.openxmlformats.org/officeDocument/2006/relationships/hyperlink" Target="https://barttorvik.com/team.php?team=Tennessee+Tech&amp;year=2023" TargetMode="External"/><Relationship Id="rId98" Type="http://schemas.openxmlformats.org/officeDocument/2006/relationships/hyperlink" Target="https://barttorvik.com/team.php?team=Iowa&amp;year=2023" TargetMode="External"/><Relationship Id="rId121" Type="http://schemas.openxmlformats.org/officeDocument/2006/relationships/hyperlink" Target="https://barttorvik.com/team.php?team=St.+John%27s&amp;year=2023" TargetMode="External"/><Relationship Id="rId163" Type="http://schemas.openxmlformats.org/officeDocument/2006/relationships/hyperlink" Target="https://barttorvik.com/team.php?team=San+Francisco&amp;year=2023" TargetMode="External"/><Relationship Id="rId219" Type="http://schemas.openxmlformats.org/officeDocument/2006/relationships/hyperlink" Target="https://barttorvik.com/trank.php?&amp;begin=20221101&amp;end=20230313&amp;conlimit=All&amp;year=2023&amp;top=0&amp;venue=A-N&amp;type=All&amp;mingames=0&amp;quad=5&amp;rpi=" TargetMode="External"/><Relationship Id="rId370" Type="http://schemas.openxmlformats.org/officeDocument/2006/relationships/hyperlink" Target="https://barttorvik.com/team.php?team=Northeastern&amp;year=2023" TargetMode="External"/><Relationship Id="rId426" Type="http://schemas.openxmlformats.org/officeDocument/2006/relationships/hyperlink" Target="https://barttorvik.com/team.php?team=South+Carolina+St.&amp;year=2023" TargetMode="External"/><Relationship Id="rId633" Type="http://schemas.openxmlformats.org/officeDocument/2006/relationships/hyperlink" Target="https://barttorvik.com/team.php?team=St.+Bonaventure&amp;year=2023" TargetMode="External"/><Relationship Id="rId829" Type="http://schemas.openxmlformats.org/officeDocument/2006/relationships/hyperlink" Target="https://barttorvik.com/team.php?team=Austin+Peay&amp;year=2023" TargetMode="External"/><Relationship Id="rId230" Type="http://schemas.openxmlformats.org/officeDocument/2006/relationships/hyperlink" Target="https://barttorvik.com/team.php?team=SMU&amp;year=2023" TargetMode="External"/><Relationship Id="rId468" Type="http://schemas.openxmlformats.org/officeDocument/2006/relationships/hyperlink" Target="https://barttorvik.com/team.php?team=Texas&amp;year=2023" TargetMode="External"/><Relationship Id="rId675" Type="http://schemas.openxmlformats.org/officeDocument/2006/relationships/hyperlink" Target="https://barttorvik.com/team.php?team=Louisiana+Tech&amp;year=2023" TargetMode="External"/><Relationship Id="rId840" Type="http://schemas.openxmlformats.org/officeDocument/2006/relationships/hyperlink" Target="https://barttorvik.com/team.php?team=Lindenwood&amp;year=2023" TargetMode="External"/><Relationship Id="rId882" Type="http://schemas.openxmlformats.org/officeDocument/2006/relationships/hyperlink" Target="https://barttorvik.com/team.php?team=Delaware+St.&amp;year=2023" TargetMode="External"/><Relationship Id="rId25" Type="http://schemas.openxmlformats.org/officeDocument/2006/relationships/hyperlink" Target="https://barttorvik.com/team.php?team=Tennessee&amp;year=2023" TargetMode="External"/><Relationship Id="rId67" Type="http://schemas.openxmlformats.org/officeDocument/2006/relationships/hyperlink" Target="https://barttorvik.com/team.php?team=Kentucky&amp;year=2023" TargetMode="External"/><Relationship Id="rId272" Type="http://schemas.openxmlformats.org/officeDocument/2006/relationships/hyperlink" Target="https://barttorvik.com/team.php?team=George+Washington&amp;year=2023" TargetMode="External"/><Relationship Id="rId328" Type="http://schemas.openxmlformats.org/officeDocument/2006/relationships/hyperlink" Target="https://barttorvik.com/team.php?team=Jacksonville+St.&amp;year=2023" TargetMode="External"/><Relationship Id="rId535" Type="http://schemas.openxmlformats.org/officeDocument/2006/relationships/hyperlink" Target="https://barttorvik.com/team.php?team=Oregon&amp;year=2023" TargetMode="External"/><Relationship Id="rId577" Type="http://schemas.openxmlformats.org/officeDocument/2006/relationships/hyperlink" Target="https://barttorvik.com/team.php?team=Texas+Tech&amp;year=2023" TargetMode="External"/><Relationship Id="rId700" Type="http://schemas.openxmlformats.org/officeDocument/2006/relationships/hyperlink" Target="https://barttorvik.com/team.php?team=FIU&amp;year=2023" TargetMode="External"/><Relationship Id="rId742" Type="http://schemas.openxmlformats.org/officeDocument/2006/relationships/hyperlink" Target="https://barttorvik.com/team.php?team=Rice&amp;year=2023" TargetMode="External"/><Relationship Id="rId132" Type="http://schemas.openxmlformats.org/officeDocument/2006/relationships/hyperlink" Target="https://barttorvik.com/team.php?team=Florida&amp;year=2023" TargetMode="External"/><Relationship Id="rId174" Type="http://schemas.openxmlformats.org/officeDocument/2006/relationships/hyperlink" Target="https://barttorvik.com/team.php?team=UC+Santa+Barbara&amp;year=2023" TargetMode="External"/><Relationship Id="rId381" Type="http://schemas.openxmlformats.org/officeDocument/2006/relationships/hyperlink" Target="https://barttorvik.com/team.php?team=Charleston+Southern&amp;year=2023" TargetMode="External"/><Relationship Id="rId602" Type="http://schemas.openxmlformats.org/officeDocument/2006/relationships/hyperlink" Target="https://barttorvik.com/team.php?team=Montana+St.&amp;year=2023" TargetMode="External"/><Relationship Id="rId784" Type="http://schemas.openxmlformats.org/officeDocument/2006/relationships/hyperlink" Target="https://barttorvik.com/team.php?team=Winthrop&amp;year=2023" TargetMode="External"/><Relationship Id="rId241" Type="http://schemas.openxmlformats.org/officeDocument/2006/relationships/hyperlink" Target="https://barttorvik.com/team.php?team=Longwood&amp;year=2023" TargetMode="External"/><Relationship Id="rId437" Type="http://schemas.openxmlformats.org/officeDocument/2006/relationships/hyperlink" Target="https://barttorvik.com/team.php?team=Presbyterian&amp;year=2023" TargetMode="External"/><Relationship Id="rId479" Type="http://schemas.openxmlformats.org/officeDocument/2006/relationships/hyperlink" Target="https://barttorvik.com/team.php?team=Washington+St.&amp;year=2023" TargetMode="External"/><Relationship Id="rId644" Type="http://schemas.openxmlformats.org/officeDocument/2006/relationships/hyperlink" Target="https://barttorvik.com/team.php?team=Cal+St.+Fullerton&amp;year=2023" TargetMode="External"/><Relationship Id="rId686" Type="http://schemas.openxmlformats.org/officeDocument/2006/relationships/hyperlink" Target="https://barttorvik.com/team.php?team=Saint+Joseph%27s&amp;year=2023" TargetMode="External"/><Relationship Id="rId851" Type="http://schemas.openxmlformats.org/officeDocument/2006/relationships/hyperlink" Target="https://barttorvik.com/team.php?team=Central+Arkansas&amp;year=2023" TargetMode="External"/><Relationship Id="rId36" Type="http://schemas.openxmlformats.org/officeDocument/2006/relationships/hyperlink" Target="https://barttorvik.com/team.php?team=Baylor&amp;year=2023" TargetMode="External"/><Relationship Id="rId283" Type="http://schemas.openxmlformats.org/officeDocument/2006/relationships/hyperlink" Target="https://barttorvik.com/team.php?team=Fort+Wayne&amp;year=2023" TargetMode="External"/><Relationship Id="rId339" Type="http://schemas.openxmlformats.org/officeDocument/2006/relationships/hyperlink" Target="https://barttorvik.com/team.php?team=Texas+Southern&amp;year=2023" TargetMode="External"/><Relationship Id="rId490" Type="http://schemas.openxmlformats.org/officeDocument/2006/relationships/hyperlink" Target="https://barttorvik.com/team.php?team=Indiana&amp;year=2023" TargetMode="External"/><Relationship Id="rId504" Type="http://schemas.openxmlformats.org/officeDocument/2006/relationships/hyperlink" Target="https://barttorvik.com/team.php?team=Auburn&amp;year=2023" TargetMode="External"/><Relationship Id="rId546" Type="http://schemas.openxmlformats.org/officeDocument/2006/relationships/hyperlink" Target="https://barttorvik.com/team.php?team=North+Carolina+St.&amp;year=2023" TargetMode="External"/><Relationship Id="rId711" Type="http://schemas.openxmlformats.org/officeDocument/2006/relationships/hyperlink" Target="https://barttorvik.com/team.php?team=Texas+A%26M+Corpus+Chris&amp;year=2023" TargetMode="External"/><Relationship Id="rId753" Type="http://schemas.openxmlformats.org/officeDocument/2006/relationships/hyperlink" Target="https://barttorvik.com/team.php?team=Northern+Arizona&amp;year=2023" TargetMode="External"/><Relationship Id="rId78" Type="http://schemas.openxmlformats.org/officeDocument/2006/relationships/hyperlink" Target="https://barttorvik.com/team.php?team=Boise+St.&amp;year=2023" TargetMode="External"/><Relationship Id="rId101" Type="http://schemas.openxmlformats.org/officeDocument/2006/relationships/hyperlink" Target="https://barttorvik.com/team.php?team=Arizona+St.&amp;year=2023" TargetMode="External"/><Relationship Id="rId143" Type="http://schemas.openxmlformats.org/officeDocument/2006/relationships/hyperlink" Target="https://barttorvik.com/team.php?team=Wake+Forest&amp;year=2023" TargetMode="External"/><Relationship Id="rId185" Type="http://schemas.openxmlformats.org/officeDocument/2006/relationships/hyperlink" Target="https://barttorvik.com/team.php?team=Nebraska&amp;year=2023" TargetMode="External"/><Relationship Id="rId350" Type="http://schemas.openxmlformats.org/officeDocument/2006/relationships/hyperlink" Target="https://barttorvik.com/team.php?team=Maryland+Eastern+Shore&amp;year=2023" TargetMode="External"/><Relationship Id="rId406" Type="http://schemas.openxmlformats.org/officeDocument/2006/relationships/hyperlink" Target="https://barttorvik.com/team.php?team=The+Citadel&amp;year=2023" TargetMode="External"/><Relationship Id="rId588" Type="http://schemas.openxmlformats.org/officeDocument/2006/relationships/hyperlink" Target="https://barttorvik.com/team.php?team=VCU&amp;year=2023" TargetMode="External"/><Relationship Id="rId795" Type="http://schemas.openxmlformats.org/officeDocument/2006/relationships/hyperlink" Target="https://barttorvik.com/team.php?team=Portland+St.&amp;year=2023" TargetMode="External"/><Relationship Id="rId809" Type="http://schemas.openxmlformats.org/officeDocument/2006/relationships/hyperlink" Target="https://barttorvik.com/team.php?team=Western+Carolina&amp;year=2023" TargetMode="External"/><Relationship Id="rId9" Type="http://schemas.openxmlformats.org/officeDocument/2006/relationships/hyperlink" Target="https://barttorvik.com/team.php?team=Purdue&amp;year=2023" TargetMode="External"/><Relationship Id="rId210" Type="http://schemas.openxmlformats.org/officeDocument/2006/relationships/hyperlink" Target="https://barttorvik.com/team.php?team=Portland&amp;year=2023" TargetMode="External"/><Relationship Id="rId392" Type="http://schemas.openxmlformats.org/officeDocument/2006/relationships/hyperlink" Target="https://barttorvik.com/team.php?team=Chicago+St.&amp;year=2023" TargetMode="External"/><Relationship Id="rId448" Type="http://schemas.openxmlformats.org/officeDocument/2006/relationships/hyperlink" Target="https://barttorvik.com/team.php?team=Tennessee&amp;year=2023" TargetMode="External"/><Relationship Id="rId613" Type="http://schemas.openxmlformats.org/officeDocument/2006/relationships/hyperlink" Target="https://barttorvik.com/team.php?team=Belmont&amp;year=2023" TargetMode="External"/><Relationship Id="rId655" Type="http://schemas.openxmlformats.org/officeDocument/2006/relationships/hyperlink" Target="https://barttorvik.com/team.php?team=Utah+Tech&amp;year=2023" TargetMode="External"/><Relationship Id="rId697" Type="http://schemas.openxmlformats.org/officeDocument/2006/relationships/hyperlink" Target="https://barttorvik.com/team.php?team=Detroit&amp;year=2023" TargetMode="External"/><Relationship Id="rId820" Type="http://schemas.openxmlformats.org/officeDocument/2006/relationships/hyperlink" Target="https://barttorvik.com/team.php?team=UC+San+Diego&amp;year=2023" TargetMode="External"/><Relationship Id="rId862" Type="http://schemas.openxmlformats.org/officeDocument/2006/relationships/hyperlink" Target="https://barttorvik.com/team.php?team=Stony+Brook&amp;year=2023" TargetMode="External"/><Relationship Id="rId252" Type="http://schemas.openxmlformats.org/officeDocument/2006/relationships/hyperlink" Target="https://barttorvik.com/team.php?team=Massachusetts&amp;year=2023" TargetMode="External"/><Relationship Id="rId294" Type="http://schemas.openxmlformats.org/officeDocument/2006/relationships/hyperlink" Target="https://barttorvik.com/team.php?team=North+Carolina+Central&amp;year=2023" TargetMode="External"/><Relationship Id="rId308" Type="http://schemas.openxmlformats.org/officeDocument/2006/relationships/hyperlink" Target="https://barttorvik.com/team.php?team=American&amp;year=2023" TargetMode="External"/><Relationship Id="rId515" Type="http://schemas.openxmlformats.org/officeDocument/2006/relationships/hyperlink" Target="https://barttorvik.com/team.php?team=Kentucky&amp;year=2023" TargetMode="External"/><Relationship Id="rId722" Type="http://schemas.openxmlformats.org/officeDocument/2006/relationships/hyperlink" Target="https://barttorvik.com/team.php?team=New+Mexico+St.&amp;year=2023" TargetMode="External"/><Relationship Id="rId47" Type="http://schemas.openxmlformats.org/officeDocument/2006/relationships/hyperlink" Target="https://barttorvik.com/team.php?team=Auburn&amp;year=2023" TargetMode="External"/><Relationship Id="rId89" Type="http://schemas.openxmlformats.org/officeDocument/2006/relationships/hyperlink" Target="https://barttorvik.com/team.php?team=Penn+St.&amp;year=2023" TargetMode="External"/><Relationship Id="rId112" Type="http://schemas.openxmlformats.org/officeDocument/2006/relationships/hyperlink" Target="https://barttorvik.com/team.php?team=Oklahoma&amp;year=2023" TargetMode="External"/><Relationship Id="rId154" Type="http://schemas.openxmlformats.org/officeDocument/2006/relationships/hyperlink" Target="https://barttorvik.com/team.php?team=Washington&amp;year=2023" TargetMode="External"/><Relationship Id="rId361" Type="http://schemas.openxmlformats.org/officeDocument/2006/relationships/hyperlink" Target="https://barttorvik.com/team.php?team=North+Florida&amp;year=2023" TargetMode="External"/><Relationship Id="rId557" Type="http://schemas.openxmlformats.org/officeDocument/2006/relationships/hyperlink" Target="https://barttorvik.com/team.php?team=Seton+Hall&amp;year=2023" TargetMode="External"/><Relationship Id="rId599" Type="http://schemas.openxmlformats.org/officeDocument/2006/relationships/hyperlink" Target="https://barttorvik.com/team.php?team=Pittsburgh&amp;year=2023" TargetMode="External"/><Relationship Id="rId764" Type="http://schemas.openxmlformats.org/officeDocument/2006/relationships/hyperlink" Target="https://barttorvik.com/team.php?team=UMBC&amp;year=2023" TargetMode="External"/><Relationship Id="rId196" Type="http://schemas.openxmlformats.org/officeDocument/2006/relationships/hyperlink" Target="https://barttorvik.com/team.php?team=Long+Beach+St.&amp;year=2023" TargetMode="External"/><Relationship Id="rId417" Type="http://schemas.openxmlformats.org/officeDocument/2006/relationships/hyperlink" Target="https://barttorvik.com/team.php?team=NJIT&amp;year=2023" TargetMode="External"/><Relationship Id="rId459" Type="http://schemas.openxmlformats.org/officeDocument/2006/relationships/hyperlink" Target="https://barttorvik.com/team.php?team=Creighton&amp;year=2023" TargetMode="External"/><Relationship Id="rId624" Type="http://schemas.openxmlformats.org/officeDocument/2006/relationships/hyperlink" Target="https://barttorvik.com/team.php?team=Cal+Baptist&amp;year=2023" TargetMode="External"/><Relationship Id="rId666" Type="http://schemas.openxmlformats.org/officeDocument/2006/relationships/hyperlink" Target="https://barttorvik.com/team.php?team=Georgia+Tech&amp;year=2023" TargetMode="External"/><Relationship Id="rId831" Type="http://schemas.openxmlformats.org/officeDocument/2006/relationships/hyperlink" Target="https://barttorvik.com/team.php?team=Arkansas+St.&amp;year=2023" TargetMode="External"/><Relationship Id="rId873" Type="http://schemas.openxmlformats.org/officeDocument/2006/relationships/hyperlink" Target="https://barttorvik.com/team.php?team=Manhattan&amp;year=2023" TargetMode="External"/><Relationship Id="rId16" Type="http://schemas.openxmlformats.org/officeDocument/2006/relationships/hyperlink" Target="https://barttorvik.com/team.php?team=Arizona&amp;year=2023" TargetMode="External"/><Relationship Id="rId221" Type="http://schemas.openxmlformats.org/officeDocument/2006/relationships/hyperlink" Target="https://barttorvik.com/team.php?team=UNC+Wilmington&amp;year=2023" TargetMode="External"/><Relationship Id="rId263" Type="http://schemas.openxmlformats.org/officeDocument/2006/relationships/hyperlink" Target="https://barttorvik.com/team.php?team=Lipscomb&amp;year=2023" TargetMode="External"/><Relationship Id="rId319" Type="http://schemas.openxmlformats.org/officeDocument/2006/relationships/hyperlink" Target="https://barttorvik.com/team.php?team=Winthrop&amp;year=2023" TargetMode="External"/><Relationship Id="rId470" Type="http://schemas.openxmlformats.org/officeDocument/2006/relationships/hyperlink" Target="https://barttorvik.com/team.php?team=Gonzaga&amp;year=2023" TargetMode="External"/><Relationship Id="rId526" Type="http://schemas.openxmlformats.org/officeDocument/2006/relationships/hyperlink" Target="https://barttorvik.com/team.php?team=Utah&amp;year=2023" TargetMode="External"/><Relationship Id="rId58" Type="http://schemas.openxmlformats.org/officeDocument/2006/relationships/hyperlink" Target="https://barttorvik.com/team.php?team=Ohio+St.&amp;year=2023" TargetMode="External"/><Relationship Id="rId123" Type="http://schemas.openxmlformats.org/officeDocument/2006/relationships/hyperlink" Target="https://barttorvik.com/team.php?team=Drake&amp;year=2023" TargetMode="External"/><Relationship Id="rId330" Type="http://schemas.openxmlformats.org/officeDocument/2006/relationships/hyperlink" Target="https://barttorvik.com/team.php?team=Wofford&amp;year=2023" TargetMode="External"/><Relationship Id="rId568" Type="http://schemas.openxmlformats.org/officeDocument/2006/relationships/hyperlink" Target="https://barttorvik.com/team.php?team=Providence&amp;year=2023" TargetMode="External"/><Relationship Id="rId733" Type="http://schemas.openxmlformats.org/officeDocument/2006/relationships/hyperlink" Target="https://barttorvik.com/team.php?team=Boston+College&amp;year=2023" TargetMode="External"/><Relationship Id="rId775" Type="http://schemas.openxmlformats.org/officeDocument/2006/relationships/hyperlink" Target="https://barttorvik.com/team.php?team=Robert+Morris&amp;year=2023" TargetMode="External"/><Relationship Id="rId165" Type="http://schemas.openxmlformats.org/officeDocument/2006/relationships/hyperlink" Target="https://barttorvik.com/team.php?team=James+Madison&amp;year=2023" TargetMode="External"/><Relationship Id="rId372" Type="http://schemas.openxmlformats.org/officeDocument/2006/relationships/hyperlink" Target="https://barttorvik.com/team.php?team=Fairleigh+Dickinson&amp;year=2023" TargetMode="External"/><Relationship Id="rId428" Type="http://schemas.openxmlformats.org/officeDocument/2006/relationships/hyperlink" Target="https://barttorvik.com/team.php?team=Evansville&amp;year=2023" TargetMode="External"/><Relationship Id="rId635" Type="http://schemas.openxmlformats.org/officeDocument/2006/relationships/hyperlink" Target="https://barttorvik.com/team.php?team=Grand+Canyon&amp;year=2023" TargetMode="External"/><Relationship Id="rId677" Type="http://schemas.openxmlformats.org/officeDocument/2006/relationships/hyperlink" Target="https://barttorvik.com/team.php?team=Hawaii&amp;year=2023" TargetMode="External"/><Relationship Id="rId800" Type="http://schemas.openxmlformats.org/officeDocument/2006/relationships/hyperlink" Target="https://barttorvik.com/team.php?team=Canisius&amp;year=2023" TargetMode="External"/><Relationship Id="rId842" Type="http://schemas.openxmlformats.org/officeDocument/2006/relationships/hyperlink" Target="https://barttorvik.com/team.php?team=South+Carolina+St.&amp;year=2023" TargetMode="External"/><Relationship Id="rId232" Type="http://schemas.openxmlformats.org/officeDocument/2006/relationships/hyperlink" Target="https://barttorvik.com/team.php?team=Notre+Dame&amp;year=2023" TargetMode="External"/><Relationship Id="rId274" Type="http://schemas.openxmlformats.org/officeDocument/2006/relationships/hyperlink" Target="https://barttorvik.com/trank.php?&amp;begin=20221101&amp;end=20230313&amp;conlimit=All&amp;year=2023&amp;top=0&amp;venue=A-N&amp;type=All&amp;mingames=0&amp;quad=5&amp;rpi=" TargetMode="External"/><Relationship Id="rId481" Type="http://schemas.openxmlformats.org/officeDocument/2006/relationships/hyperlink" Target="https://barttorvik.com/team.php?team=Michigan+St.&amp;year=2023" TargetMode="External"/><Relationship Id="rId702" Type="http://schemas.openxmlformats.org/officeDocument/2006/relationships/hyperlink" Target="https://barttorvik.com/team.php?team=Fordham&amp;year=2023" TargetMode="External"/><Relationship Id="rId884" Type="http://schemas.openxmlformats.org/officeDocument/2006/relationships/hyperlink" Target="https://barttorvik.com/team.php?team=IUPUI&amp;year=2023" TargetMode="External"/><Relationship Id="rId27" Type="http://schemas.openxmlformats.org/officeDocument/2006/relationships/hyperlink" Target="https://barttorvik.com/team.php?team=Northwestern&amp;year=2023" TargetMode="External"/><Relationship Id="rId69" Type="http://schemas.openxmlformats.org/officeDocument/2006/relationships/hyperlink" Target="https://barttorvik.com/team.php?team=Oklahoma+St.&amp;year=2023" TargetMode="External"/><Relationship Id="rId134" Type="http://schemas.openxmlformats.org/officeDocument/2006/relationships/hyperlink" Target="https://barttorvik.com/team.php?team=Furman&amp;year=2023" TargetMode="External"/><Relationship Id="rId537" Type="http://schemas.openxmlformats.org/officeDocument/2006/relationships/hyperlink" Target="https://barttorvik.com/team.php?team=Illinois&amp;year=2023" TargetMode="External"/><Relationship Id="rId579" Type="http://schemas.openxmlformats.org/officeDocument/2006/relationships/hyperlink" Target="https://barttorvik.com/team.php?team=South+Alabama&amp;year=2023" TargetMode="External"/><Relationship Id="rId744" Type="http://schemas.openxmlformats.org/officeDocument/2006/relationships/hyperlink" Target="https://barttorvik.com/team.php?team=Georgetown&amp;year=2023" TargetMode="External"/><Relationship Id="rId786" Type="http://schemas.openxmlformats.org/officeDocument/2006/relationships/hyperlink" Target="https://barttorvik.com/team.php?team=Tennessee+Martin&amp;year=2023" TargetMode="External"/><Relationship Id="rId80" Type="http://schemas.openxmlformats.org/officeDocument/2006/relationships/hyperlink" Target="https://barttorvik.com/team.php?team=UNLV&amp;year=2023" TargetMode="External"/><Relationship Id="rId176" Type="http://schemas.openxmlformats.org/officeDocument/2006/relationships/hyperlink" Target="https://barttorvik.com/team.php?team=San+Jose+St.&amp;year=2023" TargetMode="External"/><Relationship Id="rId341" Type="http://schemas.openxmlformats.org/officeDocument/2006/relationships/hyperlink" Target="https://barttorvik.com/team.php?team=Dartmouth&amp;year=2023" TargetMode="External"/><Relationship Id="rId383" Type="http://schemas.openxmlformats.org/officeDocument/2006/relationships/hyperlink" Target="https://barttorvik.com/team.php?team=Texas+A%26M+Commerce&amp;year=2023" TargetMode="External"/><Relationship Id="rId439" Type="http://schemas.openxmlformats.org/officeDocument/2006/relationships/hyperlink" Target="https://barttorvik.com/team.php?team=Delaware+St.&amp;year=2023" TargetMode="External"/><Relationship Id="rId590" Type="http://schemas.openxmlformats.org/officeDocument/2006/relationships/hyperlink" Target="https://barttorvik.com/team.php?team=Missouri&amp;year=2023" TargetMode="External"/><Relationship Id="rId604" Type="http://schemas.openxmlformats.org/officeDocument/2006/relationships/hyperlink" Target="https://barttorvik.com/team.php?team=San+Jose+St.&amp;year=2023" TargetMode="External"/><Relationship Id="rId646" Type="http://schemas.openxmlformats.org/officeDocument/2006/relationships/hyperlink" Target="https://barttorvik.com/team.php?team=North+Carolina+Central&amp;year=2023" TargetMode="External"/><Relationship Id="rId811" Type="http://schemas.openxmlformats.org/officeDocument/2006/relationships/hyperlink" Target="https://barttorvik.com/team.php?team=Bellarmine&amp;year=2023" TargetMode="External"/><Relationship Id="rId201" Type="http://schemas.openxmlformats.org/officeDocument/2006/relationships/hyperlink" Target="https://barttorvik.com/team.php?team=Butler&amp;year=2023" TargetMode="External"/><Relationship Id="rId243" Type="http://schemas.openxmlformats.org/officeDocument/2006/relationships/hyperlink" Target="https://barttorvik.com/team.php?team=UTEP&amp;year=2023" TargetMode="External"/><Relationship Id="rId285" Type="http://schemas.openxmlformats.org/officeDocument/2006/relationships/hyperlink" Target="https://barttorvik.com/team.php?team=Ohio&amp;year=2023" TargetMode="External"/><Relationship Id="rId450" Type="http://schemas.openxmlformats.org/officeDocument/2006/relationships/hyperlink" Target="https://barttorvik.com/team.php?team=Alabama&amp;year=2023" TargetMode="External"/><Relationship Id="rId506" Type="http://schemas.openxmlformats.org/officeDocument/2006/relationships/hyperlink" Target="https://barttorvik.com/team.php?team=Florida+Atlantic&amp;year=2023" TargetMode="External"/><Relationship Id="rId688" Type="http://schemas.openxmlformats.org/officeDocument/2006/relationships/hyperlink" Target="https://barttorvik.com/team.php?team=UTEP&amp;year=2023" TargetMode="External"/><Relationship Id="rId853" Type="http://schemas.openxmlformats.org/officeDocument/2006/relationships/hyperlink" Target="https://barttorvik.com/team.php?team=Cal+Poly&amp;year=2023" TargetMode="External"/><Relationship Id="rId38" Type="http://schemas.openxmlformats.org/officeDocument/2006/relationships/hyperlink" Target="https://barttorvik.com/team.php?team=San+Diego+St.&amp;year=2023" TargetMode="External"/><Relationship Id="rId103" Type="http://schemas.openxmlformats.org/officeDocument/2006/relationships/hyperlink" Target="https://barttorvik.com/team.php?team=VCU&amp;year=2023" TargetMode="External"/><Relationship Id="rId310" Type="http://schemas.openxmlformats.org/officeDocument/2006/relationships/hyperlink" Target="https://barttorvik.com/team.php?team=Western+Carolina&amp;year=2023" TargetMode="External"/><Relationship Id="rId492" Type="http://schemas.openxmlformats.org/officeDocument/2006/relationships/hyperlink" Target="https://barttorvik.com/team.php?team=Maryland&amp;year=2023" TargetMode="External"/><Relationship Id="rId548" Type="http://schemas.openxmlformats.org/officeDocument/2006/relationships/hyperlink" Target="https://barttorvik.com/team.php?team=UAB&amp;year=2023" TargetMode="External"/><Relationship Id="rId713" Type="http://schemas.openxmlformats.org/officeDocument/2006/relationships/hyperlink" Target="https://barttorvik.com/team.php?team=Morehead+St.&amp;year=2023" TargetMode="External"/><Relationship Id="rId755" Type="http://schemas.openxmlformats.org/officeDocument/2006/relationships/hyperlink" Target="https://barttorvik.com/team.php?team=Northern+Iowa&amp;year=2023" TargetMode="External"/><Relationship Id="rId797" Type="http://schemas.openxmlformats.org/officeDocument/2006/relationships/hyperlink" Target="https://barttorvik.com/trank.php?&amp;begin=20221101&amp;end=20230313&amp;conlimit=All&amp;year=2023&amp;top=0&amp;venue=H&amp;type=All&amp;mingames=0&amp;quad=5&amp;rpi=" TargetMode="External"/><Relationship Id="rId91" Type="http://schemas.openxmlformats.org/officeDocument/2006/relationships/hyperlink" Target="https://barttorvik.com/team.php?team=Michigan+St.&amp;year=2023" TargetMode="External"/><Relationship Id="rId145" Type="http://schemas.openxmlformats.org/officeDocument/2006/relationships/hyperlink" Target="https://barttorvik.com/team.php?team=Yale&amp;year=2023" TargetMode="External"/><Relationship Id="rId187" Type="http://schemas.openxmlformats.org/officeDocument/2006/relationships/hyperlink" Target="https://barttorvik.com/team.php?team=Vermont&amp;year=2023" TargetMode="External"/><Relationship Id="rId352" Type="http://schemas.openxmlformats.org/officeDocument/2006/relationships/hyperlink" Target="https://barttorvik.com/team.php?team=Louisiana+Monroe&amp;year=2023" TargetMode="External"/><Relationship Id="rId394" Type="http://schemas.openxmlformats.org/officeDocument/2006/relationships/hyperlink" Target="https://barttorvik.com/team.php?team=Maine&amp;year=2023" TargetMode="External"/><Relationship Id="rId408" Type="http://schemas.openxmlformats.org/officeDocument/2006/relationships/hyperlink" Target="https://barttorvik.com/trank.php?&amp;begin=20221101&amp;end=20230313&amp;conlimit=All&amp;year=2023&amp;top=0&amp;venue=A-N&amp;type=All&amp;mingames=0&amp;quad=5&amp;rpi=" TargetMode="External"/><Relationship Id="rId615" Type="http://schemas.openxmlformats.org/officeDocument/2006/relationships/hyperlink" Target="https://barttorvik.com/team.php?team=Seattle&amp;year=2023" TargetMode="External"/><Relationship Id="rId822" Type="http://schemas.openxmlformats.org/officeDocument/2006/relationships/hyperlink" Target="https://barttorvik.com/team.php?team=Bucknell&amp;year=2023" TargetMode="External"/><Relationship Id="rId212" Type="http://schemas.openxmlformats.org/officeDocument/2006/relationships/hyperlink" Target="https://barttorvik.com/team.php?team=Missouri+St.&amp;year=2023" TargetMode="External"/><Relationship Id="rId254" Type="http://schemas.openxmlformats.org/officeDocument/2006/relationships/hyperlink" Target="https://barttorvik.com/team.php?team=Texas+A%26M+Corpus+Chris&amp;year=2023" TargetMode="External"/><Relationship Id="rId657" Type="http://schemas.openxmlformats.org/officeDocument/2006/relationships/hyperlink" Target="https://barttorvik.com/team.php?team=Notre+Dame&amp;year=2023" TargetMode="External"/><Relationship Id="rId699" Type="http://schemas.openxmlformats.org/officeDocument/2006/relationships/hyperlink" Target="https://barttorvik.com/team.php?team=Georgia+Southern&amp;year=2023" TargetMode="External"/><Relationship Id="rId864" Type="http://schemas.openxmlformats.org/officeDocument/2006/relationships/hyperlink" Target="https://barttorvik.com/team.php?team=Marist&amp;year=2023" TargetMode="External"/><Relationship Id="rId49" Type="http://schemas.openxmlformats.org/officeDocument/2006/relationships/hyperlink" Target="https://barttorvik.com/team.php?team=Utah+St.&amp;year=2023" TargetMode="External"/><Relationship Id="rId114" Type="http://schemas.openxmlformats.org/officeDocument/2006/relationships/hyperlink" Target="https://barttorvik.com/team.php?team=Cincinnati&amp;year=2023" TargetMode="External"/><Relationship Id="rId296" Type="http://schemas.openxmlformats.org/officeDocument/2006/relationships/hyperlink" Target="https://barttorvik.com/team.php?team=Southeastern+Louisiana&amp;year=2023" TargetMode="External"/><Relationship Id="rId461" Type="http://schemas.openxmlformats.org/officeDocument/2006/relationships/hyperlink" Target="https://barttorvik.com/team.php?team=San+Diego+St.&amp;year=2023" TargetMode="External"/><Relationship Id="rId517" Type="http://schemas.openxmlformats.org/officeDocument/2006/relationships/hyperlink" Target="https://barttorvik.com/team.php?team=Utah+St.&amp;year=2023" TargetMode="External"/><Relationship Id="rId559" Type="http://schemas.openxmlformats.org/officeDocument/2006/relationships/hyperlink" Target="https://barttorvik.com/team.php?team=College+of+Charleston&amp;year=2023" TargetMode="External"/><Relationship Id="rId724" Type="http://schemas.openxmlformats.org/officeDocument/2006/relationships/hyperlink" Target="https://barttorvik.com/team.php?team=Appalachian+St.&amp;year=2023" TargetMode="External"/><Relationship Id="rId766" Type="http://schemas.openxmlformats.org/officeDocument/2006/relationships/hyperlink" Target="https://barttorvik.com/team.php?team=Southern+Indiana&amp;year=2023" TargetMode="External"/><Relationship Id="rId60" Type="http://schemas.openxmlformats.org/officeDocument/2006/relationships/hyperlink" Target="https://barttorvik.com/team.php?team=TCU&amp;year=2023" TargetMode="External"/><Relationship Id="rId156" Type="http://schemas.openxmlformats.org/officeDocument/2006/relationships/hyperlink" Target="https://barttorvik.com/team.php?team=Marshall&amp;year=2023" TargetMode="External"/><Relationship Id="rId198" Type="http://schemas.openxmlformats.org/officeDocument/2006/relationships/hyperlink" Target="https://barttorvik.com/team.php?team=Pacific&amp;year=2023" TargetMode="External"/><Relationship Id="rId321" Type="http://schemas.openxmlformats.org/officeDocument/2006/relationships/hyperlink" Target="https://barttorvik.com/team.php?team=Northern+Illinois&amp;year=2023" TargetMode="External"/><Relationship Id="rId363" Type="http://schemas.openxmlformats.org/officeDocument/2006/relationships/hyperlink" Target="https://barttorvik.com/team.php?team=Tulsa&amp;year=2023" TargetMode="External"/><Relationship Id="rId419" Type="http://schemas.openxmlformats.org/officeDocument/2006/relationships/hyperlink" Target="https://barttorvik.com/team.php?team=Columbia&amp;year=2023" TargetMode="External"/><Relationship Id="rId570" Type="http://schemas.openxmlformats.org/officeDocument/2006/relationships/hyperlink" Target="https://barttorvik.com/team.php?team=Northwestern&amp;year=2023" TargetMode="External"/><Relationship Id="rId626" Type="http://schemas.openxmlformats.org/officeDocument/2006/relationships/hyperlink" Target="https://barttorvik.com/team.php?team=Kennesaw+St.&amp;year=2023" TargetMode="External"/><Relationship Id="rId223" Type="http://schemas.openxmlformats.org/officeDocument/2006/relationships/hyperlink" Target="https://barttorvik.com/team.php?team=Georgetown&amp;year=2023" TargetMode="External"/><Relationship Id="rId430" Type="http://schemas.openxmlformats.org/officeDocument/2006/relationships/hyperlink" Target="https://barttorvik.com/team.php?team=Alabama+St.&amp;year=2023" TargetMode="External"/><Relationship Id="rId668" Type="http://schemas.openxmlformats.org/officeDocument/2006/relationships/hyperlink" Target="https://barttorvik.com/team.php?team=Colgate&amp;year=2023" TargetMode="External"/><Relationship Id="rId833" Type="http://schemas.openxmlformats.org/officeDocument/2006/relationships/hyperlink" Target="https://barttorvik.com/team.php?team=American&amp;year=2023" TargetMode="External"/><Relationship Id="rId875" Type="http://schemas.openxmlformats.org/officeDocument/2006/relationships/hyperlink" Target="https://barttorvik.com/team.php?team=Coppin+St.&amp;year=2023" TargetMode="External"/><Relationship Id="rId18" Type="http://schemas.openxmlformats.org/officeDocument/2006/relationships/hyperlink" Target="https://barttorvik.com/team.php?team=Kansas&amp;year=2023" TargetMode="External"/><Relationship Id="rId265" Type="http://schemas.openxmlformats.org/officeDocument/2006/relationships/hyperlink" Target="https://barttorvik.com/team.php?team=Rice&amp;year=2023" TargetMode="External"/><Relationship Id="rId472" Type="http://schemas.openxmlformats.org/officeDocument/2006/relationships/hyperlink" Target="https://barttorvik.com/team.php?team=Arizona&amp;year=2023" TargetMode="External"/><Relationship Id="rId528" Type="http://schemas.openxmlformats.org/officeDocument/2006/relationships/hyperlink" Target="https://barttorvik.com/team.php?team=Penn+St.&amp;year=2023" TargetMode="External"/><Relationship Id="rId735" Type="http://schemas.openxmlformats.org/officeDocument/2006/relationships/hyperlink" Target="https://barttorvik.com/team.php?team=San+Diego&amp;year=2023" TargetMode="External"/><Relationship Id="rId125" Type="http://schemas.openxmlformats.org/officeDocument/2006/relationships/hyperlink" Target="https://barttorvik.com/team.php?team=Nevada&amp;year=2023" TargetMode="External"/><Relationship Id="rId167" Type="http://schemas.openxmlformats.org/officeDocument/2006/relationships/hyperlink" Target="https://barttorvik.com/team.php?team=Tulane&amp;year=2023" TargetMode="External"/><Relationship Id="rId332" Type="http://schemas.openxmlformats.org/officeDocument/2006/relationships/hyperlink" Target="https://barttorvik.com/team.php?team=UT+Arlington&amp;year=2023" TargetMode="External"/><Relationship Id="rId374" Type="http://schemas.openxmlformats.org/officeDocument/2006/relationships/hyperlink" Target="https://barttorvik.com/team.php?team=Sacred+Heart&amp;year=2023" TargetMode="External"/><Relationship Id="rId581" Type="http://schemas.openxmlformats.org/officeDocument/2006/relationships/hyperlink" Target="https://barttorvik.com/team.php?team=Vermont&amp;year=2023" TargetMode="External"/><Relationship Id="rId777" Type="http://schemas.openxmlformats.org/officeDocument/2006/relationships/hyperlink" Target="https://barttorvik.com/team.php?team=William+%26+Mary&amp;year=2023" TargetMode="External"/><Relationship Id="rId71" Type="http://schemas.openxmlformats.org/officeDocument/2006/relationships/hyperlink" Target="https://barttorvik.com/team.php?team=USC&amp;year=2023" TargetMode="External"/><Relationship Id="rId234" Type="http://schemas.openxmlformats.org/officeDocument/2006/relationships/hyperlink" Target="https://barttorvik.com/team.php?team=Air+Force&amp;year=2023" TargetMode="External"/><Relationship Id="rId637" Type="http://schemas.openxmlformats.org/officeDocument/2006/relationships/hyperlink" Target="https://barttorvik.com/team.php?team=Mississippi&amp;year=2023" TargetMode="External"/><Relationship Id="rId679" Type="http://schemas.openxmlformats.org/officeDocument/2006/relationships/hyperlink" Target="https://barttorvik.com/team.php?team=North+Florida&amp;year=2023" TargetMode="External"/><Relationship Id="rId802" Type="http://schemas.openxmlformats.org/officeDocument/2006/relationships/hyperlink" Target="https://barttorvik.com/team.php?team=Dartmouth&amp;year=2023" TargetMode="External"/><Relationship Id="rId844" Type="http://schemas.openxmlformats.org/officeDocument/2006/relationships/hyperlink" Target="https://barttorvik.com/team.php?team=Elon&amp;year=2023" TargetMode="External"/><Relationship Id="rId886" Type="http://schemas.openxmlformats.org/officeDocument/2006/relationships/hyperlink" Target="https://barttorvik.com/team.php?team=Lamar&amp;year=2023" TargetMode="External"/><Relationship Id="rId2" Type="http://schemas.openxmlformats.org/officeDocument/2006/relationships/hyperlink" Target="https://barttorvik.com/trank.php?&amp;begin=20221101&amp;end=20230313&amp;conlimit=All&amp;year=2023&amp;top=0&amp;venue=A-N&amp;type=All&amp;mingames=0&amp;quad=5&amp;rpi=&amp;rev=0" TargetMode="External"/><Relationship Id="rId29" Type="http://schemas.openxmlformats.org/officeDocument/2006/relationships/hyperlink" Target="https://barttorvik.com/team.php?team=Xavier&amp;year=2023" TargetMode="External"/><Relationship Id="rId276" Type="http://schemas.openxmlformats.org/officeDocument/2006/relationships/hyperlink" Target="https://barttorvik.com/team.php?team=New+Mexico+St.&amp;year=2023" TargetMode="External"/><Relationship Id="rId441" Type="http://schemas.openxmlformats.org/officeDocument/2006/relationships/hyperlink" Target="https://barttorvik.com/team.php?team=Bethune+Cookman&amp;year=2023" TargetMode="External"/><Relationship Id="rId483" Type="http://schemas.openxmlformats.org/officeDocument/2006/relationships/hyperlink" Target="https://barttorvik.com/team.php?team=West+Virginia&amp;year=2023" TargetMode="External"/><Relationship Id="rId539" Type="http://schemas.openxmlformats.org/officeDocument/2006/relationships/hyperlink" Target="https://barttorvik.com/team.php?team=Dayton&amp;year=2023" TargetMode="External"/><Relationship Id="rId690" Type="http://schemas.openxmlformats.org/officeDocument/2006/relationships/hyperlink" Target="https://barttorvik.com/team.php?team=Milwaukee&amp;year=2023" TargetMode="External"/><Relationship Id="rId704" Type="http://schemas.openxmlformats.org/officeDocument/2006/relationships/hyperlink" Target="https://barttorvik.com/team.php?team=Long+Beach+St.&amp;year=2023" TargetMode="External"/><Relationship Id="rId746" Type="http://schemas.openxmlformats.org/officeDocument/2006/relationships/hyperlink" Target="https://barttorvik.com/team.php?team=Siena&amp;year=2023" TargetMode="External"/><Relationship Id="rId40" Type="http://schemas.openxmlformats.org/officeDocument/2006/relationships/hyperlink" Target="https://barttorvik.com/team.php?team=Duke&amp;year=2023" TargetMode="External"/><Relationship Id="rId136" Type="http://schemas.openxmlformats.org/officeDocument/2006/relationships/hyperlink" Target="https://barttorvik.com/team.php?team=Clemson&amp;year=2023" TargetMode="External"/><Relationship Id="rId178" Type="http://schemas.openxmlformats.org/officeDocument/2006/relationships/hyperlink" Target="https://barttorvik.com/team.php?team=Appalachian+St.&amp;year=2023" TargetMode="External"/><Relationship Id="rId301" Type="http://schemas.openxmlformats.org/officeDocument/2006/relationships/hyperlink" Target="https://barttorvik.com/team.php?team=FIU&amp;year=2023" TargetMode="External"/><Relationship Id="rId343" Type="http://schemas.openxmlformats.org/officeDocument/2006/relationships/hyperlink" Target="https://barttorvik.com/team.php?team=Lehigh&amp;year=2023" TargetMode="External"/><Relationship Id="rId550" Type="http://schemas.openxmlformats.org/officeDocument/2006/relationships/hyperlink" Target="https://barttorvik.com/team.php?team=New+Mexico&amp;year=2023" TargetMode="External"/><Relationship Id="rId788" Type="http://schemas.openxmlformats.org/officeDocument/2006/relationships/hyperlink" Target="https://barttorvik.com/team.php?team=East+Tennessee+St.&amp;year=2023" TargetMode="External"/><Relationship Id="rId82" Type="http://schemas.openxmlformats.org/officeDocument/2006/relationships/hyperlink" Target="https://barttorvik.com/team.php?team=Indiana&amp;year=2023" TargetMode="External"/><Relationship Id="rId203" Type="http://schemas.openxmlformats.org/officeDocument/2006/relationships/hyperlink" Target="https://barttorvik.com/team.php?team=Akron&amp;year=2023" TargetMode="External"/><Relationship Id="rId385" Type="http://schemas.openxmlformats.org/officeDocument/2006/relationships/hyperlink" Target="https://barttorvik.com/team.php?team=Milwaukee&amp;year=2023" TargetMode="External"/><Relationship Id="rId592" Type="http://schemas.openxmlformats.org/officeDocument/2006/relationships/hyperlink" Target="https://barttorvik.com/team.php?team=Toledo&amp;year=2023" TargetMode="External"/><Relationship Id="rId606" Type="http://schemas.openxmlformats.org/officeDocument/2006/relationships/hyperlink" Target="https://barttorvik.com/team.php?team=Akron&amp;year=2023" TargetMode="External"/><Relationship Id="rId648" Type="http://schemas.openxmlformats.org/officeDocument/2006/relationships/hyperlink" Target="https://barttorvik.com/team.php?team=UC+Irvine&amp;year=2023" TargetMode="External"/><Relationship Id="rId813" Type="http://schemas.openxmlformats.org/officeDocument/2006/relationships/hyperlink" Target="https://barttorvik.com/team.php?team=Presbyterian&amp;year=2023" TargetMode="External"/><Relationship Id="rId855" Type="http://schemas.openxmlformats.org/officeDocument/2006/relationships/hyperlink" Target="https://barttorvik.com/team.php?team=Nebraska+Omaha&amp;year=2023" TargetMode="External"/><Relationship Id="rId245" Type="http://schemas.openxmlformats.org/officeDocument/2006/relationships/hyperlink" Target="https://barttorvik.com/trank.php?&amp;begin=20221101&amp;end=20230313&amp;conlimit=All&amp;year=2023&amp;top=0&amp;venue=A-N&amp;type=All&amp;mingames=0&amp;quad=5&amp;rpi=" TargetMode="External"/><Relationship Id="rId287" Type="http://schemas.openxmlformats.org/officeDocument/2006/relationships/hyperlink" Target="https://barttorvik.com/team.php?team=Cal+Baptist&amp;year=2023" TargetMode="External"/><Relationship Id="rId410" Type="http://schemas.openxmlformats.org/officeDocument/2006/relationships/hyperlink" Target="https://barttorvik.com/team.php?team=South+Dakota&amp;year=2023" TargetMode="External"/><Relationship Id="rId452" Type="http://schemas.openxmlformats.org/officeDocument/2006/relationships/hyperlink" Target="https://barttorvik.com/team.php?team=Houston&amp;year=2023" TargetMode="External"/><Relationship Id="rId494" Type="http://schemas.openxmlformats.org/officeDocument/2006/relationships/hyperlink" Target="https://barttorvik.com/team.php?team=Texas+A%26M&amp;year=2023" TargetMode="External"/><Relationship Id="rId508" Type="http://schemas.openxmlformats.org/officeDocument/2006/relationships/hyperlink" Target="https://barttorvik.com/team.php?team=Bradley&amp;year=2023" TargetMode="External"/><Relationship Id="rId715" Type="http://schemas.openxmlformats.org/officeDocument/2006/relationships/hyperlink" Target="https://barttorvik.com/team.php?team=South+Florida&amp;year=2023" TargetMode="External"/><Relationship Id="rId105" Type="http://schemas.openxmlformats.org/officeDocument/2006/relationships/hyperlink" Target="https://barttorvik.com/team.php?team=Mississippi+St.&amp;year=2023" TargetMode="External"/><Relationship Id="rId147" Type="http://schemas.openxmlformats.org/officeDocument/2006/relationships/hyperlink" Target="https://barttorvik.com/team.php?team=Colgate&amp;year=2023" TargetMode="External"/><Relationship Id="rId312" Type="http://schemas.openxmlformats.org/officeDocument/2006/relationships/hyperlink" Target="https://barttorvik.com/team.php?team=Robert+Morris&amp;year=2023" TargetMode="External"/><Relationship Id="rId354" Type="http://schemas.openxmlformats.org/officeDocument/2006/relationships/hyperlink" Target="https://barttorvik.com/team.php?team=Nicholls+St.&amp;year=2023" TargetMode="External"/><Relationship Id="rId757" Type="http://schemas.openxmlformats.org/officeDocument/2006/relationships/hyperlink" Target="https://barttorvik.com/team.php?team=Sacramento+St.&amp;year=2023" TargetMode="External"/><Relationship Id="rId799" Type="http://schemas.openxmlformats.org/officeDocument/2006/relationships/hyperlink" Target="https://barttorvik.com/team.php?team=Fairfield&amp;year=2023" TargetMode="External"/><Relationship Id="rId51" Type="http://schemas.openxmlformats.org/officeDocument/2006/relationships/hyperlink" Target="https://barttorvik.com/team.php?team=Arkansas&amp;year=2023" TargetMode="External"/><Relationship Id="rId93" Type="http://schemas.openxmlformats.org/officeDocument/2006/relationships/hyperlink" Target="https://barttorvik.com/team.php?team=Seton+Hall&amp;year=2023" TargetMode="External"/><Relationship Id="rId189" Type="http://schemas.openxmlformats.org/officeDocument/2006/relationships/hyperlink" Target="https://barttorvik.com/team.php?team=Harvard&amp;year=2023" TargetMode="External"/><Relationship Id="rId396" Type="http://schemas.openxmlformats.org/officeDocument/2006/relationships/hyperlink" Target="https://barttorvik.com/team.php?team=UMKC&amp;year=2023" TargetMode="External"/><Relationship Id="rId561" Type="http://schemas.openxmlformats.org/officeDocument/2006/relationships/hyperlink" Target="https://barttorvik.com/team.php?team=Arizona+St.&amp;year=2023" TargetMode="External"/><Relationship Id="rId617" Type="http://schemas.openxmlformats.org/officeDocument/2006/relationships/hyperlink" Target="https://barttorvik.com/team.php?team=Indiana+St.&amp;year=2023" TargetMode="External"/><Relationship Id="rId659" Type="http://schemas.openxmlformats.org/officeDocument/2006/relationships/hyperlink" Target="https://barttorvik.com/team.php?team=Samford&amp;year=2023" TargetMode="External"/><Relationship Id="rId824" Type="http://schemas.openxmlformats.org/officeDocument/2006/relationships/hyperlink" Target="https://barttorvik.com/trank.php?&amp;begin=20221101&amp;end=20230313&amp;conlimit=All&amp;year=2023&amp;top=0&amp;venue=H&amp;type=All&amp;mingames=0&amp;quad=5&amp;rpi=" TargetMode="External"/><Relationship Id="rId866" Type="http://schemas.openxmlformats.org/officeDocument/2006/relationships/hyperlink" Target="https://barttorvik.com/team.php?team=Jackson+St.&amp;year=2023" TargetMode="External"/><Relationship Id="rId214" Type="http://schemas.openxmlformats.org/officeDocument/2006/relationships/hyperlink" Target="https://barttorvik.com/team.php?team=Eastern+Washington&amp;year=2023" TargetMode="External"/><Relationship Id="rId256" Type="http://schemas.openxmlformats.org/officeDocument/2006/relationships/hyperlink" Target="https://barttorvik.com/team.php?team=UNC+Asheville&amp;year=2023" TargetMode="External"/><Relationship Id="rId298" Type="http://schemas.openxmlformats.org/officeDocument/2006/relationships/hyperlink" Target="https://barttorvik.com/team.php?team=Northern+Arizona&amp;year=2023" TargetMode="External"/><Relationship Id="rId421" Type="http://schemas.openxmlformats.org/officeDocument/2006/relationships/hyperlink" Target="https://barttorvik.com/team.php?team=Loyola+MD&amp;year=2023" TargetMode="External"/><Relationship Id="rId463" Type="http://schemas.openxmlformats.org/officeDocument/2006/relationships/hyperlink" Target="https://barttorvik.com/team.php?team=Connecticut&amp;year=2023" TargetMode="External"/><Relationship Id="rId519" Type="http://schemas.openxmlformats.org/officeDocument/2006/relationships/hyperlink" Target="https://barttorvik.com/team.php?team=Oklahoma+St.&amp;year=2023" TargetMode="External"/><Relationship Id="rId670" Type="http://schemas.openxmlformats.org/officeDocument/2006/relationships/hyperlink" Target="https://barttorvik.com/team.php?team=Howard&amp;year=2023" TargetMode="External"/><Relationship Id="rId116" Type="http://schemas.openxmlformats.org/officeDocument/2006/relationships/hyperlink" Target="https://barttorvik.com/team.php?team=Sam+Houston+St.&amp;year=2023" TargetMode="External"/><Relationship Id="rId158" Type="http://schemas.openxmlformats.org/officeDocument/2006/relationships/hyperlink" Target="https://barttorvik.com/team.php?team=Temple&amp;year=2023" TargetMode="External"/><Relationship Id="rId323" Type="http://schemas.openxmlformats.org/officeDocument/2006/relationships/hyperlink" Target="https://barttorvik.com/team.php?team=UMBC&amp;year=2023" TargetMode="External"/><Relationship Id="rId530" Type="http://schemas.openxmlformats.org/officeDocument/2006/relationships/hyperlink" Target="https://barttorvik.com/team.php?team=Iona&amp;year=2023" TargetMode="External"/><Relationship Id="rId726" Type="http://schemas.openxmlformats.org/officeDocument/2006/relationships/hyperlink" Target="https://barttorvik.com/team.php?team=USC+Upstate&amp;year=2023" TargetMode="External"/><Relationship Id="rId768" Type="http://schemas.openxmlformats.org/officeDocument/2006/relationships/hyperlink" Target="https://barttorvik.com/team.php?team=Harvard&amp;year=2023" TargetMode="External"/><Relationship Id="rId20" Type="http://schemas.openxmlformats.org/officeDocument/2006/relationships/hyperlink" Target="https://barttorvik.com/team.php?team=Gonzaga&amp;year=2023" TargetMode="External"/><Relationship Id="rId62" Type="http://schemas.openxmlformats.org/officeDocument/2006/relationships/hyperlink" Target="https://barttorvik.com/team.php?team=Virginia&amp;year=2023" TargetMode="External"/><Relationship Id="rId365" Type="http://schemas.openxmlformats.org/officeDocument/2006/relationships/hyperlink" Target="https://barttorvik.com/team.php?team=North+Dakota&amp;year=2023" TargetMode="External"/><Relationship Id="rId572" Type="http://schemas.openxmlformats.org/officeDocument/2006/relationships/hyperlink" Target="https://barttorvik.com/trank.php?&amp;begin=20221101&amp;end=20230313&amp;conlimit=All&amp;year=2023&amp;top=0&amp;venue=H&amp;type=All&amp;mingames=0&amp;quad=5&amp;rpi=" TargetMode="External"/><Relationship Id="rId628" Type="http://schemas.openxmlformats.org/officeDocument/2006/relationships/hyperlink" Target="https://barttorvik.com/team.php?team=Eastern+Washington&amp;year=2023" TargetMode="External"/><Relationship Id="rId835" Type="http://schemas.openxmlformats.org/officeDocument/2006/relationships/hyperlink" Target="https://barttorvik.com/team.php?team=Lehigh&amp;year=2023" TargetMode="External"/><Relationship Id="rId225" Type="http://schemas.openxmlformats.org/officeDocument/2006/relationships/hyperlink" Target="https://barttorvik.com/team.php?team=Quinnipiac&amp;year=2023" TargetMode="External"/><Relationship Id="rId267" Type="http://schemas.openxmlformats.org/officeDocument/2006/relationships/hyperlink" Target="https://barttorvik.com/team.php?team=Siena&amp;year=2023" TargetMode="External"/><Relationship Id="rId432" Type="http://schemas.openxmlformats.org/officeDocument/2006/relationships/hyperlink" Target="https://barttorvik.com/team.php?team=Houston+Christian&amp;year=2023" TargetMode="External"/><Relationship Id="rId474" Type="http://schemas.openxmlformats.org/officeDocument/2006/relationships/hyperlink" Target="https://barttorvik.com/team.php?team=Kansas+St.&amp;year=2023" TargetMode="External"/><Relationship Id="rId877" Type="http://schemas.openxmlformats.org/officeDocument/2006/relationships/hyperlink" Target="https://barttorvik.com/team.php?team=Evansville&amp;year=2023" TargetMode="External"/><Relationship Id="rId127" Type="http://schemas.openxmlformats.org/officeDocument/2006/relationships/hyperlink" Target="https://barttorvik.com/team.php?team=Iona&amp;year=2023" TargetMode="External"/><Relationship Id="rId681" Type="http://schemas.openxmlformats.org/officeDocument/2006/relationships/hyperlink" Target="https://barttorvik.com/team.php?team=Longwood&amp;year=2023" TargetMode="External"/><Relationship Id="rId737" Type="http://schemas.openxmlformats.org/officeDocument/2006/relationships/hyperlink" Target="https://barttorvik.com/team.php?team=Northwestern+St.&amp;year=2023" TargetMode="External"/><Relationship Id="rId779" Type="http://schemas.openxmlformats.org/officeDocument/2006/relationships/hyperlink" Target="https://barttorvik.com/team.php?team=Valparaiso&amp;year=2023" TargetMode="External"/><Relationship Id="rId31" Type="http://schemas.openxmlformats.org/officeDocument/2006/relationships/hyperlink" Target="https://barttorvik.com/team.php?team=Miami+FL&amp;year=2023" TargetMode="External"/><Relationship Id="rId73" Type="http://schemas.openxmlformats.org/officeDocument/2006/relationships/hyperlink" Target="https://barttorvik.com/team.php?team=Iowa+St.&amp;year=2023" TargetMode="External"/><Relationship Id="rId169" Type="http://schemas.openxmlformats.org/officeDocument/2006/relationships/hyperlink" Target="https://barttorvik.com/team.php?team=Louisiana+Lafayette&amp;year=2023" TargetMode="External"/><Relationship Id="rId334" Type="http://schemas.openxmlformats.org/officeDocument/2006/relationships/hyperlink" Target="https://barttorvik.com/team.php?team=Southeast+Missouri+St.&amp;year=2023" TargetMode="External"/><Relationship Id="rId376" Type="http://schemas.openxmlformats.org/officeDocument/2006/relationships/hyperlink" Target="https://barttorvik.com/team.php?team=McNeese+St.&amp;year=2023" TargetMode="External"/><Relationship Id="rId541" Type="http://schemas.openxmlformats.org/officeDocument/2006/relationships/hyperlink" Target="https://barttorvik.com/team.php?team=Drake&amp;year=2023" TargetMode="External"/><Relationship Id="rId583" Type="http://schemas.openxmlformats.org/officeDocument/2006/relationships/hyperlink" Target="https://barttorvik.com/team.php?team=Nebraska&amp;year=2023" TargetMode="External"/><Relationship Id="rId639" Type="http://schemas.openxmlformats.org/officeDocument/2006/relationships/hyperlink" Target="https://barttorvik.com/team.php?team=Furman&amp;year=2023" TargetMode="External"/><Relationship Id="rId790" Type="http://schemas.openxmlformats.org/officeDocument/2006/relationships/hyperlink" Target="https://barttorvik.com/team.php?team=Cal+St.+Bakersfield&amp;year=2023" TargetMode="External"/><Relationship Id="rId804" Type="http://schemas.openxmlformats.org/officeDocument/2006/relationships/hyperlink" Target="https://barttorvik.com/team.php?team=Fort+Wayne&amp;year=2023" TargetMode="External"/><Relationship Id="rId4" Type="http://schemas.openxmlformats.org/officeDocument/2006/relationships/hyperlink" Target="https://barttorvik.com/team.php?team=Houston&amp;year=2023" TargetMode="External"/><Relationship Id="rId180" Type="http://schemas.openxmlformats.org/officeDocument/2006/relationships/hyperlink" Target="https://barttorvik.com/team.php?team=Kennesaw+St.&amp;year=2023" TargetMode="External"/><Relationship Id="rId236" Type="http://schemas.openxmlformats.org/officeDocument/2006/relationships/hyperlink" Target="https://barttorvik.com/team.php?team=UC+Davis&amp;year=2023" TargetMode="External"/><Relationship Id="rId278" Type="http://schemas.openxmlformats.org/officeDocument/2006/relationships/hyperlink" Target="https://barttorvik.com/team.php?team=Saint+Joseph%27s&amp;year=2023" TargetMode="External"/><Relationship Id="rId401" Type="http://schemas.openxmlformats.org/officeDocument/2006/relationships/hyperlink" Target="https://barttorvik.com/team.php?team=Valparaiso&amp;year=2023" TargetMode="External"/><Relationship Id="rId443" Type="http://schemas.openxmlformats.org/officeDocument/2006/relationships/hyperlink" Target="https://barttorvik.com/team.php?team=Mississippi+Valley+St.&amp;year=2023" TargetMode="External"/><Relationship Id="rId650" Type="http://schemas.openxmlformats.org/officeDocument/2006/relationships/hyperlink" Target="https://barttorvik.com/team.php?team=UC+Santa+Barbara&amp;year=2023" TargetMode="External"/><Relationship Id="rId846" Type="http://schemas.openxmlformats.org/officeDocument/2006/relationships/hyperlink" Target="https://barttorvik.com/team.php?team=Morgan+St.&amp;year=2023" TargetMode="External"/><Relationship Id="rId888" Type="http://schemas.openxmlformats.org/officeDocument/2006/relationships/hyperlink" Target="https://barttorvik.com/team.php?team=Hartford&amp;year=2023" TargetMode="External"/><Relationship Id="rId303" Type="http://schemas.openxmlformats.org/officeDocument/2006/relationships/hyperlink" Target="https://barttorvik.com/team.php?team=Northwestern+St.&amp;year=2023" TargetMode="External"/><Relationship Id="rId485" Type="http://schemas.openxmlformats.org/officeDocument/2006/relationships/hyperlink" Target="https://barttorvik.com/team.php?team=Duke&amp;year=2023" TargetMode="External"/><Relationship Id="rId692" Type="http://schemas.openxmlformats.org/officeDocument/2006/relationships/hyperlink" Target="https://barttorvik.com/team.php?team=LSU&amp;year=2023" TargetMode="External"/><Relationship Id="rId706" Type="http://schemas.openxmlformats.org/officeDocument/2006/relationships/hyperlink" Target="https://barttorvik.com/team.php?team=Old+Dominion&amp;year=2023" TargetMode="External"/><Relationship Id="rId748" Type="http://schemas.openxmlformats.org/officeDocument/2006/relationships/hyperlink" Target="https://barttorvik.com/team.php?team=Wright+St.&amp;year=2023" TargetMode="External"/><Relationship Id="rId42" Type="http://schemas.openxmlformats.org/officeDocument/2006/relationships/hyperlink" Target="https://barttorvik.com/team.php?team=West+Virginia&amp;year=2023" TargetMode="External"/><Relationship Id="rId84" Type="http://schemas.openxmlformats.org/officeDocument/2006/relationships/hyperlink" Target="https://barttorvik.com/team.php?team=Maryland&amp;year=2023" TargetMode="External"/><Relationship Id="rId138" Type="http://schemas.openxmlformats.org/officeDocument/2006/relationships/hyperlink" Target="https://barttorvik.com/team.php?team=Oral+Roberts&amp;year=2023" TargetMode="External"/><Relationship Id="rId345" Type="http://schemas.openxmlformats.org/officeDocument/2006/relationships/hyperlink" Target="https://barttorvik.com/team.php?team=Cal+Poly&amp;year=2023" TargetMode="External"/><Relationship Id="rId387" Type="http://schemas.openxmlformats.org/officeDocument/2006/relationships/hyperlink" Target="https://barttorvik.com/team.php?team=Alabama+A%26M&amp;year=2023" TargetMode="External"/><Relationship Id="rId510" Type="http://schemas.openxmlformats.org/officeDocument/2006/relationships/hyperlink" Target="https://barttorvik.com/team.php?team=Boise+St.&amp;year=2023" TargetMode="External"/><Relationship Id="rId552" Type="http://schemas.openxmlformats.org/officeDocument/2006/relationships/hyperlink" Target="https://barttorvik.com/team.php?team=USC&amp;year=2023" TargetMode="External"/><Relationship Id="rId594" Type="http://schemas.openxmlformats.org/officeDocument/2006/relationships/hyperlink" Target="https://barttorvik.com/team.php?team=Vanderbilt&amp;year=2023" TargetMode="External"/><Relationship Id="rId608" Type="http://schemas.openxmlformats.org/officeDocument/2006/relationships/hyperlink" Target="https://barttorvik.com/team.php?team=Charlotte&amp;year=2023" TargetMode="External"/><Relationship Id="rId815" Type="http://schemas.openxmlformats.org/officeDocument/2006/relationships/hyperlink" Target="https://barttorvik.com/team.php?team=Southeast+Missouri+St.&amp;year=2023" TargetMode="External"/><Relationship Id="rId191" Type="http://schemas.openxmlformats.org/officeDocument/2006/relationships/hyperlink" Target="https://barttorvik.com/team.php?team=LSU&amp;year=2023" TargetMode="External"/><Relationship Id="rId205" Type="http://schemas.openxmlformats.org/officeDocument/2006/relationships/hyperlink" Target="https://barttorvik.com/team.php?team=Bradley&amp;year=2023" TargetMode="External"/><Relationship Id="rId247" Type="http://schemas.openxmlformats.org/officeDocument/2006/relationships/hyperlink" Target="https://barttorvik.com/team.php?team=Grambling+St.&amp;year=2023" TargetMode="External"/><Relationship Id="rId412" Type="http://schemas.openxmlformats.org/officeDocument/2006/relationships/hyperlink" Target="https://barttorvik.com/team.php?team=Coppin+St.&amp;year=2023" TargetMode="External"/><Relationship Id="rId857" Type="http://schemas.openxmlformats.org/officeDocument/2006/relationships/hyperlink" Target="https://barttorvik.com/team.php?team=Texas+A%26M+Commerce&amp;year=2023" TargetMode="External"/><Relationship Id="rId107" Type="http://schemas.openxmlformats.org/officeDocument/2006/relationships/hyperlink" Target="https://barttorvik.com/team.php?team=North+Texas&amp;year=2023" TargetMode="External"/><Relationship Id="rId289" Type="http://schemas.openxmlformats.org/officeDocument/2006/relationships/hyperlink" Target="https://barttorvik.com/team.php?team=Georgia+Southern&amp;year=2023" TargetMode="External"/><Relationship Id="rId454" Type="http://schemas.openxmlformats.org/officeDocument/2006/relationships/hyperlink" Target="https://barttorvik.com/team.php?team=Saint+Mary%27s&amp;year=2023" TargetMode="External"/><Relationship Id="rId496" Type="http://schemas.openxmlformats.org/officeDocument/2006/relationships/hyperlink" Target="https://barttorvik.com/trank.php?&amp;begin=20221101&amp;end=20230313&amp;conlimit=All&amp;year=2023&amp;top=0&amp;venue=H&amp;type=All&amp;mingames=0&amp;quad=5&amp;rpi=" TargetMode="External"/><Relationship Id="rId661" Type="http://schemas.openxmlformats.org/officeDocument/2006/relationships/hyperlink" Target="https://barttorvik.com/team.php?team=Syracuse&amp;year=2023" TargetMode="External"/><Relationship Id="rId717" Type="http://schemas.openxmlformats.org/officeDocument/2006/relationships/hyperlink" Target="https://barttorvik.com/team.php?team=Northern+Colorado&amp;year=2023" TargetMode="External"/><Relationship Id="rId759" Type="http://schemas.openxmlformats.org/officeDocument/2006/relationships/hyperlink" Target="https://barttorvik.com/team.php?team=Georgia+St.&amp;year=2023" TargetMode="External"/><Relationship Id="rId11" Type="http://schemas.openxmlformats.org/officeDocument/2006/relationships/hyperlink" Target="https://barttorvik.com/team.php?team=Marquette&amp;year=2023" TargetMode="External"/><Relationship Id="rId53" Type="http://schemas.openxmlformats.org/officeDocument/2006/relationships/hyperlink" Target="https://barttorvik.com/trank.php?&amp;begin=20221101&amp;end=20230313&amp;conlimit=All&amp;year=2023&amp;top=0&amp;venue=A-N&amp;type=All&amp;mingames=0&amp;quad=5&amp;rpi=" TargetMode="External"/><Relationship Id="rId149" Type="http://schemas.openxmlformats.org/officeDocument/2006/relationships/hyperlink" Target="https://barttorvik.com/team.php?team=South+Florida&amp;year=2023" TargetMode="External"/><Relationship Id="rId314" Type="http://schemas.openxmlformats.org/officeDocument/2006/relationships/hyperlink" Target="https://barttorvik.com/team.php?team=Rhode+Island&amp;year=2023" TargetMode="External"/><Relationship Id="rId356" Type="http://schemas.openxmlformats.org/officeDocument/2006/relationships/hyperlink" Target="https://barttorvik.com/team.php?team=Bucknell&amp;year=2023" TargetMode="External"/><Relationship Id="rId398" Type="http://schemas.openxmlformats.org/officeDocument/2006/relationships/hyperlink" Target="https://barttorvik.com/team.php?team=Arkansas+Pine+Bluff&amp;year=2023" TargetMode="External"/><Relationship Id="rId521" Type="http://schemas.openxmlformats.org/officeDocument/2006/relationships/hyperlink" Target="https://barttorvik.com/team.php?team=Iowa&amp;year=2023" TargetMode="External"/><Relationship Id="rId563" Type="http://schemas.openxmlformats.org/officeDocument/2006/relationships/hyperlink" Target="https://barttorvik.com/team.php?team=Mississippi+St.&amp;year=2023" TargetMode="External"/><Relationship Id="rId619" Type="http://schemas.openxmlformats.org/officeDocument/2006/relationships/hyperlink" Target="https://barttorvik.com/team.php?team=Temple&amp;year=2023" TargetMode="External"/><Relationship Id="rId770" Type="http://schemas.openxmlformats.org/officeDocument/2006/relationships/hyperlink" Target="https://barttorvik.com/team.php?team=Minnesota&amp;year=2023" TargetMode="External"/><Relationship Id="rId95" Type="http://schemas.openxmlformats.org/officeDocument/2006/relationships/hyperlink" Target="https://barttorvik.com/team.php?team=Kansas+St.&amp;year=2023" TargetMode="External"/><Relationship Id="rId160" Type="http://schemas.openxmlformats.org/officeDocument/2006/relationships/hyperlink" Target="https://barttorvik.com/team.php?team=Montana+St.&amp;year=2023" TargetMode="External"/><Relationship Id="rId216" Type="http://schemas.openxmlformats.org/officeDocument/2006/relationships/hyperlink" Target="https://barttorvik.com/team.php?team=Cornell&amp;year=2023" TargetMode="External"/><Relationship Id="rId423" Type="http://schemas.openxmlformats.org/officeDocument/2006/relationships/hyperlink" Target="https://barttorvik.com/team.php?team=Monmouth&amp;year=2023" TargetMode="External"/><Relationship Id="rId826" Type="http://schemas.openxmlformats.org/officeDocument/2006/relationships/hyperlink" Target="https://barttorvik.com/team.php?team=Merrimack&amp;year=2023" TargetMode="External"/><Relationship Id="rId868" Type="http://schemas.openxmlformats.org/officeDocument/2006/relationships/hyperlink" Target="https://barttorvik.com/team.php?team=Mississippi+Valley+St.&amp;year=2023" TargetMode="External"/><Relationship Id="rId258" Type="http://schemas.openxmlformats.org/officeDocument/2006/relationships/hyperlink" Target="https://barttorvik.com/team.php?team=Queens&amp;year=2023" TargetMode="External"/><Relationship Id="rId465" Type="http://schemas.openxmlformats.org/officeDocument/2006/relationships/hyperlink" Target="https://barttorvik.com/team.php?team=Iowa+St.&amp;year=2023" TargetMode="External"/><Relationship Id="rId630" Type="http://schemas.openxmlformats.org/officeDocument/2006/relationships/hyperlink" Target="https://barttorvik.com/team.php?team=St.+Thomas&amp;year=2023" TargetMode="External"/><Relationship Id="rId672" Type="http://schemas.openxmlformats.org/officeDocument/2006/relationships/hyperlink" Target="https://barttorvik.com/team.php?team=Lipscomb&amp;year=2023" TargetMode="External"/><Relationship Id="rId728" Type="http://schemas.openxmlformats.org/officeDocument/2006/relationships/hyperlink" Target="https://barttorvik.com/team.php?team=Oregon+St.&amp;year=2023" TargetMode="External"/><Relationship Id="rId22" Type="http://schemas.openxmlformats.org/officeDocument/2006/relationships/hyperlink" Target="https://barttorvik.com/team.php?team=Memphis&amp;year=2023" TargetMode="External"/><Relationship Id="rId64" Type="http://schemas.openxmlformats.org/officeDocument/2006/relationships/hyperlink" Target="https://barttorvik.com/team.php?team=Missouri&amp;year=2023" TargetMode="External"/><Relationship Id="rId118" Type="http://schemas.openxmlformats.org/officeDocument/2006/relationships/hyperlink" Target="https://barttorvik.com/team.php?team=Kent+St.&amp;year=2023" TargetMode="External"/><Relationship Id="rId325" Type="http://schemas.openxmlformats.org/officeDocument/2006/relationships/hyperlink" Target="https://barttorvik.com/team.php?team=Northern+Colorado&amp;year=2023" TargetMode="External"/><Relationship Id="rId367" Type="http://schemas.openxmlformats.org/officeDocument/2006/relationships/hyperlink" Target="https://barttorvik.com/team.php?team=Merrimack&amp;year=2023" TargetMode="External"/><Relationship Id="rId532" Type="http://schemas.openxmlformats.org/officeDocument/2006/relationships/hyperlink" Target="https://barttorvik.com/team.php?team=Cincinnati&amp;year=2023" TargetMode="External"/><Relationship Id="rId574" Type="http://schemas.openxmlformats.org/officeDocument/2006/relationships/hyperlink" Target="https://barttorvik.com/team.php?team=Kent+St.&amp;year=2023" TargetMode="External"/><Relationship Id="rId171" Type="http://schemas.openxmlformats.org/officeDocument/2006/relationships/hyperlink" Target="https://barttorvik.com/team.php?team=Grand+Canyon&amp;year=2023" TargetMode="External"/><Relationship Id="rId227" Type="http://schemas.openxmlformats.org/officeDocument/2006/relationships/hyperlink" Target="https://barttorvik.com/team.php?team=DePaul&amp;year=2023" TargetMode="External"/><Relationship Id="rId781" Type="http://schemas.openxmlformats.org/officeDocument/2006/relationships/hyperlink" Target="https://barttorvik.com/team.php?team=South+Carolina&amp;year=2023" TargetMode="External"/><Relationship Id="rId837" Type="http://schemas.openxmlformats.org/officeDocument/2006/relationships/hyperlink" Target="https://barttorvik.com/team.php?team=Fairleigh+Dickinson&amp;year=2023" TargetMode="External"/><Relationship Id="rId879" Type="http://schemas.openxmlformats.org/officeDocument/2006/relationships/hyperlink" Target="https://barttorvik.com/team.php?team=Alabama+St.&amp;year=2023" TargetMode="External"/><Relationship Id="rId269" Type="http://schemas.openxmlformats.org/officeDocument/2006/relationships/hyperlink" Target="https://barttorvik.com/team.php?team=Old+Dominion&amp;year=2023" TargetMode="External"/><Relationship Id="rId434" Type="http://schemas.openxmlformats.org/officeDocument/2006/relationships/hyperlink" Target="https://barttorvik.com/team.php?team=Albany&amp;year=2023" TargetMode="External"/><Relationship Id="rId476" Type="http://schemas.openxmlformats.org/officeDocument/2006/relationships/hyperlink" Target="https://barttorvik.com/team.php?team=Baylor&amp;year=2023" TargetMode="External"/><Relationship Id="rId641" Type="http://schemas.openxmlformats.org/officeDocument/2006/relationships/hyperlink" Target="https://barttorvik.com/team.php?team=Fresno+St.&amp;year=2023" TargetMode="External"/><Relationship Id="rId683" Type="http://schemas.openxmlformats.org/officeDocument/2006/relationships/hyperlink" Target="https://barttorvik.com/team.php?team=UC+Davis&amp;year=2023" TargetMode="External"/><Relationship Id="rId739" Type="http://schemas.openxmlformats.org/officeDocument/2006/relationships/hyperlink" Target="https://barttorvik.com/team.php?team=Jacksonville+St.&amp;year=2023" TargetMode="External"/><Relationship Id="rId890" Type="http://schemas.openxmlformats.org/officeDocument/2006/relationships/hyperlink" Target="https://barttorvik.com/team.php?team=LIU+Brooklyn&amp;year=2023" TargetMode="External"/><Relationship Id="rId33" Type="http://schemas.openxmlformats.org/officeDocument/2006/relationships/hyperlink" Target="https://barttorvik.com/team.php?team=Saint+Mary%27s&amp;year=2023" TargetMode="External"/><Relationship Id="rId129" Type="http://schemas.openxmlformats.org/officeDocument/2006/relationships/hyperlink" Target="https://barttorvik.com/team.php?team=College+of+Charleston&amp;year=2023" TargetMode="External"/><Relationship Id="rId280" Type="http://schemas.openxmlformats.org/officeDocument/2006/relationships/hyperlink" Target="https://barttorvik.com/team.php?team=Weber+St.&amp;year=2023" TargetMode="External"/><Relationship Id="rId336" Type="http://schemas.openxmlformats.org/officeDocument/2006/relationships/hyperlink" Target="https://barttorvik.com/team.php?team=UTSA&amp;year=2023" TargetMode="External"/><Relationship Id="rId501" Type="http://schemas.openxmlformats.org/officeDocument/2006/relationships/hyperlink" Target="https://barttorvik.com/team.php?team=Virginia&amp;year=2023" TargetMode="External"/><Relationship Id="rId543" Type="http://schemas.openxmlformats.org/officeDocument/2006/relationships/hyperlink" Target="https://barttorvik.com/team.php?team=Nevada&amp;year=2023" TargetMode="External"/><Relationship Id="rId75" Type="http://schemas.openxmlformats.org/officeDocument/2006/relationships/hyperlink" Target="https://barttorvik.com/team.php?team=Illinois&amp;year=2023" TargetMode="External"/><Relationship Id="rId140" Type="http://schemas.openxmlformats.org/officeDocument/2006/relationships/hyperlink" Target="https://barttorvik.com/team.php?team=Indiana+St.&amp;year=2023" TargetMode="External"/><Relationship Id="rId182" Type="http://schemas.openxmlformats.org/officeDocument/2006/relationships/hyperlink" Target="https://barttorvik.com/team.php?team=Colorado+St.&amp;year=2023" TargetMode="External"/><Relationship Id="rId378" Type="http://schemas.openxmlformats.org/officeDocument/2006/relationships/hyperlink" Target="https://barttorvik.com/team.php?team=Morgan+St.&amp;year=2023" TargetMode="External"/><Relationship Id="rId403" Type="http://schemas.openxmlformats.org/officeDocument/2006/relationships/hyperlink" Target="https://barttorvik.com/team.php?team=New+Hampshire&amp;year=2023" TargetMode="External"/><Relationship Id="rId585" Type="http://schemas.openxmlformats.org/officeDocument/2006/relationships/hyperlink" Target="https://barttorvik.com/team.php?team=Miami+FL&amp;year=2023" TargetMode="External"/><Relationship Id="rId750" Type="http://schemas.openxmlformats.org/officeDocument/2006/relationships/hyperlink" Target="https://barttorvik.com/team.php?team=East+Carolina&amp;year=2023" TargetMode="External"/><Relationship Id="rId792" Type="http://schemas.openxmlformats.org/officeDocument/2006/relationships/hyperlink" Target="https://barttorvik.com/team.php?team=Alcorn+St.&amp;year=2023" TargetMode="External"/><Relationship Id="rId806" Type="http://schemas.openxmlformats.org/officeDocument/2006/relationships/hyperlink" Target="https://barttorvik.com/team.php?team=UTSA&amp;year=2023" TargetMode="External"/><Relationship Id="rId848" Type="http://schemas.openxmlformats.org/officeDocument/2006/relationships/hyperlink" Target="https://barttorvik.com/team.php?team=Texas+Southern&amp;year=2023" TargetMode="External"/><Relationship Id="rId6" Type="http://schemas.openxmlformats.org/officeDocument/2006/relationships/hyperlink" Target="https://barttorvik.com/team.php?team=Connecticut&amp;year=2023" TargetMode="External"/><Relationship Id="rId238" Type="http://schemas.openxmlformats.org/officeDocument/2006/relationships/hyperlink" Target="https://barttorvik.com/team.php?team=Tarleton+St.&amp;year=2023" TargetMode="External"/><Relationship Id="rId445" Type="http://schemas.openxmlformats.org/officeDocument/2006/relationships/hyperlink" Target="https://barttorvik.com/team.php?team=LIU+Brooklyn&amp;year=2023" TargetMode="External"/><Relationship Id="rId487" Type="http://schemas.openxmlformats.org/officeDocument/2006/relationships/hyperlink" Target="https://barttorvik.com/team.php?team=Kansas&amp;year=2023" TargetMode="External"/><Relationship Id="rId610" Type="http://schemas.openxmlformats.org/officeDocument/2006/relationships/hyperlink" Target="https://barttorvik.com/team.php?team=Tulane&amp;year=2023" TargetMode="External"/><Relationship Id="rId652" Type="http://schemas.openxmlformats.org/officeDocument/2006/relationships/hyperlink" Target="https://barttorvik.com/team.php?team=Princeton&amp;year=2023" TargetMode="External"/><Relationship Id="rId694" Type="http://schemas.openxmlformats.org/officeDocument/2006/relationships/hyperlink" Target="https://barttorvik.com/team.php?team=SMU&amp;year=2023" TargetMode="External"/><Relationship Id="rId708" Type="http://schemas.openxmlformats.org/officeDocument/2006/relationships/hyperlink" Target="https://barttorvik.com/team.php?team=Ball+St.&amp;year=2023" TargetMode="External"/><Relationship Id="rId291" Type="http://schemas.openxmlformats.org/officeDocument/2006/relationships/hyperlink" Target="https://barttorvik.com/team.php?team=Lafayette&amp;year=2023" TargetMode="External"/><Relationship Id="rId305" Type="http://schemas.openxmlformats.org/officeDocument/2006/relationships/hyperlink" Target="https://barttorvik.com/team.php?team=Bellarmine&amp;year=2023" TargetMode="External"/><Relationship Id="rId347" Type="http://schemas.openxmlformats.org/officeDocument/2006/relationships/hyperlink" Target="https://barttorvik.com/team.php?team=North+Alabama&amp;year=2023" TargetMode="External"/><Relationship Id="rId512" Type="http://schemas.openxmlformats.org/officeDocument/2006/relationships/hyperlink" Target="https://barttorvik.com/team.php?team=North+Texas&amp;year=2023" TargetMode="External"/><Relationship Id="rId44" Type="http://schemas.openxmlformats.org/officeDocument/2006/relationships/hyperlink" Target="https://barttorvik.com/team.php?team=Texas+A%26M&amp;year=2023" TargetMode="External"/><Relationship Id="rId86" Type="http://schemas.openxmlformats.org/officeDocument/2006/relationships/hyperlink" Target="https://barttorvik.com/team.php?team=UAB&amp;year=2023" TargetMode="External"/><Relationship Id="rId151" Type="http://schemas.openxmlformats.org/officeDocument/2006/relationships/hyperlink" Target="https://barttorvik.com/team.php?team=Princeton&amp;year=2023" TargetMode="External"/><Relationship Id="rId389" Type="http://schemas.openxmlformats.org/officeDocument/2006/relationships/hyperlink" Target="https://barttorvik.com/team.php?team=Wagner&amp;year=2023" TargetMode="External"/><Relationship Id="rId554" Type="http://schemas.openxmlformats.org/officeDocument/2006/relationships/hyperlink" Target="https://barttorvik.com/team.php?team=Louisiana+Lafayette&amp;year=2023" TargetMode="External"/><Relationship Id="rId596" Type="http://schemas.openxmlformats.org/officeDocument/2006/relationships/hyperlink" Target="https://barttorvik.com/team.php?team=Saint+Louis&amp;year=2023" TargetMode="External"/><Relationship Id="rId761" Type="http://schemas.openxmlformats.org/officeDocument/2006/relationships/hyperlink" Target="https://barttorvik.com/team.php?team=Rhode+Island&amp;year=2023" TargetMode="External"/><Relationship Id="rId817" Type="http://schemas.openxmlformats.org/officeDocument/2006/relationships/hyperlink" Target="https://barttorvik.com/team.php?team=Northeastern&amp;year=2023" TargetMode="External"/><Relationship Id="rId859" Type="http://schemas.openxmlformats.org/officeDocument/2006/relationships/hyperlink" Target="https://barttorvik.com/team.php?team=New+Orleans&amp;year=2023" TargetMode="External"/><Relationship Id="rId193" Type="http://schemas.openxmlformats.org/officeDocument/2006/relationships/hyperlink" Target="https://barttorvik.com/trank.php?&amp;begin=20221101&amp;end=20230313&amp;conlimit=All&amp;year=2023&amp;top=0&amp;venue=A-N&amp;type=All&amp;mingames=0&amp;quad=5&amp;rpi=" TargetMode="External"/><Relationship Id="rId207" Type="http://schemas.openxmlformats.org/officeDocument/2006/relationships/hyperlink" Target="https://barttorvik.com/team.php?team=Radford&amp;year=2023" TargetMode="External"/><Relationship Id="rId249" Type="http://schemas.openxmlformats.org/officeDocument/2006/relationships/hyperlink" Target="https://barttorvik.com/team.php?team=Gardner+Webb&amp;year=2023" TargetMode="External"/><Relationship Id="rId414" Type="http://schemas.openxmlformats.org/officeDocument/2006/relationships/hyperlink" Target="https://barttorvik.com/team.php?team=High+Point&amp;year=2023" TargetMode="External"/><Relationship Id="rId456" Type="http://schemas.openxmlformats.org/officeDocument/2006/relationships/hyperlink" Target="https://barttorvik.com/team.php?team=Purdue&amp;year=2023" TargetMode="External"/><Relationship Id="rId498" Type="http://schemas.openxmlformats.org/officeDocument/2006/relationships/hyperlink" Target="https://barttorvik.com/team.php?team=Xavier&amp;year=2023" TargetMode="External"/><Relationship Id="rId621" Type="http://schemas.openxmlformats.org/officeDocument/2006/relationships/hyperlink" Target="https://barttorvik.com/team.php?team=James+Madison&amp;year=2023" TargetMode="External"/><Relationship Id="rId663" Type="http://schemas.openxmlformats.org/officeDocument/2006/relationships/hyperlink" Target="https://barttorvik.com/team.php?team=Stephen+F.+Austin&amp;year=2023" TargetMode="External"/><Relationship Id="rId870" Type="http://schemas.openxmlformats.org/officeDocument/2006/relationships/hyperlink" Target="https://barttorvik.com/team.php?team=Incarnate+Word&amp;year=2023" TargetMode="External"/><Relationship Id="rId13" Type="http://schemas.openxmlformats.org/officeDocument/2006/relationships/hyperlink" Target="https://barttorvik.com/team.php?team=Alabama&amp;year=2023" TargetMode="External"/><Relationship Id="rId109" Type="http://schemas.openxmlformats.org/officeDocument/2006/relationships/hyperlink" Target="https://barttorvik.com/team.php?team=Pittsburgh&amp;year=2023" TargetMode="External"/><Relationship Id="rId260" Type="http://schemas.openxmlformats.org/officeDocument/2006/relationships/hyperlink" Target="https://barttorvik.com/team.php?team=UC+San+Diego&amp;year=2023" TargetMode="External"/><Relationship Id="rId316" Type="http://schemas.openxmlformats.org/officeDocument/2006/relationships/hyperlink" Target="https://barttorvik.com/team.php?team=Morehead+St.&amp;year=2023" TargetMode="External"/><Relationship Id="rId523" Type="http://schemas.openxmlformats.org/officeDocument/2006/relationships/hyperlink" Target="https://barttorvik.com/team.php?team=Memphis&amp;year=2023" TargetMode="External"/><Relationship Id="rId719" Type="http://schemas.openxmlformats.org/officeDocument/2006/relationships/hyperlink" Target="https://barttorvik.com/trank.php?&amp;begin=20221101&amp;end=20230313&amp;conlimit=All&amp;year=2023&amp;top=0&amp;venue=H&amp;type=All&amp;mingames=0&amp;quad=5&amp;rpi=" TargetMode="External"/><Relationship Id="rId55" Type="http://schemas.openxmlformats.org/officeDocument/2006/relationships/hyperlink" Target="https://barttorvik.com/team.php?team=Florida+Atlantic&amp;year=2023" TargetMode="External"/><Relationship Id="rId97" Type="http://schemas.openxmlformats.org/officeDocument/2006/relationships/hyperlink" Target="https://barttorvik.com/team.php?team=Iowa&amp;year=2023" TargetMode="External"/><Relationship Id="rId120" Type="http://schemas.openxmlformats.org/officeDocument/2006/relationships/hyperlink" Target="https://barttorvik.com/team.php?team=UC+Irvine&amp;year=2023" TargetMode="External"/><Relationship Id="rId358" Type="http://schemas.openxmlformats.org/officeDocument/2006/relationships/hyperlink" Target="https://barttorvik.com/team.php?team=Miami+OH&amp;year=2023" TargetMode="External"/><Relationship Id="rId565" Type="http://schemas.openxmlformats.org/officeDocument/2006/relationships/hyperlink" Target="https://barttorvik.com/team.php?team=Oral+Roberts&amp;year=2023" TargetMode="External"/><Relationship Id="rId730" Type="http://schemas.openxmlformats.org/officeDocument/2006/relationships/hyperlink" Target="https://barttorvik.com/team.php?team=Gardner+Webb&amp;year=2023" TargetMode="External"/><Relationship Id="rId772" Type="http://schemas.openxmlformats.org/officeDocument/2006/relationships/hyperlink" Target="https://barttorvik.com/team.php?team=Denver&amp;year=2023" TargetMode="External"/><Relationship Id="rId828" Type="http://schemas.openxmlformats.org/officeDocument/2006/relationships/hyperlink" Target="https://barttorvik.com/team.php?team=Little+Rock&amp;year=2023" TargetMode="External"/><Relationship Id="rId162" Type="http://schemas.openxmlformats.org/officeDocument/2006/relationships/hyperlink" Target="https://barttorvik.com/trank.php?&amp;begin=20221101&amp;end=20230313&amp;conlimit=All&amp;year=2023&amp;top=0&amp;venue=A-N&amp;type=All&amp;mingames=0&amp;quad=5&amp;rpi=" TargetMode="External"/><Relationship Id="rId218" Type="http://schemas.openxmlformats.org/officeDocument/2006/relationships/hyperlink" Target="https://barttorvik.com/team.php?team=Brown&amp;year=2023" TargetMode="External"/><Relationship Id="rId425" Type="http://schemas.openxmlformats.org/officeDocument/2006/relationships/hyperlink" Target="https://barttorvik.com/team.php?team=Little+Rock&amp;year=2023" TargetMode="External"/><Relationship Id="rId467" Type="http://schemas.openxmlformats.org/officeDocument/2006/relationships/hyperlink" Target="https://barttorvik.com/team.php?team=Texas&amp;year=2023" TargetMode="External"/><Relationship Id="rId632" Type="http://schemas.openxmlformats.org/officeDocument/2006/relationships/hyperlink" Target="https://barttorvik.com/trank.php?&amp;begin=20221101&amp;end=20230313&amp;conlimit=All&amp;year=2023&amp;top=0&amp;venue=H&amp;type=All&amp;mingames=0&amp;quad=5&amp;rpi=" TargetMode="External"/><Relationship Id="rId271" Type="http://schemas.openxmlformats.org/officeDocument/2006/relationships/hyperlink" Target="https://barttorvik.com/team.php?team=Northern+Iowa&amp;year=2023" TargetMode="External"/><Relationship Id="rId674" Type="http://schemas.openxmlformats.org/officeDocument/2006/relationships/hyperlink" Target="https://barttorvik.com/team.php?team=Western+Kentucky&amp;year=2023" TargetMode="External"/><Relationship Id="rId881" Type="http://schemas.openxmlformats.org/officeDocument/2006/relationships/hyperlink" Target="https://barttorvik.com/team.php?team=VMI&amp;year=2023" TargetMode="External"/><Relationship Id="rId24" Type="http://schemas.openxmlformats.org/officeDocument/2006/relationships/hyperlink" Target="https://barttorvik.com/team.php?team=Texas&amp;year=2023" TargetMode="External"/><Relationship Id="rId66" Type="http://schemas.openxmlformats.org/officeDocument/2006/relationships/hyperlink" Target="https://barttorvik.com/team.php?team=North+Carolina+St.&amp;year=2023" TargetMode="External"/><Relationship Id="rId131" Type="http://schemas.openxmlformats.org/officeDocument/2006/relationships/hyperlink" Target="https://barttorvik.com/trank.php?&amp;begin=20221101&amp;end=20230313&amp;conlimit=All&amp;year=2023&amp;top=0&amp;venue=A-N&amp;type=All&amp;mingames=0&amp;quad=5&amp;rpi=" TargetMode="External"/><Relationship Id="rId327" Type="http://schemas.openxmlformats.org/officeDocument/2006/relationships/hyperlink" Target="https://barttorvik.com/team.php?team=Niagara&amp;year=2023" TargetMode="External"/><Relationship Id="rId369" Type="http://schemas.openxmlformats.org/officeDocument/2006/relationships/hyperlink" Target="https://barttorvik.com/team.php?team=Binghamton&amp;year=2023" TargetMode="External"/><Relationship Id="rId534" Type="http://schemas.openxmlformats.org/officeDocument/2006/relationships/hyperlink" Target="https://barttorvik.com/trank.php?&amp;begin=20221101&amp;end=20230313&amp;conlimit=All&amp;year=2023&amp;top=0&amp;venue=H&amp;type=All&amp;mingames=0&amp;quad=5&amp;rpi=" TargetMode="External"/><Relationship Id="rId576" Type="http://schemas.openxmlformats.org/officeDocument/2006/relationships/hyperlink" Target="https://barttorvik.com/team.php?team=Marshall&amp;year=2023" TargetMode="External"/><Relationship Id="rId741" Type="http://schemas.openxmlformats.org/officeDocument/2006/relationships/hyperlink" Target="https://barttorvik.com/team.php?team=North+Dakota+St.&amp;year=2023" TargetMode="External"/><Relationship Id="rId783" Type="http://schemas.openxmlformats.org/officeDocument/2006/relationships/hyperlink" Target="https://barttorvik.com/team.php?team=Saint+Peter%27s&amp;year=2023" TargetMode="External"/><Relationship Id="rId839" Type="http://schemas.openxmlformats.org/officeDocument/2006/relationships/hyperlink" Target="https://barttorvik.com/team.php?team=UMKC&amp;year=2023" TargetMode="External"/><Relationship Id="rId173" Type="http://schemas.openxmlformats.org/officeDocument/2006/relationships/hyperlink" Target="https://barttorvik.com/team.php?team=South+Alabama&amp;year=2023" TargetMode="External"/><Relationship Id="rId229" Type="http://schemas.openxmlformats.org/officeDocument/2006/relationships/hyperlink" Target="https://barttorvik.com/team.php?team=Middle+Tennessee&amp;year=2023" TargetMode="External"/><Relationship Id="rId380" Type="http://schemas.openxmlformats.org/officeDocument/2006/relationships/hyperlink" Target="https://barttorvik.com/team.php?team=Western+Michigan&amp;year=2023" TargetMode="External"/><Relationship Id="rId436" Type="http://schemas.openxmlformats.org/officeDocument/2006/relationships/hyperlink" Target="https://barttorvik.com/team.php?team=Lindenwood&amp;year=2023" TargetMode="External"/><Relationship Id="rId601" Type="http://schemas.openxmlformats.org/officeDocument/2006/relationships/hyperlink" Target="https://barttorvik.com/team.php?team=San+Francisco&amp;year=2023" TargetMode="External"/><Relationship Id="rId643" Type="http://schemas.openxmlformats.org/officeDocument/2006/relationships/hyperlink" Target="https://barttorvik.com/team.php?team=Washington&amp;year=2023" TargetMode="External"/><Relationship Id="rId240" Type="http://schemas.openxmlformats.org/officeDocument/2006/relationships/hyperlink" Target="https://barttorvik.com/team.php?team=UMass+Lowell&amp;year=2023" TargetMode="External"/><Relationship Id="rId478" Type="http://schemas.openxmlformats.org/officeDocument/2006/relationships/hyperlink" Target="https://barttorvik.com/team.php?team=Arkansas&amp;year=2023" TargetMode="External"/><Relationship Id="rId685" Type="http://schemas.openxmlformats.org/officeDocument/2006/relationships/hyperlink" Target="https://barttorvik.com/team.php?team=Northern+Kentucky&amp;year=2023" TargetMode="External"/><Relationship Id="rId850" Type="http://schemas.openxmlformats.org/officeDocument/2006/relationships/hyperlink" Target="https://barttorvik.com/team.php?team=Alabama+A%26M&amp;year=2023" TargetMode="External"/><Relationship Id="rId35" Type="http://schemas.openxmlformats.org/officeDocument/2006/relationships/hyperlink" Target="https://barttorvik.com/team.php?team=Baylor&amp;year=2023" TargetMode="External"/><Relationship Id="rId77" Type="http://schemas.openxmlformats.org/officeDocument/2006/relationships/hyperlink" Target="https://barttorvik.com/team.php?team=Boise+St.&amp;year=2023" TargetMode="External"/><Relationship Id="rId100" Type="http://schemas.openxmlformats.org/officeDocument/2006/relationships/hyperlink" Target="https://barttorvik.com/team.php?team=New+Mexico&amp;year=2023" TargetMode="External"/><Relationship Id="rId282" Type="http://schemas.openxmlformats.org/officeDocument/2006/relationships/hyperlink" Target="https://barttorvik.com/team.php?team=San+Diego&amp;year=2023" TargetMode="External"/><Relationship Id="rId338" Type="http://schemas.openxmlformats.org/officeDocument/2006/relationships/hyperlink" Target="https://barttorvik.com/team.php?team=Alcorn+St.&amp;year=2023" TargetMode="External"/><Relationship Id="rId503" Type="http://schemas.openxmlformats.org/officeDocument/2006/relationships/hyperlink" Target="https://barttorvik.com/team.php?team=TCU&amp;year=2023" TargetMode="External"/><Relationship Id="rId545" Type="http://schemas.openxmlformats.org/officeDocument/2006/relationships/hyperlink" Target="https://barttorvik.com/team.php?team=North+Carolina+St.&amp;year=2023" TargetMode="External"/><Relationship Id="rId587" Type="http://schemas.openxmlformats.org/officeDocument/2006/relationships/hyperlink" Target="https://barttorvik.com/team.php?team=BYU&amp;year=2023" TargetMode="External"/><Relationship Id="rId710" Type="http://schemas.openxmlformats.org/officeDocument/2006/relationships/hyperlink" Target="https://barttorvik.com/team.php?team=Texas+A%26M+Corpus+Chris&amp;year=2023" TargetMode="External"/><Relationship Id="rId752" Type="http://schemas.openxmlformats.org/officeDocument/2006/relationships/hyperlink" Target="https://barttorvik.com/team.php?team=Loyola+Chicago&amp;year=2023" TargetMode="External"/><Relationship Id="rId808" Type="http://schemas.openxmlformats.org/officeDocument/2006/relationships/hyperlink" Target="https://barttorvik.com/team.php?team=Western+Illinois&amp;year=2023" TargetMode="External"/><Relationship Id="rId8" Type="http://schemas.openxmlformats.org/officeDocument/2006/relationships/hyperlink" Target="https://barttorvik.com/team.php?team=UCLA&amp;year=2023" TargetMode="External"/><Relationship Id="rId142" Type="http://schemas.openxmlformats.org/officeDocument/2006/relationships/hyperlink" Target="https://barttorvik.com/team.php?team=Utah&amp;year=2023" TargetMode="External"/><Relationship Id="rId184" Type="http://schemas.openxmlformats.org/officeDocument/2006/relationships/hyperlink" Target="https://barttorvik.com/team.php?team=Hawaii&amp;year=2023" TargetMode="External"/><Relationship Id="rId391" Type="http://schemas.openxmlformats.org/officeDocument/2006/relationships/hyperlink" Target="https://barttorvik.com/team.php?team=Southern&amp;year=2023" TargetMode="External"/><Relationship Id="rId405" Type="http://schemas.openxmlformats.org/officeDocument/2006/relationships/hyperlink" Target="https://barttorvik.com/team.php?team=New+Orleans&amp;year=2023" TargetMode="External"/><Relationship Id="rId447" Type="http://schemas.openxmlformats.org/officeDocument/2006/relationships/hyperlink" Target="https://barttorvik.com/team.php?team=Tennessee&amp;year=2023" TargetMode="External"/><Relationship Id="rId612" Type="http://schemas.openxmlformats.org/officeDocument/2006/relationships/hyperlink" Target="https://barttorvik.com/team.php?team=Colorado+St.&amp;year=2023" TargetMode="External"/><Relationship Id="rId794" Type="http://schemas.openxmlformats.org/officeDocument/2006/relationships/hyperlink" Target="https://barttorvik.com/team.php?team=Louisville&amp;year=2023" TargetMode="External"/><Relationship Id="rId251" Type="http://schemas.openxmlformats.org/officeDocument/2006/relationships/hyperlink" Target="https://barttorvik.com/team.php?team=Northern+Kentucky&amp;year=2023" TargetMode="External"/><Relationship Id="rId489" Type="http://schemas.openxmlformats.org/officeDocument/2006/relationships/hyperlink" Target="https://barttorvik.com/team.php?team=Marquette&amp;year=2023" TargetMode="External"/><Relationship Id="rId654" Type="http://schemas.openxmlformats.org/officeDocument/2006/relationships/hyperlink" Target="https://barttorvik.com/team.php?team=DePaul&amp;year=2023" TargetMode="External"/><Relationship Id="rId696" Type="http://schemas.openxmlformats.org/officeDocument/2006/relationships/hyperlink" Target="https://barttorvik.com/team.php?team=UNC+Asheville&amp;year=2023" TargetMode="External"/><Relationship Id="rId861" Type="http://schemas.openxmlformats.org/officeDocument/2006/relationships/hyperlink" Target="https://barttorvik.com/team.php?team=Albany&amp;year=2023" TargetMode="External"/><Relationship Id="rId46" Type="http://schemas.openxmlformats.org/officeDocument/2006/relationships/hyperlink" Target="https://barttorvik.com/team.php?team=Creighton&amp;year=2023" TargetMode="External"/><Relationship Id="rId293" Type="http://schemas.openxmlformats.org/officeDocument/2006/relationships/hyperlink" Target="https://barttorvik.com/team.php?team=South+Dakota+St.&amp;year=2023" TargetMode="External"/><Relationship Id="rId307" Type="http://schemas.openxmlformats.org/officeDocument/2006/relationships/hyperlink" Target="https://barttorvik.com/team.php?team=Norfolk+St.&amp;year=2023" TargetMode="External"/><Relationship Id="rId349" Type="http://schemas.openxmlformats.org/officeDocument/2006/relationships/hyperlink" Target="https://barttorvik.com/team.php?team=Howard&amp;year=2023" TargetMode="External"/><Relationship Id="rId514" Type="http://schemas.openxmlformats.org/officeDocument/2006/relationships/hyperlink" Target="https://barttorvik.com/team.php?team=Kentucky&amp;year=2023" TargetMode="External"/><Relationship Id="rId556" Type="http://schemas.openxmlformats.org/officeDocument/2006/relationships/hyperlink" Target="https://barttorvik.com/team.php?team=UCF&amp;year=2023" TargetMode="External"/><Relationship Id="rId721" Type="http://schemas.openxmlformats.org/officeDocument/2006/relationships/hyperlink" Target="https://barttorvik.com/team.php?team=Maine&amp;year=2023" TargetMode="External"/><Relationship Id="rId763" Type="http://schemas.openxmlformats.org/officeDocument/2006/relationships/hyperlink" Target="https://barttorvik.com/team.php?team=Nicholls+St.&amp;year=2023" TargetMode="External"/><Relationship Id="rId88" Type="http://schemas.openxmlformats.org/officeDocument/2006/relationships/hyperlink" Target="https://barttorvik.com/team.php?team=Penn+St.&amp;year=2023" TargetMode="External"/><Relationship Id="rId111" Type="http://schemas.openxmlformats.org/officeDocument/2006/relationships/hyperlink" Target="https://barttorvik.com/team.php?team=Wichita+St.&amp;year=2023" TargetMode="External"/><Relationship Id="rId153" Type="http://schemas.openxmlformats.org/officeDocument/2006/relationships/hyperlink" Target="https://barttorvik.com/team.php?team=Toledo&amp;year=2023" TargetMode="External"/><Relationship Id="rId195" Type="http://schemas.openxmlformats.org/officeDocument/2006/relationships/hyperlink" Target="https://barttorvik.com/team.php?team=Boston+College&amp;year=2023" TargetMode="External"/><Relationship Id="rId209" Type="http://schemas.openxmlformats.org/officeDocument/2006/relationships/hyperlink" Target="https://barttorvik.com/team.php?team=Fordham&amp;year=2023" TargetMode="External"/><Relationship Id="rId360" Type="http://schemas.openxmlformats.org/officeDocument/2006/relationships/hyperlink" Target="https://barttorvik.com/team.php?team=Boston+University&amp;year=2023" TargetMode="External"/><Relationship Id="rId416" Type="http://schemas.openxmlformats.org/officeDocument/2006/relationships/hyperlink" Target="https://barttorvik.com/team.php?team=Stony+Brook&amp;year=2023" TargetMode="External"/><Relationship Id="rId598" Type="http://schemas.openxmlformats.org/officeDocument/2006/relationships/hyperlink" Target="https://barttorvik.com/team.php?team=UMass+Lowell&amp;year=2023" TargetMode="External"/><Relationship Id="rId819" Type="http://schemas.openxmlformats.org/officeDocument/2006/relationships/hyperlink" Target="https://barttorvik.com/team.php?team=Wagner&amp;year=2023" TargetMode="External"/><Relationship Id="rId220" Type="http://schemas.openxmlformats.org/officeDocument/2006/relationships/hyperlink" Target="https://barttorvik.com/team.php?team=Georgia+Tech&amp;year=2023" TargetMode="External"/><Relationship Id="rId458" Type="http://schemas.openxmlformats.org/officeDocument/2006/relationships/hyperlink" Target="https://barttorvik.com/team.php?team=UCLA&amp;year=2023" TargetMode="External"/><Relationship Id="rId623" Type="http://schemas.openxmlformats.org/officeDocument/2006/relationships/hyperlink" Target="https://barttorvik.com/team.php?team=Georgia&amp;year=2023" TargetMode="External"/><Relationship Id="rId665" Type="http://schemas.openxmlformats.org/officeDocument/2006/relationships/hyperlink" Target="https://barttorvik.com/team.php?team=UNLV&amp;year=2023" TargetMode="External"/><Relationship Id="rId830" Type="http://schemas.openxmlformats.org/officeDocument/2006/relationships/hyperlink" Target="https://barttorvik.com/team.php?team=Idaho&amp;year=2023" TargetMode="External"/><Relationship Id="rId872" Type="http://schemas.openxmlformats.org/officeDocument/2006/relationships/hyperlink" Target="https://barttorvik.com/team.php?team=Houston+Christian&amp;year=2023" TargetMode="External"/><Relationship Id="rId15" Type="http://schemas.openxmlformats.org/officeDocument/2006/relationships/hyperlink" Target="https://barttorvik.com/team.php?team=Arizona&amp;year=2023" TargetMode="External"/><Relationship Id="rId57" Type="http://schemas.openxmlformats.org/officeDocument/2006/relationships/hyperlink" Target="https://barttorvik.com/team.php?team=Providence&amp;year=2023" TargetMode="External"/><Relationship Id="rId262" Type="http://schemas.openxmlformats.org/officeDocument/2006/relationships/hyperlink" Target="https://barttorvik.com/team.php?team=George+Mason&amp;year=2023" TargetMode="External"/><Relationship Id="rId318" Type="http://schemas.openxmlformats.org/officeDocument/2006/relationships/hyperlink" Target="https://barttorvik.com/team.php?team=SIU+Edwardsville&amp;year=2023" TargetMode="External"/><Relationship Id="rId525" Type="http://schemas.openxmlformats.org/officeDocument/2006/relationships/hyperlink" Target="https://barttorvik.com/team.php?team=Utah+Valley&amp;year=2023" TargetMode="External"/><Relationship Id="rId567" Type="http://schemas.openxmlformats.org/officeDocument/2006/relationships/hyperlink" Target="https://barttorvik.com/team.php?team=Stanford&amp;year=2023" TargetMode="External"/><Relationship Id="rId732" Type="http://schemas.openxmlformats.org/officeDocument/2006/relationships/hyperlink" Target="https://barttorvik.com/team.php?team=Idaho+St.&amp;year=2023" TargetMode="External"/><Relationship Id="rId99" Type="http://schemas.openxmlformats.org/officeDocument/2006/relationships/hyperlink" Target="https://barttorvik.com/team.php?team=Oregon&amp;year=2023" TargetMode="External"/><Relationship Id="rId122" Type="http://schemas.openxmlformats.org/officeDocument/2006/relationships/hyperlink" Target="https://barttorvik.com/team.php?team=Vanderbilt&amp;year=2023" TargetMode="External"/><Relationship Id="rId164" Type="http://schemas.openxmlformats.org/officeDocument/2006/relationships/hyperlink" Target="https://barttorvik.com/team.php?team=UNC+Greensboro&amp;year=2023" TargetMode="External"/><Relationship Id="rId371" Type="http://schemas.openxmlformats.org/officeDocument/2006/relationships/hyperlink" Target="https://barttorvik.com/team.php?team=Idaho&amp;year=2023" TargetMode="External"/><Relationship Id="rId774" Type="http://schemas.openxmlformats.org/officeDocument/2006/relationships/hyperlink" Target="https://barttorvik.com/team.php?team=Army&amp;year=2023" TargetMode="External"/><Relationship Id="rId427" Type="http://schemas.openxmlformats.org/officeDocument/2006/relationships/hyperlink" Target="https://barttorvik.com/team.php?team=Central+Connecticut&amp;year=2023" TargetMode="External"/><Relationship Id="rId469" Type="http://schemas.openxmlformats.org/officeDocument/2006/relationships/hyperlink" Target="https://barttorvik.com/team.php?team=Gonzaga&amp;year=2023" TargetMode="External"/><Relationship Id="rId634" Type="http://schemas.openxmlformats.org/officeDocument/2006/relationships/hyperlink" Target="https://barttorvik.com/team.php?team=Grand+Canyon&amp;year=2023" TargetMode="External"/><Relationship Id="rId676" Type="http://schemas.openxmlformats.org/officeDocument/2006/relationships/hyperlink" Target="https://barttorvik.com/team.php?team=Youngstown+St.&amp;year=2023" TargetMode="External"/><Relationship Id="rId841" Type="http://schemas.openxmlformats.org/officeDocument/2006/relationships/hyperlink" Target="https://barttorvik.com/team.php?team=Cal+St.+Northridge&amp;year=2023" TargetMode="External"/><Relationship Id="rId883" Type="http://schemas.openxmlformats.org/officeDocument/2006/relationships/hyperlink" Target="https://barttorvik.com/team.php?team=Sacred+Heart&amp;year=2023" TargetMode="External"/><Relationship Id="rId26" Type="http://schemas.openxmlformats.org/officeDocument/2006/relationships/hyperlink" Target="https://barttorvik.com/team.php?team=Tennessee&amp;year=2023" TargetMode="External"/><Relationship Id="rId231" Type="http://schemas.openxmlformats.org/officeDocument/2006/relationships/hyperlink" Target="https://barttorvik.com/team.php?team=La+Salle&amp;year=2023" TargetMode="External"/><Relationship Id="rId273" Type="http://schemas.openxmlformats.org/officeDocument/2006/relationships/hyperlink" Target="https://barttorvik.com/team.php?team=Portland+St.&amp;year=2023" TargetMode="External"/><Relationship Id="rId329" Type="http://schemas.openxmlformats.org/officeDocument/2006/relationships/hyperlink" Target="https://barttorvik.com/team.php?team=California&amp;year=2023" TargetMode="External"/><Relationship Id="rId480" Type="http://schemas.openxmlformats.org/officeDocument/2006/relationships/hyperlink" Target="https://barttorvik.com/team.php?team=Michigan+St.&amp;year=2023" TargetMode="External"/><Relationship Id="rId536" Type="http://schemas.openxmlformats.org/officeDocument/2006/relationships/hyperlink" Target="https://barttorvik.com/team.php?team=Oklahoma&amp;year=2023" TargetMode="External"/><Relationship Id="rId701" Type="http://schemas.openxmlformats.org/officeDocument/2006/relationships/hyperlink" Target="https://barttorvik.com/team.php?team=South+Dakota+St.&amp;year=2023" TargetMode="External"/><Relationship Id="rId68" Type="http://schemas.openxmlformats.org/officeDocument/2006/relationships/hyperlink" Target="https://barttorvik.com/team.php?team=Kentucky&amp;year=2023" TargetMode="External"/><Relationship Id="rId133" Type="http://schemas.openxmlformats.org/officeDocument/2006/relationships/hyperlink" Target="https://barttorvik.com/team.php?team=Dayton&amp;year=2023" TargetMode="External"/><Relationship Id="rId175" Type="http://schemas.openxmlformats.org/officeDocument/2006/relationships/hyperlink" Target="https://barttorvik.com/team.php?team=UC+Santa+Barbara&amp;year=2023" TargetMode="External"/><Relationship Id="rId340" Type="http://schemas.openxmlformats.org/officeDocument/2006/relationships/hyperlink" Target="https://barttorvik.com/team.php?team=Texas+Southern&amp;year=2023" TargetMode="External"/><Relationship Id="rId578" Type="http://schemas.openxmlformats.org/officeDocument/2006/relationships/hyperlink" Target="https://barttorvik.com/team.php?team=Middle+Tennessee&amp;year=2023" TargetMode="External"/><Relationship Id="rId743" Type="http://schemas.openxmlformats.org/officeDocument/2006/relationships/hyperlink" Target="https://barttorvik.com/team.php?team=Murray+St.&amp;year=2023" TargetMode="External"/><Relationship Id="rId785" Type="http://schemas.openxmlformats.org/officeDocument/2006/relationships/hyperlink" Target="https://barttorvik.com/team.php?team=SIU+Edwardsville&amp;year=2023" TargetMode="External"/><Relationship Id="rId200" Type="http://schemas.openxmlformats.org/officeDocument/2006/relationships/hyperlink" Target="https://barttorvik.com/team.php?team=Southern+Utah&amp;year=2023" TargetMode="External"/><Relationship Id="rId382" Type="http://schemas.openxmlformats.org/officeDocument/2006/relationships/hyperlink" Target="https://barttorvik.com/trank.php?&amp;begin=20221101&amp;end=20230313&amp;conlimit=All&amp;year=2023&amp;top=0&amp;venue=A-N&amp;type=All&amp;mingames=0&amp;quad=5&amp;rpi=" TargetMode="External"/><Relationship Id="rId438" Type="http://schemas.openxmlformats.org/officeDocument/2006/relationships/hyperlink" Target="https://barttorvik.com/team.php?team=Florida+A%26M&amp;year=2023" TargetMode="External"/><Relationship Id="rId603" Type="http://schemas.openxmlformats.org/officeDocument/2006/relationships/hyperlink" Target="https://barttorvik.com/team.php?team=Montana+St.&amp;year=2023" TargetMode="External"/><Relationship Id="rId645" Type="http://schemas.openxmlformats.org/officeDocument/2006/relationships/hyperlink" Target="https://barttorvik.com/team.php?team=Towson&amp;year=2023" TargetMode="External"/><Relationship Id="rId687" Type="http://schemas.openxmlformats.org/officeDocument/2006/relationships/hyperlink" Target="https://barttorvik.com/team.php?team=Portland&amp;year=2023" TargetMode="External"/><Relationship Id="rId810" Type="http://schemas.openxmlformats.org/officeDocument/2006/relationships/hyperlink" Target="https://barttorvik.com/team.php?team=Miami+OH&amp;year=2023" TargetMode="External"/><Relationship Id="rId852" Type="http://schemas.openxmlformats.org/officeDocument/2006/relationships/hyperlink" Target="https://barttorvik.com/trank.php?&amp;begin=20221101&amp;end=20230313&amp;conlimit=All&amp;year=2023&amp;top=0&amp;venue=H&amp;type=All&amp;mingames=0&amp;quad=5&amp;rpi=" TargetMode="External"/><Relationship Id="rId242" Type="http://schemas.openxmlformats.org/officeDocument/2006/relationships/hyperlink" Target="https://barttorvik.com/team.php?team=Florida+Gulf+Coast&amp;year=2023" TargetMode="External"/><Relationship Id="rId284" Type="http://schemas.openxmlformats.org/officeDocument/2006/relationships/hyperlink" Target="https://barttorvik.com/team.php?team=Buffalo&amp;year=2023" TargetMode="External"/><Relationship Id="rId491" Type="http://schemas.openxmlformats.org/officeDocument/2006/relationships/hyperlink" Target="https://barttorvik.com/team.php?team=Indiana&amp;year=2023" TargetMode="External"/><Relationship Id="rId505" Type="http://schemas.openxmlformats.org/officeDocument/2006/relationships/hyperlink" Target="https://barttorvik.com/team.php?team=Auburn&amp;year=2023" TargetMode="External"/><Relationship Id="rId712" Type="http://schemas.openxmlformats.org/officeDocument/2006/relationships/hyperlink" Target="https://barttorvik.com/team.php?team=Weber+St.&amp;year=2023" TargetMode="External"/><Relationship Id="rId37" Type="http://schemas.openxmlformats.org/officeDocument/2006/relationships/hyperlink" Target="https://barttorvik.com/team.php?team=San+Diego+St.&amp;year=2023" TargetMode="External"/><Relationship Id="rId79" Type="http://schemas.openxmlformats.org/officeDocument/2006/relationships/hyperlink" Target="https://barttorvik.com/team.php?team=Rutgers&amp;year=2023" TargetMode="External"/><Relationship Id="rId102" Type="http://schemas.openxmlformats.org/officeDocument/2006/relationships/hyperlink" Target="https://barttorvik.com/team.php?team=Arizona+St.&amp;year=2023" TargetMode="External"/><Relationship Id="rId144" Type="http://schemas.openxmlformats.org/officeDocument/2006/relationships/hyperlink" Target="https://barttorvik.com/team.php?team=Colorado&amp;year=2023" TargetMode="External"/><Relationship Id="rId547" Type="http://schemas.openxmlformats.org/officeDocument/2006/relationships/hyperlink" Target="https://barttorvik.com/team.php?team=Ohio+St.&amp;year=2023" TargetMode="External"/><Relationship Id="rId589" Type="http://schemas.openxmlformats.org/officeDocument/2006/relationships/hyperlink" Target="https://barttorvik.com/team.php?team=VCU&amp;year=2023" TargetMode="External"/><Relationship Id="rId754" Type="http://schemas.openxmlformats.org/officeDocument/2006/relationships/hyperlink" Target="https://barttorvik.com/team.php?team=Queens&amp;year=2023" TargetMode="External"/><Relationship Id="rId796" Type="http://schemas.openxmlformats.org/officeDocument/2006/relationships/hyperlink" Target="https://barttorvik.com/team.php?team=Northern+Illinois&amp;year=2023" TargetMode="External"/><Relationship Id="rId90" Type="http://schemas.openxmlformats.org/officeDocument/2006/relationships/hyperlink" Target="https://barttorvik.com/team.php?team=North+Carolina&amp;year=2023" TargetMode="External"/><Relationship Id="rId186" Type="http://schemas.openxmlformats.org/officeDocument/2006/relationships/hyperlink" Target="https://barttorvik.com/team.php?team=Syracuse&amp;year=2023" TargetMode="External"/><Relationship Id="rId351" Type="http://schemas.openxmlformats.org/officeDocument/2006/relationships/hyperlink" Target="https://barttorvik.com/team.php?team=Arkansas+St.&amp;year=2023" TargetMode="External"/><Relationship Id="rId393" Type="http://schemas.openxmlformats.org/officeDocument/2006/relationships/hyperlink" Target="https://barttorvik.com/team.php?team=Western+Illinois&amp;year=2023" TargetMode="External"/><Relationship Id="rId407" Type="http://schemas.openxmlformats.org/officeDocument/2006/relationships/hyperlink" Target="https://barttorvik.com/team.php?team=Tennessee+St.&amp;year=2023" TargetMode="External"/><Relationship Id="rId449" Type="http://schemas.openxmlformats.org/officeDocument/2006/relationships/hyperlink" Target="https://barttorvik.com/team.php?team=Alabama&amp;year=2023" TargetMode="External"/><Relationship Id="rId614" Type="http://schemas.openxmlformats.org/officeDocument/2006/relationships/hyperlink" Target="https://barttorvik.com/team.php?team=Duquesne&amp;year=2023" TargetMode="External"/><Relationship Id="rId656" Type="http://schemas.openxmlformats.org/officeDocument/2006/relationships/hyperlink" Target="https://barttorvik.com/team.php?team=Abilene+Christian&amp;year=2023" TargetMode="External"/><Relationship Id="rId821" Type="http://schemas.openxmlformats.org/officeDocument/2006/relationships/hyperlink" Target="https://barttorvik.com/team.php?team=Mount+St.+Mary%27s&amp;year=2023" TargetMode="External"/><Relationship Id="rId863" Type="http://schemas.openxmlformats.org/officeDocument/2006/relationships/hyperlink" Target="https://barttorvik.com/team.php?team=Lafayette&amp;year=2023" TargetMode="External"/><Relationship Id="rId211" Type="http://schemas.openxmlformats.org/officeDocument/2006/relationships/hyperlink" Target="https://barttorvik.com/team.php?team=Samford&amp;year=2023" TargetMode="External"/><Relationship Id="rId253" Type="http://schemas.openxmlformats.org/officeDocument/2006/relationships/hyperlink" Target="https://barttorvik.com/team.php?team=Montana&amp;year=2023" TargetMode="External"/><Relationship Id="rId295" Type="http://schemas.openxmlformats.org/officeDocument/2006/relationships/hyperlink" Target="https://barttorvik.com/team.php?team=Army&amp;year=2023" TargetMode="External"/><Relationship Id="rId309" Type="http://schemas.openxmlformats.org/officeDocument/2006/relationships/hyperlink" Target="https://barttorvik.com/team.php?team=Delaware&amp;year=2023" TargetMode="External"/><Relationship Id="rId460" Type="http://schemas.openxmlformats.org/officeDocument/2006/relationships/hyperlink" Target="https://barttorvik.com/team.php?team=Creighton&amp;year=2023" TargetMode="External"/><Relationship Id="rId516" Type="http://schemas.openxmlformats.org/officeDocument/2006/relationships/hyperlink" Target="https://barttorvik.com/team.php?team=Utah+St.&amp;year=2023" TargetMode="External"/><Relationship Id="rId698" Type="http://schemas.openxmlformats.org/officeDocument/2006/relationships/hyperlink" Target="https://barttorvik.com/team.php?team=Brown&amp;year=2023" TargetMode="External"/><Relationship Id="rId48" Type="http://schemas.openxmlformats.org/officeDocument/2006/relationships/hyperlink" Target="https://barttorvik.com/team.php?team=Auburn&amp;year=2023" TargetMode="External"/><Relationship Id="rId113" Type="http://schemas.openxmlformats.org/officeDocument/2006/relationships/hyperlink" Target="https://barttorvik.com/team.php?team=Villanova&amp;year=2023" TargetMode="External"/><Relationship Id="rId320" Type="http://schemas.openxmlformats.org/officeDocument/2006/relationships/hyperlink" Target="https://barttorvik.com/team.php?team=Canisius&amp;year=2023" TargetMode="External"/><Relationship Id="rId558" Type="http://schemas.openxmlformats.org/officeDocument/2006/relationships/hyperlink" Target="https://barttorvik.com/team.php?team=College+of+Charleston&amp;year=2023" TargetMode="External"/><Relationship Id="rId723" Type="http://schemas.openxmlformats.org/officeDocument/2006/relationships/hyperlink" Target="https://barttorvik.com/team.php?team=UC+Riverside&amp;year=2023" TargetMode="External"/><Relationship Id="rId765" Type="http://schemas.openxmlformats.org/officeDocument/2006/relationships/hyperlink" Target="https://barttorvik.com/team.php?team=UT+Rio+Grande+Valley&amp;year=2023" TargetMode="External"/><Relationship Id="rId155" Type="http://schemas.openxmlformats.org/officeDocument/2006/relationships/hyperlink" Target="https://barttorvik.com/team.php?team=Hofstra&amp;year=2023" TargetMode="External"/><Relationship Id="rId197" Type="http://schemas.openxmlformats.org/officeDocument/2006/relationships/hyperlink" Target="https://barttorvik.com/team.php?team=Duquesne&amp;year=2023" TargetMode="External"/><Relationship Id="rId362" Type="http://schemas.openxmlformats.org/officeDocument/2006/relationships/hyperlink" Target="https://barttorvik.com/team.php?team=USC+Upstate&amp;year=2023" TargetMode="External"/><Relationship Id="rId418" Type="http://schemas.openxmlformats.org/officeDocument/2006/relationships/hyperlink" Target="https://barttorvik.com/team.php?team=Austin+Peay&amp;year=2023" TargetMode="External"/><Relationship Id="rId625" Type="http://schemas.openxmlformats.org/officeDocument/2006/relationships/hyperlink" Target="https://barttorvik.com/team.php?team=Wyoming&amp;year=2023" TargetMode="External"/><Relationship Id="rId832" Type="http://schemas.openxmlformats.org/officeDocument/2006/relationships/hyperlink" Target="https://barttorvik.com/team.php?team=Oakland&amp;year=2023" TargetMode="External"/><Relationship Id="rId222" Type="http://schemas.openxmlformats.org/officeDocument/2006/relationships/hyperlink" Target="https://barttorvik.com/team.php?team=Cleveland+St.&amp;year=2023" TargetMode="External"/><Relationship Id="rId264" Type="http://schemas.openxmlformats.org/officeDocument/2006/relationships/hyperlink" Target="https://barttorvik.com/team.php?team=Jacksonville&amp;year=2023" TargetMode="External"/><Relationship Id="rId471" Type="http://schemas.openxmlformats.org/officeDocument/2006/relationships/hyperlink" Target="https://barttorvik.com/team.php?team=Arizona&amp;year=2023" TargetMode="External"/><Relationship Id="rId667" Type="http://schemas.openxmlformats.org/officeDocument/2006/relationships/hyperlink" Target="https://barttorvik.com/team.php?team=Colgate&amp;year=2023" TargetMode="External"/><Relationship Id="rId874" Type="http://schemas.openxmlformats.org/officeDocument/2006/relationships/hyperlink" Target="https://barttorvik.com/team.php?team=McNeese+St.&amp;year=2023" TargetMode="External"/><Relationship Id="rId17" Type="http://schemas.openxmlformats.org/officeDocument/2006/relationships/hyperlink" Target="https://barttorvik.com/team.php?team=Kansas&amp;year=2023" TargetMode="External"/><Relationship Id="rId59" Type="http://schemas.openxmlformats.org/officeDocument/2006/relationships/hyperlink" Target="https://barttorvik.com/team.php?team=TCU&amp;year=2023" TargetMode="External"/><Relationship Id="rId124" Type="http://schemas.openxmlformats.org/officeDocument/2006/relationships/hyperlink" Target="https://barttorvik.com/team.php?team=Drake&amp;year=2023" TargetMode="External"/><Relationship Id="rId527" Type="http://schemas.openxmlformats.org/officeDocument/2006/relationships/hyperlink" Target="https://barttorvik.com/team.php?team=Penn+St.&amp;year=2023" TargetMode="External"/><Relationship Id="rId569" Type="http://schemas.openxmlformats.org/officeDocument/2006/relationships/hyperlink" Target="https://barttorvik.com/team.php?team=Providence&amp;year=2023" TargetMode="External"/><Relationship Id="rId734" Type="http://schemas.openxmlformats.org/officeDocument/2006/relationships/hyperlink" Target="https://barttorvik.com/team.php?team=Pacific&amp;year=2023" TargetMode="External"/><Relationship Id="rId776" Type="http://schemas.openxmlformats.org/officeDocument/2006/relationships/hyperlink" Target="https://barttorvik.com/team.php?team=Illinois+Chicago&amp;year=2023" TargetMode="External"/><Relationship Id="rId70" Type="http://schemas.openxmlformats.org/officeDocument/2006/relationships/hyperlink" Target="https://barttorvik.com/team.php?team=USC&amp;year=2023" TargetMode="External"/><Relationship Id="rId166" Type="http://schemas.openxmlformats.org/officeDocument/2006/relationships/hyperlink" Target="https://barttorvik.com/team.php?team=Davidson&amp;year=2023" TargetMode="External"/><Relationship Id="rId331" Type="http://schemas.openxmlformats.org/officeDocument/2006/relationships/hyperlink" Target="https://barttorvik.com/team.php?team=Oakland&amp;year=2023" TargetMode="External"/><Relationship Id="rId373" Type="http://schemas.openxmlformats.org/officeDocument/2006/relationships/hyperlink" Target="https://barttorvik.com/team.php?team=Fairleigh+Dickinson&amp;year=2023" TargetMode="External"/><Relationship Id="rId429" Type="http://schemas.openxmlformats.org/officeDocument/2006/relationships/hyperlink" Target="https://barttorvik.com/team.php?team=VMI&amp;year=2023" TargetMode="External"/><Relationship Id="rId580" Type="http://schemas.openxmlformats.org/officeDocument/2006/relationships/hyperlink" Target="https://barttorvik.com/team.php?team=Wake+Forest&amp;year=2023" TargetMode="External"/><Relationship Id="rId636" Type="http://schemas.openxmlformats.org/officeDocument/2006/relationships/hyperlink" Target="https://barttorvik.com/team.php?team=UNC+Greensboro&amp;year=2023" TargetMode="External"/><Relationship Id="rId801" Type="http://schemas.openxmlformats.org/officeDocument/2006/relationships/hyperlink" Target="https://barttorvik.com/team.php?team=La+Salle&amp;year=2023" TargetMode="External"/><Relationship Id="rId1" Type="http://schemas.openxmlformats.org/officeDocument/2006/relationships/hyperlink" Target="https://barttorvik.com/trank.php?sort=0&amp;begin=20221101&amp;end=20230313&amp;conlimit=All&amp;year=2023&amp;top=0&amp;venue=A-N&amp;type=All&amp;mingames=0&amp;quad=5&amp;rpi=" TargetMode="External"/><Relationship Id="rId233" Type="http://schemas.openxmlformats.org/officeDocument/2006/relationships/hyperlink" Target="https://barttorvik.com/team.php?team=Wright+St.&amp;year=2023" TargetMode="External"/><Relationship Id="rId440" Type="http://schemas.openxmlformats.org/officeDocument/2006/relationships/hyperlink" Target="https://barttorvik.com/team.php?team=St.+Francis+NY&amp;year=2023" TargetMode="External"/><Relationship Id="rId678" Type="http://schemas.openxmlformats.org/officeDocument/2006/relationships/hyperlink" Target="https://barttorvik.com/team.php?team=Stetson&amp;year=2023" TargetMode="External"/><Relationship Id="rId843" Type="http://schemas.openxmlformats.org/officeDocument/2006/relationships/hyperlink" Target="https://barttorvik.com/team.php?team=Southeastern+Louisiana&amp;year=2023" TargetMode="External"/><Relationship Id="rId885" Type="http://schemas.openxmlformats.org/officeDocument/2006/relationships/hyperlink" Target="https://barttorvik.com/team.php?team=Florida+A%26M&amp;year=2023" TargetMode="External"/><Relationship Id="rId28" Type="http://schemas.openxmlformats.org/officeDocument/2006/relationships/hyperlink" Target="https://barttorvik.com/team.php?team=Northwestern&amp;year=2023" TargetMode="External"/><Relationship Id="rId275" Type="http://schemas.openxmlformats.org/officeDocument/2006/relationships/hyperlink" Target="https://barttorvik.com/team.php?team=South+Carolina&amp;year=2023" TargetMode="External"/><Relationship Id="rId300" Type="http://schemas.openxmlformats.org/officeDocument/2006/relationships/hyperlink" Target="https://barttorvik.com/trank.php?&amp;begin=20221101&amp;end=20230313&amp;conlimit=All&amp;year=2023&amp;top=0&amp;venue=A-N&amp;type=All&amp;mingames=0&amp;quad=5&amp;rpi=" TargetMode="External"/><Relationship Id="rId482" Type="http://schemas.openxmlformats.org/officeDocument/2006/relationships/hyperlink" Target="https://barttorvik.com/team.php?team=West+Virginia&amp;year=2023" TargetMode="External"/><Relationship Id="rId538" Type="http://schemas.openxmlformats.org/officeDocument/2006/relationships/hyperlink" Target="https://barttorvik.com/team.php?team=Illinois&amp;year=2023" TargetMode="External"/><Relationship Id="rId703" Type="http://schemas.openxmlformats.org/officeDocument/2006/relationships/hyperlink" Target="https://barttorvik.com/team.php?team=Cleveland+St.&amp;year=2023" TargetMode="External"/><Relationship Id="rId745" Type="http://schemas.openxmlformats.org/officeDocument/2006/relationships/hyperlink" Target="https://barttorvik.com/trank.php?&amp;begin=20221101&amp;end=20230313&amp;conlimit=All&amp;year=2023&amp;top=0&amp;venue=H&amp;type=All&amp;mingames=0&amp;quad=5&amp;rpi=" TargetMode="External"/><Relationship Id="rId81" Type="http://schemas.openxmlformats.org/officeDocument/2006/relationships/hyperlink" Target="https://barttorvik.com/team.php?team=Indiana&amp;year=2023" TargetMode="External"/><Relationship Id="rId135" Type="http://schemas.openxmlformats.org/officeDocument/2006/relationships/hyperlink" Target="https://barttorvik.com/team.php?team=Furman&amp;year=2023" TargetMode="External"/><Relationship Id="rId177" Type="http://schemas.openxmlformats.org/officeDocument/2006/relationships/hyperlink" Target="https://barttorvik.com/team.php?team=Saint+Louis&amp;year=2023" TargetMode="External"/><Relationship Id="rId342" Type="http://schemas.openxmlformats.org/officeDocument/2006/relationships/hyperlink" Target="https://barttorvik.com/team.php?team=Manhattan&amp;year=2023" TargetMode="External"/><Relationship Id="rId384" Type="http://schemas.openxmlformats.org/officeDocument/2006/relationships/hyperlink" Target="https://barttorvik.com/team.php?team=Nebraska+Omaha&amp;year=2023" TargetMode="External"/><Relationship Id="rId591" Type="http://schemas.openxmlformats.org/officeDocument/2006/relationships/hyperlink" Target="https://barttorvik.com/team.php?team=Missouri&amp;year=2023" TargetMode="External"/><Relationship Id="rId605" Type="http://schemas.openxmlformats.org/officeDocument/2006/relationships/hyperlink" Target="https://barttorvik.com/trank.php?&amp;begin=20221101&amp;end=20230313&amp;conlimit=All&amp;year=2023&amp;top=0&amp;venue=H&amp;type=All&amp;mingames=0&amp;quad=5&amp;rpi=" TargetMode="External"/><Relationship Id="rId787" Type="http://schemas.openxmlformats.org/officeDocument/2006/relationships/hyperlink" Target="https://barttorvik.com/team.php?team=Louisiana+Monroe&amp;year=2023" TargetMode="External"/><Relationship Id="rId812" Type="http://schemas.openxmlformats.org/officeDocument/2006/relationships/hyperlink" Target="https://barttorvik.com/team.php?team=Texas+St.&amp;year=2023" TargetMode="External"/><Relationship Id="rId202" Type="http://schemas.openxmlformats.org/officeDocument/2006/relationships/hyperlink" Target="https://barttorvik.com/team.php?team=Texas+St.&amp;year=2023" TargetMode="External"/><Relationship Id="rId244" Type="http://schemas.openxmlformats.org/officeDocument/2006/relationships/hyperlink" Target="https://barttorvik.com/team.php?team=Stetson&amp;year=2023" TargetMode="External"/><Relationship Id="rId647" Type="http://schemas.openxmlformats.org/officeDocument/2006/relationships/hyperlink" Target="https://barttorvik.com/team.php?team=Air+Force&amp;year=2023" TargetMode="External"/><Relationship Id="rId689" Type="http://schemas.openxmlformats.org/officeDocument/2006/relationships/hyperlink" Target="https://barttorvik.com/team.php?team=Grambling+St.&amp;year=2023" TargetMode="External"/><Relationship Id="rId854" Type="http://schemas.openxmlformats.org/officeDocument/2006/relationships/hyperlink" Target="https://barttorvik.com/team.php?team=Central+Connecticut&amp;year=2023" TargetMode="External"/><Relationship Id="rId39" Type="http://schemas.openxmlformats.org/officeDocument/2006/relationships/hyperlink" Target="https://barttorvik.com/team.php?team=Duke&amp;year=2023" TargetMode="External"/><Relationship Id="rId286" Type="http://schemas.openxmlformats.org/officeDocument/2006/relationships/hyperlink" Target="https://barttorvik.com/team.php?team=Rider&amp;year=2023" TargetMode="External"/><Relationship Id="rId451" Type="http://schemas.openxmlformats.org/officeDocument/2006/relationships/hyperlink" Target="https://barttorvik.com/team.php?team=Houston&amp;year=2023" TargetMode="External"/><Relationship Id="rId493" Type="http://schemas.openxmlformats.org/officeDocument/2006/relationships/hyperlink" Target="https://barttorvik.com/team.php?team=Maryland&amp;year=2023" TargetMode="External"/><Relationship Id="rId507" Type="http://schemas.openxmlformats.org/officeDocument/2006/relationships/hyperlink" Target="https://barttorvik.com/team.php?team=Florida+Atlantic&amp;year=2023" TargetMode="External"/><Relationship Id="rId549" Type="http://schemas.openxmlformats.org/officeDocument/2006/relationships/hyperlink" Target="https://barttorvik.com/team.php?team=Sam+Houston+St.&amp;year=2023" TargetMode="External"/><Relationship Id="rId714" Type="http://schemas.openxmlformats.org/officeDocument/2006/relationships/hyperlink" Target="https://barttorvik.com/team.php?team=Quinnipiac&amp;year=2023" TargetMode="External"/><Relationship Id="rId756" Type="http://schemas.openxmlformats.org/officeDocument/2006/relationships/hyperlink" Target="https://barttorvik.com/team.php?team=Coastal+Carolina&amp;year=2023" TargetMode="External"/><Relationship Id="rId50" Type="http://schemas.openxmlformats.org/officeDocument/2006/relationships/hyperlink" Target="https://barttorvik.com/team.php?team=Utah+St.&amp;year=2023" TargetMode="External"/><Relationship Id="rId104" Type="http://schemas.openxmlformats.org/officeDocument/2006/relationships/hyperlink" Target="https://barttorvik.com/team.php?team=VCU&amp;year=2023" TargetMode="External"/><Relationship Id="rId146" Type="http://schemas.openxmlformats.org/officeDocument/2006/relationships/hyperlink" Target="https://barttorvik.com/team.php?team=Colgate&amp;year=2023" TargetMode="External"/><Relationship Id="rId188" Type="http://schemas.openxmlformats.org/officeDocument/2006/relationships/hyperlink" Target="https://barttorvik.com/team.php?team=Vermont&amp;year=2023" TargetMode="External"/><Relationship Id="rId311" Type="http://schemas.openxmlformats.org/officeDocument/2006/relationships/hyperlink" Target="https://barttorvik.com/team.php?team=North+Dakota+St.&amp;year=2023" TargetMode="External"/><Relationship Id="rId353" Type="http://schemas.openxmlformats.org/officeDocument/2006/relationships/hyperlink" Target="https://barttorvik.com/team.php?team=Prairie+View+A%26M&amp;year=2023" TargetMode="External"/><Relationship Id="rId395" Type="http://schemas.openxmlformats.org/officeDocument/2006/relationships/hyperlink" Target="https://barttorvik.com/team.php?team=Elon&amp;year=2023" TargetMode="External"/><Relationship Id="rId409" Type="http://schemas.openxmlformats.org/officeDocument/2006/relationships/hyperlink" Target="https://barttorvik.com/team.php?team=Central+Arkansas&amp;year=2023" TargetMode="External"/><Relationship Id="rId560" Type="http://schemas.openxmlformats.org/officeDocument/2006/relationships/hyperlink" Target="https://barttorvik.com/team.php?team=Villanova&amp;year=2023" TargetMode="External"/><Relationship Id="rId798" Type="http://schemas.openxmlformats.org/officeDocument/2006/relationships/hyperlink" Target="https://barttorvik.com/team.php?team=Charleston+Southern&amp;year=2023" TargetMode="External"/><Relationship Id="rId92" Type="http://schemas.openxmlformats.org/officeDocument/2006/relationships/hyperlink" Target="https://barttorvik.com/team.php?team=Michigan+St.&amp;year=2023" TargetMode="External"/><Relationship Id="rId213" Type="http://schemas.openxmlformats.org/officeDocument/2006/relationships/hyperlink" Target="https://barttorvik.com/team.php?team=Ball+St.&amp;year=2023" TargetMode="External"/><Relationship Id="rId420" Type="http://schemas.openxmlformats.org/officeDocument/2006/relationships/hyperlink" Target="https://barttorvik.com/team.php?team=Holy+Cross&amp;year=2023" TargetMode="External"/><Relationship Id="rId616" Type="http://schemas.openxmlformats.org/officeDocument/2006/relationships/hyperlink" Target="https://barttorvik.com/team.php?team=Santa+Clara&amp;year=2023" TargetMode="External"/><Relationship Id="rId658" Type="http://schemas.openxmlformats.org/officeDocument/2006/relationships/hyperlink" Target="https://barttorvik.com/team.php?team=George+Mason&amp;year=2023" TargetMode="External"/><Relationship Id="rId823" Type="http://schemas.openxmlformats.org/officeDocument/2006/relationships/hyperlink" Target="https://barttorvik.com/team.php?team=Boston+University&amp;year=2023" TargetMode="External"/><Relationship Id="rId865" Type="http://schemas.openxmlformats.org/officeDocument/2006/relationships/hyperlink" Target="https://barttorvik.com/team.php?team=Hampton&amp;year=2023" TargetMode="External"/><Relationship Id="rId255" Type="http://schemas.openxmlformats.org/officeDocument/2006/relationships/hyperlink" Target="https://barttorvik.com/team.php?team=Texas+A%26M+Corpus+Chris&amp;year=2023" TargetMode="External"/><Relationship Id="rId297" Type="http://schemas.openxmlformats.org/officeDocument/2006/relationships/hyperlink" Target="https://barttorvik.com/team.php?team=Pepperdine&amp;year=2023" TargetMode="External"/><Relationship Id="rId462" Type="http://schemas.openxmlformats.org/officeDocument/2006/relationships/hyperlink" Target="https://barttorvik.com/team.php?team=San+Diego+St.&amp;year=2023" TargetMode="External"/><Relationship Id="rId518" Type="http://schemas.openxmlformats.org/officeDocument/2006/relationships/hyperlink" Target="https://barttorvik.com/team.php?team=North+Carolina&amp;year=2023" TargetMode="External"/><Relationship Id="rId725" Type="http://schemas.openxmlformats.org/officeDocument/2006/relationships/hyperlink" Target="https://barttorvik.com/team.php?team=Florida+Gulf+Coast&amp;year=2023" TargetMode="External"/><Relationship Id="rId115" Type="http://schemas.openxmlformats.org/officeDocument/2006/relationships/hyperlink" Target="https://barttorvik.com/team.php?team=UCF&amp;year=2023" TargetMode="External"/><Relationship Id="rId157" Type="http://schemas.openxmlformats.org/officeDocument/2006/relationships/hyperlink" Target="https://barttorvik.com/team.php?team=Utah+Valley&amp;year=2023" TargetMode="External"/><Relationship Id="rId322" Type="http://schemas.openxmlformats.org/officeDocument/2006/relationships/hyperlink" Target="https://barttorvik.com/team.php?team=St.+Bonaventure&amp;year=2023" TargetMode="External"/><Relationship Id="rId364" Type="http://schemas.openxmlformats.org/officeDocument/2006/relationships/hyperlink" Target="https://barttorvik.com/team.php?team=Louisville&amp;year=2023" TargetMode="External"/><Relationship Id="rId767" Type="http://schemas.openxmlformats.org/officeDocument/2006/relationships/hyperlink" Target="https://barttorvik.com/team.php?team=Mercer&amp;year=2023" TargetMode="External"/><Relationship Id="rId61" Type="http://schemas.openxmlformats.org/officeDocument/2006/relationships/hyperlink" Target="https://barttorvik.com/team.php?team=Virginia&amp;year=2023" TargetMode="External"/><Relationship Id="rId199" Type="http://schemas.openxmlformats.org/officeDocument/2006/relationships/hyperlink" Target="https://barttorvik.com/team.php?team=Towson&amp;year=2023" TargetMode="External"/><Relationship Id="rId571" Type="http://schemas.openxmlformats.org/officeDocument/2006/relationships/hyperlink" Target="https://barttorvik.com/team.php?team=Northwestern&amp;year=2023" TargetMode="External"/><Relationship Id="rId627" Type="http://schemas.openxmlformats.org/officeDocument/2006/relationships/hyperlink" Target="https://barttorvik.com/team.php?team=Kennesaw+St.&amp;year=2023" TargetMode="External"/><Relationship Id="rId669" Type="http://schemas.openxmlformats.org/officeDocument/2006/relationships/hyperlink" Target="https://barttorvik.com/team.php?team=Howard&amp;year=2023" TargetMode="External"/><Relationship Id="rId834" Type="http://schemas.openxmlformats.org/officeDocument/2006/relationships/hyperlink" Target="https://barttorvik.com/team.php?team=Arkansas+Pine+Bluff&amp;year=2023" TargetMode="External"/><Relationship Id="rId876" Type="http://schemas.openxmlformats.org/officeDocument/2006/relationships/hyperlink" Target="https://barttorvik.com/team.php?team=Central+Michigan&amp;year=2023" TargetMode="External"/><Relationship Id="rId19" Type="http://schemas.openxmlformats.org/officeDocument/2006/relationships/hyperlink" Target="https://barttorvik.com/team.php?team=Gonzaga&amp;year=2023" TargetMode="External"/><Relationship Id="rId224" Type="http://schemas.openxmlformats.org/officeDocument/2006/relationships/hyperlink" Target="https://barttorvik.com/team.php?team=Minnesota&amp;year=2023" TargetMode="External"/><Relationship Id="rId266" Type="http://schemas.openxmlformats.org/officeDocument/2006/relationships/hyperlink" Target="https://barttorvik.com/team.php?team=Wyoming&amp;year=2023" TargetMode="External"/><Relationship Id="rId431" Type="http://schemas.openxmlformats.org/officeDocument/2006/relationships/hyperlink" Target="https://barttorvik.com/team.php?team=Eastern+Illinois&amp;year=2023" TargetMode="External"/><Relationship Id="rId473" Type="http://schemas.openxmlformats.org/officeDocument/2006/relationships/hyperlink" Target="https://barttorvik.com/team.php?team=Kansas+St.&amp;year=2023" TargetMode="External"/><Relationship Id="rId529" Type="http://schemas.openxmlformats.org/officeDocument/2006/relationships/hyperlink" Target="https://barttorvik.com/team.php?team=Iona&amp;year=2023" TargetMode="External"/><Relationship Id="rId680" Type="http://schemas.openxmlformats.org/officeDocument/2006/relationships/hyperlink" Target="https://barttorvik.com/team.php?team=Pepperdine&amp;year=2023" TargetMode="External"/><Relationship Id="rId736" Type="http://schemas.openxmlformats.org/officeDocument/2006/relationships/hyperlink" Target="https://barttorvik.com/team.php?team=Southern&amp;year=2023" TargetMode="External"/><Relationship Id="rId30" Type="http://schemas.openxmlformats.org/officeDocument/2006/relationships/hyperlink" Target="https://barttorvik.com/team.php?team=Xavier&amp;year=2023" TargetMode="External"/><Relationship Id="rId126" Type="http://schemas.openxmlformats.org/officeDocument/2006/relationships/hyperlink" Target="https://barttorvik.com/team.php?team=Nevada&amp;year=2023" TargetMode="External"/><Relationship Id="rId168" Type="http://schemas.openxmlformats.org/officeDocument/2006/relationships/hyperlink" Target="https://barttorvik.com/team.php?team=Louisiana+Lafayette&amp;year=2023" TargetMode="External"/><Relationship Id="rId333" Type="http://schemas.openxmlformats.org/officeDocument/2006/relationships/hyperlink" Target="https://barttorvik.com/team.php?team=Southeast+Missouri+St.&amp;year=2023" TargetMode="External"/><Relationship Id="rId540" Type="http://schemas.openxmlformats.org/officeDocument/2006/relationships/hyperlink" Target="https://barttorvik.com/team.php?team=Yale&amp;year=2023" TargetMode="External"/><Relationship Id="rId778" Type="http://schemas.openxmlformats.org/officeDocument/2006/relationships/hyperlink" Target="https://barttorvik.com/team.php?team=Campbell&amp;year=2023" TargetMode="External"/><Relationship Id="rId72" Type="http://schemas.openxmlformats.org/officeDocument/2006/relationships/hyperlink" Target="https://barttorvik.com/team.php?team=Texas+Tech&amp;year=2023" TargetMode="External"/><Relationship Id="rId375" Type="http://schemas.openxmlformats.org/officeDocument/2006/relationships/hyperlink" Target="https://barttorvik.com/team.php?team=Southern+Indiana&amp;year=2023" TargetMode="External"/><Relationship Id="rId582" Type="http://schemas.openxmlformats.org/officeDocument/2006/relationships/hyperlink" Target="https://barttorvik.com/team.php?team=Vermont&amp;year=2023" TargetMode="External"/><Relationship Id="rId638" Type="http://schemas.openxmlformats.org/officeDocument/2006/relationships/hyperlink" Target="https://barttorvik.com/team.php?team=Loyola+Marymount&amp;year=2023" TargetMode="External"/><Relationship Id="rId803" Type="http://schemas.openxmlformats.org/officeDocument/2006/relationships/hyperlink" Target="https://barttorvik.com/team.php?team=Maryland+Eastern+Shore&amp;year=2023" TargetMode="External"/><Relationship Id="rId845" Type="http://schemas.openxmlformats.org/officeDocument/2006/relationships/hyperlink" Target="https://barttorvik.com/team.php?team=Stonehill&amp;year=2023" TargetMode="External"/><Relationship Id="rId3" Type="http://schemas.openxmlformats.org/officeDocument/2006/relationships/hyperlink" Target="https://barttorvik.com/team.php?team=Houston&amp;year=2023" TargetMode="External"/><Relationship Id="rId235" Type="http://schemas.openxmlformats.org/officeDocument/2006/relationships/hyperlink" Target="https://barttorvik.com/team.php?team=Navy&amp;year=2023" TargetMode="External"/><Relationship Id="rId277" Type="http://schemas.openxmlformats.org/officeDocument/2006/relationships/hyperlink" Target="https://barttorvik.com/team.php?team=Richmond&amp;year=2023" TargetMode="External"/><Relationship Id="rId400" Type="http://schemas.openxmlformats.org/officeDocument/2006/relationships/hyperlink" Target="https://barttorvik.com/team.php?team=Incarnate+Word&amp;year=2023" TargetMode="External"/><Relationship Id="rId442" Type="http://schemas.openxmlformats.org/officeDocument/2006/relationships/hyperlink" Target="https://barttorvik.com/team.php?team=Green+Bay&amp;year=2023" TargetMode="External"/><Relationship Id="rId484" Type="http://schemas.openxmlformats.org/officeDocument/2006/relationships/hyperlink" Target="https://barttorvik.com/team.php?team=Duke&amp;year=2023" TargetMode="External"/><Relationship Id="rId705" Type="http://schemas.openxmlformats.org/officeDocument/2006/relationships/hyperlink" Target="https://barttorvik.com/team.php?team=George+Washington&amp;year=2023" TargetMode="External"/><Relationship Id="rId887" Type="http://schemas.openxmlformats.org/officeDocument/2006/relationships/hyperlink" Target="https://barttorvik.com/team.php?team=Monmouth&amp;year=2023" TargetMode="External"/><Relationship Id="rId137" Type="http://schemas.openxmlformats.org/officeDocument/2006/relationships/hyperlink" Target="https://barttorvik.com/team.php?team=Oral+Roberts&amp;year=2023" TargetMode="External"/><Relationship Id="rId302" Type="http://schemas.openxmlformats.org/officeDocument/2006/relationships/hyperlink" Target="https://barttorvik.com/team.php?team=Drexel&amp;year=2023" TargetMode="External"/><Relationship Id="rId344" Type="http://schemas.openxmlformats.org/officeDocument/2006/relationships/hyperlink" Target="https://barttorvik.com/team.php?team=Bowling+Green&amp;year=2023" TargetMode="External"/><Relationship Id="rId691" Type="http://schemas.openxmlformats.org/officeDocument/2006/relationships/hyperlink" Target="https://barttorvik.com/trank.php?&amp;begin=20221101&amp;end=20230313&amp;conlimit=All&amp;year=2023&amp;top=0&amp;venue=H&amp;type=All&amp;mingames=0&amp;quad=5&amp;rpi=" TargetMode="External"/><Relationship Id="rId747" Type="http://schemas.openxmlformats.org/officeDocument/2006/relationships/hyperlink" Target="https://barttorvik.com/team.php?team=Chattanooga&amp;year=2023" TargetMode="External"/><Relationship Id="rId789" Type="http://schemas.openxmlformats.org/officeDocument/2006/relationships/hyperlink" Target="https://barttorvik.com/team.php?team=South+Dakota&amp;year=2023" TargetMode="External"/><Relationship Id="rId41" Type="http://schemas.openxmlformats.org/officeDocument/2006/relationships/hyperlink" Target="https://barttorvik.com/team.php?team=West+Virginia&amp;year=2023" TargetMode="External"/><Relationship Id="rId83" Type="http://schemas.openxmlformats.org/officeDocument/2006/relationships/hyperlink" Target="https://barttorvik.com/team.php?team=Santa+Clara&amp;year=2023" TargetMode="External"/><Relationship Id="rId179" Type="http://schemas.openxmlformats.org/officeDocument/2006/relationships/hyperlink" Target="https://barttorvik.com/team.php?team=Cal+St.+Fullerton&amp;year=2023" TargetMode="External"/><Relationship Id="rId386" Type="http://schemas.openxmlformats.org/officeDocument/2006/relationships/hyperlink" Target="https://barttorvik.com/team.php?team=Illinois+St.&amp;year=2023" TargetMode="External"/><Relationship Id="rId551" Type="http://schemas.openxmlformats.org/officeDocument/2006/relationships/hyperlink" Target="https://barttorvik.com/team.php?team=USC&amp;year=2023" TargetMode="External"/><Relationship Id="rId593" Type="http://schemas.openxmlformats.org/officeDocument/2006/relationships/hyperlink" Target="https://barttorvik.com/team.php?team=Southern+Miss&amp;year=2023" TargetMode="External"/><Relationship Id="rId607" Type="http://schemas.openxmlformats.org/officeDocument/2006/relationships/hyperlink" Target="https://barttorvik.com/team.php?team=Southern+Utah&amp;year=2023" TargetMode="External"/><Relationship Id="rId649" Type="http://schemas.openxmlformats.org/officeDocument/2006/relationships/hyperlink" Target="https://barttorvik.com/team.php?team=Montana&amp;year=2023" TargetMode="External"/><Relationship Id="rId814" Type="http://schemas.openxmlformats.org/officeDocument/2006/relationships/hyperlink" Target="https://barttorvik.com/team.php?team=Tulsa&amp;year=2023" TargetMode="External"/><Relationship Id="rId856" Type="http://schemas.openxmlformats.org/officeDocument/2006/relationships/hyperlink" Target="https://barttorvik.com/team.php?team=Bethune+Cookman&amp;year=2023" TargetMode="External"/><Relationship Id="rId190" Type="http://schemas.openxmlformats.org/officeDocument/2006/relationships/hyperlink" Target="https://barttorvik.com/team.php?team=Chattanooga&amp;year=2023" TargetMode="External"/><Relationship Id="rId204" Type="http://schemas.openxmlformats.org/officeDocument/2006/relationships/hyperlink" Target="https://barttorvik.com/team.php?team=UC+Riverside&amp;year=2023" TargetMode="External"/><Relationship Id="rId246" Type="http://schemas.openxmlformats.org/officeDocument/2006/relationships/hyperlink" Target="https://barttorvik.com/team.php?team=Georgia&amp;year=2023" TargetMode="External"/><Relationship Id="rId288" Type="http://schemas.openxmlformats.org/officeDocument/2006/relationships/hyperlink" Target="https://barttorvik.com/team.php?team=Campbell&amp;year=2023" TargetMode="External"/><Relationship Id="rId411" Type="http://schemas.openxmlformats.org/officeDocument/2006/relationships/hyperlink" Target="https://barttorvik.com/team.php?team=Saint+Peter%27s&amp;year=2023" TargetMode="External"/><Relationship Id="rId453" Type="http://schemas.openxmlformats.org/officeDocument/2006/relationships/hyperlink" Target="https://barttorvik.com/team.php?team=Saint+Mary%27s&amp;year=2023" TargetMode="External"/><Relationship Id="rId509" Type="http://schemas.openxmlformats.org/officeDocument/2006/relationships/hyperlink" Target="https://barttorvik.com/team.php?team=Boise+St.&amp;year=2023" TargetMode="External"/><Relationship Id="rId660" Type="http://schemas.openxmlformats.org/officeDocument/2006/relationships/hyperlink" Target="https://barttorvik.com/team.php?team=Drexel&amp;year=2023" TargetMode="External"/><Relationship Id="rId106" Type="http://schemas.openxmlformats.org/officeDocument/2006/relationships/hyperlink" Target="https://barttorvik.com/team.php?team=Mississippi+St.&amp;year=2023" TargetMode="External"/><Relationship Id="rId313" Type="http://schemas.openxmlformats.org/officeDocument/2006/relationships/hyperlink" Target="https://barttorvik.com/team.php?team=Abilene+Christian&amp;year=2023" TargetMode="External"/><Relationship Id="rId495" Type="http://schemas.openxmlformats.org/officeDocument/2006/relationships/hyperlink" Target="https://barttorvik.com/team.php?team=Texas+A%26M&amp;year=2023" TargetMode="External"/><Relationship Id="rId716" Type="http://schemas.openxmlformats.org/officeDocument/2006/relationships/hyperlink" Target="https://barttorvik.com/team.php?team=Chicago+St.&amp;year=2023" TargetMode="External"/><Relationship Id="rId758" Type="http://schemas.openxmlformats.org/officeDocument/2006/relationships/hyperlink" Target="https://barttorvik.com/team.php?team=High+Point&amp;year=2023" TargetMode="External"/><Relationship Id="rId10" Type="http://schemas.openxmlformats.org/officeDocument/2006/relationships/hyperlink" Target="https://barttorvik.com/team.php?team=Purdue&amp;year=2023" TargetMode="External"/><Relationship Id="rId52" Type="http://schemas.openxmlformats.org/officeDocument/2006/relationships/hyperlink" Target="https://barttorvik.com/team.php?team=Arkansas&amp;year=2023" TargetMode="External"/><Relationship Id="rId94" Type="http://schemas.openxmlformats.org/officeDocument/2006/relationships/hyperlink" Target="https://barttorvik.com/trank.php?&amp;begin=20221101&amp;end=20230313&amp;conlimit=All&amp;year=2023&amp;top=0&amp;venue=A-N&amp;type=All&amp;mingames=0&amp;quad=5&amp;rpi=" TargetMode="External"/><Relationship Id="rId148" Type="http://schemas.openxmlformats.org/officeDocument/2006/relationships/hyperlink" Target="https://barttorvik.com/team.php?team=Stanford&amp;year=2023" TargetMode="External"/><Relationship Id="rId355" Type="http://schemas.openxmlformats.org/officeDocument/2006/relationships/hyperlink" Target="https://barttorvik.com/trank.php?&amp;begin=20221101&amp;end=20230313&amp;conlimit=All&amp;year=2023&amp;top=0&amp;venue=A-N&amp;type=All&amp;mingames=0&amp;quad=5&amp;rpi=" TargetMode="External"/><Relationship Id="rId397" Type="http://schemas.openxmlformats.org/officeDocument/2006/relationships/hyperlink" Target="https://barttorvik.com/team.php?team=North+Carolina+A%26T&amp;year=2023" TargetMode="External"/><Relationship Id="rId520" Type="http://schemas.openxmlformats.org/officeDocument/2006/relationships/hyperlink" Target="https://barttorvik.com/team.php?team=Colorado&amp;year=2023" TargetMode="External"/><Relationship Id="rId562" Type="http://schemas.openxmlformats.org/officeDocument/2006/relationships/hyperlink" Target="https://barttorvik.com/team.php?team=Arizona+St.&amp;year=2023" TargetMode="External"/><Relationship Id="rId618" Type="http://schemas.openxmlformats.org/officeDocument/2006/relationships/hyperlink" Target="https://barttorvik.com/team.php?team=Southern+Illinois&amp;year=2023" TargetMode="External"/><Relationship Id="rId825" Type="http://schemas.openxmlformats.org/officeDocument/2006/relationships/hyperlink" Target="https://barttorvik.com/team.php?team=Loyola+MD&amp;year=2023" TargetMode="External"/><Relationship Id="rId215" Type="http://schemas.openxmlformats.org/officeDocument/2006/relationships/hyperlink" Target="https://barttorvik.com/team.php?team=Fresno+St.&amp;year=2023" TargetMode="External"/><Relationship Id="rId257" Type="http://schemas.openxmlformats.org/officeDocument/2006/relationships/hyperlink" Target="https://barttorvik.com/team.php?team=UNC+Asheville&amp;year=2023" TargetMode="External"/><Relationship Id="rId422" Type="http://schemas.openxmlformats.org/officeDocument/2006/relationships/hyperlink" Target="https://barttorvik.com/team.php?team=William+%26+Mary&amp;year=2023" TargetMode="External"/><Relationship Id="rId464" Type="http://schemas.openxmlformats.org/officeDocument/2006/relationships/hyperlink" Target="https://barttorvik.com/team.php?team=Connecticut&amp;year=2023" TargetMode="External"/><Relationship Id="rId867" Type="http://schemas.openxmlformats.org/officeDocument/2006/relationships/hyperlink" Target="https://barttorvik.com/team.php?team=Columbia&amp;year=2023" TargetMode="External"/><Relationship Id="rId299" Type="http://schemas.openxmlformats.org/officeDocument/2006/relationships/hyperlink" Target="https://barttorvik.com/team.php?team=Marist&amp;year=2023" TargetMode="External"/><Relationship Id="rId727" Type="http://schemas.openxmlformats.org/officeDocument/2006/relationships/hyperlink" Target="https://barttorvik.com/team.php?team=Wofford&amp;year=2023" TargetMode="External"/><Relationship Id="rId63" Type="http://schemas.openxmlformats.org/officeDocument/2006/relationships/hyperlink" Target="https://barttorvik.com/team.php?team=Missouri&amp;year=2023" TargetMode="External"/><Relationship Id="rId159" Type="http://schemas.openxmlformats.org/officeDocument/2006/relationships/hyperlink" Target="https://barttorvik.com/team.php?team=Montana+St.&amp;year=2023" TargetMode="External"/><Relationship Id="rId366" Type="http://schemas.openxmlformats.org/officeDocument/2006/relationships/hyperlink" Target="https://barttorvik.com/team.php?team=Tennessee+Martin&amp;year=2023" TargetMode="External"/><Relationship Id="rId573" Type="http://schemas.openxmlformats.org/officeDocument/2006/relationships/hyperlink" Target="https://barttorvik.com/team.php?team=Kent+St.&amp;year=2023" TargetMode="External"/><Relationship Id="rId780" Type="http://schemas.openxmlformats.org/officeDocument/2006/relationships/hyperlink" Target="https://barttorvik.com/team.php?team=Prairie+View+A%26M&amp;year=2023" TargetMode="External"/><Relationship Id="rId226" Type="http://schemas.openxmlformats.org/officeDocument/2006/relationships/hyperlink" Target="https://barttorvik.com/team.php?team=East+Carolina&amp;year=2023" TargetMode="External"/><Relationship Id="rId433" Type="http://schemas.openxmlformats.org/officeDocument/2006/relationships/hyperlink" Target="https://barttorvik.com/team.php?team=Lamar&amp;year=2023" TargetMode="External"/><Relationship Id="rId878" Type="http://schemas.openxmlformats.org/officeDocument/2006/relationships/hyperlink" Target="https://barttorvik.com/team.php?team=Eastern+Illinois&amp;year=2023" TargetMode="External"/><Relationship Id="rId640" Type="http://schemas.openxmlformats.org/officeDocument/2006/relationships/hyperlink" Target="https://barttorvik.com/team.php?team=Furman&amp;year=2023" TargetMode="External"/><Relationship Id="rId738" Type="http://schemas.openxmlformats.org/officeDocument/2006/relationships/hyperlink" Target="https://barttorvik.com/team.php?team=Massachusetts&amp;year=2023" TargetMode="External"/><Relationship Id="rId74" Type="http://schemas.openxmlformats.org/officeDocument/2006/relationships/hyperlink" Target="https://barttorvik.com/team.php?team=Iowa+St.&amp;year=2023" TargetMode="External"/><Relationship Id="rId377" Type="http://schemas.openxmlformats.org/officeDocument/2006/relationships/hyperlink" Target="https://barttorvik.com/team.php?team=Eastern+Michigan&amp;year=2023" TargetMode="External"/><Relationship Id="rId500" Type="http://schemas.openxmlformats.org/officeDocument/2006/relationships/hyperlink" Target="https://barttorvik.com/team.php?team=Virginia&amp;year=2023" TargetMode="External"/><Relationship Id="rId584" Type="http://schemas.openxmlformats.org/officeDocument/2006/relationships/hyperlink" Target="https://barttorvik.com/team.php?team=Hofstra&amp;year=2023" TargetMode="External"/><Relationship Id="rId805" Type="http://schemas.openxmlformats.org/officeDocument/2006/relationships/hyperlink" Target="https://barttorvik.com/team.php?team=Illinois+St.&amp;year=2023" TargetMode="External"/><Relationship Id="rId5" Type="http://schemas.openxmlformats.org/officeDocument/2006/relationships/hyperlink" Target="https://barttorvik.com/team.php?team=Connecticut&amp;year=2023" TargetMode="External"/><Relationship Id="rId237" Type="http://schemas.openxmlformats.org/officeDocument/2006/relationships/hyperlink" Target="https://barttorvik.com/team.php?team=Louisiana+Tech&amp;year=2023" TargetMode="External"/><Relationship Id="rId791" Type="http://schemas.openxmlformats.org/officeDocument/2006/relationships/hyperlink" Target="https://barttorvik.com/team.php?team=North+Dakota&amp;year=2023" TargetMode="External"/><Relationship Id="rId889" Type="http://schemas.openxmlformats.org/officeDocument/2006/relationships/hyperlink" Target="https://barttorvik.com/team.php?team=Green+Bay&amp;year=2023" TargetMode="External"/><Relationship Id="rId444" Type="http://schemas.openxmlformats.org/officeDocument/2006/relationships/hyperlink" Target="https://barttorvik.com/team.php?team=IUPUI&amp;year=2023" TargetMode="External"/><Relationship Id="rId651" Type="http://schemas.openxmlformats.org/officeDocument/2006/relationships/hyperlink" Target="https://barttorvik.com/team.php?team=UC+Santa+Barbara&amp;year=2023" TargetMode="External"/><Relationship Id="rId749" Type="http://schemas.openxmlformats.org/officeDocument/2006/relationships/hyperlink" Target="https://barttorvik.com/team.php?team=Navy&amp;year=2023" TargetMode="External"/><Relationship Id="rId290" Type="http://schemas.openxmlformats.org/officeDocument/2006/relationships/hyperlink" Target="https://barttorvik.com/team.php?team=Murray+St.&amp;year=2023" TargetMode="External"/><Relationship Id="rId304" Type="http://schemas.openxmlformats.org/officeDocument/2006/relationships/hyperlink" Target="https://barttorvik.com/team.php?team=Loyola+Chicago&amp;year=2023" TargetMode="External"/><Relationship Id="rId388" Type="http://schemas.openxmlformats.org/officeDocument/2006/relationships/hyperlink" Target="https://barttorvik.com/team.php?team=Tennessee+Tech&amp;year=2023" TargetMode="External"/><Relationship Id="rId511" Type="http://schemas.openxmlformats.org/officeDocument/2006/relationships/hyperlink" Target="https://barttorvik.com/team.php?team=Liberty&amp;year=2023" TargetMode="External"/><Relationship Id="rId609" Type="http://schemas.openxmlformats.org/officeDocument/2006/relationships/hyperlink" Target="https://barttorvik.com/team.php?team=Ohio&amp;year=2023" TargetMode="External"/><Relationship Id="rId85" Type="http://schemas.openxmlformats.org/officeDocument/2006/relationships/hyperlink" Target="https://barttorvik.com/team.php?team=Maryland&amp;year=2023" TargetMode="External"/><Relationship Id="rId150" Type="http://schemas.openxmlformats.org/officeDocument/2006/relationships/hyperlink" Target="https://barttorvik.com/team.php?team=Princeton&amp;year=2023" TargetMode="External"/><Relationship Id="rId595" Type="http://schemas.openxmlformats.org/officeDocument/2006/relationships/hyperlink" Target="https://barttorvik.com/team.php?team=Wisconsin&amp;year=2023" TargetMode="External"/><Relationship Id="rId816" Type="http://schemas.openxmlformats.org/officeDocument/2006/relationships/hyperlink" Target="https://barttorvik.com/team.php?team=Southeast+Missouri+St.&amp;year=2023" TargetMode="External"/><Relationship Id="rId248" Type="http://schemas.openxmlformats.org/officeDocument/2006/relationships/hyperlink" Target="https://barttorvik.com/team.php?team=Southern+Illinois&amp;year=2023" TargetMode="External"/><Relationship Id="rId455" Type="http://schemas.openxmlformats.org/officeDocument/2006/relationships/hyperlink" Target="https://barttorvik.com/team.php?team=Purdue&amp;year=2023" TargetMode="External"/><Relationship Id="rId662" Type="http://schemas.openxmlformats.org/officeDocument/2006/relationships/hyperlink" Target="https://barttorvik.com/trank.php?&amp;begin=20221101&amp;end=20230313&amp;conlimit=All&amp;year=2023&amp;top=0&amp;venue=H&amp;type=All&amp;mingames=0&amp;quad=5&amp;rpi=" TargetMode="External"/><Relationship Id="rId12" Type="http://schemas.openxmlformats.org/officeDocument/2006/relationships/hyperlink" Target="https://barttorvik.com/team.php?team=Marquette&amp;year=2023" TargetMode="External"/><Relationship Id="rId108" Type="http://schemas.openxmlformats.org/officeDocument/2006/relationships/hyperlink" Target="https://barttorvik.com/team.php?team=Pittsburgh&amp;year=2023" TargetMode="External"/><Relationship Id="rId315" Type="http://schemas.openxmlformats.org/officeDocument/2006/relationships/hyperlink" Target="https://barttorvik.com/team.php?team=East+Tennessee+St.&amp;year=2023" TargetMode="External"/><Relationship Id="rId522" Type="http://schemas.openxmlformats.org/officeDocument/2006/relationships/hyperlink" Target="https://barttorvik.com/team.php?team=Iowa&amp;year=2023" TargetMode="External"/><Relationship Id="rId96" Type="http://schemas.openxmlformats.org/officeDocument/2006/relationships/hyperlink" Target="https://barttorvik.com/team.php?team=Kansas+St.&amp;year=2023" TargetMode="External"/><Relationship Id="rId161" Type="http://schemas.openxmlformats.org/officeDocument/2006/relationships/hyperlink" Target="https://barttorvik.com/team.php?team=Mississippi&amp;year=2023" TargetMode="External"/><Relationship Id="rId399" Type="http://schemas.openxmlformats.org/officeDocument/2006/relationships/hyperlink" Target="https://barttorvik.com/team.php?team=Stonehill&amp;year=2023" TargetMode="External"/><Relationship Id="rId827" Type="http://schemas.openxmlformats.org/officeDocument/2006/relationships/hyperlink" Target="https://barttorvik.com/team.php?team=St.+Francis+PA&amp;year=2023" TargetMode="External"/><Relationship Id="rId259" Type="http://schemas.openxmlformats.org/officeDocument/2006/relationships/hyperlink" Target="https://barttorvik.com/team.php?team=Seattle&amp;year=2023" TargetMode="External"/><Relationship Id="rId466" Type="http://schemas.openxmlformats.org/officeDocument/2006/relationships/hyperlink" Target="https://barttorvik.com/team.php?team=Iowa+St.&amp;year=2023" TargetMode="External"/><Relationship Id="rId673" Type="http://schemas.openxmlformats.org/officeDocument/2006/relationships/hyperlink" Target="https://barttorvik.com/team.php?team=UNC+Wilmington&amp;year=2023" TargetMode="External"/><Relationship Id="rId880" Type="http://schemas.openxmlformats.org/officeDocument/2006/relationships/hyperlink" Target="https://barttorvik.com/team.php?team=Western+Michigan&amp;year=2023" TargetMode="External"/><Relationship Id="rId23" Type="http://schemas.openxmlformats.org/officeDocument/2006/relationships/hyperlink" Target="https://barttorvik.com/team.php?team=Texas&amp;year=2023" TargetMode="External"/><Relationship Id="rId119" Type="http://schemas.openxmlformats.org/officeDocument/2006/relationships/hyperlink" Target="https://barttorvik.com/team.php?team=Kent+St.&amp;year=2023" TargetMode="External"/><Relationship Id="rId326" Type="http://schemas.openxmlformats.org/officeDocument/2006/relationships/hyperlink" Target="https://barttorvik.com/trank.php?&amp;begin=20221101&amp;end=20230313&amp;conlimit=All&amp;year=2023&amp;top=0&amp;venue=A-N&amp;type=All&amp;mingames=0&amp;quad=5&amp;rpi=" TargetMode="External"/><Relationship Id="rId533" Type="http://schemas.openxmlformats.org/officeDocument/2006/relationships/hyperlink" Target="https://barttorvik.com/team.php?team=Virginia+Tech&amp;year=2023" TargetMode="External"/><Relationship Id="rId740" Type="http://schemas.openxmlformats.org/officeDocument/2006/relationships/hyperlink" Target="https://barttorvik.com/team.php?team=New+Hampshire&amp;year=2023" TargetMode="External"/><Relationship Id="rId838" Type="http://schemas.openxmlformats.org/officeDocument/2006/relationships/hyperlink" Target="https://barttorvik.com/team.php?team=Fairleigh+Dickinson&amp;year=2023" TargetMode="External"/><Relationship Id="rId172" Type="http://schemas.openxmlformats.org/officeDocument/2006/relationships/hyperlink" Target="https://barttorvik.com/team.php?team=Southern+Miss&amp;year=2023" TargetMode="External"/><Relationship Id="rId477" Type="http://schemas.openxmlformats.org/officeDocument/2006/relationships/hyperlink" Target="https://barttorvik.com/team.php?team=Arkansas&amp;year=2023" TargetMode="External"/><Relationship Id="rId600" Type="http://schemas.openxmlformats.org/officeDocument/2006/relationships/hyperlink" Target="https://barttorvik.com/team.php?team=Pittsburgh&amp;year=2023" TargetMode="External"/><Relationship Id="rId684" Type="http://schemas.openxmlformats.org/officeDocument/2006/relationships/hyperlink" Target="https://barttorvik.com/team.php?team=Northern+Kentucky&amp;year=2023" TargetMode="External"/><Relationship Id="rId337" Type="http://schemas.openxmlformats.org/officeDocument/2006/relationships/hyperlink" Target="https://barttorvik.com/team.php?team=Fairfield&amp;year=2023" TargetMode="External"/><Relationship Id="rId891" Type="http://schemas.openxmlformats.org/officeDocument/2006/relationships/hyperlink" Target="https://barttorvik.com/trank.php?&amp;begin=20221101&amp;end=20230313&amp;conlimit=All&amp;year=2023&amp;top=0&amp;venue=H&amp;type=All&amp;mingames=0&amp;quad=5&amp;rpi=" TargetMode="External"/><Relationship Id="rId34" Type="http://schemas.openxmlformats.org/officeDocument/2006/relationships/hyperlink" Target="https://barttorvik.com/team.php?team=Saint+Mary%27s&amp;year=2023" TargetMode="External"/><Relationship Id="rId544" Type="http://schemas.openxmlformats.org/officeDocument/2006/relationships/hyperlink" Target="https://barttorvik.com/team.php?team=Nevada&amp;year=2023" TargetMode="External"/><Relationship Id="rId751" Type="http://schemas.openxmlformats.org/officeDocument/2006/relationships/hyperlink" Target="https://barttorvik.com/team.php?team=North+Alabama&amp;year=2023" TargetMode="External"/><Relationship Id="rId849" Type="http://schemas.openxmlformats.org/officeDocument/2006/relationships/hyperlink" Target="https://barttorvik.com/team.php?team=Binghamton&amp;year=2023" TargetMode="External"/><Relationship Id="rId183" Type="http://schemas.openxmlformats.org/officeDocument/2006/relationships/hyperlink" Target="https://barttorvik.com/team.php?team=Loyola+Marymount&amp;year=2023" TargetMode="External"/><Relationship Id="rId390" Type="http://schemas.openxmlformats.org/officeDocument/2006/relationships/hyperlink" Target="https://barttorvik.com/team.php?team=Cal+St.+Bakersfield&amp;year=2023" TargetMode="External"/><Relationship Id="rId404" Type="http://schemas.openxmlformats.org/officeDocument/2006/relationships/hyperlink" Target="https://barttorvik.com/team.php?team=Coastal+Carolina&amp;year=2023" TargetMode="External"/><Relationship Id="rId611" Type="http://schemas.openxmlformats.org/officeDocument/2006/relationships/hyperlink" Target="https://barttorvik.com/team.php?team=Butler&amp;year=2023" TargetMode="External"/><Relationship Id="rId250" Type="http://schemas.openxmlformats.org/officeDocument/2006/relationships/hyperlink" Target="https://barttorvik.com/team.php?team=Northern+Kentucky&amp;year=2023" TargetMode="External"/><Relationship Id="rId488" Type="http://schemas.openxmlformats.org/officeDocument/2006/relationships/hyperlink" Target="https://barttorvik.com/team.php?team=Marquette&amp;year=2023" TargetMode="External"/><Relationship Id="rId695" Type="http://schemas.openxmlformats.org/officeDocument/2006/relationships/hyperlink" Target="https://barttorvik.com/team.php?team=UNC+Asheville&amp;year=2023" TargetMode="External"/><Relationship Id="rId709" Type="http://schemas.openxmlformats.org/officeDocument/2006/relationships/hyperlink" Target="https://barttorvik.com/team.php?team=Florida+St.&amp;year=2023" TargetMode="External"/><Relationship Id="rId45" Type="http://schemas.openxmlformats.org/officeDocument/2006/relationships/hyperlink" Target="https://barttorvik.com/team.php?team=Creighton&amp;year=2023" TargetMode="External"/><Relationship Id="rId110" Type="http://schemas.openxmlformats.org/officeDocument/2006/relationships/hyperlink" Target="https://barttorvik.com/team.php?team=Michigan&amp;year=2023" TargetMode="External"/><Relationship Id="rId348" Type="http://schemas.openxmlformats.org/officeDocument/2006/relationships/hyperlink" Target="https://barttorvik.com/team.php?team=Howard&amp;year=2023" TargetMode="External"/><Relationship Id="rId555" Type="http://schemas.openxmlformats.org/officeDocument/2006/relationships/hyperlink" Target="https://barttorvik.com/team.php?team=Louisiana+Lafayette&amp;year=2023" TargetMode="External"/><Relationship Id="rId762" Type="http://schemas.openxmlformats.org/officeDocument/2006/relationships/hyperlink" Target="https://barttorvik.com/team.php?team=Rider&amp;year=2023" TargetMode="External"/></Relationships>
</file>

<file path=xl/worksheets/_rels/sheet9.xml.rels><?xml version="1.0" encoding="UTF-8" standalone="yes"?>
<Relationships xmlns="http://schemas.openxmlformats.org/package/2006/relationships"><Relationship Id="rId117" Type="http://schemas.openxmlformats.org/officeDocument/2006/relationships/hyperlink" Target="https://barttorvik.com/team.php?team=Furman&amp;year=2023" TargetMode="External"/><Relationship Id="rId299" Type="http://schemas.openxmlformats.org/officeDocument/2006/relationships/hyperlink" Target="https://barttorvik.com/team.php?team=Wright+St.&amp;year=2023" TargetMode="External"/><Relationship Id="rId21" Type="http://schemas.openxmlformats.org/officeDocument/2006/relationships/hyperlink" Target="https://barttorvik.com/team.php?team=Kansas&amp;year=2023" TargetMode="External"/><Relationship Id="rId63" Type="http://schemas.openxmlformats.org/officeDocument/2006/relationships/hyperlink" Target="https://barttorvik.com/team.php?team=Creighton&amp;year=2023" TargetMode="External"/><Relationship Id="rId159" Type="http://schemas.openxmlformats.org/officeDocument/2006/relationships/hyperlink" Target="https://barttorvik.com/trank.php?&amp;begin=20230131&amp;end=20230313&amp;conlimit=All&amp;year=2023&amp;top=0&amp;venue=A-N&amp;type=All&amp;mingames=0&amp;quad=5&amp;rpi=" TargetMode="External"/><Relationship Id="rId324" Type="http://schemas.openxmlformats.org/officeDocument/2006/relationships/hyperlink" Target="https://barttorvik.com/team.php?team=UC+Davis&amp;year=2023" TargetMode="External"/><Relationship Id="rId366" Type="http://schemas.openxmlformats.org/officeDocument/2006/relationships/hyperlink" Target="https://barttorvik.com/team.php?team=Holy+Cross&amp;year=2023" TargetMode="External"/><Relationship Id="rId170" Type="http://schemas.openxmlformats.org/officeDocument/2006/relationships/hyperlink" Target="https://barttorvik.com/team.php?team=Utah+Valley&amp;year=2023" TargetMode="External"/><Relationship Id="rId226" Type="http://schemas.openxmlformats.org/officeDocument/2006/relationships/hyperlink" Target="https://barttorvik.com/team.php?team=Abilene+Christian&amp;year=2023" TargetMode="External"/><Relationship Id="rId433" Type="http://schemas.openxmlformats.org/officeDocument/2006/relationships/hyperlink" Target="https://barttorvik.com/team.php?team=William+%26+Mary&amp;year=2023" TargetMode="External"/><Relationship Id="rId268" Type="http://schemas.openxmlformats.org/officeDocument/2006/relationships/hyperlink" Target="https://barttorvik.com/team.php?team=Oakland&amp;year=2023" TargetMode="External"/><Relationship Id="rId32" Type="http://schemas.openxmlformats.org/officeDocument/2006/relationships/hyperlink" Target="https://barttorvik.com/team.php?team=Texas+A%26M&amp;year=2023" TargetMode="External"/><Relationship Id="rId74" Type="http://schemas.openxmlformats.org/officeDocument/2006/relationships/hyperlink" Target="https://barttorvik.com/team.php?team=Iowa&amp;year=2023" TargetMode="External"/><Relationship Id="rId128" Type="http://schemas.openxmlformats.org/officeDocument/2006/relationships/hyperlink" Target="https://barttorvik.com/team.php?team=UC+Irvine&amp;year=2023" TargetMode="External"/><Relationship Id="rId335" Type="http://schemas.openxmlformats.org/officeDocument/2006/relationships/hyperlink" Target="https://barttorvik.com/team.php?team=New+Orleans&amp;year=2023" TargetMode="External"/><Relationship Id="rId377" Type="http://schemas.openxmlformats.org/officeDocument/2006/relationships/hyperlink" Target="https://barttorvik.com/team.php?team=Fairfield&amp;year=2023" TargetMode="External"/><Relationship Id="rId5" Type="http://schemas.openxmlformats.org/officeDocument/2006/relationships/hyperlink" Target="https://barttorvik.com/team.php?team=Marquette&amp;year=2023" TargetMode="External"/><Relationship Id="rId181" Type="http://schemas.openxmlformats.org/officeDocument/2006/relationships/hyperlink" Target="https://barttorvik.com/team.php?team=Vermont&amp;year=2023" TargetMode="External"/><Relationship Id="rId237" Type="http://schemas.openxmlformats.org/officeDocument/2006/relationships/hyperlink" Target="https://barttorvik.com/team.php?team=George+Mason&amp;year=2023" TargetMode="External"/><Relationship Id="rId402" Type="http://schemas.openxmlformats.org/officeDocument/2006/relationships/hyperlink" Target="https://barttorvik.com/team.php?team=Chicago+St.&amp;year=2023" TargetMode="External"/><Relationship Id="rId279" Type="http://schemas.openxmlformats.org/officeDocument/2006/relationships/hyperlink" Target="https://barttorvik.com/team.php?team=Howard&amp;year=2023" TargetMode="External"/><Relationship Id="rId444" Type="http://schemas.openxmlformats.org/officeDocument/2006/relationships/hyperlink" Target="https://barttorvik.com/team.php?team=Delaware+St.&amp;year=2023" TargetMode="External"/><Relationship Id="rId43" Type="http://schemas.openxmlformats.org/officeDocument/2006/relationships/hyperlink" Target="https://barttorvik.com/team.php?team=Purdue&amp;year=2023" TargetMode="External"/><Relationship Id="rId139" Type="http://schemas.openxmlformats.org/officeDocument/2006/relationships/hyperlink" Target="https://barttorvik.com/team.php?team=Oklahoma&amp;year=2023" TargetMode="External"/><Relationship Id="rId290" Type="http://schemas.openxmlformats.org/officeDocument/2006/relationships/hyperlink" Target="https://barttorvik.com/team.php?team=North+Alabama&amp;year=2023" TargetMode="External"/><Relationship Id="rId304" Type="http://schemas.openxmlformats.org/officeDocument/2006/relationships/hyperlink" Target="https://barttorvik.com/team.php?team=Louisiana+Tech&amp;year=2023" TargetMode="External"/><Relationship Id="rId346" Type="http://schemas.openxmlformats.org/officeDocument/2006/relationships/hyperlink" Target="https://barttorvik.com/team.php?team=Tennessee+St.&amp;year=2023" TargetMode="External"/><Relationship Id="rId388" Type="http://schemas.openxmlformats.org/officeDocument/2006/relationships/hyperlink" Target="https://barttorvik.com/team.php?team=Columbia&amp;year=2023" TargetMode="External"/><Relationship Id="rId85" Type="http://schemas.openxmlformats.org/officeDocument/2006/relationships/hyperlink" Target="https://barttorvik.com/team.php?team=Mississippi+St.&amp;year=2023" TargetMode="External"/><Relationship Id="rId150" Type="http://schemas.openxmlformats.org/officeDocument/2006/relationships/hyperlink" Target="https://barttorvik.com/team.php?team=Louisiana+Lafayette&amp;year=2023" TargetMode="External"/><Relationship Id="rId192" Type="http://schemas.openxmlformats.org/officeDocument/2006/relationships/hyperlink" Target="https://barttorvik.com/team.php?team=Tulane&amp;year=2023" TargetMode="External"/><Relationship Id="rId206" Type="http://schemas.openxmlformats.org/officeDocument/2006/relationships/hyperlink" Target="https://barttorvik.com/team.php?team=Southern+Utah&amp;year=2023" TargetMode="External"/><Relationship Id="rId413" Type="http://schemas.openxmlformats.org/officeDocument/2006/relationships/hyperlink" Target="https://barttorvik.com/team.php?team=Charleston+Southern&amp;year=2023" TargetMode="External"/><Relationship Id="rId248" Type="http://schemas.openxmlformats.org/officeDocument/2006/relationships/hyperlink" Target="https://barttorvik.com/team.php?team=Grambling+St.&amp;year=2023" TargetMode="External"/><Relationship Id="rId12" Type="http://schemas.openxmlformats.org/officeDocument/2006/relationships/hyperlink" Target="https://barttorvik.com/team.php?team=Duke&amp;year=2023" TargetMode="External"/><Relationship Id="rId108" Type="http://schemas.openxmlformats.org/officeDocument/2006/relationships/hyperlink" Target="https://barttorvik.com/team.php?team=Grand+Canyon&amp;year=2023" TargetMode="External"/><Relationship Id="rId315" Type="http://schemas.openxmlformats.org/officeDocument/2006/relationships/hyperlink" Target="https://barttorvik.com/team.php?team=Oregon+St.&amp;year=2023" TargetMode="External"/><Relationship Id="rId357" Type="http://schemas.openxmlformats.org/officeDocument/2006/relationships/hyperlink" Target="https://barttorvik.com/team.php?team=Seattle&amp;year=2023" TargetMode="External"/><Relationship Id="rId54" Type="http://schemas.openxmlformats.org/officeDocument/2006/relationships/hyperlink" Target="https://barttorvik.com/team.php?team=Maryland&amp;year=2023" TargetMode="External"/><Relationship Id="rId75" Type="http://schemas.openxmlformats.org/officeDocument/2006/relationships/hyperlink" Target="https://barttorvik.com/team.php?team=Rutgers&amp;year=2023" TargetMode="External"/><Relationship Id="rId96" Type="http://schemas.openxmlformats.org/officeDocument/2006/relationships/hyperlink" Target="https://barttorvik.com/team.php?team=Auburn&amp;year=2023" TargetMode="External"/><Relationship Id="rId140" Type="http://schemas.openxmlformats.org/officeDocument/2006/relationships/hyperlink" Target="https://barttorvik.com/team.php?team=Montana+St.&amp;year=2023" TargetMode="External"/><Relationship Id="rId161" Type="http://schemas.openxmlformats.org/officeDocument/2006/relationships/hyperlink" Target="https://barttorvik.com/team.php?team=Harvard&amp;year=2023" TargetMode="External"/><Relationship Id="rId182" Type="http://schemas.openxmlformats.org/officeDocument/2006/relationships/hyperlink" Target="https://barttorvik.com/team.php?team=Saint+Louis&amp;year=2023" TargetMode="External"/><Relationship Id="rId217" Type="http://schemas.openxmlformats.org/officeDocument/2006/relationships/hyperlink" Target="https://barttorvik.com/team.php?team=Mercer&amp;year=2023" TargetMode="External"/><Relationship Id="rId378" Type="http://schemas.openxmlformats.org/officeDocument/2006/relationships/hyperlink" Target="https://barttorvik.com/team.php?team=Cal+St.+Bakersfield&amp;year=2023" TargetMode="External"/><Relationship Id="rId399" Type="http://schemas.openxmlformats.org/officeDocument/2006/relationships/hyperlink" Target="https://barttorvik.com/team.php?team=Louisiana+Monroe&amp;year=2023" TargetMode="External"/><Relationship Id="rId403" Type="http://schemas.openxmlformats.org/officeDocument/2006/relationships/hyperlink" Target="https://barttorvik.com/team.php?team=St.+Francis+NY&amp;year=2023" TargetMode="External"/><Relationship Id="rId6" Type="http://schemas.openxmlformats.org/officeDocument/2006/relationships/hyperlink" Target="https://barttorvik.com/team.php?team=Marquette&amp;year=2023" TargetMode="External"/><Relationship Id="rId238" Type="http://schemas.openxmlformats.org/officeDocument/2006/relationships/hyperlink" Target="https://barttorvik.com/team.php?team=UTEP&amp;year=2023" TargetMode="External"/><Relationship Id="rId259" Type="http://schemas.openxmlformats.org/officeDocument/2006/relationships/hyperlink" Target="https://barttorvik.com/team.php?team=Long+Beach+St.&amp;year=2023" TargetMode="External"/><Relationship Id="rId424" Type="http://schemas.openxmlformats.org/officeDocument/2006/relationships/hyperlink" Target="https://barttorvik.com/team.php?team=IUPUI&amp;year=2023" TargetMode="External"/><Relationship Id="rId445" Type="http://schemas.openxmlformats.org/officeDocument/2006/relationships/hyperlink" Target="https://barttorvik.com/trank.php?&amp;begin=20230131&amp;end=20230313&amp;conlimit=All&amp;year=2023&amp;top=0&amp;venue=A-N&amp;type=All&amp;mingames=0&amp;quad=5&amp;rpi=" TargetMode="External"/><Relationship Id="rId23" Type="http://schemas.openxmlformats.org/officeDocument/2006/relationships/hyperlink" Target="https://barttorvik.com/team.php?team=Texas&amp;year=2023" TargetMode="External"/><Relationship Id="rId119" Type="http://schemas.openxmlformats.org/officeDocument/2006/relationships/hyperlink" Target="https://barttorvik.com/team.php?team=Tennessee&amp;year=2023" TargetMode="External"/><Relationship Id="rId270" Type="http://schemas.openxmlformats.org/officeDocument/2006/relationships/hyperlink" Target="https://barttorvik.com/team.php?team=Morehead+St.&amp;year=2023" TargetMode="External"/><Relationship Id="rId291" Type="http://schemas.openxmlformats.org/officeDocument/2006/relationships/hyperlink" Target="https://barttorvik.com/team.php?team=Arkansas+St.&amp;year=2023" TargetMode="External"/><Relationship Id="rId305" Type="http://schemas.openxmlformats.org/officeDocument/2006/relationships/hyperlink" Target="https://barttorvik.com/team.php?team=North+Dakota&amp;year=2023" TargetMode="External"/><Relationship Id="rId326" Type="http://schemas.openxmlformats.org/officeDocument/2006/relationships/hyperlink" Target="https://barttorvik.com/trank.php?&amp;begin=20230131&amp;end=20230313&amp;conlimit=All&amp;year=2023&amp;top=0&amp;venue=A-N&amp;type=All&amp;mingames=0&amp;quad=5&amp;rpi=" TargetMode="External"/><Relationship Id="rId347" Type="http://schemas.openxmlformats.org/officeDocument/2006/relationships/hyperlink" Target="https://barttorvik.com/team.php?team=Loyola+MD&amp;year=2023" TargetMode="External"/><Relationship Id="rId44" Type="http://schemas.openxmlformats.org/officeDocument/2006/relationships/hyperlink" Target="https://barttorvik.com/team.php?team=San+Diego+St.&amp;year=2023" TargetMode="External"/><Relationship Id="rId65" Type="http://schemas.openxmlformats.org/officeDocument/2006/relationships/hyperlink" Target="https://barttorvik.com/team.php?team=Oral+Roberts&amp;year=2023" TargetMode="External"/><Relationship Id="rId86" Type="http://schemas.openxmlformats.org/officeDocument/2006/relationships/hyperlink" Target="https://barttorvik.com/team.php?team=Arizona+St.&amp;year=2023" TargetMode="External"/><Relationship Id="rId130" Type="http://schemas.openxmlformats.org/officeDocument/2006/relationships/hyperlink" Target="https://barttorvik.com/team.php?team=Kent+St.&amp;year=2023" TargetMode="External"/><Relationship Id="rId151" Type="http://schemas.openxmlformats.org/officeDocument/2006/relationships/hyperlink" Target="https://barttorvik.com/team.php?team=Louisiana+Lafayette&amp;year=2023" TargetMode="External"/><Relationship Id="rId368" Type="http://schemas.openxmlformats.org/officeDocument/2006/relationships/hyperlink" Target="https://barttorvik.com/team.php?team=Incarnate+Word&amp;year=2023" TargetMode="External"/><Relationship Id="rId389" Type="http://schemas.openxmlformats.org/officeDocument/2006/relationships/hyperlink" Target="https://barttorvik.com/team.php?team=American&amp;year=2023" TargetMode="External"/><Relationship Id="rId172" Type="http://schemas.openxmlformats.org/officeDocument/2006/relationships/hyperlink" Target="https://barttorvik.com/team.php?team=San+Francisco&amp;year=2023" TargetMode="External"/><Relationship Id="rId193" Type="http://schemas.openxmlformats.org/officeDocument/2006/relationships/hyperlink" Target="https://barttorvik.com/team.php?team=Samford&amp;year=2023" TargetMode="External"/><Relationship Id="rId207" Type="http://schemas.openxmlformats.org/officeDocument/2006/relationships/hyperlink" Target="https://barttorvik.com/team.php?team=Montana&amp;year=2023" TargetMode="External"/><Relationship Id="rId228" Type="http://schemas.openxmlformats.org/officeDocument/2006/relationships/hyperlink" Target="https://barttorvik.com/team.php?team=UNC+Asheville&amp;year=2023" TargetMode="External"/><Relationship Id="rId249" Type="http://schemas.openxmlformats.org/officeDocument/2006/relationships/hyperlink" Target="https://barttorvik.com/team.php?team=Florida+Gulf+Coast&amp;year=2023" TargetMode="External"/><Relationship Id="rId414" Type="http://schemas.openxmlformats.org/officeDocument/2006/relationships/hyperlink" Target="https://barttorvik.com/team.php?team=New+Hampshire&amp;year=2023" TargetMode="External"/><Relationship Id="rId435" Type="http://schemas.openxmlformats.org/officeDocument/2006/relationships/hyperlink" Target="https://barttorvik.com/team.php?team=Austin+Peay&amp;year=2023" TargetMode="External"/><Relationship Id="rId13" Type="http://schemas.openxmlformats.org/officeDocument/2006/relationships/hyperlink" Target="https://barttorvik.com/team.php?team=Alabama&amp;year=2023" TargetMode="External"/><Relationship Id="rId109" Type="http://schemas.openxmlformats.org/officeDocument/2006/relationships/hyperlink" Target="https://barttorvik.com/team.php?team=Grand+Canyon&amp;year=2023" TargetMode="External"/><Relationship Id="rId260" Type="http://schemas.openxmlformats.org/officeDocument/2006/relationships/hyperlink" Target="https://barttorvik.com/team.php?team=UT+Arlington&amp;year=2023" TargetMode="External"/><Relationship Id="rId281" Type="http://schemas.openxmlformats.org/officeDocument/2006/relationships/hyperlink" Target="https://barttorvik.com/team.php?team=Middle+Tennessee&amp;year=2023" TargetMode="External"/><Relationship Id="rId316" Type="http://schemas.openxmlformats.org/officeDocument/2006/relationships/hyperlink" Target="https://barttorvik.com/team.php?team=Canisius&amp;year=2023" TargetMode="External"/><Relationship Id="rId337" Type="http://schemas.openxmlformats.org/officeDocument/2006/relationships/hyperlink" Target="https://barttorvik.com/team.php?team=Alabama+A%26M&amp;year=2023" TargetMode="External"/><Relationship Id="rId34" Type="http://schemas.openxmlformats.org/officeDocument/2006/relationships/hyperlink" Target="https://barttorvik.com/team.php?team=Xavier&amp;year=2023" TargetMode="External"/><Relationship Id="rId55" Type="http://schemas.openxmlformats.org/officeDocument/2006/relationships/hyperlink" Target="https://barttorvik.com/team.php?team=Maryland&amp;year=2023" TargetMode="External"/><Relationship Id="rId76" Type="http://schemas.openxmlformats.org/officeDocument/2006/relationships/hyperlink" Target="https://barttorvik.com/team.php?team=North+Carolina+St.&amp;year=2023" TargetMode="External"/><Relationship Id="rId97" Type="http://schemas.openxmlformats.org/officeDocument/2006/relationships/hyperlink" Target="https://barttorvik.com/team.php?team=Ohio+St.&amp;year=2023" TargetMode="External"/><Relationship Id="rId120" Type="http://schemas.openxmlformats.org/officeDocument/2006/relationships/hyperlink" Target="https://barttorvik.com/team.php?team=Liberty&amp;year=2023" TargetMode="External"/><Relationship Id="rId141" Type="http://schemas.openxmlformats.org/officeDocument/2006/relationships/hyperlink" Target="https://barttorvik.com/team.php?team=Montana+St.&amp;year=2023" TargetMode="External"/><Relationship Id="rId358" Type="http://schemas.openxmlformats.org/officeDocument/2006/relationships/hyperlink" Target="https://barttorvik.com/team.php?team=Siena&amp;year=2023" TargetMode="External"/><Relationship Id="rId379" Type="http://schemas.openxmlformats.org/officeDocument/2006/relationships/hyperlink" Target="https://barttorvik.com/team.php?team=Eastern+Michigan&amp;year=2023" TargetMode="External"/><Relationship Id="rId7" Type="http://schemas.openxmlformats.org/officeDocument/2006/relationships/hyperlink" Target="https://barttorvik.com/team.php?team=UCLA&amp;year=2023" TargetMode="External"/><Relationship Id="rId162" Type="http://schemas.openxmlformats.org/officeDocument/2006/relationships/hyperlink" Target="https://barttorvik.com/team.php?team=Duquesne&amp;year=2023" TargetMode="External"/><Relationship Id="rId183" Type="http://schemas.openxmlformats.org/officeDocument/2006/relationships/hyperlink" Target="https://barttorvik.com/team.php?team=UMass+Lowell&amp;year=2023" TargetMode="External"/><Relationship Id="rId218" Type="http://schemas.openxmlformats.org/officeDocument/2006/relationships/hyperlink" Target="https://barttorvik.com/trank.php?&amp;begin=20230131&amp;end=20230313&amp;conlimit=All&amp;year=2023&amp;top=0&amp;venue=A-N&amp;type=All&amp;mingames=0&amp;quad=5&amp;rpi=" TargetMode="External"/><Relationship Id="rId239" Type="http://schemas.openxmlformats.org/officeDocument/2006/relationships/hyperlink" Target="https://barttorvik.com/team.php?team=Fresno+St.&amp;year=2023" TargetMode="External"/><Relationship Id="rId390" Type="http://schemas.openxmlformats.org/officeDocument/2006/relationships/hyperlink" Target="https://barttorvik.com/team.php?team=South+Dakota&amp;year=2023" TargetMode="External"/><Relationship Id="rId404" Type="http://schemas.openxmlformats.org/officeDocument/2006/relationships/hyperlink" Target="https://barttorvik.com/team.php?team=Eastern+Illinois&amp;year=2023" TargetMode="External"/><Relationship Id="rId425" Type="http://schemas.openxmlformats.org/officeDocument/2006/relationships/hyperlink" Target="https://barttorvik.com/team.php?team=UMBC&amp;year=2023" TargetMode="External"/><Relationship Id="rId250" Type="http://schemas.openxmlformats.org/officeDocument/2006/relationships/hyperlink" Target="https://barttorvik.com/team.php?team=UNC+Wilmington&amp;year=2023" TargetMode="External"/><Relationship Id="rId271" Type="http://schemas.openxmlformats.org/officeDocument/2006/relationships/hyperlink" Target="https://barttorvik.com/team.php?team=UT+Rio+Grande+Valley&amp;year=2023" TargetMode="External"/><Relationship Id="rId292" Type="http://schemas.openxmlformats.org/officeDocument/2006/relationships/hyperlink" Target="https://barttorvik.com/team.php?team=Cleveland+St.&amp;year=2023" TargetMode="External"/><Relationship Id="rId306" Type="http://schemas.openxmlformats.org/officeDocument/2006/relationships/hyperlink" Target="https://barttorvik.com/team.php?team=Rhode+Island&amp;year=2023" TargetMode="External"/><Relationship Id="rId24" Type="http://schemas.openxmlformats.org/officeDocument/2006/relationships/hyperlink" Target="https://barttorvik.com/team.php?team=Texas&amp;year=2023" TargetMode="External"/><Relationship Id="rId45" Type="http://schemas.openxmlformats.org/officeDocument/2006/relationships/hyperlink" Target="https://barttorvik.com/team.php?team=San+Diego+St.&amp;year=2023" TargetMode="External"/><Relationship Id="rId66" Type="http://schemas.openxmlformats.org/officeDocument/2006/relationships/hyperlink" Target="https://barttorvik.com/team.php?team=Oklahoma+St.&amp;year=2023" TargetMode="External"/><Relationship Id="rId87" Type="http://schemas.openxmlformats.org/officeDocument/2006/relationships/hyperlink" Target="https://barttorvik.com/team.php?team=Arizona+St.&amp;year=2023" TargetMode="External"/><Relationship Id="rId110" Type="http://schemas.openxmlformats.org/officeDocument/2006/relationships/hyperlink" Target="https://barttorvik.com/team.php?team=Wisconsin&amp;year=2023" TargetMode="External"/><Relationship Id="rId131" Type="http://schemas.openxmlformats.org/officeDocument/2006/relationships/hyperlink" Target="https://barttorvik.com/team.php?team=UNC+Greensboro&amp;year=2023" TargetMode="External"/><Relationship Id="rId327" Type="http://schemas.openxmlformats.org/officeDocument/2006/relationships/hyperlink" Target="https://barttorvik.com/team.php?team=Prairie+View+A%26M&amp;year=2023" TargetMode="External"/><Relationship Id="rId348" Type="http://schemas.openxmlformats.org/officeDocument/2006/relationships/hyperlink" Target="https://barttorvik.com/team.php?team=Central+Arkansas&amp;year=2023" TargetMode="External"/><Relationship Id="rId369" Type="http://schemas.openxmlformats.org/officeDocument/2006/relationships/hyperlink" Target="https://barttorvik.com/team.php?team=Lamar&amp;year=2023" TargetMode="External"/><Relationship Id="rId152" Type="http://schemas.openxmlformats.org/officeDocument/2006/relationships/hyperlink" Target="https://barttorvik.com/team.php?team=Wake+Forest&amp;year=2023" TargetMode="External"/><Relationship Id="rId173" Type="http://schemas.openxmlformats.org/officeDocument/2006/relationships/hyperlink" Target="https://barttorvik.com/team.php?team=Kennesaw+St.&amp;year=2023" TargetMode="External"/><Relationship Id="rId194" Type="http://schemas.openxmlformats.org/officeDocument/2006/relationships/hyperlink" Target="https://barttorvik.com/team.php?team=Northern+Arizona&amp;year=2023" TargetMode="External"/><Relationship Id="rId208" Type="http://schemas.openxmlformats.org/officeDocument/2006/relationships/hyperlink" Target="https://barttorvik.com/team.php?team=Hawaii&amp;year=2023" TargetMode="External"/><Relationship Id="rId229" Type="http://schemas.openxmlformats.org/officeDocument/2006/relationships/hyperlink" Target="https://barttorvik.com/team.php?team=UC+Riverside&amp;year=2023" TargetMode="External"/><Relationship Id="rId380" Type="http://schemas.openxmlformats.org/officeDocument/2006/relationships/hyperlink" Target="https://barttorvik.com/trank.php?&amp;begin=20230131&amp;end=20230313&amp;conlimit=All&amp;year=2023&amp;top=0&amp;venue=A-N&amp;type=All&amp;mingames=0&amp;quad=5&amp;rpi=" TargetMode="External"/><Relationship Id="rId415" Type="http://schemas.openxmlformats.org/officeDocument/2006/relationships/hyperlink" Target="https://barttorvik.com/team.php?team=Lindenwood&amp;year=2023" TargetMode="External"/><Relationship Id="rId436" Type="http://schemas.openxmlformats.org/officeDocument/2006/relationships/hyperlink" Target="https://barttorvik.com/team.php?team=Hampton&amp;year=2023" TargetMode="External"/><Relationship Id="rId240" Type="http://schemas.openxmlformats.org/officeDocument/2006/relationships/hyperlink" Target="https://barttorvik.com/team.php?team=Richmond&amp;year=2023" TargetMode="External"/><Relationship Id="rId261" Type="http://schemas.openxmlformats.org/officeDocument/2006/relationships/hyperlink" Target="https://barttorvik.com/team.php?team=Jackson+St.&amp;year=2023" TargetMode="External"/><Relationship Id="rId14" Type="http://schemas.openxmlformats.org/officeDocument/2006/relationships/hyperlink" Target="https://barttorvik.com/team.php?team=Alabama&amp;year=2023" TargetMode="External"/><Relationship Id="rId35" Type="http://schemas.openxmlformats.org/officeDocument/2006/relationships/hyperlink" Target="https://barttorvik.com/team.php?team=Xavier&amp;year=2023" TargetMode="External"/><Relationship Id="rId56" Type="http://schemas.openxmlformats.org/officeDocument/2006/relationships/hyperlink" Target="https://barttorvik.com/team.php?team=Iowa+St.&amp;year=2023" TargetMode="External"/><Relationship Id="rId77" Type="http://schemas.openxmlformats.org/officeDocument/2006/relationships/hyperlink" Target="https://barttorvik.com/team.php?team=North+Carolina+St.&amp;year=2023" TargetMode="External"/><Relationship Id="rId100" Type="http://schemas.openxmlformats.org/officeDocument/2006/relationships/hyperlink" Target="https://barttorvik.com/team.php?team=Saint+Mary%27s&amp;year=2023" TargetMode="External"/><Relationship Id="rId282" Type="http://schemas.openxmlformats.org/officeDocument/2006/relationships/hyperlink" Target="https://barttorvik.com/team.php?team=Cal+Poly&amp;year=2023" TargetMode="External"/><Relationship Id="rId317" Type="http://schemas.openxmlformats.org/officeDocument/2006/relationships/hyperlink" Target="https://barttorvik.com/team.php?team=Maryland+Eastern+Shore&amp;year=2023" TargetMode="External"/><Relationship Id="rId338" Type="http://schemas.openxmlformats.org/officeDocument/2006/relationships/hyperlink" Target="https://barttorvik.com/team.php?team=New+Mexico+St.&amp;year=2023" TargetMode="External"/><Relationship Id="rId359" Type="http://schemas.openxmlformats.org/officeDocument/2006/relationships/hyperlink" Target="https://barttorvik.com/team.php?team=Tennessee+Tech&amp;year=2023" TargetMode="External"/><Relationship Id="rId8" Type="http://schemas.openxmlformats.org/officeDocument/2006/relationships/hyperlink" Target="https://barttorvik.com/team.php?team=UCLA&amp;year=2023" TargetMode="External"/><Relationship Id="rId98" Type="http://schemas.openxmlformats.org/officeDocument/2006/relationships/hyperlink" Target="https://barttorvik.com/team.php?team=Colorado&amp;year=2023" TargetMode="External"/><Relationship Id="rId121" Type="http://schemas.openxmlformats.org/officeDocument/2006/relationships/hyperlink" Target="https://barttorvik.com/team.php?team=Illinois&amp;year=2023" TargetMode="External"/><Relationship Id="rId142" Type="http://schemas.openxmlformats.org/officeDocument/2006/relationships/hyperlink" Target="https://barttorvik.com/team.php?team=Davidson&amp;year=2023" TargetMode="External"/><Relationship Id="rId163" Type="http://schemas.openxmlformats.org/officeDocument/2006/relationships/hyperlink" Target="https://barttorvik.com/team.php?team=Georgia+Tech&amp;year=2023" TargetMode="External"/><Relationship Id="rId184" Type="http://schemas.openxmlformats.org/officeDocument/2006/relationships/hyperlink" Target="https://barttorvik.com/team.php?team=South+Carolina&amp;year=2023" TargetMode="External"/><Relationship Id="rId219" Type="http://schemas.openxmlformats.org/officeDocument/2006/relationships/hyperlink" Target="https://barttorvik.com/team.php?team=Loyola+Chicago&amp;year=2023" TargetMode="External"/><Relationship Id="rId370" Type="http://schemas.openxmlformats.org/officeDocument/2006/relationships/hyperlink" Target="https://barttorvik.com/team.php?team=Little+Rock&amp;year=2023" TargetMode="External"/><Relationship Id="rId391" Type="http://schemas.openxmlformats.org/officeDocument/2006/relationships/hyperlink" Target="https://barttorvik.com/team.php?team=Wagner&amp;year=2023" TargetMode="External"/><Relationship Id="rId405" Type="http://schemas.openxmlformats.org/officeDocument/2006/relationships/hyperlink" Target="https://barttorvik.com/team.php?team=Florida+A%26M&amp;year=2023" TargetMode="External"/><Relationship Id="rId426" Type="http://schemas.openxmlformats.org/officeDocument/2006/relationships/hyperlink" Target="https://barttorvik.com/team.php?team=Bowling+Green&amp;year=2023" TargetMode="External"/><Relationship Id="rId230" Type="http://schemas.openxmlformats.org/officeDocument/2006/relationships/hyperlink" Target="https://barttorvik.com/team.php?team=Missouri+St.&amp;year=2023" TargetMode="External"/><Relationship Id="rId251" Type="http://schemas.openxmlformats.org/officeDocument/2006/relationships/hyperlink" Target="https://barttorvik.com/team.php?team=North+Florida&amp;year=2023" TargetMode="External"/><Relationship Id="rId25" Type="http://schemas.openxmlformats.org/officeDocument/2006/relationships/hyperlink" Target="https://barttorvik.com/team.php?team=Florida+Atlantic&amp;year=2023" TargetMode="External"/><Relationship Id="rId46" Type="http://schemas.openxmlformats.org/officeDocument/2006/relationships/hyperlink" Target="https://barttorvik.com/team.php?team=Northwestern&amp;year=2023" TargetMode="External"/><Relationship Id="rId67" Type="http://schemas.openxmlformats.org/officeDocument/2006/relationships/hyperlink" Target="https://barttorvik.com/team.php?team=UNLV&amp;year=2023" TargetMode="External"/><Relationship Id="rId272" Type="http://schemas.openxmlformats.org/officeDocument/2006/relationships/hyperlink" Target="https://barttorvik.com/trank.php?&amp;begin=20230131&amp;end=20230313&amp;conlimit=All&amp;year=2023&amp;top=0&amp;venue=A-N&amp;type=All&amp;mingames=0&amp;quad=5&amp;rpi=" TargetMode="External"/><Relationship Id="rId293" Type="http://schemas.openxmlformats.org/officeDocument/2006/relationships/hyperlink" Target="https://barttorvik.com/team.php?team=Georgia+Southern&amp;year=2023" TargetMode="External"/><Relationship Id="rId307" Type="http://schemas.openxmlformats.org/officeDocument/2006/relationships/hyperlink" Target="https://barttorvik.com/team.php?team=Alcorn+St.&amp;year=2023" TargetMode="External"/><Relationship Id="rId328" Type="http://schemas.openxmlformats.org/officeDocument/2006/relationships/hyperlink" Target="https://barttorvik.com/team.php?team=Boston+University&amp;year=2023" TargetMode="External"/><Relationship Id="rId349" Type="http://schemas.openxmlformats.org/officeDocument/2006/relationships/hyperlink" Target="https://barttorvik.com/team.php?team=SIU+Edwardsville&amp;year=2023" TargetMode="External"/><Relationship Id="rId88" Type="http://schemas.openxmlformats.org/officeDocument/2006/relationships/hyperlink" Target="https://barttorvik.com/trank.php?&amp;begin=20230131&amp;end=20230313&amp;conlimit=All&amp;year=2023&amp;top=0&amp;venue=A-N&amp;type=All&amp;mingames=0&amp;quad=5&amp;rpi=" TargetMode="External"/><Relationship Id="rId111" Type="http://schemas.openxmlformats.org/officeDocument/2006/relationships/hyperlink" Target="https://barttorvik.com/team.php?team=Dayton&amp;year=2023" TargetMode="External"/><Relationship Id="rId132" Type="http://schemas.openxmlformats.org/officeDocument/2006/relationships/hyperlink" Target="https://barttorvik.com/team.php?team=Boise+St.&amp;year=2023" TargetMode="External"/><Relationship Id="rId153" Type="http://schemas.openxmlformats.org/officeDocument/2006/relationships/hyperlink" Target="https://barttorvik.com/team.php?team=TCU&amp;year=2023" TargetMode="External"/><Relationship Id="rId174" Type="http://schemas.openxmlformats.org/officeDocument/2006/relationships/hyperlink" Target="https://barttorvik.com/team.php?team=Kennesaw+St.&amp;year=2023" TargetMode="External"/><Relationship Id="rId195" Type="http://schemas.openxmlformats.org/officeDocument/2006/relationships/hyperlink" Target="https://barttorvik.com/team.php?team=Eastern+Kentucky&amp;year=2023" TargetMode="External"/><Relationship Id="rId209" Type="http://schemas.openxmlformats.org/officeDocument/2006/relationships/hyperlink" Target="https://barttorvik.com/team.php?team=La+Salle&amp;year=2023" TargetMode="External"/><Relationship Id="rId360" Type="http://schemas.openxmlformats.org/officeDocument/2006/relationships/hyperlink" Target="https://barttorvik.com/team.php?team=Idaho&amp;year=2023" TargetMode="External"/><Relationship Id="rId381" Type="http://schemas.openxmlformats.org/officeDocument/2006/relationships/hyperlink" Target="https://barttorvik.com/team.php?team=Nicholls+St.&amp;year=2023" TargetMode="External"/><Relationship Id="rId416" Type="http://schemas.openxmlformats.org/officeDocument/2006/relationships/hyperlink" Target="https://barttorvik.com/team.php?team=Stonehill&amp;year=2023" TargetMode="External"/><Relationship Id="rId220" Type="http://schemas.openxmlformats.org/officeDocument/2006/relationships/hyperlink" Target="https://barttorvik.com/team.php?team=Butler&amp;year=2023" TargetMode="External"/><Relationship Id="rId241" Type="http://schemas.openxmlformats.org/officeDocument/2006/relationships/hyperlink" Target="https://barttorvik.com/team.php?team=Radford&amp;year=2023" TargetMode="External"/><Relationship Id="rId437" Type="http://schemas.openxmlformats.org/officeDocument/2006/relationships/hyperlink" Target="https://barttorvik.com/team.php?team=Maine&amp;year=2023" TargetMode="External"/><Relationship Id="rId15" Type="http://schemas.openxmlformats.org/officeDocument/2006/relationships/hyperlink" Target="https://barttorvik.com/team.php?team=Arizona&amp;year=2023" TargetMode="External"/><Relationship Id="rId36" Type="http://schemas.openxmlformats.org/officeDocument/2006/relationships/hyperlink" Target="https://barttorvik.com/team.php?team=Seton+Hall&amp;year=2023" TargetMode="External"/><Relationship Id="rId57" Type="http://schemas.openxmlformats.org/officeDocument/2006/relationships/hyperlink" Target="https://barttorvik.com/team.php?team=Iowa+St.&amp;year=2023" TargetMode="External"/><Relationship Id="rId262" Type="http://schemas.openxmlformats.org/officeDocument/2006/relationships/hyperlink" Target="https://barttorvik.com/team.php?team=Saint+Joseph%27s&amp;year=2023" TargetMode="External"/><Relationship Id="rId283" Type="http://schemas.openxmlformats.org/officeDocument/2006/relationships/hyperlink" Target="https://barttorvik.com/team.php?team=Northwestern+St.&amp;year=2023" TargetMode="External"/><Relationship Id="rId318" Type="http://schemas.openxmlformats.org/officeDocument/2006/relationships/hyperlink" Target="https://barttorvik.com/team.php?team=Lehigh&amp;year=2023" TargetMode="External"/><Relationship Id="rId339" Type="http://schemas.openxmlformats.org/officeDocument/2006/relationships/hyperlink" Target="https://barttorvik.com/team.php?team=USC+Upstate&amp;year=2023" TargetMode="External"/><Relationship Id="rId78" Type="http://schemas.openxmlformats.org/officeDocument/2006/relationships/hyperlink" Target="https://barttorvik.com/team.php?team=UAB&amp;year=2023" TargetMode="External"/><Relationship Id="rId99" Type="http://schemas.openxmlformats.org/officeDocument/2006/relationships/hyperlink" Target="https://barttorvik.com/team.php?team=South+Alabama&amp;year=2023" TargetMode="External"/><Relationship Id="rId101" Type="http://schemas.openxmlformats.org/officeDocument/2006/relationships/hyperlink" Target="https://barttorvik.com/team.php?team=Saint+Mary%27s&amp;year=2023" TargetMode="External"/><Relationship Id="rId122" Type="http://schemas.openxmlformats.org/officeDocument/2006/relationships/hyperlink" Target="https://barttorvik.com/team.php?team=Illinois&amp;year=2023" TargetMode="External"/><Relationship Id="rId143" Type="http://schemas.openxmlformats.org/officeDocument/2006/relationships/hyperlink" Target="https://barttorvik.com/team.php?team=Toledo&amp;year=2023" TargetMode="External"/><Relationship Id="rId164" Type="http://schemas.openxmlformats.org/officeDocument/2006/relationships/hyperlink" Target="https://barttorvik.com/team.php?team=Colgate&amp;year=2023" TargetMode="External"/><Relationship Id="rId185" Type="http://schemas.openxmlformats.org/officeDocument/2006/relationships/hyperlink" Target="https://barttorvik.com/team.php?team=Pittsburgh&amp;year=2023" TargetMode="External"/><Relationship Id="rId350" Type="http://schemas.openxmlformats.org/officeDocument/2006/relationships/hyperlink" Target="https://barttorvik.com/team.php?team=Southeast+Missouri+St.&amp;year=2023" TargetMode="External"/><Relationship Id="rId371" Type="http://schemas.openxmlformats.org/officeDocument/2006/relationships/hyperlink" Target="https://barttorvik.com/team.php?team=Valparaiso&amp;year=2023" TargetMode="External"/><Relationship Id="rId406" Type="http://schemas.openxmlformats.org/officeDocument/2006/relationships/hyperlink" Target="https://barttorvik.com/trank.php?&amp;begin=20230131&amp;end=20230313&amp;conlimit=All&amp;year=2023&amp;top=0&amp;venue=A-N&amp;type=All&amp;mingames=0&amp;quad=5&amp;rpi=" TargetMode="External"/><Relationship Id="rId9" Type="http://schemas.openxmlformats.org/officeDocument/2006/relationships/hyperlink" Target="https://barttorvik.com/team.php?team=Houston&amp;year=2023" TargetMode="External"/><Relationship Id="rId210" Type="http://schemas.openxmlformats.org/officeDocument/2006/relationships/hyperlink" Target="https://barttorvik.com/team.php?team=Temple&amp;year=2023" TargetMode="External"/><Relationship Id="rId392" Type="http://schemas.openxmlformats.org/officeDocument/2006/relationships/hyperlink" Target="https://barttorvik.com/team.php?team=Sacred+Heart&amp;year=2023" TargetMode="External"/><Relationship Id="rId427" Type="http://schemas.openxmlformats.org/officeDocument/2006/relationships/hyperlink" Target="https://barttorvik.com/team.php?team=Alabama+St.&amp;year=2023" TargetMode="External"/><Relationship Id="rId26" Type="http://schemas.openxmlformats.org/officeDocument/2006/relationships/hyperlink" Target="https://barttorvik.com/team.php?team=Florida+Atlantic&amp;year=2023" TargetMode="External"/><Relationship Id="rId231" Type="http://schemas.openxmlformats.org/officeDocument/2006/relationships/hyperlink" Target="https://barttorvik.com/team.php?team=Southern+Miss&amp;year=2023" TargetMode="External"/><Relationship Id="rId252" Type="http://schemas.openxmlformats.org/officeDocument/2006/relationships/hyperlink" Target="https://barttorvik.com/team.php?team=Brown&amp;year=2023" TargetMode="External"/><Relationship Id="rId273" Type="http://schemas.openxmlformats.org/officeDocument/2006/relationships/hyperlink" Target="https://barttorvik.com/team.php?team=Western+Carolina&amp;year=2023" TargetMode="External"/><Relationship Id="rId294" Type="http://schemas.openxmlformats.org/officeDocument/2006/relationships/hyperlink" Target="https://barttorvik.com/team.php?team=UTSA&amp;year=2023" TargetMode="External"/><Relationship Id="rId308" Type="http://schemas.openxmlformats.org/officeDocument/2006/relationships/hyperlink" Target="https://barttorvik.com/team.php?team=Niagara&amp;year=2023" TargetMode="External"/><Relationship Id="rId329" Type="http://schemas.openxmlformats.org/officeDocument/2006/relationships/hyperlink" Target="https://barttorvik.com/team.php?team=Cal+Baptist&amp;year=2023" TargetMode="External"/><Relationship Id="rId47" Type="http://schemas.openxmlformats.org/officeDocument/2006/relationships/hyperlink" Target="https://barttorvik.com/team.php?team=Northwestern&amp;year=2023" TargetMode="External"/><Relationship Id="rId68" Type="http://schemas.openxmlformats.org/officeDocument/2006/relationships/hyperlink" Target="https://barttorvik.com/team.php?team=Indiana&amp;year=2023" TargetMode="External"/><Relationship Id="rId89" Type="http://schemas.openxmlformats.org/officeDocument/2006/relationships/hyperlink" Target="https://barttorvik.com/team.php?team=West+Virginia&amp;year=2023" TargetMode="External"/><Relationship Id="rId112" Type="http://schemas.openxmlformats.org/officeDocument/2006/relationships/hyperlink" Target="https://barttorvik.com/team.php?team=USC&amp;year=2023" TargetMode="External"/><Relationship Id="rId133" Type="http://schemas.openxmlformats.org/officeDocument/2006/relationships/hyperlink" Target="https://barttorvik.com/team.php?team=Boise+St.&amp;year=2023" TargetMode="External"/><Relationship Id="rId154" Type="http://schemas.openxmlformats.org/officeDocument/2006/relationships/hyperlink" Target="https://barttorvik.com/team.php?team=TCU&amp;year=2023" TargetMode="External"/><Relationship Id="rId175" Type="http://schemas.openxmlformats.org/officeDocument/2006/relationships/hyperlink" Target="https://barttorvik.com/team.php?team=Marshall&amp;year=2023" TargetMode="External"/><Relationship Id="rId340" Type="http://schemas.openxmlformats.org/officeDocument/2006/relationships/hyperlink" Target="https://barttorvik.com/team.php?team=Dartmouth&amp;year=2023" TargetMode="External"/><Relationship Id="rId361" Type="http://schemas.openxmlformats.org/officeDocument/2006/relationships/hyperlink" Target="https://barttorvik.com/team.php?team=Bucknell&amp;year=2023" TargetMode="External"/><Relationship Id="rId196" Type="http://schemas.openxmlformats.org/officeDocument/2006/relationships/hyperlink" Target="https://barttorvik.com/team.php?team=FIU&amp;year=2023" TargetMode="External"/><Relationship Id="rId200" Type="http://schemas.openxmlformats.org/officeDocument/2006/relationships/hyperlink" Target="https://barttorvik.com/team.php?team=Northern+Kentucky&amp;year=2023" TargetMode="External"/><Relationship Id="rId382" Type="http://schemas.openxmlformats.org/officeDocument/2006/relationships/hyperlink" Target="https://barttorvik.com/team.php?team=Delaware&amp;year=2023" TargetMode="External"/><Relationship Id="rId417" Type="http://schemas.openxmlformats.org/officeDocument/2006/relationships/hyperlink" Target="https://barttorvik.com/team.php?team=Morgan+St.&amp;year=2023" TargetMode="External"/><Relationship Id="rId438" Type="http://schemas.openxmlformats.org/officeDocument/2006/relationships/hyperlink" Target="https://barttorvik.com/team.php?team=Southern&amp;year=2023" TargetMode="External"/><Relationship Id="rId16" Type="http://schemas.openxmlformats.org/officeDocument/2006/relationships/hyperlink" Target="https://barttorvik.com/team.php?team=Arizona&amp;year=2023" TargetMode="External"/><Relationship Id="rId221" Type="http://schemas.openxmlformats.org/officeDocument/2006/relationships/hyperlink" Target="https://barttorvik.com/team.php?team=Fordham&amp;year=2023" TargetMode="External"/><Relationship Id="rId242" Type="http://schemas.openxmlformats.org/officeDocument/2006/relationships/hyperlink" Target="https://barttorvik.com/team.php?team=Wyoming&amp;year=2023" TargetMode="External"/><Relationship Id="rId263" Type="http://schemas.openxmlformats.org/officeDocument/2006/relationships/hyperlink" Target="https://barttorvik.com/team.php?team=Northern+Illinois&amp;year=2023" TargetMode="External"/><Relationship Id="rId284" Type="http://schemas.openxmlformats.org/officeDocument/2006/relationships/hyperlink" Target="https://barttorvik.com/team.php?team=Detroit&amp;year=2023" TargetMode="External"/><Relationship Id="rId319" Type="http://schemas.openxmlformats.org/officeDocument/2006/relationships/hyperlink" Target="https://barttorvik.com/team.php?team=Massachusetts&amp;year=2023" TargetMode="External"/><Relationship Id="rId37" Type="http://schemas.openxmlformats.org/officeDocument/2006/relationships/hyperlink" Target="https://barttorvik.com/team.php?team=Michigan&amp;year=2023" TargetMode="External"/><Relationship Id="rId58" Type="http://schemas.openxmlformats.org/officeDocument/2006/relationships/hyperlink" Target="https://barttorvik.com/team.php?team=Michigan+St.&amp;year=2023" TargetMode="External"/><Relationship Id="rId79" Type="http://schemas.openxmlformats.org/officeDocument/2006/relationships/hyperlink" Target="https://barttorvik.com/team.php?team=Iona&amp;year=2023" TargetMode="External"/><Relationship Id="rId102" Type="http://schemas.openxmlformats.org/officeDocument/2006/relationships/hyperlink" Target="https://barttorvik.com/team.php?team=St.+John%27s&amp;year=2023" TargetMode="External"/><Relationship Id="rId123" Type="http://schemas.openxmlformats.org/officeDocument/2006/relationships/hyperlink" Target="https://barttorvik.com/team.php?team=Navy&amp;year=2023" TargetMode="External"/><Relationship Id="rId144" Type="http://schemas.openxmlformats.org/officeDocument/2006/relationships/hyperlink" Target="https://barttorvik.com/team.php?team=Vanderbilt&amp;year=2023" TargetMode="External"/><Relationship Id="rId330" Type="http://schemas.openxmlformats.org/officeDocument/2006/relationships/hyperlink" Target="https://barttorvik.com/team.php?team=St.+Bonaventure&amp;year=2023" TargetMode="External"/><Relationship Id="rId90" Type="http://schemas.openxmlformats.org/officeDocument/2006/relationships/hyperlink" Target="https://barttorvik.com/team.php?team=West+Virginia&amp;year=2023" TargetMode="External"/><Relationship Id="rId165" Type="http://schemas.openxmlformats.org/officeDocument/2006/relationships/hyperlink" Target="https://barttorvik.com/team.php?team=Colgate&amp;year=2023" TargetMode="External"/><Relationship Id="rId186" Type="http://schemas.openxmlformats.org/officeDocument/2006/relationships/hyperlink" Target="https://barttorvik.com/team.php?team=Pittsburgh&amp;year=2023" TargetMode="External"/><Relationship Id="rId351" Type="http://schemas.openxmlformats.org/officeDocument/2006/relationships/hyperlink" Target="https://barttorvik.com/team.php?team=Southeast+Missouri+St.&amp;year=2023" TargetMode="External"/><Relationship Id="rId372" Type="http://schemas.openxmlformats.org/officeDocument/2006/relationships/hyperlink" Target="https://barttorvik.com/team.php?team=Fairleigh+Dickinson&amp;year=2023" TargetMode="External"/><Relationship Id="rId393" Type="http://schemas.openxmlformats.org/officeDocument/2006/relationships/hyperlink" Target="https://barttorvik.com/team.php?team=Tennessee+Martin&amp;year=2023" TargetMode="External"/><Relationship Id="rId407" Type="http://schemas.openxmlformats.org/officeDocument/2006/relationships/hyperlink" Target="https://barttorvik.com/team.php?team=Western+Michigan&amp;year=2023" TargetMode="External"/><Relationship Id="rId428" Type="http://schemas.openxmlformats.org/officeDocument/2006/relationships/hyperlink" Target="https://barttorvik.com/team.php?team=Coastal+Carolina&amp;year=2023" TargetMode="External"/><Relationship Id="rId211" Type="http://schemas.openxmlformats.org/officeDocument/2006/relationships/hyperlink" Target="https://barttorvik.com/team.php?team=UC+Santa+Barbara&amp;year=2023" TargetMode="External"/><Relationship Id="rId232" Type="http://schemas.openxmlformats.org/officeDocument/2006/relationships/hyperlink" Target="https://barttorvik.com/team.php?team=Jacksonville&amp;year=2023" TargetMode="External"/><Relationship Id="rId253" Type="http://schemas.openxmlformats.org/officeDocument/2006/relationships/hyperlink" Target="https://barttorvik.com/team.php?team=Queens&amp;year=2023" TargetMode="External"/><Relationship Id="rId274" Type="http://schemas.openxmlformats.org/officeDocument/2006/relationships/hyperlink" Target="https://barttorvik.com/team.php?team=Loyola+Marymount&amp;year=2023" TargetMode="External"/><Relationship Id="rId295" Type="http://schemas.openxmlformats.org/officeDocument/2006/relationships/hyperlink" Target="https://barttorvik.com/team.php?team=Portland+St.&amp;year=2023" TargetMode="External"/><Relationship Id="rId309" Type="http://schemas.openxmlformats.org/officeDocument/2006/relationships/hyperlink" Target="https://barttorvik.com/team.php?team=Ball+St.&amp;year=2023" TargetMode="External"/><Relationship Id="rId27" Type="http://schemas.openxmlformats.org/officeDocument/2006/relationships/hyperlink" Target="https://barttorvik.com/team.php?team=Miami+FL&amp;year=2023" TargetMode="External"/><Relationship Id="rId48" Type="http://schemas.openxmlformats.org/officeDocument/2006/relationships/hyperlink" Target="https://barttorvik.com/trank.php?&amp;begin=20230131&amp;end=20230313&amp;conlimit=All&amp;year=2023&amp;top=0&amp;venue=A-N&amp;type=All&amp;mingames=0&amp;quad=5&amp;rpi=" TargetMode="External"/><Relationship Id="rId69" Type="http://schemas.openxmlformats.org/officeDocument/2006/relationships/hyperlink" Target="https://barttorvik.com/team.php?team=Indiana&amp;year=2023" TargetMode="External"/><Relationship Id="rId113" Type="http://schemas.openxmlformats.org/officeDocument/2006/relationships/hyperlink" Target="https://barttorvik.com/team.php?team=USC&amp;year=2023" TargetMode="External"/><Relationship Id="rId134" Type="http://schemas.openxmlformats.org/officeDocument/2006/relationships/hyperlink" Target="https://barttorvik.com/team.php?team=College+of+Charleston&amp;year=2023" TargetMode="External"/><Relationship Id="rId320" Type="http://schemas.openxmlformats.org/officeDocument/2006/relationships/hyperlink" Target="https://barttorvik.com/team.php?team=Florida+St.&amp;year=2023" TargetMode="External"/><Relationship Id="rId80" Type="http://schemas.openxmlformats.org/officeDocument/2006/relationships/hyperlink" Target="https://barttorvik.com/team.php?team=Iona&amp;year=2023" TargetMode="External"/><Relationship Id="rId155" Type="http://schemas.openxmlformats.org/officeDocument/2006/relationships/hyperlink" Target="https://barttorvik.com/team.php?team=Cal+St.+Fullerton&amp;year=2023" TargetMode="External"/><Relationship Id="rId176" Type="http://schemas.openxmlformats.org/officeDocument/2006/relationships/hyperlink" Target="https://barttorvik.com/team.php?team=UC+San+Diego&amp;year=2023" TargetMode="External"/><Relationship Id="rId197" Type="http://schemas.openxmlformats.org/officeDocument/2006/relationships/hyperlink" Target="https://barttorvik.com/team.php?team=Eastern+Washington&amp;year=2023" TargetMode="External"/><Relationship Id="rId341" Type="http://schemas.openxmlformats.org/officeDocument/2006/relationships/hyperlink" Target="https://barttorvik.com/team.php?team=Texas+A%26M+Commerce&amp;year=2023" TargetMode="External"/><Relationship Id="rId362" Type="http://schemas.openxmlformats.org/officeDocument/2006/relationships/hyperlink" Target="https://barttorvik.com/team.php?team=California&amp;year=2023" TargetMode="External"/><Relationship Id="rId383" Type="http://schemas.openxmlformats.org/officeDocument/2006/relationships/hyperlink" Target="https://barttorvik.com/team.php?team=Southern+Indiana&amp;year=2023" TargetMode="External"/><Relationship Id="rId418" Type="http://schemas.openxmlformats.org/officeDocument/2006/relationships/hyperlink" Target="https://barttorvik.com/team.php?team=Bethune+Cookman&amp;year=2023" TargetMode="External"/><Relationship Id="rId439" Type="http://schemas.openxmlformats.org/officeDocument/2006/relationships/hyperlink" Target="https://barttorvik.com/team.php?team=Hartford&amp;year=2023" TargetMode="External"/><Relationship Id="rId201" Type="http://schemas.openxmlformats.org/officeDocument/2006/relationships/hyperlink" Target="https://barttorvik.com/team.php?team=Syracuse&amp;year=2023" TargetMode="External"/><Relationship Id="rId222" Type="http://schemas.openxmlformats.org/officeDocument/2006/relationships/hyperlink" Target="https://barttorvik.com/team.php?team=Chattanooga&amp;year=2023" TargetMode="External"/><Relationship Id="rId243" Type="http://schemas.openxmlformats.org/officeDocument/2006/relationships/hyperlink" Target="https://barttorvik.com/team.php?team=Gardner+Webb&amp;year=2023" TargetMode="External"/><Relationship Id="rId264" Type="http://schemas.openxmlformats.org/officeDocument/2006/relationships/hyperlink" Target="https://barttorvik.com/team.php?team=South+Dakota+St.&amp;year=2023" TargetMode="External"/><Relationship Id="rId285" Type="http://schemas.openxmlformats.org/officeDocument/2006/relationships/hyperlink" Target="https://barttorvik.com/team.php?team=Bryant&amp;year=2023" TargetMode="External"/><Relationship Id="rId17" Type="http://schemas.openxmlformats.org/officeDocument/2006/relationships/hyperlink" Target="https://barttorvik.com/team.php?team=Connecticut&amp;year=2023" TargetMode="External"/><Relationship Id="rId38" Type="http://schemas.openxmlformats.org/officeDocument/2006/relationships/hyperlink" Target="https://barttorvik.com/team.php?team=Baylor&amp;year=2023" TargetMode="External"/><Relationship Id="rId59" Type="http://schemas.openxmlformats.org/officeDocument/2006/relationships/hyperlink" Target="https://barttorvik.com/team.php?team=Michigan+St.&amp;year=2023" TargetMode="External"/><Relationship Id="rId103" Type="http://schemas.openxmlformats.org/officeDocument/2006/relationships/hyperlink" Target="https://barttorvik.com/team.php?team=Oregon&amp;year=2023" TargetMode="External"/><Relationship Id="rId124" Type="http://schemas.openxmlformats.org/officeDocument/2006/relationships/hyperlink" Target="https://barttorvik.com/trank.php?&amp;begin=20230131&amp;end=20230313&amp;conlimit=All&amp;year=2023&amp;top=0&amp;venue=A-N&amp;type=All&amp;mingames=0&amp;quad=5&amp;rpi=" TargetMode="External"/><Relationship Id="rId310" Type="http://schemas.openxmlformats.org/officeDocument/2006/relationships/hyperlink" Target="https://barttorvik.com/team.php?team=Quinnipiac&amp;year=2023" TargetMode="External"/><Relationship Id="rId70" Type="http://schemas.openxmlformats.org/officeDocument/2006/relationships/hyperlink" Target="https://barttorvik.com/team.php?team=Yale&amp;year=2023" TargetMode="External"/><Relationship Id="rId91" Type="http://schemas.openxmlformats.org/officeDocument/2006/relationships/hyperlink" Target="https://barttorvik.com/team.php?team=Texas+Tech&amp;year=2023" TargetMode="External"/><Relationship Id="rId145" Type="http://schemas.openxmlformats.org/officeDocument/2006/relationships/hyperlink" Target="https://barttorvik.com/team.php?team=Virginia&amp;year=2023" TargetMode="External"/><Relationship Id="rId166" Type="http://schemas.openxmlformats.org/officeDocument/2006/relationships/hyperlink" Target="https://barttorvik.com/team.php?team=Mississippi&amp;year=2023" TargetMode="External"/><Relationship Id="rId187" Type="http://schemas.openxmlformats.org/officeDocument/2006/relationships/hyperlink" Target="https://barttorvik.com/team.php?team=Jacksonville+St.&amp;year=2023" TargetMode="External"/><Relationship Id="rId331" Type="http://schemas.openxmlformats.org/officeDocument/2006/relationships/hyperlink" Target="https://barttorvik.com/team.php?team=Western+Kentucky&amp;year=2023" TargetMode="External"/><Relationship Id="rId352" Type="http://schemas.openxmlformats.org/officeDocument/2006/relationships/hyperlink" Target="https://barttorvik.com/team.php?team=Georgetown&amp;year=2023" TargetMode="External"/><Relationship Id="rId373" Type="http://schemas.openxmlformats.org/officeDocument/2006/relationships/hyperlink" Target="https://barttorvik.com/team.php?team=Fairleigh+Dickinson&amp;year=2023" TargetMode="External"/><Relationship Id="rId394" Type="http://schemas.openxmlformats.org/officeDocument/2006/relationships/hyperlink" Target="https://barttorvik.com/team.php?team=East+Tennessee+St.&amp;year=2023" TargetMode="External"/><Relationship Id="rId408" Type="http://schemas.openxmlformats.org/officeDocument/2006/relationships/hyperlink" Target="https://barttorvik.com/team.php?team=Tulsa&amp;year=2023" TargetMode="External"/><Relationship Id="rId429" Type="http://schemas.openxmlformats.org/officeDocument/2006/relationships/hyperlink" Target="https://barttorvik.com/team.php?team=North+Carolina+A%26T&amp;year=2023" TargetMode="External"/><Relationship Id="rId1" Type="http://schemas.openxmlformats.org/officeDocument/2006/relationships/hyperlink" Target="https://barttorvik.com/team.php?team=Gonzaga&amp;year=2023" TargetMode="External"/><Relationship Id="rId212" Type="http://schemas.openxmlformats.org/officeDocument/2006/relationships/hyperlink" Target="https://barttorvik.com/team.php?team=UC+Santa+Barbara&amp;year=2023" TargetMode="External"/><Relationship Id="rId233" Type="http://schemas.openxmlformats.org/officeDocument/2006/relationships/hyperlink" Target="https://barttorvik.com/team.php?team=North+Carolina+Central&amp;year=2023" TargetMode="External"/><Relationship Id="rId254" Type="http://schemas.openxmlformats.org/officeDocument/2006/relationships/hyperlink" Target="https://barttorvik.com/team.php?team=Utah&amp;year=2023" TargetMode="External"/><Relationship Id="rId440" Type="http://schemas.openxmlformats.org/officeDocument/2006/relationships/hyperlink" Target="https://barttorvik.com/team.php?team=Presbyterian&amp;year=2023" TargetMode="External"/><Relationship Id="rId28" Type="http://schemas.openxmlformats.org/officeDocument/2006/relationships/hyperlink" Target="https://barttorvik.com/team.php?team=Miami+FL&amp;year=2023" TargetMode="External"/><Relationship Id="rId49" Type="http://schemas.openxmlformats.org/officeDocument/2006/relationships/hyperlink" Target="https://barttorvik.com/team.php?team=Drake&amp;year=2023" TargetMode="External"/><Relationship Id="rId114" Type="http://schemas.openxmlformats.org/officeDocument/2006/relationships/hyperlink" Target="https://barttorvik.com/team.php?team=Penn&amp;year=2023" TargetMode="External"/><Relationship Id="rId275" Type="http://schemas.openxmlformats.org/officeDocument/2006/relationships/hyperlink" Target="https://barttorvik.com/team.php?team=East+Carolina&amp;year=2023" TargetMode="External"/><Relationship Id="rId296" Type="http://schemas.openxmlformats.org/officeDocument/2006/relationships/hyperlink" Target="https://barttorvik.com/team.php?team=Northern+Iowa&amp;year=2023" TargetMode="External"/><Relationship Id="rId300" Type="http://schemas.openxmlformats.org/officeDocument/2006/relationships/hyperlink" Target="https://barttorvik.com/trank.php?&amp;begin=20230131&amp;end=20230313&amp;conlimit=All&amp;year=2023&amp;top=0&amp;venue=A-N&amp;type=All&amp;mingames=0&amp;quad=5&amp;rpi=" TargetMode="External"/><Relationship Id="rId60" Type="http://schemas.openxmlformats.org/officeDocument/2006/relationships/hyperlink" Target="https://barttorvik.com/team.php?team=Hofstra&amp;year=2023" TargetMode="External"/><Relationship Id="rId81" Type="http://schemas.openxmlformats.org/officeDocument/2006/relationships/hyperlink" Target="https://barttorvik.com/team.php?team=Wichita+St.&amp;year=2023" TargetMode="External"/><Relationship Id="rId135" Type="http://schemas.openxmlformats.org/officeDocument/2006/relationships/hyperlink" Target="https://barttorvik.com/team.php?team=College+of+Charleston&amp;year=2023" TargetMode="External"/><Relationship Id="rId156" Type="http://schemas.openxmlformats.org/officeDocument/2006/relationships/hyperlink" Target="https://barttorvik.com/team.php?team=Towson&amp;year=2023" TargetMode="External"/><Relationship Id="rId177" Type="http://schemas.openxmlformats.org/officeDocument/2006/relationships/hyperlink" Target="https://barttorvik.com/team.php?team=Washington&amp;year=2023" TargetMode="External"/><Relationship Id="rId198" Type="http://schemas.openxmlformats.org/officeDocument/2006/relationships/hyperlink" Target="https://barttorvik.com/team.php?team=South+Florida&amp;year=2023" TargetMode="External"/><Relationship Id="rId321" Type="http://schemas.openxmlformats.org/officeDocument/2006/relationships/hyperlink" Target="https://barttorvik.com/team.php?team=Old+Dominion&amp;year=2023" TargetMode="External"/><Relationship Id="rId342" Type="http://schemas.openxmlformats.org/officeDocument/2006/relationships/hyperlink" Target="https://barttorvik.com/team.php?team=Murray+St.&amp;year=2023" TargetMode="External"/><Relationship Id="rId363" Type="http://schemas.openxmlformats.org/officeDocument/2006/relationships/hyperlink" Target="https://barttorvik.com/team.php?team=Wofford&amp;year=2023" TargetMode="External"/><Relationship Id="rId384" Type="http://schemas.openxmlformats.org/officeDocument/2006/relationships/hyperlink" Target="https://barttorvik.com/team.php?team=Stony+Brook&amp;year=2023" TargetMode="External"/><Relationship Id="rId419" Type="http://schemas.openxmlformats.org/officeDocument/2006/relationships/hyperlink" Target="https://barttorvik.com/team.php?team=Houston+Christian&amp;year=2023" TargetMode="External"/><Relationship Id="rId202" Type="http://schemas.openxmlformats.org/officeDocument/2006/relationships/hyperlink" Target="https://barttorvik.com/team.php?team=Tarleton+St.&amp;year=2023" TargetMode="External"/><Relationship Id="rId223" Type="http://schemas.openxmlformats.org/officeDocument/2006/relationships/hyperlink" Target="https://barttorvik.com/team.php?team=LSU&amp;year=2023" TargetMode="External"/><Relationship Id="rId244" Type="http://schemas.openxmlformats.org/officeDocument/2006/relationships/hyperlink" Target="https://barttorvik.com/team.php?team=Longwood&amp;year=2023" TargetMode="External"/><Relationship Id="rId430" Type="http://schemas.openxmlformats.org/officeDocument/2006/relationships/hyperlink" Target="https://barttorvik.com/team.php?team=Milwaukee&amp;year=2023" TargetMode="External"/><Relationship Id="rId18" Type="http://schemas.openxmlformats.org/officeDocument/2006/relationships/hyperlink" Target="https://barttorvik.com/team.php?team=Connecticut&amp;year=2023" TargetMode="External"/><Relationship Id="rId39" Type="http://schemas.openxmlformats.org/officeDocument/2006/relationships/hyperlink" Target="https://barttorvik.com/team.php?team=Baylor&amp;year=2023" TargetMode="External"/><Relationship Id="rId265" Type="http://schemas.openxmlformats.org/officeDocument/2006/relationships/hyperlink" Target="https://barttorvik.com/team.php?team=San+Diego&amp;year=2023" TargetMode="External"/><Relationship Id="rId286" Type="http://schemas.openxmlformats.org/officeDocument/2006/relationships/hyperlink" Target="https://barttorvik.com/team.php?team=Mount+St.+Mary%27s&amp;year=2023" TargetMode="External"/><Relationship Id="rId50" Type="http://schemas.openxmlformats.org/officeDocument/2006/relationships/hyperlink" Target="https://barttorvik.com/team.php?team=Drake&amp;year=2023" TargetMode="External"/><Relationship Id="rId104" Type="http://schemas.openxmlformats.org/officeDocument/2006/relationships/hyperlink" Target="https://barttorvik.com/team.php?team=Missouri&amp;year=2023" TargetMode="External"/><Relationship Id="rId125" Type="http://schemas.openxmlformats.org/officeDocument/2006/relationships/hyperlink" Target="https://barttorvik.com/team.php?team=BYU&amp;year=2023" TargetMode="External"/><Relationship Id="rId146" Type="http://schemas.openxmlformats.org/officeDocument/2006/relationships/hyperlink" Target="https://barttorvik.com/team.php?team=Virginia&amp;year=2023" TargetMode="External"/><Relationship Id="rId167" Type="http://schemas.openxmlformats.org/officeDocument/2006/relationships/hyperlink" Target="https://barttorvik.com/team.php?team=Boston+College&amp;year=2023" TargetMode="External"/><Relationship Id="rId188" Type="http://schemas.openxmlformats.org/officeDocument/2006/relationships/hyperlink" Target="https://barttorvik.com/team.php?team=Appalachian+St.&amp;year=2023" TargetMode="External"/><Relationship Id="rId311" Type="http://schemas.openxmlformats.org/officeDocument/2006/relationships/hyperlink" Target="https://barttorvik.com/team.php?team=Norfolk+St.&amp;year=2023" TargetMode="External"/><Relationship Id="rId332" Type="http://schemas.openxmlformats.org/officeDocument/2006/relationships/hyperlink" Target="https://barttorvik.com/team.php?team=Fort+Wayne&amp;year=2023" TargetMode="External"/><Relationship Id="rId353" Type="http://schemas.openxmlformats.org/officeDocument/2006/relationships/hyperlink" Target="https://barttorvik.com/trank.php?&amp;begin=20230131&amp;end=20230313&amp;conlimit=All&amp;year=2023&amp;top=0&amp;venue=A-N&amp;type=All&amp;mingames=0&amp;quad=5&amp;rpi=" TargetMode="External"/><Relationship Id="rId374" Type="http://schemas.openxmlformats.org/officeDocument/2006/relationships/hyperlink" Target="https://barttorvik.com/team.php?team=Georgia&amp;year=2023" TargetMode="External"/><Relationship Id="rId395" Type="http://schemas.openxmlformats.org/officeDocument/2006/relationships/hyperlink" Target="https://barttorvik.com/team.php?team=Monmouth&amp;year=2023" TargetMode="External"/><Relationship Id="rId409" Type="http://schemas.openxmlformats.org/officeDocument/2006/relationships/hyperlink" Target="https://barttorvik.com/team.php?team=Cal+St.+Northridge&amp;year=2023" TargetMode="External"/><Relationship Id="rId71" Type="http://schemas.openxmlformats.org/officeDocument/2006/relationships/hyperlink" Target="https://barttorvik.com/team.php?team=Providence&amp;year=2023" TargetMode="External"/><Relationship Id="rId92" Type="http://schemas.openxmlformats.org/officeDocument/2006/relationships/hyperlink" Target="https://barttorvik.com/team.php?team=Washington+St.&amp;year=2023" TargetMode="External"/><Relationship Id="rId213" Type="http://schemas.openxmlformats.org/officeDocument/2006/relationships/hyperlink" Target="https://barttorvik.com/team.php?team=Utah+Tech&amp;year=2023" TargetMode="External"/><Relationship Id="rId234" Type="http://schemas.openxmlformats.org/officeDocument/2006/relationships/hyperlink" Target="https://barttorvik.com/team.php?team=Ohio&amp;year=2023" TargetMode="External"/><Relationship Id="rId420" Type="http://schemas.openxmlformats.org/officeDocument/2006/relationships/hyperlink" Target="https://barttorvik.com/team.php?team=Green+Bay&amp;year=2023" TargetMode="External"/><Relationship Id="rId2" Type="http://schemas.openxmlformats.org/officeDocument/2006/relationships/hyperlink" Target="https://barttorvik.com/team.php?team=Gonzaga&amp;year=2023" TargetMode="External"/><Relationship Id="rId29" Type="http://schemas.openxmlformats.org/officeDocument/2006/relationships/hyperlink" Target="https://barttorvik.com/team.php?team=Santa+Clara&amp;year=2023" TargetMode="External"/><Relationship Id="rId255" Type="http://schemas.openxmlformats.org/officeDocument/2006/relationships/hyperlink" Target="https://barttorvik.com/team.php?team=SMU&amp;year=2023" TargetMode="External"/><Relationship Id="rId276" Type="http://schemas.openxmlformats.org/officeDocument/2006/relationships/hyperlink" Target="https://barttorvik.com/team.php?team=St.+Thomas&amp;year=2023" TargetMode="External"/><Relationship Id="rId297" Type="http://schemas.openxmlformats.org/officeDocument/2006/relationships/hyperlink" Target="https://barttorvik.com/team.php?team=Texas+Southern&amp;year=2023" TargetMode="External"/><Relationship Id="rId441" Type="http://schemas.openxmlformats.org/officeDocument/2006/relationships/hyperlink" Target="https://barttorvik.com/team.php?team=UMKC&amp;year=2023" TargetMode="External"/><Relationship Id="rId40" Type="http://schemas.openxmlformats.org/officeDocument/2006/relationships/hyperlink" Target="https://barttorvik.com/team.php?team=VCU&amp;year=2023" TargetMode="External"/><Relationship Id="rId115" Type="http://schemas.openxmlformats.org/officeDocument/2006/relationships/hyperlink" Target="https://barttorvik.com/team.php?team=UCF&amp;year=2023" TargetMode="External"/><Relationship Id="rId136" Type="http://schemas.openxmlformats.org/officeDocument/2006/relationships/hyperlink" Target="https://barttorvik.com/team.php?team=Nevada&amp;year=2023" TargetMode="External"/><Relationship Id="rId157" Type="http://schemas.openxmlformats.org/officeDocument/2006/relationships/hyperlink" Target="https://barttorvik.com/team.php?team=Portland&amp;year=2023" TargetMode="External"/><Relationship Id="rId178" Type="http://schemas.openxmlformats.org/officeDocument/2006/relationships/hyperlink" Target="https://barttorvik.com/team.php?team=DePaul&amp;year=2023" TargetMode="External"/><Relationship Id="rId301" Type="http://schemas.openxmlformats.org/officeDocument/2006/relationships/hyperlink" Target="https://barttorvik.com/team.php?team=Miami+OH&amp;year=2023" TargetMode="External"/><Relationship Id="rId322" Type="http://schemas.openxmlformats.org/officeDocument/2006/relationships/hyperlink" Target="https://barttorvik.com/team.php?team=Bellarmine&amp;year=2023" TargetMode="External"/><Relationship Id="rId343" Type="http://schemas.openxmlformats.org/officeDocument/2006/relationships/hyperlink" Target="https://barttorvik.com/team.php?team=Elon&amp;year=2023" TargetMode="External"/><Relationship Id="rId364" Type="http://schemas.openxmlformats.org/officeDocument/2006/relationships/hyperlink" Target="https://barttorvik.com/team.php?team=Georgia+St.&amp;year=2023" TargetMode="External"/><Relationship Id="rId61" Type="http://schemas.openxmlformats.org/officeDocument/2006/relationships/hyperlink" Target="https://barttorvik.com/team.php?team=Stanford&amp;year=2023" TargetMode="External"/><Relationship Id="rId82" Type="http://schemas.openxmlformats.org/officeDocument/2006/relationships/hyperlink" Target="https://barttorvik.com/team.php?team=Indiana+St.&amp;year=2023" TargetMode="External"/><Relationship Id="rId199" Type="http://schemas.openxmlformats.org/officeDocument/2006/relationships/hyperlink" Target="https://barttorvik.com/team.php?team=Northern+Kentucky&amp;year=2023" TargetMode="External"/><Relationship Id="rId203" Type="http://schemas.openxmlformats.org/officeDocument/2006/relationships/hyperlink" Target="https://barttorvik.com/team.php?team=Florida&amp;year=2023" TargetMode="External"/><Relationship Id="rId385" Type="http://schemas.openxmlformats.org/officeDocument/2006/relationships/hyperlink" Target="https://barttorvik.com/team.php?team=Mississippi+Valley+St.&amp;year=2023" TargetMode="External"/><Relationship Id="rId19" Type="http://schemas.openxmlformats.org/officeDocument/2006/relationships/hyperlink" Target="https://barttorvik.com/team.php?team=Utah+St.&amp;year=2023" TargetMode="External"/><Relationship Id="rId224" Type="http://schemas.openxmlformats.org/officeDocument/2006/relationships/hyperlink" Target="https://barttorvik.com/team.php?team=Princeton&amp;year=2023" TargetMode="External"/><Relationship Id="rId245" Type="http://schemas.openxmlformats.org/officeDocument/2006/relationships/hyperlink" Target="https://barttorvik.com/team.php?team=Pacific&amp;year=2023" TargetMode="External"/><Relationship Id="rId266" Type="http://schemas.openxmlformats.org/officeDocument/2006/relationships/hyperlink" Target="https://barttorvik.com/team.php?team=Southeastern+Louisiana&amp;year=2023" TargetMode="External"/><Relationship Id="rId287" Type="http://schemas.openxmlformats.org/officeDocument/2006/relationships/hyperlink" Target="https://barttorvik.com/team.php?team=Troy&amp;year=2023" TargetMode="External"/><Relationship Id="rId410" Type="http://schemas.openxmlformats.org/officeDocument/2006/relationships/hyperlink" Target="https://barttorvik.com/team.php?team=St.+Francis+PA&amp;year=2023" TargetMode="External"/><Relationship Id="rId431" Type="http://schemas.openxmlformats.org/officeDocument/2006/relationships/hyperlink" Target="https://barttorvik.com/team.php?team=Central+Connecticut&amp;year=2023" TargetMode="External"/><Relationship Id="rId30" Type="http://schemas.openxmlformats.org/officeDocument/2006/relationships/hyperlink" Target="https://barttorvik.com/team.php?team=Arkansas&amp;year=2023" TargetMode="External"/><Relationship Id="rId105" Type="http://schemas.openxmlformats.org/officeDocument/2006/relationships/hyperlink" Target="https://barttorvik.com/team.php?team=Missouri&amp;year=2023" TargetMode="External"/><Relationship Id="rId126" Type="http://schemas.openxmlformats.org/officeDocument/2006/relationships/hyperlink" Target="https://barttorvik.com/team.php?team=Kansas+St.&amp;year=2023" TargetMode="External"/><Relationship Id="rId147" Type="http://schemas.openxmlformats.org/officeDocument/2006/relationships/hyperlink" Target="https://barttorvik.com/team.php?team=Colorado+St.&amp;year=2023" TargetMode="External"/><Relationship Id="rId168" Type="http://schemas.openxmlformats.org/officeDocument/2006/relationships/hyperlink" Target="https://barttorvik.com/team.php?team=Texas+A%26M+Corpus+Chris&amp;year=2023" TargetMode="External"/><Relationship Id="rId312" Type="http://schemas.openxmlformats.org/officeDocument/2006/relationships/hyperlink" Target="https://barttorvik.com/team.php?team=Rice&amp;year=2023" TargetMode="External"/><Relationship Id="rId333" Type="http://schemas.openxmlformats.org/officeDocument/2006/relationships/hyperlink" Target="https://barttorvik.com/team.php?team=Idaho+St.&amp;year=2023" TargetMode="External"/><Relationship Id="rId354" Type="http://schemas.openxmlformats.org/officeDocument/2006/relationships/hyperlink" Target="https://barttorvik.com/team.php?team=Northern+Colorado&amp;year=2023" TargetMode="External"/><Relationship Id="rId51" Type="http://schemas.openxmlformats.org/officeDocument/2006/relationships/hyperlink" Target="https://barttorvik.com/team.php?team=Villanova&amp;year=2023" TargetMode="External"/><Relationship Id="rId72" Type="http://schemas.openxmlformats.org/officeDocument/2006/relationships/hyperlink" Target="https://barttorvik.com/team.php?team=Providence&amp;year=2023" TargetMode="External"/><Relationship Id="rId93" Type="http://schemas.openxmlformats.org/officeDocument/2006/relationships/hyperlink" Target="https://barttorvik.com/team.php?team=Penn+St.&amp;year=2023" TargetMode="External"/><Relationship Id="rId189" Type="http://schemas.openxmlformats.org/officeDocument/2006/relationships/hyperlink" Target="https://barttorvik.com/team.php?team=James+Madison&amp;year=2023" TargetMode="External"/><Relationship Id="rId375" Type="http://schemas.openxmlformats.org/officeDocument/2006/relationships/hyperlink" Target="https://barttorvik.com/team.php?team=Sacramento+St.&amp;year=2023" TargetMode="External"/><Relationship Id="rId396" Type="http://schemas.openxmlformats.org/officeDocument/2006/relationships/hyperlink" Target="https://barttorvik.com/team.php?team=Central+Michigan&amp;year=2023" TargetMode="External"/><Relationship Id="rId3" Type="http://schemas.openxmlformats.org/officeDocument/2006/relationships/hyperlink" Target="https://barttorvik.com/team.php?team=Memphis&amp;year=2023" TargetMode="External"/><Relationship Id="rId214" Type="http://schemas.openxmlformats.org/officeDocument/2006/relationships/hyperlink" Target="https://barttorvik.com/team.php?team=Texas+St.&amp;year=2023" TargetMode="External"/><Relationship Id="rId235" Type="http://schemas.openxmlformats.org/officeDocument/2006/relationships/hyperlink" Target="https://barttorvik.com/team.php?team=Merrimack&amp;year=2023" TargetMode="External"/><Relationship Id="rId256" Type="http://schemas.openxmlformats.org/officeDocument/2006/relationships/hyperlink" Target="https://barttorvik.com/team.php?team=Stetson&amp;year=2023" TargetMode="External"/><Relationship Id="rId277" Type="http://schemas.openxmlformats.org/officeDocument/2006/relationships/hyperlink" Target="https://barttorvik.com/team.php?team=Minnesota&amp;year=2023" TargetMode="External"/><Relationship Id="rId298" Type="http://schemas.openxmlformats.org/officeDocument/2006/relationships/hyperlink" Target="https://barttorvik.com/team.php?team=Texas+Southern&amp;year=2023" TargetMode="External"/><Relationship Id="rId400" Type="http://schemas.openxmlformats.org/officeDocument/2006/relationships/hyperlink" Target="https://barttorvik.com/team.php?team=Illinois+St.&amp;year=2023" TargetMode="External"/><Relationship Id="rId421" Type="http://schemas.openxmlformats.org/officeDocument/2006/relationships/hyperlink" Target="https://barttorvik.com/team.php?team=NJIT&amp;year=2023" TargetMode="External"/><Relationship Id="rId442" Type="http://schemas.openxmlformats.org/officeDocument/2006/relationships/hyperlink" Target="https://barttorvik.com/team.php?team=South+Carolina+St.&amp;year=2023" TargetMode="External"/><Relationship Id="rId116" Type="http://schemas.openxmlformats.org/officeDocument/2006/relationships/hyperlink" Target="https://barttorvik.com/team.php?team=Furman&amp;year=2023" TargetMode="External"/><Relationship Id="rId137" Type="http://schemas.openxmlformats.org/officeDocument/2006/relationships/hyperlink" Target="https://barttorvik.com/team.php?team=Nevada&amp;year=2023" TargetMode="External"/><Relationship Id="rId158" Type="http://schemas.openxmlformats.org/officeDocument/2006/relationships/hyperlink" Target="https://barttorvik.com/team.php?team=Nebraska&amp;year=2023" TargetMode="External"/><Relationship Id="rId302" Type="http://schemas.openxmlformats.org/officeDocument/2006/relationships/hyperlink" Target="https://barttorvik.com/team.php?team=Campbell&amp;year=2023" TargetMode="External"/><Relationship Id="rId323" Type="http://schemas.openxmlformats.org/officeDocument/2006/relationships/hyperlink" Target="https://barttorvik.com/team.php?team=North+Dakota+St.&amp;year=2023" TargetMode="External"/><Relationship Id="rId344" Type="http://schemas.openxmlformats.org/officeDocument/2006/relationships/hyperlink" Target="https://barttorvik.com/team.php?team=Army&amp;year=2023" TargetMode="External"/><Relationship Id="rId20" Type="http://schemas.openxmlformats.org/officeDocument/2006/relationships/hyperlink" Target="https://barttorvik.com/team.php?team=Utah+St.&amp;year=2023" TargetMode="External"/><Relationship Id="rId41" Type="http://schemas.openxmlformats.org/officeDocument/2006/relationships/hyperlink" Target="https://barttorvik.com/team.php?team=VCU&amp;year=2023" TargetMode="External"/><Relationship Id="rId62" Type="http://schemas.openxmlformats.org/officeDocument/2006/relationships/hyperlink" Target="https://barttorvik.com/team.php?team=Creighton&amp;year=2023" TargetMode="External"/><Relationship Id="rId83" Type="http://schemas.openxmlformats.org/officeDocument/2006/relationships/hyperlink" Target="https://barttorvik.com/team.php?team=North+Carolina&amp;year=2023" TargetMode="External"/><Relationship Id="rId179" Type="http://schemas.openxmlformats.org/officeDocument/2006/relationships/hyperlink" Target="https://barttorvik.com/team.php?team=San+Jose+St.&amp;year=2023" TargetMode="External"/><Relationship Id="rId365" Type="http://schemas.openxmlformats.org/officeDocument/2006/relationships/hyperlink" Target="https://barttorvik.com/team.php?team=McNeese+St.&amp;year=2023" TargetMode="External"/><Relationship Id="rId386" Type="http://schemas.openxmlformats.org/officeDocument/2006/relationships/hyperlink" Target="https://barttorvik.com/team.php?team=Illinois+Chicago&amp;year=2023" TargetMode="External"/><Relationship Id="rId190" Type="http://schemas.openxmlformats.org/officeDocument/2006/relationships/hyperlink" Target="https://barttorvik.com/trank.php?&amp;begin=20230131&amp;end=20230313&amp;conlimit=All&amp;year=2023&amp;top=0&amp;venue=A-N&amp;type=All&amp;mingames=0&amp;quad=5&amp;rpi=" TargetMode="External"/><Relationship Id="rId204" Type="http://schemas.openxmlformats.org/officeDocument/2006/relationships/hyperlink" Target="https://barttorvik.com/team.php?team=Notre+Dame&amp;year=2023" TargetMode="External"/><Relationship Id="rId225" Type="http://schemas.openxmlformats.org/officeDocument/2006/relationships/hyperlink" Target="https://barttorvik.com/team.php?team=Princeton&amp;year=2023" TargetMode="External"/><Relationship Id="rId246" Type="http://schemas.openxmlformats.org/officeDocument/2006/relationships/hyperlink" Target="https://barttorvik.com/trank.php?&amp;begin=20230131&amp;end=20230313&amp;conlimit=All&amp;year=2023&amp;top=0&amp;venue=A-N&amp;type=All&amp;mingames=0&amp;quad=5&amp;rpi=" TargetMode="External"/><Relationship Id="rId267" Type="http://schemas.openxmlformats.org/officeDocument/2006/relationships/hyperlink" Target="https://barttorvik.com/team.php?team=George+Washington&amp;year=2023" TargetMode="External"/><Relationship Id="rId288" Type="http://schemas.openxmlformats.org/officeDocument/2006/relationships/hyperlink" Target="https://barttorvik.com/team.php?team=Pepperdine&amp;year=2023" TargetMode="External"/><Relationship Id="rId411" Type="http://schemas.openxmlformats.org/officeDocument/2006/relationships/hyperlink" Target="https://barttorvik.com/team.php?team=Albany&amp;year=2023" TargetMode="External"/><Relationship Id="rId432" Type="http://schemas.openxmlformats.org/officeDocument/2006/relationships/hyperlink" Target="https://barttorvik.com/team.php?team=The+Citadel&amp;year=2023" TargetMode="External"/><Relationship Id="rId106" Type="http://schemas.openxmlformats.org/officeDocument/2006/relationships/hyperlink" Target="https://barttorvik.com/team.php?team=Cincinnati&amp;year=2023" TargetMode="External"/><Relationship Id="rId127" Type="http://schemas.openxmlformats.org/officeDocument/2006/relationships/hyperlink" Target="https://barttorvik.com/team.php?team=Kansas+St.&amp;year=2023" TargetMode="External"/><Relationship Id="rId313" Type="http://schemas.openxmlformats.org/officeDocument/2006/relationships/hyperlink" Target="https://barttorvik.com/team.php?team=Cornell&amp;year=2023" TargetMode="External"/><Relationship Id="rId10" Type="http://schemas.openxmlformats.org/officeDocument/2006/relationships/hyperlink" Target="https://barttorvik.com/team.php?team=Houston&amp;year=2023" TargetMode="External"/><Relationship Id="rId31" Type="http://schemas.openxmlformats.org/officeDocument/2006/relationships/hyperlink" Target="https://barttorvik.com/team.php?team=Arkansas&amp;year=2023" TargetMode="External"/><Relationship Id="rId52" Type="http://schemas.openxmlformats.org/officeDocument/2006/relationships/hyperlink" Target="https://barttorvik.com/team.php?team=Kentucky&amp;year=2023" TargetMode="External"/><Relationship Id="rId73" Type="http://schemas.openxmlformats.org/officeDocument/2006/relationships/hyperlink" Target="https://barttorvik.com/team.php?team=Iowa&amp;year=2023" TargetMode="External"/><Relationship Id="rId94" Type="http://schemas.openxmlformats.org/officeDocument/2006/relationships/hyperlink" Target="https://barttorvik.com/team.php?team=Penn+St.&amp;year=2023" TargetMode="External"/><Relationship Id="rId148" Type="http://schemas.openxmlformats.org/officeDocument/2006/relationships/hyperlink" Target="https://barttorvik.com/team.php?team=Akron&amp;year=2023" TargetMode="External"/><Relationship Id="rId169" Type="http://schemas.openxmlformats.org/officeDocument/2006/relationships/hyperlink" Target="https://barttorvik.com/team.php?team=Texas+A%26M+Corpus+Chris&amp;year=2023" TargetMode="External"/><Relationship Id="rId334" Type="http://schemas.openxmlformats.org/officeDocument/2006/relationships/hyperlink" Target="https://barttorvik.com/team.php?team=Manhattan&amp;year=2023" TargetMode="External"/><Relationship Id="rId355" Type="http://schemas.openxmlformats.org/officeDocument/2006/relationships/hyperlink" Target="https://barttorvik.com/team.php?team=Binghamton&amp;year=2023" TargetMode="External"/><Relationship Id="rId376" Type="http://schemas.openxmlformats.org/officeDocument/2006/relationships/hyperlink" Target="https://barttorvik.com/team.php?team=Coppin+St.&amp;year=2023" TargetMode="External"/><Relationship Id="rId397" Type="http://schemas.openxmlformats.org/officeDocument/2006/relationships/hyperlink" Target="https://barttorvik.com/team.php?team=Arkansas+Pine+Bluff&amp;year=2023" TargetMode="External"/><Relationship Id="rId4" Type="http://schemas.openxmlformats.org/officeDocument/2006/relationships/hyperlink" Target="https://barttorvik.com/team.php?team=Memphis&amp;year=2023" TargetMode="External"/><Relationship Id="rId180" Type="http://schemas.openxmlformats.org/officeDocument/2006/relationships/hyperlink" Target="https://barttorvik.com/team.php?team=Vermont&amp;year=2023" TargetMode="External"/><Relationship Id="rId215" Type="http://schemas.openxmlformats.org/officeDocument/2006/relationships/hyperlink" Target="https://barttorvik.com/team.php?team=Charlotte&amp;year=2023" TargetMode="External"/><Relationship Id="rId236" Type="http://schemas.openxmlformats.org/officeDocument/2006/relationships/hyperlink" Target="https://barttorvik.com/team.php?team=Marist&amp;year=2023" TargetMode="External"/><Relationship Id="rId257" Type="http://schemas.openxmlformats.org/officeDocument/2006/relationships/hyperlink" Target="https://barttorvik.com/team.php?team=Rider&amp;year=2023" TargetMode="External"/><Relationship Id="rId278" Type="http://schemas.openxmlformats.org/officeDocument/2006/relationships/hyperlink" Target="https://barttorvik.com/team.php?team=Howard&amp;year=2023" TargetMode="External"/><Relationship Id="rId401" Type="http://schemas.openxmlformats.org/officeDocument/2006/relationships/hyperlink" Target="https://barttorvik.com/team.php?team=Saint+Peter%27s&amp;year=2023" TargetMode="External"/><Relationship Id="rId422" Type="http://schemas.openxmlformats.org/officeDocument/2006/relationships/hyperlink" Target="https://barttorvik.com/team.php?team=Denver&amp;year=2023" TargetMode="External"/><Relationship Id="rId443" Type="http://schemas.openxmlformats.org/officeDocument/2006/relationships/hyperlink" Target="https://barttorvik.com/team.php?team=LIU+Brooklyn&amp;year=2023" TargetMode="External"/><Relationship Id="rId303" Type="http://schemas.openxmlformats.org/officeDocument/2006/relationships/hyperlink" Target="https://barttorvik.com/team.php?team=Southern+Illinois&amp;year=2023" TargetMode="External"/><Relationship Id="rId42" Type="http://schemas.openxmlformats.org/officeDocument/2006/relationships/hyperlink" Target="https://barttorvik.com/team.php?team=Purdue&amp;year=2023" TargetMode="External"/><Relationship Id="rId84" Type="http://schemas.openxmlformats.org/officeDocument/2006/relationships/hyperlink" Target="https://barttorvik.com/team.php?team=Mississippi+St.&amp;year=2023" TargetMode="External"/><Relationship Id="rId138" Type="http://schemas.openxmlformats.org/officeDocument/2006/relationships/hyperlink" Target="https://barttorvik.com/team.php?team=Clemson&amp;year=2023" TargetMode="External"/><Relationship Id="rId345" Type="http://schemas.openxmlformats.org/officeDocument/2006/relationships/hyperlink" Target="https://barttorvik.com/team.php?team=Buffalo&amp;year=2023" TargetMode="External"/><Relationship Id="rId387" Type="http://schemas.openxmlformats.org/officeDocument/2006/relationships/hyperlink" Target="https://barttorvik.com/team.php?team=High+Point&amp;year=2023" TargetMode="External"/><Relationship Id="rId191" Type="http://schemas.openxmlformats.org/officeDocument/2006/relationships/hyperlink" Target="https://barttorvik.com/team.php?team=Virginia+Tech&amp;year=2023" TargetMode="External"/><Relationship Id="rId205" Type="http://schemas.openxmlformats.org/officeDocument/2006/relationships/hyperlink" Target="https://barttorvik.com/team.php?team=Air+Force&amp;year=2023" TargetMode="External"/><Relationship Id="rId247" Type="http://schemas.openxmlformats.org/officeDocument/2006/relationships/hyperlink" Target="https://barttorvik.com/team.php?team=Belmont&amp;year=2023" TargetMode="External"/><Relationship Id="rId412" Type="http://schemas.openxmlformats.org/officeDocument/2006/relationships/hyperlink" Target="https://barttorvik.com/team.php?team=VMI&amp;year=2023" TargetMode="External"/><Relationship Id="rId107" Type="http://schemas.openxmlformats.org/officeDocument/2006/relationships/hyperlink" Target="https://barttorvik.com/team.php?team=North+Texas&amp;year=2023" TargetMode="External"/><Relationship Id="rId289" Type="http://schemas.openxmlformats.org/officeDocument/2006/relationships/hyperlink" Target="https://barttorvik.com/team.php?team=Drexel&amp;year=2023" TargetMode="External"/><Relationship Id="rId11" Type="http://schemas.openxmlformats.org/officeDocument/2006/relationships/hyperlink" Target="https://barttorvik.com/team.php?team=Duke&amp;year=2023" TargetMode="External"/><Relationship Id="rId53" Type="http://schemas.openxmlformats.org/officeDocument/2006/relationships/hyperlink" Target="https://barttorvik.com/team.php?team=Kentucky&amp;year=2023" TargetMode="External"/><Relationship Id="rId149" Type="http://schemas.openxmlformats.org/officeDocument/2006/relationships/hyperlink" Target="https://barttorvik.com/team.php?team=New+Mexico&amp;year=2023" TargetMode="External"/><Relationship Id="rId314" Type="http://schemas.openxmlformats.org/officeDocument/2006/relationships/hyperlink" Target="https://barttorvik.com/team.php?team=Youngstown+St.&amp;year=2023" TargetMode="External"/><Relationship Id="rId356" Type="http://schemas.openxmlformats.org/officeDocument/2006/relationships/hyperlink" Target="https://barttorvik.com/team.php?team=Lafayette&amp;year=2023" TargetMode="External"/><Relationship Id="rId398" Type="http://schemas.openxmlformats.org/officeDocument/2006/relationships/hyperlink" Target="https://barttorvik.com/team.php?team=Nebraska+Omaha&amp;year=2023" TargetMode="External"/><Relationship Id="rId95" Type="http://schemas.openxmlformats.org/officeDocument/2006/relationships/hyperlink" Target="https://barttorvik.com/team.php?team=Auburn&amp;year=2023" TargetMode="External"/><Relationship Id="rId160" Type="http://schemas.openxmlformats.org/officeDocument/2006/relationships/hyperlink" Target="https://barttorvik.com/team.php?team=Sam+Houston+St.&amp;year=2023" TargetMode="External"/><Relationship Id="rId216" Type="http://schemas.openxmlformats.org/officeDocument/2006/relationships/hyperlink" Target="https://barttorvik.com/team.php?team=Lipscomb&amp;year=2023" TargetMode="External"/><Relationship Id="rId423" Type="http://schemas.openxmlformats.org/officeDocument/2006/relationships/hyperlink" Target="https://barttorvik.com/team.php?team=Northeastern&amp;year=2023" TargetMode="External"/><Relationship Id="rId258" Type="http://schemas.openxmlformats.org/officeDocument/2006/relationships/hyperlink" Target="https://barttorvik.com/team.php?team=Winthrop&amp;year=2023" TargetMode="External"/><Relationship Id="rId22" Type="http://schemas.openxmlformats.org/officeDocument/2006/relationships/hyperlink" Target="https://barttorvik.com/team.php?team=Kansas&amp;year=2023" TargetMode="External"/><Relationship Id="rId64" Type="http://schemas.openxmlformats.org/officeDocument/2006/relationships/hyperlink" Target="https://barttorvik.com/team.php?team=Oral+Roberts&amp;year=2023" TargetMode="External"/><Relationship Id="rId118" Type="http://schemas.openxmlformats.org/officeDocument/2006/relationships/hyperlink" Target="https://barttorvik.com/team.php?team=Tennessee&amp;year=2023" TargetMode="External"/><Relationship Id="rId325" Type="http://schemas.openxmlformats.org/officeDocument/2006/relationships/hyperlink" Target="https://barttorvik.com/team.php?team=Louisville&amp;year=2023" TargetMode="External"/><Relationship Id="rId367" Type="http://schemas.openxmlformats.org/officeDocument/2006/relationships/hyperlink" Target="https://barttorvik.com/team.php?team=Western+Illinois&amp;year=2023" TargetMode="External"/><Relationship Id="rId171" Type="http://schemas.openxmlformats.org/officeDocument/2006/relationships/hyperlink" Target="https://barttorvik.com/team.php?team=Bradley&amp;year=2023" TargetMode="External"/><Relationship Id="rId227" Type="http://schemas.openxmlformats.org/officeDocument/2006/relationships/hyperlink" Target="https://barttorvik.com/team.php?team=UNC+Asheville&amp;year=2023" TargetMode="External"/><Relationship Id="rId269" Type="http://schemas.openxmlformats.org/officeDocument/2006/relationships/hyperlink" Target="https://barttorvik.com/team.php?team=Weber+St.&amp;year=2023" TargetMode="External"/><Relationship Id="rId434" Type="http://schemas.openxmlformats.org/officeDocument/2006/relationships/hyperlink" Target="https://barttorvik.com/team.php?team=Evansville&amp;year=2023" TargetMode="External"/><Relationship Id="rId33" Type="http://schemas.openxmlformats.org/officeDocument/2006/relationships/hyperlink" Target="https://barttorvik.com/team.php?team=Texas+A%26M&amp;year=2023" TargetMode="External"/><Relationship Id="rId129" Type="http://schemas.openxmlformats.org/officeDocument/2006/relationships/hyperlink" Target="https://barttorvik.com/team.php?team=Kent+St.&amp;year=2023" TargetMode="External"/><Relationship Id="rId280" Type="http://schemas.openxmlformats.org/officeDocument/2006/relationships/hyperlink" Target="https://barttorvik.com/team.php?team=Stephen+F.+Austin&amp;year=2023" TargetMode="External"/><Relationship Id="rId336" Type="http://schemas.openxmlformats.org/officeDocument/2006/relationships/hyperlink" Target="https://barttorvik.com/team.php?team=Robert+Morris&amp;year=20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09147-7962-451A-BC11-BD249131C714}">
  <dimension ref="A1:BG364"/>
  <sheetViews>
    <sheetView tabSelected="1" workbookViewId="0">
      <selection activeCell="T333" sqref="T333"/>
    </sheetView>
  </sheetViews>
  <sheetFormatPr defaultRowHeight="15"/>
  <cols>
    <col min="19" max="19" width="12.7109375" bestFit="1" customWidth="1"/>
    <col min="20" max="20" width="10.5703125" bestFit="1" customWidth="1"/>
    <col min="21" max="21" width="12" bestFit="1" customWidth="1"/>
    <col min="22" max="22" width="10.7109375" bestFit="1" customWidth="1"/>
    <col min="23" max="25" width="10.7109375" customWidth="1"/>
    <col min="37" max="37" width="12.140625" customWidth="1"/>
    <col min="42" max="43" width="16" bestFit="1" customWidth="1"/>
    <col min="45" max="46" width="13.5703125" customWidth="1"/>
    <col min="48" max="48" width="19.28515625" bestFit="1" customWidth="1"/>
    <col min="49" max="50" width="19.28515625" customWidth="1"/>
    <col min="55" max="55" width="9.140625" style="4"/>
  </cols>
  <sheetData>
    <row r="1" spans="1:59">
      <c r="A1" s="6" t="s">
        <v>35</v>
      </c>
      <c r="B1" s="6" t="s">
        <v>32</v>
      </c>
      <c r="C1" s="6" t="s">
        <v>33</v>
      </c>
      <c r="D1" s="6" t="s">
        <v>0</v>
      </c>
      <c r="E1" s="6" t="s">
        <v>1</v>
      </c>
      <c r="F1" s="6" t="s">
        <v>2</v>
      </c>
      <c r="G1" s="6" t="s">
        <v>3</v>
      </c>
      <c r="H1" s="6" t="s">
        <v>4</v>
      </c>
      <c r="I1" s="6" t="s">
        <v>5</v>
      </c>
      <c r="J1" s="6" t="s">
        <v>6</v>
      </c>
      <c r="K1" s="6" t="s">
        <v>7</v>
      </c>
      <c r="L1" s="6" t="s">
        <v>8</v>
      </c>
      <c r="M1" s="6" t="s">
        <v>9</v>
      </c>
      <c r="N1" s="6" t="s">
        <v>10</v>
      </c>
      <c r="O1" s="6" t="s">
        <v>11</v>
      </c>
      <c r="P1" s="6" t="s">
        <v>12</v>
      </c>
      <c r="Q1" s="6" t="s">
        <v>13</v>
      </c>
      <c r="R1" s="6" t="s">
        <v>14</v>
      </c>
      <c r="S1" s="6" t="s">
        <v>576</v>
      </c>
      <c r="T1" s="434" t="s">
        <v>575</v>
      </c>
      <c r="U1" s="6" t="s">
        <v>571</v>
      </c>
      <c r="V1" s="434" t="s">
        <v>572</v>
      </c>
      <c r="W1" s="434" t="s">
        <v>629</v>
      </c>
      <c r="X1" s="434" t="s">
        <v>631</v>
      </c>
      <c r="Y1" s="434" t="s">
        <v>630</v>
      </c>
      <c r="Z1" s="4" t="s">
        <v>21</v>
      </c>
      <c r="AA1" s="4" t="s">
        <v>570</v>
      </c>
      <c r="AB1" s="4" t="s">
        <v>22</v>
      </c>
      <c r="AC1" s="2" t="s">
        <v>23</v>
      </c>
      <c r="AD1" s="3" t="s">
        <v>24</v>
      </c>
      <c r="AE1" s="3" t="s">
        <v>559</v>
      </c>
      <c r="AF1" s="3" t="s">
        <v>560</v>
      </c>
      <c r="AG1" s="3" t="s">
        <v>562</v>
      </c>
      <c r="AH1" s="3" t="s">
        <v>563</v>
      </c>
      <c r="AI1" s="2" t="s">
        <v>25</v>
      </c>
      <c r="AJ1" s="2" t="s">
        <v>26</v>
      </c>
      <c r="AK1" s="3" t="s">
        <v>564</v>
      </c>
      <c r="AL1" s="2" t="s">
        <v>28</v>
      </c>
      <c r="AM1" s="3" t="s">
        <v>565</v>
      </c>
      <c r="AN1" s="2" t="s">
        <v>30</v>
      </c>
      <c r="AO1" s="3" t="s">
        <v>31</v>
      </c>
      <c r="AP1" s="2" t="s">
        <v>461</v>
      </c>
      <c r="AQ1" s="2" t="s">
        <v>36</v>
      </c>
      <c r="AR1" s="2" t="s">
        <v>37</v>
      </c>
      <c r="AS1" s="3" t="s">
        <v>31</v>
      </c>
      <c r="AT1" s="2" t="s">
        <v>37</v>
      </c>
      <c r="AU1" s="4" t="s">
        <v>566</v>
      </c>
      <c r="AV1" s="14" t="s">
        <v>39</v>
      </c>
      <c r="AW1" s="3" t="s">
        <v>567</v>
      </c>
      <c r="AX1" s="7" t="s">
        <v>43</v>
      </c>
      <c r="AY1" s="7" t="s">
        <v>561</v>
      </c>
      <c r="AZ1" s="7" t="s">
        <v>569</v>
      </c>
      <c r="BA1" s="7" t="s">
        <v>573</v>
      </c>
      <c r="BB1" s="7" t="s">
        <v>574</v>
      </c>
      <c r="BC1" s="3" t="s">
        <v>632</v>
      </c>
      <c r="BD1" s="7"/>
      <c r="BE1" s="8"/>
      <c r="BF1" s="9" t="s">
        <v>34</v>
      </c>
      <c r="BG1" s="10" t="s">
        <v>40</v>
      </c>
    </row>
    <row r="2" spans="1:59" ht="15.75" thickBot="1">
      <c r="B2">
        <v>1</v>
      </c>
      <c r="C2">
        <v>1</v>
      </c>
      <c r="D2" t="s">
        <v>157</v>
      </c>
      <c r="E2">
        <v>64.785700000000006</v>
      </c>
      <c r="F2">
        <v>327</v>
      </c>
      <c r="G2">
        <v>63.329900000000002</v>
      </c>
      <c r="H2">
        <v>343</v>
      </c>
      <c r="I2">
        <v>116.021</v>
      </c>
      <c r="J2">
        <v>4</v>
      </c>
      <c r="K2">
        <v>118.387</v>
      </c>
      <c r="L2">
        <v>11</v>
      </c>
      <c r="M2">
        <v>87.419300000000007</v>
      </c>
      <c r="N2">
        <v>1</v>
      </c>
      <c r="O2">
        <v>89.567800000000005</v>
      </c>
      <c r="P2">
        <v>4</v>
      </c>
      <c r="Q2">
        <v>28.819600000000001</v>
      </c>
      <c r="R2">
        <v>1</v>
      </c>
      <c r="S2">
        <f t="shared" ref="S2:S65" si="0">(K2-O2)/E2</f>
        <v>0.44483890735146786</v>
      </c>
      <c r="T2">
        <v>1</v>
      </c>
      <c r="U2">
        <f t="shared" ref="U2:U65" si="1">(K2^2)*E2</f>
        <v>908002.79724190338</v>
      </c>
      <c r="V2">
        <v>23</v>
      </c>
      <c r="W2">
        <f>O2^1.5/E2</f>
        <v>13.084246124346356</v>
      </c>
      <c r="X2">
        <f t="shared" ref="X2:X65" si="2">RANK(W2,W:W,1)</f>
        <v>1</v>
      </c>
      <c r="Y2">
        <f t="shared" ref="Y2:Y65" si="3">AVERAGE(X2,T2)</f>
        <v>1</v>
      </c>
      <c r="Z2">
        <v>0.96299999999999997</v>
      </c>
      <c r="AA2">
        <v>1</v>
      </c>
      <c r="AB2">
        <v>0.9647</v>
      </c>
      <c r="AC2">
        <f t="shared" ref="AC2:AC65" si="4">(Z2+AB2)/2</f>
        <v>0.96384999999999998</v>
      </c>
      <c r="AD2">
        <v>1</v>
      </c>
      <c r="AE2">
        <v>0.94020000000000004</v>
      </c>
      <c r="AF2">
        <v>5</v>
      </c>
      <c r="AG2">
        <v>0.98509999999999998</v>
      </c>
      <c r="AH2">
        <v>1</v>
      </c>
      <c r="AI2">
        <f t="shared" ref="AI2:AI65" si="5">(T2+V2+(AD2)+AF2+AH2+Y2)/6</f>
        <v>5.333333333333333</v>
      </c>
      <c r="AJ2">
        <f>IF(C2=1,(AI2/Z2),REF)</f>
        <v>5.5382485289027343</v>
      </c>
      <c r="AK2">
        <f t="shared" ref="AK2:AK65" si="6">RANK(AJ2,AJ:AJ,1)</f>
        <v>1</v>
      </c>
      <c r="AL2">
        <f>IF(B2=1,(AI2/AC2),REF)</f>
        <v>5.5333644585084123</v>
      </c>
      <c r="AM2">
        <f t="shared" ref="AM2:AM65" si="7">RANK(AL2,AL:AL,1)</f>
        <v>1</v>
      </c>
      <c r="AN2">
        <f t="shared" ref="AN2:AN65" si="8">MIN(AK2,AM2,AD2)</f>
        <v>1</v>
      </c>
      <c r="AO2" t="str">
        <f t="shared" ref="AO2:AO65" si="9">D2</f>
        <v>Houston</v>
      </c>
      <c r="AP2">
        <f t="shared" ref="AP2:AP65" si="10">(Z2*(($BG$2)/((AJ2)))^(1/10))</f>
        <v>0.96299999999999997</v>
      </c>
      <c r="AQ2">
        <f t="shared" ref="AQ2:AQ65" si="11">(AC2*(($BF$2)/((AL2)))^(1/8))</f>
        <v>0.96384999999999998</v>
      </c>
      <c r="AR2">
        <f t="shared" ref="AR2:AR65" si="12">((AP2+AQ2)/2)^(1/2.5)</f>
        <v>0.985206264503944</v>
      </c>
      <c r="AS2" t="str">
        <f t="shared" ref="AS2:AS65" si="13">AO2</f>
        <v>Houston</v>
      </c>
      <c r="AT2">
        <f t="shared" ref="AT2:AT65" si="14">AR2</f>
        <v>0.985206264503944</v>
      </c>
      <c r="AU2">
        <f t="shared" ref="AU2:AU65" si="15">RANK(AT2,AT:AT,0)</f>
        <v>1</v>
      </c>
      <c r="AV2">
        <f t="shared" ref="AV2:AV65" si="16">(AU2+AN2+AD2)/3</f>
        <v>1</v>
      </c>
      <c r="AW2">
        <v>1</v>
      </c>
      <c r="AX2" s="427" t="str">
        <f t="shared" ref="AX2:AX65" si="17">AS2</f>
        <v>Houston</v>
      </c>
      <c r="AY2" t="str">
        <f t="shared" ref="AY2:AY65" si="18">IF(OR(((RANK(Z2,Z:Z,0))&lt;17),(RANK(AB2,AB:AB,0)&lt;17)),"y","")</f>
        <v>y</v>
      </c>
      <c r="AZ2">
        <v>1</v>
      </c>
      <c r="BA2">
        <f t="shared" ref="BA2:BA65" si="19">ROUNDUP((AU2/4),0)</f>
        <v>1</v>
      </c>
      <c r="BB2">
        <f t="shared" ref="BB2:BB65" si="20">ROUNDUP((AZ2/4),0)</f>
        <v>1</v>
      </c>
      <c r="BC2" s="4">
        <v>2</v>
      </c>
      <c r="BE2" s="11" t="s">
        <v>41</v>
      </c>
      <c r="BF2" s="12">
        <f>MIN(AL:AL)</f>
        <v>5.5333644585084123</v>
      </c>
      <c r="BG2" s="13">
        <f>MIN(AJ:AJ)</f>
        <v>5.5382485289027343</v>
      </c>
    </row>
    <row r="3" spans="1:59">
      <c r="B3">
        <v>1</v>
      </c>
      <c r="C3">
        <v>1</v>
      </c>
      <c r="D3" s="420" t="s">
        <v>103</v>
      </c>
      <c r="E3" s="420">
        <v>68.569299999999998</v>
      </c>
      <c r="F3" s="420">
        <v>154</v>
      </c>
      <c r="G3" s="420">
        <v>66.690100000000001</v>
      </c>
      <c r="H3" s="420">
        <v>210</v>
      </c>
      <c r="I3" s="420">
        <v>114.22799999999999</v>
      </c>
      <c r="J3" s="420">
        <v>9</v>
      </c>
      <c r="K3" s="420">
        <v>119.437</v>
      </c>
      <c r="L3" s="420">
        <v>6</v>
      </c>
      <c r="M3" s="420">
        <v>95.0685</v>
      </c>
      <c r="N3" s="420">
        <v>22</v>
      </c>
      <c r="O3" s="420">
        <v>94.068600000000004</v>
      </c>
      <c r="P3" s="420">
        <v>18</v>
      </c>
      <c r="Q3" s="420">
        <v>25.368600000000001</v>
      </c>
      <c r="R3" s="420">
        <v>4</v>
      </c>
      <c r="S3">
        <f t="shared" si="0"/>
        <v>0.36996731773548797</v>
      </c>
      <c r="T3">
        <v>6</v>
      </c>
      <c r="U3">
        <f t="shared" si="1"/>
        <v>978154.57052645157</v>
      </c>
      <c r="V3">
        <v>10</v>
      </c>
      <c r="W3">
        <f t="shared" ref="W3:W66" si="21">O3^1.6/E3</f>
        <v>20.959541257506398</v>
      </c>
      <c r="X3">
        <f t="shared" si="2"/>
        <v>20</v>
      </c>
      <c r="Y3">
        <f t="shared" si="3"/>
        <v>13</v>
      </c>
      <c r="Z3" s="420">
        <v>0.94740000000000002</v>
      </c>
      <c r="AA3">
        <v>2</v>
      </c>
      <c r="AB3" s="420">
        <v>0.9476</v>
      </c>
      <c r="AC3" s="420">
        <f t="shared" si="4"/>
        <v>0.94750000000000001</v>
      </c>
      <c r="AD3" s="420">
        <v>4</v>
      </c>
      <c r="AE3">
        <v>0.92530000000000001</v>
      </c>
      <c r="AF3">
        <v>9</v>
      </c>
      <c r="AG3">
        <v>0.98140000000000005</v>
      </c>
      <c r="AH3">
        <v>2</v>
      </c>
      <c r="AI3">
        <f t="shared" si="5"/>
        <v>7.333333333333333</v>
      </c>
      <c r="AJ3" s="420">
        <f>IF(C3=1,(AI3/Z3),REF)</f>
        <v>7.7404827246499188</v>
      </c>
      <c r="AK3">
        <f t="shared" si="6"/>
        <v>3</v>
      </c>
      <c r="AL3" s="420">
        <f>IF(B3=1,(AI3/AC3),REF)</f>
        <v>7.7396657871591907</v>
      </c>
      <c r="AM3">
        <f t="shared" si="7"/>
        <v>3</v>
      </c>
      <c r="AN3" s="420">
        <f t="shared" si="8"/>
        <v>3</v>
      </c>
      <c r="AO3" s="420" t="str">
        <f t="shared" si="9"/>
        <v>Connecticut</v>
      </c>
      <c r="AP3" s="420">
        <f t="shared" si="10"/>
        <v>0.9162074522126531</v>
      </c>
      <c r="AQ3" s="420">
        <f t="shared" si="11"/>
        <v>0.90857880647580214</v>
      </c>
      <c r="AR3">
        <f t="shared" si="12"/>
        <v>0.96399060760778266</v>
      </c>
      <c r="AS3" s="420" t="str">
        <f t="shared" si="13"/>
        <v>Connecticut</v>
      </c>
      <c r="AT3">
        <f t="shared" si="14"/>
        <v>0.96399060760778266</v>
      </c>
      <c r="AU3">
        <f t="shared" si="15"/>
        <v>2</v>
      </c>
      <c r="AV3" s="420">
        <f t="shared" si="16"/>
        <v>3</v>
      </c>
      <c r="AW3">
        <v>2</v>
      </c>
      <c r="AX3" s="421" t="str">
        <f t="shared" si="17"/>
        <v>Connecticut</v>
      </c>
      <c r="AY3" t="str">
        <f t="shared" si="18"/>
        <v>y</v>
      </c>
      <c r="AZ3">
        <v>2</v>
      </c>
      <c r="BA3">
        <f t="shared" si="19"/>
        <v>1</v>
      </c>
      <c r="BB3">
        <f t="shared" si="20"/>
        <v>1</v>
      </c>
      <c r="BC3" s="4">
        <v>6</v>
      </c>
    </row>
    <row r="4" spans="1:59">
      <c r="B4">
        <v>1</v>
      </c>
      <c r="C4">
        <v>1</v>
      </c>
      <c r="D4" t="s">
        <v>47</v>
      </c>
      <c r="E4">
        <v>72.825999999999993</v>
      </c>
      <c r="F4">
        <v>12</v>
      </c>
      <c r="G4">
        <v>72.746899999999997</v>
      </c>
      <c r="H4">
        <v>4</v>
      </c>
      <c r="I4">
        <v>110.86199999999999</v>
      </c>
      <c r="J4">
        <v>32</v>
      </c>
      <c r="K4">
        <v>116.09699999999999</v>
      </c>
      <c r="L4">
        <v>19</v>
      </c>
      <c r="M4">
        <v>91.795699999999997</v>
      </c>
      <c r="N4">
        <v>5</v>
      </c>
      <c r="O4">
        <v>88.554900000000004</v>
      </c>
      <c r="P4">
        <v>3</v>
      </c>
      <c r="Q4">
        <v>27.5425</v>
      </c>
      <c r="R4">
        <v>3</v>
      </c>
      <c r="S4">
        <f t="shared" si="0"/>
        <v>0.37819048142147027</v>
      </c>
      <c r="T4">
        <v>4</v>
      </c>
      <c r="U4">
        <f t="shared" si="1"/>
        <v>981586.21752383385</v>
      </c>
      <c r="V4">
        <v>9</v>
      </c>
      <c r="W4">
        <f t="shared" si="21"/>
        <v>17.916521635901823</v>
      </c>
      <c r="X4">
        <f t="shared" si="2"/>
        <v>2</v>
      </c>
      <c r="Y4">
        <f t="shared" si="3"/>
        <v>3</v>
      </c>
      <c r="Z4">
        <v>0.93259999999999998</v>
      </c>
      <c r="AA4">
        <v>6</v>
      </c>
      <c r="AB4">
        <v>0.97460000000000002</v>
      </c>
      <c r="AC4">
        <f t="shared" si="4"/>
        <v>0.9536</v>
      </c>
      <c r="AD4">
        <v>2</v>
      </c>
      <c r="AE4">
        <v>0.93079999999999996</v>
      </c>
      <c r="AF4">
        <v>7</v>
      </c>
      <c r="AG4">
        <v>0.90749999999999997</v>
      </c>
      <c r="AH4">
        <v>18</v>
      </c>
      <c r="AI4">
        <f t="shared" si="5"/>
        <v>7.166666666666667</v>
      </c>
      <c r="AJ4">
        <f>IF(C4=1,(AI4/Z4),REF)</f>
        <v>7.6846093359067842</v>
      </c>
      <c r="AK4">
        <f t="shared" si="6"/>
        <v>2</v>
      </c>
      <c r="AL4">
        <f>IF(B4=1,(AI4/AC4),REF)</f>
        <v>7.5153803131991053</v>
      </c>
      <c r="AM4">
        <f t="shared" si="7"/>
        <v>2</v>
      </c>
      <c r="AN4">
        <f t="shared" si="8"/>
        <v>2</v>
      </c>
      <c r="AO4" t="str">
        <f t="shared" si="9"/>
        <v>Alabama</v>
      </c>
      <c r="AP4">
        <f t="shared" si="10"/>
        <v>0.90254834834220998</v>
      </c>
      <c r="AQ4">
        <f t="shared" si="11"/>
        <v>0.9177957273499604</v>
      </c>
      <c r="AR4">
        <f t="shared" si="12"/>
        <v>0.96305124189940572</v>
      </c>
      <c r="AS4" t="str">
        <f t="shared" si="13"/>
        <v>Alabama</v>
      </c>
      <c r="AT4">
        <f t="shared" si="14"/>
        <v>0.96305124189940572</v>
      </c>
      <c r="AU4">
        <f t="shared" si="15"/>
        <v>3</v>
      </c>
      <c r="AV4">
        <f t="shared" si="16"/>
        <v>2.3333333333333335</v>
      </c>
      <c r="AW4">
        <v>3</v>
      </c>
      <c r="AX4" s="427" t="str">
        <f t="shared" si="17"/>
        <v>Alabama</v>
      </c>
      <c r="AY4" t="str">
        <f t="shared" si="18"/>
        <v>y</v>
      </c>
      <c r="AZ4">
        <v>3</v>
      </c>
      <c r="BA4">
        <f t="shared" si="19"/>
        <v>1</v>
      </c>
      <c r="BB4">
        <f t="shared" si="20"/>
        <v>1</v>
      </c>
      <c r="BC4" s="4">
        <v>2</v>
      </c>
    </row>
    <row r="5" spans="1:59">
      <c r="B5">
        <v>1</v>
      </c>
      <c r="C5">
        <v>1</v>
      </c>
      <c r="D5" t="s">
        <v>361</v>
      </c>
      <c r="E5">
        <v>67.314700000000002</v>
      </c>
      <c r="F5">
        <v>213</v>
      </c>
      <c r="G5">
        <v>66.274100000000004</v>
      </c>
      <c r="H5">
        <v>230</v>
      </c>
      <c r="I5">
        <v>109.714</v>
      </c>
      <c r="J5">
        <v>44</v>
      </c>
      <c r="K5">
        <v>114.875</v>
      </c>
      <c r="L5">
        <v>25</v>
      </c>
      <c r="M5">
        <v>89.630499999999998</v>
      </c>
      <c r="N5">
        <v>3</v>
      </c>
      <c r="O5">
        <v>87.2423</v>
      </c>
      <c r="P5">
        <v>1</v>
      </c>
      <c r="Q5">
        <v>27.632300000000001</v>
      </c>
      <c r="R5">
        <v>2</v>
      </c>
      <c r="S5">
        <f t="shared" si="0"/>
        <v>0.41050023249008016</v>
      </c>
      <c r="T5">
        <v>2</v>
      </c>
      <c r="U5">
        <f t="shared" si="1"/>
        <v>888302.66166718758</v>
      </c>
      <c r="V5">
        <v>37</v>
      </c>
      <c r="W5">
        <f t="shared" si="21"/>
        <v>18.925765550218614</v>
      </c>
      <c r="X5">
        <f t="shared" si="2"/>
        <v>3</v>
      </c>
      <c r="Y5">
        <f t="shared" si="3"/>
        <v>2.5</v>
      </c>
      <c r="Z5">
        <v>0.94720000000000004</v>
      </c>
      <c r="AA5">
        <v>3</v>
      </c>
      <c r="AB5">
        <v>0.95589999999999997</v>
      </c>
      <c r="AC5">
        <f t="shared" si="4"/>
        <v>0.95155000000000001</v>
      </c>
      <c r="AD5">
        <v>3</v>
      </c>
      <c r="AE5">
        <v>0.94279999999999997</v>
      </c>
      <c r="AF5">
        <v>4</v>
      </c>
      <c r="AG5">
        <v>0.95979999999999999</v>
      </c>
      <c r="AH5">
        <v>5</v>
      </c>
      <c r="AI5">
        <f t="shared" si="5"/>
        <v>8.9166666666666661</v>
      </c>
      <c r="AJ5">
        <f>IF(C5=1,(AI5/Z5),REF)</f>
        <v>9.4137105855855854</v>
      </c>
      <c r="AK5">
        <f t="shared" si="6"/>
        <v>5</v>
      </c>
      <c r="AL5">
        <f>IF(B5=1,(AI5/AC5),REF)</f>
        <v>9.3706759147356067</v>
      </c>
      <c r="AM5">
        <f t="shared" si="7"/>
        <v>5</v>
      </c>
      <c r="AN5">
        <f t="shared" si="8"/>
        <v>3</v>
      </c>
      <c r="AO5" t="str">
        <f t="shared" si="9"/>
        <v>UCLA</v>
      </c>
      <c r="AP5">
        <f t="shared" si="10"/>
        <v>0.89826163084899235</v>
      </c>
      <c r="AQ5">
        <f t="shared" si="11"/>
        <v>0.8909101531895387</v>
      </c>
      <c r="AR5">
        <f t="shared" si="12"/>
        <v>0.95642037162574978</v>
      </c>
      <c r="AS5" t="str">
        <f t="shared" si="13"/>
        <v>UCLA</v>
      </c>
      <c r="AT5">
        <f t="shared" si="14"/>
        <v>0.95642037162574978</v>
      </c>
      <c r="AU5">
        <f t="shared" si="15"/>
        <v>4</v>
      </c>
      <c r="AV5">
        <f t="shared" si="16"/>
        <v>3.3333333333333335</v>
      </c>
      <c r="AW5">
        <v>4</v>
      </c>
      <c r="AX5" s="427" t="str">
        <f t="shared" si="17"/>
        <v>UCLA</v>
      </c>
      <c r="AY5" t="str">
        <f t="shared" si="18"/>
        <v>y</v>
      </c>
      <c r="AZ5">
        <v>4</v>
      </c>
      <c r="BA5">
        <f t="shared" si="19"/>
        <v>1</v>
      </c>
      <c r="BB5">
        <f t="shared" si="20"/>
        <v>1</v>
      </c>
      <c r="BC5" s="4">
        <v>2</v>
      </c>
    </row>
    <row r="6" spans="1:59">
      <c r="B6">
        <v>1</v>
      </c>
      <c r="C6">
        <v>1</v>
      </c>
      <c r="D6" t="s">
        <v>54</v>
      </c>
      <c r="E6">
        <v>72.898899999999998</v>
      </c>
      <c r="F6">
        <v>10</v>
      </c>
      <c r="G6">
        <v>72.311800000000005</v>
      </c>
      <c r="H6">
        <v>9</v>
      </c>
      <c r="I6">
        <v>113.208</v>
      </c>
      <c r="J6">
        <v>13</v>
      </c>
      <c r="K6">
        <v>119.979</v>
      </c>
      <c r="L6">
        <v>4</v>
      </c>
      <c r="M6">
        <v>98.151700000000005</v>
      </c>
      <c r="N6">
        <v>68</v>
      </c>
      <c r="O6">
        <v>97.119500000000002</v>
      </c>
      <c r="P6">
        <v>41</v>
      </c>
      <c r="Q6">
        <v>22.859500000000001</v>
      </c>
      <c r="R6">
        <v>10</v>
      </c>
      <c r="S6">
        <f t="shared" si="0"/>
        <v>0.31357811983445566</v>
      </c>
      <c r="T6">
        <v>12</v>
      </c>
      <c r="U6">
        <f t="shared" si="1"/>
        <v>1049376.7816924148</v>
      </c>
      <c r="V6">
        <v>2</v>
      </c>
      <c r="W6">
        <f t="shared" si="21"/>
        <v>20.747669698986453</v>
      </c>
      <c r="X6">
        <f t="shared" si="2"/>
        <v>15</v>
      </c>
      <c r="Y6">
        <f t="shared" si="3"/>
        <v>13.5</v>
      </c>
      <c r="Z6">
        <v>0.93189999999999995</v>
      </c>
      <c r="AA6">
        <v>7</v>
      </c>
      <c r="AB6">
        <v>0.92979999999999996</v>
      </c>
      <c r="AC6">
        <f t="shared" si="4"/>
        <v>0.93084999999999996</v>
      </c>
      <c r="AD6">
        <v>7</v>
      </c>
      <c r="AE6">
        <v>0.9304</v>
      </c>
      <c r="AF6">
        <v>8</v>
      </c>
      <c r="AG6">
        <v>0.96150000000000002</v>
      </c>
      <c r="AH6">
        <v>4</v>
      </c>
      <c r="AI6">
        <f t="shared" si="5"/>
        <v>7.75</v>
      </c>
      <c r="AJ6">
        <f>IF(C6=1,(AI6/Z6),REF)</f>
        <v>8.3163429552527095</v>
      </c>
      <c r="AK6">
        <f t="shared" si="6"/>
        <v>4</v>
      </c>
      <c r="AL6">
        <f>IF(B6=1,(AI6/AC6),REF)</f>
        <v>8.3257238008272019</v>
      </c>
      <c r="AM6">
        <f t="shared" si="7"/>
        <v>4</v>
      </c>
      <c r="AN6">
        <f t="shared" si="8"/>
        <v>4</v>
      </c>
      <c r="AO6" t="str">
        <f t="shared" si="9"/>
        <v>Arizona</v>
      </c>
      <c r="AP6">
        <f t="shared" si="10"/>
        <v>0.89477391901422776</v>
      </c>
      <c r="AQ6">
        <f t="shared" si="11"/>
        <v>0.88450565258394731</v>
      </c>
      <c r="AR6">
        <f t="shared" si="12"/>
        <v>0.95430165882556528</v>
      </c>
      <c r="AS6" t="str">
        <f t="shared" si="13"/>
        <v>Arizona</v>
      </c>
      <c r="AT6">
        <f t="shared" si="14"/>
        <v>0.95430165882556528</v>
      </c>
      <c r="AU6">
        <f t="shared" si="15"/>
        <v>5</v>
      </c>
      <c r="AV6">
        <f t="shared" si="16"/>
        <v>5.333333333333333</v>
      </c>
      <c r="AW6">
        <v>6</v>
      </c>
      <c r="AX6" s="424" t="str">
        <f t="shared" si="17"/>
        <v>Arizona</v>
      </c>
      <c r="AY6" t="str">
        <f t="shared" si="18"/>
        <v>y</v>
      </c>
      <c r="AZ6">
        <v>5</v>
      </c>
      <c r="BA6">
        <f t="shared" si="19"/>
        <v>2</v>
      </c>
      <c r="BB6">
        <f t="shared" si="20"/>
        <v>2</v>
      </c>
    </row>
    <row r="7" spans="1:59">
      <c r="B7">
        <v>1</v>
      </c>
      <c r="C7">
        <v>1</v>
      </c>
      <c r="D7" t="s">
        <v>341</v>
      </c>
      <c r="E7">
        <v>70.347700000000003</v>
      </c>
      <c r="F7">
        <v>66</v>
      </c>
      <c r="G7">
        <v>69.121899999999997</v>
      </c>
      <c r="H7">
        <v>91</v>
      </c>
      <c r="I7">
        <v>109.36199999999999</v>
      </c>
      <c r="J7">
        <v>51</v>
      </c>
      <c r="K7">
        <v>116.581</v>
      </c>
      <c r="L7">
        <v>18</v>
      </c>
      <c r="M7">
        <v>94.419300000000007</v>
      </c>
      <c r="N7">
        <v>17</v>
      </c>
      <c r="O7">
        <v>92.010599999999997</v>
      </c>
      <c r="P7">
        <v>11</v>
      </c>
      <c r="Q7">
        <v>24.570699999999999</v>
      </c>
      <c r="R7">
        <v>6</v>
      </c>
      <c r="S7">
        <f t="shared" si="0"/>
        <v>0.34927083614673976</v>
      </c>
      <c r="T7">
        <v>7</v>
      </c>
      <c r="U7">
        <f t="shared" si="1"/>
        <v>956104.70501835982</v>
      </c>
      <c r="V7">
        <v>15</v>
      </c>
      <c r="W7">
        <f t="shared" si="21"/>
        <v>19.719262918814334</v>
      </c>
      <c r="X7">
        <f t="shared" si="2"/>
        <v>6</v>
      </c>
      <c r="Y7">
        <f t="shared" si="3"/>
        <v>6.5</v>
      </c>
      <c r="Z7">
        <v>0.9133</v>
      </c>
      <c r="AA7">
        <v>11</v>
      </c>
      <c r="AB7">
        <v>0.9425</v>
      </c>
      <c r="AC7">
        <f t="shared" si="4"/>
        <v>0.92789999999999995</v>
      </c>
      <c r="AD7">
        <v>8</v>
      </c>
      <c r="AE7">
        <v>0.91349999999999998</v>
      </c>
      <c r="AF7">
        <v>12</v>
      </c>
      <c r="AG7">
        <v>0.93569999999999998</v>
      </c>
      <c r="AH7">
        <v>8</v>
      </c>
      <c r="AI7">
        <f t="shared" si="5"/>
        <v>9.4166666666666661</v>
      </c>
      <c r="AJ7">
        <f>IF(C7=1,(AI7/Z7),REF)</f>
        <v>10.310595277199898</v>
      </c>
      <c r="AK7">
        <f t="shared" si="6"/>
        <v>6</v>
      </c>
      <c r="AL7">
        <f>IF(B7=1,(AI7/AC7),REF)</f>
        <v>10.148363688615872</v>
      </c>
      <c r="AM7">
        <f t="shared" si="7"/>
        <v>6</v>
      </c>
      <c r="AN7">
        <f t="shared" si="8"/>
        <v>6</v>
      </c>
      <c r="AO7" t="str">
        <f t="shared" si="9"/>
        <v>Texas</v>
      </c>
      <c r="AP7">
        <f t="shared" si="10"/>
        <v>0.85826682874344673</v>
      </c>
      <c r="AQ7">
        <f t="shared" si="11"/>
        <v>0.86015225336925338</v>
      </c>
      <c r="AR7">
        <f t="shared" si="12"/>
        <v>0.94110837096577304</v>
      </c>
      <c r="AS7" t="str">
        <f t="shared" si="13"/>
        <v>Texas</v>
      </c>
      <c r="AT7">
        <f t="shared" si="14"/>
        <v>0.94110837096577304</v>
      </c>
      <c r="AU7">
        <f t="shared" si="15"/>
        <v>6</v>
      </c>
      <c r="AV7">
        <f t="shared" si="16"/>
        <v>6.666666666666667</v>
      </c>
      <c r="AW7">
        <v>8</v>
      </c>
      <c r="AX7" s="425" t="str">
        <f t="shared" si="17"/>
        <v>Texas</v>
      </c>
      <c r="AY7" t="str">
        <f t="shared" si="18"/>
        <v>y</v>
      </c>
      <c r="AZ7">
        <v>6</v>
      </c>
      <c r="BA7">
        <f t="shared" si="19"/>
        <v>2</v>
      </c>
      <c r="BB7">
        <f t="shared" si="20"/>
        <v>2</v>
      </c>
      <c r="BC7" s="4">
        <v>3</v>
      </c>
    </row>
    <row r="8" spans="1:59">
      <c r="B8">
        <v>1</v>
      </c>
      <c r="C8">
        <v>1</v>
      </c>
      <c r="D8" t="s">
        <v>146</v>
      </c>
      <c r="E8">
        <v>71.544600000000003</v>
      </c>
      <c r="F8">
        <v>34</v>
      </c>
      <c r="G8">
        <v>70.066299999999998</v>
      </c>
      <c r="H8">
        <v>44</v>
      </c>
      <c r="I8">
        <v>120.383</v>
      </c>
      <c r="J8">
        <v>2</v>
      </c>
      <c r="K8">
        <v>124.004</v>
      </c>
      <c r="L8">
        <v>1</v>
      </c>
      <c r="M8">
        <v>102.97799999999999</v>
      </c>
      <c r="N8">
        <v>171</v>
      </c>
      <c r="O8">
        <v>99.693700000000007</v>
      </c>
      <c r="P8">
        <v>76</v>
      </c>
      <c r="Q8">
        <v>24.310099999999998</v>
      </c>
      <c r="R8">
        <v>8</v>
      </c>
      <c r="S8">
        <f t="shared" si="0"/>
        <v>0.33979224148293508</v>
      </c>
      <c r="T8">
        <v>9</v>
      </c>
      <c r="U8">
        <f t="shared" si="1"/>
        <v>1100140.7429879138</v>
      </c>
      <c r="V8">
        <v>1</v>
      </c>
      <c r="W8">
        <f t="shared" si="21"/>
        <v>22.044054871262617</v>
      </c>
      <c r="X8">
        <f t="shared" si="2"/>
        <v>39</v>
      </c>
      <c r="Y8">
        <f t="shared" si="3"/>
        <v>24</v>
      </c>
      <c r="Z8">
        <v>0.92020000000000002</v>
      </c>
      <c r="AA8">
        <v>9</v>
      </c>
      <c r="AB8">
        <v>0.93059999999999998</v>
      </c>
      <c r="AC8">
        <f t="shared" si="4"/>
        <v>0.9254</v>
      </c>
      <c r="AD8">
        <v>9</v>
      </c>
      <c r="AE8">
        <v>0.97819999999999996</v>
      </c>
      <c r="AF8">
        <v>1</v>
      </c>
      <c r="AG8">
        <v>0.90780000000000005</v>
      </c>
      <c r="AH8">
        <v>16</v>
      </c>
      <c r="AI8">
        <f t="shared" si="5"/>
        <v>10</v>
      </c>
      <c r="AJ8">
        <f>IF(C8=1,(AI8/Z8),REF)</f>
        <v>10.867202782003911</v>
      </c>
      <c r="AK8">
        <f t="shared" si="6"/>
        <v>7</v>
      </c>
      <c r="AL8">
        <f>IF(B8=1,(AI8/AC8),REF)</f>
        <v>10.80613788631943</v>
      </c>
      <c r="AM8">
        <f t="shared" si="7"/>
        <v>7</v>
      </c>
      <c r="AN8">
        <f t="shared" si="8"/>
        <v>7</v>
      </c>
      <c r="AO8" t="str">
        <f t="shared" si="9"/>
        <v>Gonzaga</v>
      </c>
      <c r="AP8">
        <f t="shared" si="10"/>
        <v>0.86021635601706514</v>
      </c>
      <c r="AQ8">
        <f t="shared" si="11"/>
        <v>0.85112694881942763</v>
      </c>
      <c r="AR8">
        <f t="shared" si="12"/>
        <v>0.9395564056168566</v>
      </c>
      <c r="AS8" t="str">
        <f t="shared" si="13"/>
        <v>Gonzaga</v>
      </c>
      <c r="AT8">
        <f t="shared" si="14"/>
        <v>0.9395564056168566</v>
      </c>
      <c r="AU8">
        <f t="shared" si="15"/>
        <v>7</v>
      </c>
      <c r="AV8">
        <f t="shared" si="16"/>
        <v>7.666666666666667</v>
      </c>
      <c r="AW8">
        <v>7</v>
      </c>
      <c r="AX8" s="425" t="str">
        <f t="shared" si="17"/>
        <v>Gonzaga</v>
      </c>
      <c r="AY8" t="str">
        <f t="shared" si="18"/>
        <v>y</v>
      </c>
      <c r="AZ8">
        <v>7</v>
      </c>
      <c r="BA8">
        <f t="shared" si="19"/>
        <v>2</v>
      </c>
      <c r="BB8">
        <f t="shared" si="20"/>
        <v>2</v>
      </c>
      <c r="BC8" s="4">
        <v>3</v>
      </c>
    </row>
    <row r="9" spans="1:59">
      <c r="B9">
        <v>1</v>
      </c>
      <c r="C9">
        <v>1</v>
      </c>
      <c r="D9" t="s">
        <v>176</v>
      </c>
      <c r="E9">
        <v>70.097099999999998</v>
      </c>
      <c r="F9">
        <v>74</v>
      </c>
      <c r="G9">
        <v>69.271500000000003</v>
      </c>
      <c r="H9">
        <v>79</v>
      </c>
      <c r="I9">
        <v>106.078</v>
      </c>
      <c r="J9">
        <v>109</v>
      </c>
      <c r="K9">
        <v>114.61</v>
      </c>
      <c r="L9">
        <v>29</v>
      </c>
      <c r="M9">
        <v>96.348799999999997</v>
      </c>
      <c r="N9">
        <v>40</v>
      </c>
      <c r="O9">
        <v>91.474100000000007</v>
      </c>
      <c r="P9">
        <v>7</v>
      </c>
      <c r="Q9">
        <v>23.1356</v>
      </c>
      <c r="R9">
        <v>9</v>
      </c>
      <c r="S9">
        <f t="shared" si="0"/>
        <v>0.33005502367430312</v>
      </c>
      <c r="T9">
        <v>10</v>
      </c>
      <c r="U9">
        <f t="shared" si="1"/>
        <v>920757.09939890995</v>
      </c>
      <c r="V9">
        <v>20</v>
      </c>
      <c r="W9">
        <f t="shared" si="21"/>
        <v>19.605457505815718</v>
      </c>
      <c r="X9">
        <f t="shared" si="2"/>
        <v>5</v>
      </c>
      <c r="Y9">
        <f t="shared" si="3"/>
        <v>7.5</v>
      </c>
      <c r="Z9">
        <v>0.92559999999999998</v>
      </c>
      <c r="AA9">
        <v>8</v>
      </c>
      <c r="AB9">
        <v>0.90920000000000001</v>
      </c>
      <c r="AC9">
        <f t="shared" si="4"/>
        <v>0.91739999999999999</v>
      </c>
      <c r="AD9">
        <v>12</v>
      </c>
      <c r="AE9">
        <v>0.91359999999999997</v>
      </c>
      <c r="AF9">
        <v>11</v>
      </c>
      <c r="AG9">
        <v>0.94499999999999995</v>
      </c>
      <c r="AH9">
        <v>7</v>
      </c>
      <c r="AI9">
        <f t="shared" si="5"/>
        <v>11.25</v>
      </c>
      <c r="AJ9">
        <f>IF(C9=1,(AI9/Z9),REF)</f>
        <v>12.1542783059637</v>
      </c>
      <c r="AK9">
        <f t="shared" si="6"/>
        <v>8</v>
      </c>
      <c r="AL9">
        <f>IF(B9=1,(AI9/AC9),REF)</f>
        <v>12.262916939175932</v>
      </c>
      <c r="AM9">
        <f t="shared" si="7"/>
        <v>8</v>
      </c>
      <c r="AN9">
        <f t="shared" si="8"/>
        <v>8</v>
      </c>
      <c r="AO9" t="str">
        <f t="shared" si="9"/>
        <v>Kansas</v>
      </c>
      <c r="AP9">
        <f t="shared" si="10"/>
        <v>0.8556332882544988</v>
      </c>
      <c r="AQ9">
        <f t="shared" si="11"/>
        <v>0.83053544557437176</v>
      </c>
      <c r="AR9">
        <f t="shared" si="12"/>
        <v>0.93400330833544187</v>
      </c>
      <c r="AS9" t="str">
        <f t="shared" si="13"/>
        <v>Kansas</v>
      </c>
      <c r="AT9">
        <f t="shared" si="14"/>
        <v>0.93400330833544187</v>
      </c>
      <c r="AU9">
        <f t="shared" si="15"/>
        <v>8</v>
      </c>
      <c r="AV9">
        <f t="shared" si="16"/>
        <v>9.3333333333333339</v>
      </c>
      <c r="AW9">
        <v>11</v>
      </c>
      <c r="AX9" s="426" t="str">
        <f t="shared" si="17"/>
        <v>Kansas</v>
      </c>
      <c r="AY9" t="str">
        <f t="shared" si="18"/>
        <v>y</v>
      </c>
      <c r="AZ9">
        <v>8</v>
      </c>
      <c r="BA9">
        <f t="shared" si="19"/>
        <v>2</v>
      </c>
      <c r="BB9">
        <f t="shared" si="20"/>
        <v>2</v>
      </c>
    </row>
    <row r="10" spans="1:59">
      <c r="B10">
        <v>1</v>
      </c>
      <c r="C10">
        <v>1</v>
      </c>
      <c r="D10" t="s">
        <v>203</v>
      </c>
      <c r="E10">
        <v>69.601399999999998</v>
      </c>
      <c r="F10">
        <v>98</v>
      </c>
      <c r="G10">
        <v>68.357200000000006</v>
      </c>
      <c r="H10">
        <v>135</v>
      </c>
      <c r="I10">
        <v>113.246</v>
      </c>
      <c r="J10">
        <v>12</v>
      </c>
      <c r="K10">
        <v>119.30800000000001</v>
      </c>
      <c r="L10">
        <v>8</v>
      </c>
      <c r="M10">
        <v>100.116</v>
      </c>
      <c r="N10">
        <v>95</v>
      </c>
      <c r="O10">
        <v>97.478899999999996</v>
      </c>
      <c r="P10">
        <v>47</v>
      </c>
      <c r="Q10">
        <v>21.829599999999999</v>
      </c>
      <c r="R10">
        <v>12</v>
      </c>
      <c r="S10">
        <f t="shared" si="0"/>
        <v>0.31363018559971512</v>
      </c>
      <c r="T10">
        <v>11</v>
      </c>
      <c r="U10">
        <f t="shared" si="1"/>
        <v>990734.08909280971</v>
      </c>
      <c r="V10">
        <v>8</v>
      </c>
      <c r="W10">
        <f t="shared" si="21"/>
        <v>21.859439212823556</v>
      </c>
      <c r="X10">
        <f t="shared" si="2"/>
        <v>34</v>
      </c>
      <c r="Y10">
        <f t="shared" si="3"/>
        <v>22.5</v>
      </c>
      <c r="Z10">
        <v>0.93269999999999997</v>
      </c>
      <c r="AA10">
        <v>5</v>
      </c>
      <c r="AB10">
        <v>0.90749999999999997</v>
      </c>
      <c r="AC10">
        <f t="shared" si="4"/>
        <v>0.92009999999999992</v>
      </c>
      <c r="AD10">
        <v>11</v>
      </c>
      <c r="AE10">
        <v>0.94769999999999999</v>
      </c>
      <c r="AF10">
        <v>3</v>
      </c>
      <c r="AG10">
        <v>0.90710000000000002</v>
      </c>
      <c r="AH10">
        <v>19</v>
      </c>
      <c r="AI10">
        <f t="shared" si="5"/>
        <v>12.416666666666666</v>
      </c>
      <c r="AJ10">
        <f>IF(C10=1,(AI10/Z10),REF)</f>
        <v>13.312604981952038</v>
      </c>
      <c r="AK10">
        <f t="shared" si="6"/>
        <v>9</v>
      </c>
      <c r="AL10">
        <f>IF(B10=1,(AI10/AC10),REF)</f>
        <v>13.4949099735536</v>
      </c>
      <c r="AM10">
        <f t="shared" si="7"/>
        <v>9</v>
      </c>
      <c r="AN10">
        <f t="shared" si="8"/>
        <v>9</v>
      </c>
      <c r="AO10" t="str">
        <f t="shared" si="9"/>
        <v>Marquette</v>
      </c>
      <c r="AP10">
        <f t="shared" si="10"/>
        <v>0.8543836252919369</v>
      </c>
      <c r="AQ10">
        <f t="shared" si="11"/>
        <v>0.82307126760700755</v>
      </c>
      <c r="AR10">
        <f t="shared" si="12"/>
        <v>0.93206959697870739</v>
      </c>
      <c r="AS10" t="str">
        <f t="shared" si="13"/>
        <v>Marquette</v>
      </c>
      <c r="AT10">
        <f t="shared" si="14"/>
        <v>0.93206959697870739</v>
      </c>
      <c r="AU10">
        <f t="shared" si="15"/>
        <v>9</v>
      </c>
      <c r="AV10">
        <f t="shared" si="16"/>
        <v>9.6666666666666661</v>
      </c>
      <c r="AW10">
        <v>10</v>
      </c>
      <c r="AX10" s="426" t="str">
        <f t="shared" si="17"/>
        <v>Marquette</v>
      </c>
      <c r="AY10" t="str">
        <f t="shared" si="18"/>
        <v>y</v>
      </c>
      <c r="AZ10">
        <v>9</v>
      </c>
      <c r="BA10">
        <f t="shared" si="19"/>
        <v>3</v>
      </c>
      <c r="BB10">
        <f t="shared" si="20"/>
        <v>3</v>
      </c>
    </row>
    <row r="11" spans="1:59">
      <c r="B11">
        <v>1</v>
      </c>
      <c r="C11">
        <v>1</v>
      </c>
      <c r="D11" t="s">
        <v>281</v>
      </c>
      <c r="E11">
        <v>64.210400000000007</v>
      </c>
      <c r="F11">
        <v>339</v>
      </c>
      <c r="G11">
        <v>64.384600000000006</v>
      </c>
      <c r="H11">
        <v>322</v>
      </c>
      <c r="I11">
        <v>113.435</v>
      </c>
      <c r="J11">
        <v>11</v>
      </c>
      <c r="K11">
        <v>119.36199999999999</v>
      </c>
      <c r="L11">
        <v>7</v>
      </c>
      <c r="M11">
        <v>97.476799999999997</v>
      </c>
      <c r="N11">
        <v>56</v>
      </c>
      <c r="O11">
        <v>94.815399999999997</v>
      </c>
      <c r="P11">
        <v>26</v>
      </c>
      <c r="Q11">
        <v>24.546299999999999</v>
      </c>
      <c r="R11">
        <v>7</v>
      </c>
      <c r="S11">
        <f t="shared" si="0"/>
        <v>0.38228386678793458</v>
      </c>
      <c r="T11">
        <v>3</v>
      </c>
      <c r="U11">
        <f t="shared" si="1"/>
        <v>914824.00001005759</v>
      </c>
      <c r="V11">
        <v>21</v>
      </c>
      <c r="W11">
        <f t="shared" si="21"/>
        <v>22.667354417009093</v>
      </c>
      <c r="X11">
        <f t="shared" si="2"/>
        <v>54</v>
      </c>
      <c r="Y11">
        <f t="shared" si="3"/>
        <v>28.5</v>
      </c>
      <c r="Z11">
        <v>0.93359999999999999</v>
      </c>
      <c r="AA11">
        <v>4</v>
      </c>
      <c r="AB11">
        <v>0.95640000000000003</v>
      </c>
      <c r="AC11">
        <f t="shared" si="4"/>
        <v>0.94500000000000006</v>
      </c>
      <c r="AD11">
        <v>5</v>
      </c>
      <c r="AE11">
        <v>0.87560000000000004</v>
      </c>
      <c r="AF11">
        <v>23</v>
      </c>
      <c r="AG11">
        <v>0.95799999999999996</v>
      </c>
      <c r="AH11">
        <v>6</v>
      </c>
      <c r="AI11">
        <f t="shared" si="5"/>
        <v>14.416666666666666</v>
      </c>
      <c r="AJ11">
        <f>IF(C11=1,(AI11/Z11),REF)</f>
        <v>15.44201656669523</v>
      </c>
      <c r="AK11">
        <f t="shared" si="6"/>
        <v>10</v>
      </c>
      <c r="AL11">
        <f>IF(B11=1,(AI11/AC11),REF)</f>
        <v>15.255731922398587</v>
      </c>
      <c r="AM11">
        <f t="shared" si="7"/>
        <v>10</v>
      </c>
      <c r="AN11">
        <f t="shared" si="8"/>
        <v>5</v>
      </c>
      <c r="AO11" t="str">
        <f t="shared" si="9"/>
        <v>Purdue</v>
      </c>
      <c r="AP11">
        <f t="shared" si="10"/>
        <v>0.84261208906359764</v>
      </c>
      <c r="AQ11">
        <f t="shared" si="11"/>
        <v>0.83248484662172295</v>
      </c>
      <c r="AR11">
        <f t="shared" si="12"/>
        <v>0.93154530085741161</v>
      </c>
      <c r="AS11" t="str">
        <f t="shared" si="13"/>
        <v>Purdue</v>
      </c>
      <c r="AT11">
        <f t="shared" si="14"/>
        <v>0.93154530085741161</v>
      </c>
      <c r="AU11">
        <f t="shared" si="15"/>
        <v>10</v>
      </c>
      <c r="AV11">
        <f t="shared" si="16"/>
        <v>6.666666666666667</v>
      </c>
      <c r="AW11">
        <v>5</v>
      </c>
      <c r="AX11" s="424" t="str">
        <f t="shared" si="17"/>
        <v>Purdue</v>
      </c>
      <c r="AY11" t="str">
        <f t="shared" si="18"/>
        <v>y</v>
      </c>
      <c r="AZ11">
        <v>10</v>
      </c>
      <c r="BA11">
        <f t="shared" si="19"/>
        <v>3</v>
      </c>
      <c r="BB11">
        <f t="shared" si="20"/>
        <v>3</v>
      </c>
    </row>
    <row r="12" spans="1:59">
      <c r="B12">
        <v>1</v>
      </c>
      <c r="C12">
        <v>1</v>
      </c>
      <c r="D12" t="s">
        <v>209</v>
      </c>
      <c r="E12">
        <v>72.574200000000005</v>
      </c>
      <c r="F12">
        <v>16</v>
      </c>
      <c r="G12">
        <v>71.798900000000003</v>
      </c>
      <c r="H12">
        <v>17</v>
      </c>
      <c r="I12">
        <v>108.548</v>
      </c>
      <c r="J12">
        <v>66</v>
      </c>
      <c r="K12">
        <v>114.70099999999999</v>
      </c>
      <c r="L12">
        <v>26</v>
      </c>
      <c r="M12">
        <v>97.696899999999999</v>
      </c>
      <c r="N12">
        <v>62</v>
      </c>
      <c r="O12">
        <v>96.013300000000001</v>
      </c>
      <c r="P12">
        <v>35</v>
      </c>
      <c r="Q12">
        <v>18.688099999999999</v>
      </c>
      <c r="R12">
        <v>19</v>
      </c>
      <c r="S12">
        <f t="shared" si="0"/>
        <v>0.25749784358628813</v>
      </c>
      <c r="T12">
        <v>28</v>
      </c>
      <c r="U12">
        <f t="shared" si="1"/>
        <v>954809.35547205422</v>
      </c>
      <c r="V12">
        <v>16</v>
      </c>
      <c r="W12">
        <f t="shared" si="21"/>
        <v>20.461995159396782</v>
      </c>
      <c r="X12">
        <f t="shared" si="2"/>
        <v>10</v>
      </c>
      <c r="Y12">
        <f t="shared" si="3"/>
        <v>19</v>
      </c>
      <c r="Z12">
        <v>0.91479999999999995</v>
      </c>
      <c r="AA12">
        <v>10</v>
      </c>
      <c r="AB12">
        <v>0.87319999999999998</v>
      </c>
      <c r="AC12">
        <f t="shared" si="4"/>
        <v>0.89399999999999991</v>
      </c>
      <c r="AD12">
        <v>17</v>
      </c>
      <c r="AE12">
        <v>0.95489999999999997</v>
      </c>
      <c r="AF12">
        <v>2</v>
      </c>
      <c r="AG12">
        <v>0.92449999999999999</v>
      </c>
      <c r="AH12">
        <v>11</v>
      </c>
      <c r="AI12">
        <f t="shared" si="5"/>
        <v>15.5</v>
      </c>
      <c r="AJ12">
        <f>IF(C12=1,(AI12/Z12),REF)</f>
        <v>16.943594228246614</v>
      </c>
      <c r="AK12">
        <f t="shared" si="6"/>
        <v>11</v>
      </c>
      <c r="AL12">
        <f>IF(B12=1,(AI12/AC12),REF)</f>
        <v>17.337807606263983</v>
      </c>
      <c r="AM12">
        <f t="shared" si="7"/>
        <v>11</v>
      </c>
      <c r="AN12">
        <f t="shared" si="8"/>
        <v>11</v>
      </c>
      <c r="AO12" t="str">
        <f t="shared" si="9"/>
        <v>Memphis</v>
      </c>
      <c r="AP12">
        <f t="shared" si="10"/>
        <v>0.81801797292172695</v>
      </c>
      <c r="AQ12">
        <f t="shared" si="11"/>
        <v>0.7750628231294916</v>
      </c>
      <c r="AR12">
        <f t="shared" si="12"/>
        <v>0.91302595311667711</v>
      </c>
      <c r="AS12" t="str">
        <f t="shared" si="13"/>
        <v>Memphis</v>
      </c>
      <c r="AT12">
        <f t="shared" si="14"/>
        <v>0.91302595311667711</v>
      </c>
      <c r="AU12">
        <f t="shared" si="15"/>
        <v>11</v>
      </c>
      <c r="AV12">
        <f t="shared" si="16"/>
        <v>13</v>
      </c>
      <c r="AW12">
        <v>12</v>
      </c>
      <c r="AX12" t="str">
        <f t="shared" si="17"/>
        <v>Memphis</v>
      </c>
      <c r="AY12" t="str">
        <f t="shared" si="18"/>
        <v>y</v>
      </c>
      <c r="AZ12">
        <v>11</v>
      </c>
      <c r="BA12">
        <f t="shared" si="19"/>
        <v>3</v>
      </c>
      <c r="BB12">
        <f t="shared" si="20"/>
        <v>3</v>
      </c>
    </row>
    <row r="13" spans="1:59">
      <c r="B13">
        <v>1</v>
      </c>
      <c r="C13">
        <v>1</v>
      </c>
      <c r="D13" t="s">
        <v>337</v>
      </c>
      <c r="E13">
        <v>66.241100000000003</v>
      </c>
      <c r="F13">
        <v>271</v>
      </c>
      <c r="G13">
        <v>65.527199999999993</v>
      </c>
      <c r="H13">
        <v>278</v>
      </c>
      <c r="I13">
        <v>108.476</v>
      </c>
      <c r="J13">
        <v>68</v>
      </c>
      <c r="K13">
        <v>112.675</v>
      </c>
      <c r="L13">
        <v>49</v>
      </c>
      <c r="M13">
        <v>87.527799999999999</v>
      </c>
      <c r="N13">
        <v>2</v>
      </c>
      <c r="O13">
        <v>87.97</v>
      </c>
      <c r="P13">
        <v>2</v>
      </c>
      <c r="Q13">
        <v>24.705200000000001</v>
      </c>
      <c r="R13">
        <v>5</v>
      </c>
      <c r="S13">
        <f t="shared" si="0"/>
        <v>0.37295576311383716</v>
      </c>
      <c r="T13">
        <v>5</v>
      </c>
      <c r="U13">
        <f t="shared" si="1"/>
        <v>840974.19382118748</v>
      </c>
      <c r="V13">
        <v>71</v>
      </c>
      <c r="W13">
        <f t="shared" si="21"/>
        <v>19.489819248328033</v>
      </c>
      <c r="X13">
        <f t="shared" si="2"/>
        <v>4</v>
      </c>
      <c r="Y13">
        <f t="shared" si="3"/>
        <v>4.5</v>
      </c>
      <c r="Z13">
        <v>0.90549999999999997</v>
      </c>
      <c r="AA13">
        <v>12</v>
      </c>
      <c r="AB13">
        <v>0.97719999999999996</v>
      </c>
      <c r="AC13">
        <f t="shared" si="4"/>
        <v>0.94134999999999991</v>
      </c>
      <c r="AD13">
        <v>6</v>
      </c>
      <c r="AE13">
        <v>0.75719999999999998</v>
      </c>
      <c r="AF13">
        <v>72</v>
      </c>
      <c r="AG13">
        <v>0.97240000000000004</v>
      </c>
      <c r="AH13">
        <v>3</v>
      </c>
      <c r="AI13">
        <f t="shared" si="5"/>
        <v>26.916666666666668</v>
      </c>
      <c r="AJ13">
        <f>IF(C13=1,(AI13/Z13),REF)</f>
        <v>29.725750046015094</v>
      </c>
      <c r="AK13">
        <f t="shared" si="6"/>
        <v>19</v>
      </c>
      <c r="AL13">
        <f>IF(B13=1,(AI13/AC13),REF)</f>
        <v>28.593686372408424</v>
      </c>
      <c r="AM13">
        <f t="shared" si="7"/>
        <v>18</v>
      </c>
      <c r="AN13">
        <f t="shared" si="8"/>
        <v>6</v>
      </c>
      <c r="AO13" t="str">
        <f t="shared" si="9"/>
        <v>Tennessee</v>
      </c>
      <c r="AP13">
        <f t="shared" si="10"/>
        <v>0.76544222590853273</v>
      </c>
      <c r="AQ13">
        <f t="shared" si="11"/>
        <v>0.76663919268498359</v>
      </c>
      <c r="AR13">
        <f t="shared" si="12"/>
        <v>0.89887797655435175</v>
      </c>
      <c r="AS13" t="str">
        <f t="shared" si="13"/>
        <v>Tennessee</v>
      </c>
      <c r="AT13">
        <f t="shared" si="14"/>
        <v>0.89887797655435175</v>
      </c>
      <c r="AU13">
        <f t="shared" si="15"/>
        <v>12</v>
      </c>
      <c r="AV13">
        <f t="shared" si="16"/>
        <v>8</v>
      </c>
      <c r="AW13">
        <v>9</v>
      </c>
      <c r="AX13" s="427" t="str">
        <f t="shared" si="17"/>
        <v>Tennessee</v>
      </c>
      <c r="AY13" t="str">
        <f t="shared" si="18"/>
        <v>y</v>
      </c>
      <c r="AZ13">
        <v>12</v>
      </c>
      <c r="BA13">
        <f t="shared" si="19"/>
        <v>3</v>
      </c>
      <c r="BB13">
        <f t="shared" si="20"/>
        <v>3</v>
      </c>
      <c r="BC13" s="4">
        <v>2</v>
      </c>
    </row>
    <row r="14" spans="1:59">
      <c r="B14">
        <v>1</v>
      </c>
      <c r="C14">
        <v>1</v>
      </c>
      <c r="D14" t="s">
        <v>404</v>
      </c>
      <c r="E14">
        <v>71.851600000000005</v>
      </c>
      <c r="F14">
        <v>30</v>
      </c>
      <c r="G14">
        <v>70.357299999999995</v>
      </c>
      <c r="H14">
        <v>39</v>
      </c>
      <c r="I14">
        <v>112.788</v>
      </c>
      <c r="J14">
        <v>16</v>
      </c>
      <c r="K14">
        <v>119.297</v>
      </c>
      <c r="L14">
        <v>9</v>
      </c>
      <c r="M14">
        <v>102.922</v>
      </c>
      <c r="N14">
        <v>167</v>
      </c>
      <c r="O14">
        <v>99.603999999999999</v>
      </c>
      <c r="P14">
        <v>70</v>
      </c>
      <c r="Q14">
        <v>19.693000000000001</v>
      </c>
      <c r="R14">
        <v>16</v>
      </c>
      <c r="S14">
        <f t="shared" si="0"/>
        <v>0.27407879574010874</v>
      </c>
      <c r="T14">
        <v>19</v>
      </c>
      <c r="U14">
        <f t="shared" si="1"/>
        <v>1022575.7477553844</v>
      </c>
      <c r="V14">
        <v>3</v>
      </c>
      <c r="W14">
        <f t="shared" si="21"/>
        <v>21.918276632095324</v>
      </c>
      <c r="X14">
        <f t="shared" si="2"/>
        <v>35</v>
      </c>
      <c r="Y14">
        <f t="shared" si="3"/>
        <v>27</v>
      </c>
      <c r="Z14">
        <v>0.89019999999999999</v>
      </c>
      <c r="AA14">
        <v>14</v>
      </c>
      <c r="AB14">
        <v>0.90080000000000005</v>
      </c>
      <c r="AC14">
        <f t="shared" si="4"/>
        <v>0.89549999999999996</v>
      </c>
      <c r="AD14">
        <v>16</v>
      </c>
      <c r="AE14">
        <v>0.8931</v>
      </c>
      <c r="AF14">
        <v>18</v>
      </c>
      <c r="AG14">
        <v>0.87129999999999996</v>
      </c>
      <c r="AH14">
        <v>35</v>
      </c>
      <c r="AI14">
        <f t="shared" si="5"/>
        <v>19.666666666666668</v>
      </c>
      <c r="AJ14">
        <f>IF(C14=1,(AI14/Z14),REF)</f>
        <v>22.092413689807536</v>
      </c>
      <c r="AK14">
        <f t="shared" si="6"/>
        <v>12</v>
      </c>
      <c r="AL14">
        <f>IF(B14=1,(AI14/AC14),REF)</f>
        <v>21.961660152614929</v>
      </c>
      <c r="AM14">
        <f t="shared" si="7"/>
        <v>12</v>
      </c>
      <c r="AN14">
        <f t="shared" si="8"/>
        <v>12</v>
      </c>
      <c r="AO14" t="str">
        <f t="shared" si="9"/>
        <v>Xavier</v>
      </c>
      <c r="AP14">
        <f t="shared" si="10"/>
        <v>0.77517635545591335</v>
      </c>
      <c r="AQ14">
        <f t="shared" si="11"/>
        <v>0.75375655828161203</v>
      </c>
      <c r="AR14">
        <f t="shared" si="12"/>
        <v>0.89813862461974558</v>
      </c>
      <c r="AS14" t="str">
        <f t="shared" si="13"/>
        <v>Xavier</v>
      </c>
      <c r="AT14">
        <f t="shared" si="14"/>
        <v>0.89813862461974558</v>
      </c>
      <c r="AU14">
        <f t="shared" si="15"/>
        <v>13</v>
      </c>
      <c r="AV14">
        <f t="shared" si="16"/>
        <v>13.666666666666666</v>
      </c>
      <c r="AW14">
        <v>16</v>
      </c>
      <c r="AX14" s="427" t="str">
        <f t="shared" si="17"/>
        <v>Xavier</v>
      </c>
      <c r="AY14" t="str">
        <f t="shared" si="18"/>
        <v>y</v>
      </c>
      <c r="AZ14">
        <v>13</v>
      </c>
      <c r="BA14">
        <f t="shared" si="19"/>
        <v>4</v>
      </c>
      <c r="BB14">
        <f t="shared" si="20"/>
        <v>4</v>
      </c>
      <c r="BC14" s="4">
        <v>2</v>
      </c>
    </row>
    <row r="15" spans="1:59">
      <c r="B15">
        <v>1</v>
      </c>
      <c r="C15">
        <v>1</v>
      </c>
      <c r="D15" t="s">
        <v>106</v>
      </c>
      <c r="E15">
        <v>69.446700000000007</v>
      </c>
      <c r="F15">
        <v>104</v>
      </c>
      <c r="G15">
        <v>67.980800000000002</v>
      </c>
      <c r="H15">
        <v>149</v>
      </c>
      <c r="I15">
        <v>109.592</v>
      </c>
      <c r="J15">
        <v>47</v>
      </c>
      <c r="K15">
        <v>114.621</v>
      </c>
      <c r="L15">
        <v>28</v>
      </c>
      <c r="M15">
        <v>97.646799999999999</v>
      </c>
      <c r="N15">
        <v>61</v>
      </c>
      <c r="O15">
        <v>93.966499999999996</v>
      </c>
      <c r="P15">
        <v>15</v>
      </c>
      <c r="Q15">
        <v>20.654499999999999</v>
      </c>
      <c r="R15">
        <v>13</v>
      </c>
      <c r="S15">
        <f t="shared" si="0"/>
        <v>0.29741513995625418</v>
      </c>
      <c r="T15">
        <v>14</v>
      </c>
      <c r="U15">
        <f t="shared" si="1"/>
        <v>912388.91405443475</v>
      </c>
      <c r="V15">
        <v>22</v>
      </c>
      <c r="W15">
        <f t="shared" si="21"/>
        <v>20.658808400080257</v>
      </c>
      <c r="X15">
        <f t="shared" si="2"/>
        <v>13</v>
      </c>
      <c r="Y15">
        <f t="shared" si="3"/>
        <v>13.5</v>
      </c>
      <c r="Z15">
        <v>0.86939999999999995</v>
      </c>
      <c r="AA15">
        <v>22</v>
      </c>
      <c r="AB15">
        <v>0.95069999999999999</v>
      </c>
      <c r="AC15">
        <f t="shared" si="4"/>
        <v>0.91005000000000003</v>
      </c>
      <c r="AD15">
        <v>14</v>
      </c>
      <c r="AE15">
        <v>0.84809999999999997</v>
      </c>
      <c r="AF15">
        <v>34</v>
      </c>
      <c r="AG15">
        <v>0.87029999999999996</v>
      </c>
      <c r="AH15">
        <v>36</v>
      </c>
      <c r="AI15">
        <f t="shared" si="5"/>
        <v>22.25</v>
      </c>
      <c r="AJ15">
        <f>IF(C15=1,(AI15/Z15),REF)</f>
        <v>25.592362548884289</v>
      </c>
      <c r="AK15">
        <f t="shared" si="6"/>
        <v>14</v>
      </c>
      <c r="AL15">
        <f>IF(B15=1,(AI15/AC15),REF)</f>
        <v>24.449206087577604</v>
      </c>
      <c r="AM15">
        <f t="shared" si="7"/>
        <v>14</v>
      </c>
      <c r="AN15">
        <f t="shared" si="8"/>
        <v>14</v>
      </c>
      <c r="AO15" t="str">
        <f t="shared" si="9"/>
        <v>Creighton</v>
      </c>
      <c r="AP15">
        <f t="shared" si="10"/>
        <v>0.7460120491331127</v>
      </c>
      <c r="AQ15">
        <f t="shared" si="11"/>
        <v>0.75579813925107675</v>
      </c>
      <c r="AR15">
        <f t="shared" si="12"/>
        <v>0.89173131948625894</v>
      </c>
      <c r="AS15" t="str">
        <f t="shared" si="13"/>
        <v>Creighton</v>
      </c>
      <c r="AT15">
        <f t="shared" si="14"/>
        <v>0.89173131948625894</v>
      </c>
      <c r="AU15">
        <f t="shared" si="15"/>
        <v>14</v>
      </c>
      <c r="AV15">
        <f t="shared" si="16"/>
        <v>14</v>
      </c>
      <c r="AW15">
        <v>15</v>
      </c>
      <c r="AX15" s="425" t="str">
        <f t="shared" si="17"/>
        <v>Creighton</v>
      </c>
      <c r="AY15" t="str">
        <f t="shared" si="18"/>
        <v>y</v>
      </c>
      <c r="AZ15">
        <v>14</v>
      </c>
      <c r="BA15">
        <f t="shared" si="19"/>
        <v>4</v>
      </c>
      <c r="BB15">
        <f t="shared" si="20"/>
        <v>4</v>
      </c>
      <c r="BC15" s="4">
        <v>3</v>
      </c>
    </row>
    <row r="16" spans="1:59">
      <c r="B16">
        <v>1</v>
      </c>
      <c r="C16">
        <v>1</v>
      </c>
      <c r="D16" t="s">
        <v>63</v>
      </c>
      <c r="E16">
        <v>67.872299999999996</v>
      </c>
      <c r="F16">
        <v>185</v>
      </c>
      <c r="G16">
        <v>66.551000000000002</v>
      </c>
      <c r="H16">
        <v>217</v>
      </c>
      <c r="I16">
        <v>113.14100000000001</v>
      </c>
      <c r="J16">
        <v>14</v>
      </c>
      <c r="K16">
        <v>121.852</v>
      </c>
      <c r="L16">
        <v>2</v>
      </c>
      <c r="M16">
        <v>103.675</v>
      </c>
      <c r="N16">
        <v>190</v>
      </c>
      <c r="O16">
        <v>101.871</v>
      </c>
      <c r="P16">
        <v>104</v>
      </c>
      <c r="Q16">
        <v>19.981100000000001</v>
      </c>
      <c r="R16">
        <v>15</v>
      </c>
      <c r="S16">
        <f t="shared" si="0"/>
        <v>0.29439108443356143</v>
      </c>
      <c r="T16">
        <v>15</v>
      </c>
      <c r="U16">
        <f t="shared" si="1"/>
        <v>1007761.7953772591</v>
      </c>
      <c r="V16">
        <v>6</v>
      </c>
      <c r="W16">
        <f t="shared" si="21"/>
        <v>24.054057485102295</v>
      </c>
      <c r="X16">
        <f t="shared" si="2"/>
        <v>112</v>
      </c>
      <c r="Y16">
        <f t="shared" si="3"/>
        <v>63.5</v>
      </c>
      <c r="Z16">
        <v>0.88090000000000002</v>
      </c>
      <c r="AA16">
        <v>17</v>
      </c>
      <c r="AB16">
        <v>0.92510000000000003</v>
      </c>
      <c r="AC16">
        <f t="shared" si="4"/>
        <v>0.90300000000000002</v>
      </c>
      <c r="AD16">
        <v>15</v>
      </c>
      <c r="AE16">
        <v>0.88919999999999999</v>
      </c>
      <c r="AF16">
        <v>21</v>
      </c>
      <c r="AG16">
        <v>0.87909999999999999</v>
      </c>
      <c r="AH16">
        <v>28</v>
      </c>
      <c r="AI16">
        <f t="shared" si="5"/>
        <v>24.75</v>
      </c>
      <c r="AJ16">
        <f>IF(C16=1,(AI16/Z16),REF)</f>
        <v>28.096265183335223</v>
      </c>
      <c r="AK16">
        <f t="shared" si="6"/>
        <v>17</v>
      </c>
      <c r="AL16">
        <f>IF(B16=1,(AI16/AC16),REF)</f>
        <v>27.408637873754152</v>
      </c>
      <c r="AM16">
        <f t="shared" si="7"/>
        <v>17</v>
      </c>
      <c r="AN16">
        <f t="shared" si="8"/>
        <v>15</v>
      </c>
      <c r="AO16" t="str">
        <f t="shared" si="9"/>
        <v>Baylor</v>
      </c>
      <c r="AP16">
        <f t="shared" si="10"/>
        <v>0.74885717414077901</v>
      </c>
      <c r="AQ16">
        <f t="shared" si="11"/>
        <v>0.73930812346950059</v>
      </c>
      <c r="AR16">
        <f t="shared" si="12"/>
        <v>0.88848166697023534</v>
      </c>
      <c r="AS16" t="str">
        <f t="shared" si="13"/>
        <v>Baylor</v>
      </c>
      <c r="AT16">
        <f t="shared" si="14"/>
        <v>0.88848166697023534</v>
      </c>
      <c r="AU16">
        <f t="shared" si="15"/>
        <v>15</v>
      </c>
      <c r="AV16">
        <f t="shared" si="16"/>
        <v>15</v>
      </c>
      <c r="AW16">
        <v>14</v>
      </c>
      <c r="AX16" t="str">
        <f t="shared" si="17"/>
        <v>Baylor</v>
      </c>
      <c r="AY16" t="str">
        <f t="shared" si="18"/>
        <v>y</v>
      </c>
      <c r="AZ16">
        <v>15</v>
      </c>
      <c r="BA16">
        <f t="shared" si="19"/>
        <v>4</v>
      </c>
      <c r="BB16">
        <f t="shared" si="20"/>
        <v>4</v>
      </c>
    </row>
    <row r="17" spans="2:55">
      <c r="B17">
        <v>1</v>
      </c>
      <c r="C17">
        <v>1</v>
      </c>
      <c r="D17" t="s">
        <v>56</v>
      </c>
      <c r="E17">
        <v>70.114699999999999</v>
      </c>
      <c r="F17">
        <v>73</v>
      </c>
      <c r="G17">
        <v>69.680800000000005</v>
      </c>
      <c r="H17">
        <v>54</v>
      </c>
      <c r="I17">
        <v>105.74299999999999</v>
      </c>
      <c r="J17">
        <v>119</v>
      </c>
      <c r="K17">
        <v>112.596</v>
      </c>
      <c r="L17">
        <v>51</v>
      </c>
      <c r="M17">
        <v>95.813000000000002</v>
      </c>
      <c r="N17">
        <v>35</v>
      </c>
      <c r="O17">
        <v>93.967699999999994</v>
      </c>
      <c r="P17">
        <v>16</v>
      </c>
      <c r="Q17">
        <v>18.628699999999998</v>
      </c>
      <c r="R17">
        <v>20</v>
      </c>
      <c r="S17">
        <f t="shared" si="0"/>
        <v>0.2656832304780597</v>
      </c>
      <c r="T17">
        <v>24</v>
      </c>
      <c r="U17">
        <f t="shared" si="1"/>
        <v>888904.29557207529</v>
      </c>
      <c r="V17">
        <v>36</v>
      </c>
      <c r="W17">
        <f t="shared" si="21"/>
        <v>20.462404946516362</v>
      </c>
      <c r="X17">
        <f t="shared" si="2"/>
        <v>11</v>
      </c>
      <c r="Y17">
        <f t="shared" si="3"/>
        <v>17.5</v>
      </c>
      <c r="Z17">
        <v>0.85970000000000002</v>
      </c>
      <c r="AA17">
        <v>25</v>
      </c>
      <c r="AB17">
        <v>0.92049999999999998</v>
      </c>
      <c r="AC17">
        <f t="shared" si="4"/>
        <v>0.8901</v>
      </c>
      <c r="AD17">
        <v>20</v>
      </c>
      <c r="AE17">
        <v>0.90149999999999997</v>
      </c>
      <c r="AF17">
        <v>16</v>
      </c>
      <c r="AG17">
        <v>0.92949999999999999</v>
      </c>
      <c r="AH17">
        <v>10</v>
      </c>
      <c r="AI17">
        <f t="shared" si="5"/>
        <v>20.583333333333332</v>
      </c>
      <c r="AJ17">
        <f>IF(C17=1,(AI17/Z17),REF)</f>
        <v>23.942460548253266</v>
      </c>
      <c r="AK17">
        <f t="shared" si="6"/>
        <v>13</v>
      </c>
      <c r="AL17">
        <f>IF(B17=1,(AI17/AC17),REF)</f>
        <v>23.124742538291578</v>
      </c>
      <c r="AM17">
        <f t="shared" si="7"/>
        <v>13</v>
      </c>
      <c r="AN17">
        <f t="shared" si="8"/>
        <v>13</v>
      </c>
      <c r="AO17" t="str">
        <f t="shared" si="9"/>
        <v>Arkansas</v>
      </c>
      <c r="AP17">
        <f t="shared" si="10"/>
        <v>0.74262111393960517</v>
      </c>
      <c r="AQ17">
        <f t="shared" si="11"/>
        <v>0.74439397144772168</v>
      </c>
      <c r="AR17">
        <f t="shared" si="12"/>
        <v>0.88820691804757257</v>
      </c>
      <c r="AS17" t="str">
        <f t="shared" si="13"/>
        <v>Arkansas</v>
      </c>
      <c r="AT17">
        <f t="shared" si="14"/>
        <v>0.88820691804757257</v>
      </c>
      <c r="AU17">
        <f t="shared" si="15"/>
        <v>16</v>
      </c>
      <c r="AV17">
        <f t="shared" si="16"/>
        <v>16.333333333333332</v>
      </c>
      <c r="AW17">
        <v>19</v>
      </c>
      <c r="AX17" s="427" t="str">
        <f t="shared" si="17"/>
        <v>Arkansas</v>
      </c>
      <c r="AY17" t="str">
        <f t="shared" si="18"/>
        <v>y</v>
      </c>
      <c r="AZ17">
        <v>16</v>
      </c>
      <c r="BA17">
        <f t="shared" si="19"/>
        <v>4</v>
      </c>
      <c r="BB17">
        <f t="shared" si="20"/>
        <v>4</v>
      </c>
      <c r="BC17" s="4">
        <v>2</v>
      </c>
    </row>
    <row r="18" spans="2:55">
      <c r="B18">
        <v>1</v>
      </c>
      <c r="C18">
        <v>1</v>
      </c>
      <c r="D18" s="420" t="s">
        <v>301</v>
      </c>
      <c r="E18" s="420">
        <v>66.512600000000006</v>
      </c>
      <c r="F18" s="420">
        <v>254</v>
      </c>
      <c r="G18" s="420">
        <v>66.009</v>
      </c>
      <c r="H18" s="420">
        <v>252</v>
      </c>
      <c r="I18" s="420">
        <v>106.67</v>
      </c>
      <c r="J18" s="420">
        <v>99</v>
      </c>
      <c r="K18" s="420">
        <v>111.929</v>
      </c>
      <c r="L18" s="420">
        <v>64</v>
      </c>
      <c r="M18" s="420">
        <v>95.138599999999997</v>
      </c>
      <c r="N18" s="420">
        <v>23</v>
      </c>
      <c r="O18" s="420">
        <v>91.674400000000006</v>
      </c>
      <c r="P18" s="420">
        <v>10</v>
      </c>
      <c r="Q18" s="420">
        <v>20.254899999999999</v>
      </c>
      <c r="R18" s="420">
        <v>14</v>
      </c>
      <c r="S18">
        <f t="shared" si="0"/>
        <v>0.30452275208005691</v>
      </c>
      <c r="T18">
        <v>13</v>
      </c>
      <c r="U18">
        <f t="shared" si="1"/>
        <v>833276.57329961669</v>
      </c>
      <c r="V18">
        <v>79</v>
      </c>
      <c r="W18">
        <f t="shared" si="21"/>
        <v>20.734472786686009</v>
      </c>
      <c r="X18">
        <f t="shared" si="2"/>
        <v>14</v>
      </c>
      <c r="Y18">
        <f t="shared" si="3"/>
        <v>13.5</v>
      </c>
      <c r="Z18" s="420">
        <v>0.87729999999999997</v>
      </c>
      <c r="AA18">
        <v>18</v>
      </c>
      <c r="AB18" s="420">
        <v>0.95020000000000004</v>
      </c>
      <c r="AC18" s="420">
        <f t="shared" si="4"/>
        <v>0.91375000000000006</v>
      </c>
      <c r="AD18" s="420">
        <v>13</v>
      </c>
      <c r="AE18">
        <v>0.87150000000000005</v>
      </c>
      <c r="AF18">
        <v>24</v>
      </c>
      <c r="AG18">
        <v>0.90680000000000005</v>
      </c>
      <c r="AH18">
        <v>20</v>
      </c>
      <c r="AI18">
        <f t="shared" si="5"/>
        <v>27.083333333333332</v>
      </c>
      <c r="AJ18" s="420">
        <f>IF(C18=1,(AI18/Z18),REF)</f>
        <v>30.871233709487441</v>
      </c>
      <c r="AK18">
        <f t="shared" si="6"/>
        <v>20</v>
      </c>
      <c r="AL18" s="420">
        <f>IF(B18=1,(AI18/AC18),REF)</f>
        <v>29.639762881896942</v>
      </c>
      <c r="AM18">
        <f t="shared" si="7"/>
        <v>20</v>
      </c>
      <c r="AN18" s="420">
        <f t="shared" si="8"/>
        <v>13</v>
      </c>
      <c r="AO18" s="420" t="str">
        <f t="shared" si="9"/>
        <v>San Diego St.</v>
      </c>
      <c r="AP18" s="420">
        <f t="shared" si="10"/>
        <v>0.73880525336384462</v>
      </c>
      <c r="AQ18" s="420">
        <f t="shared" si="11"/>
        <v>0.74082684088390094</v>
      </c>
      <c r="AR18">
        <f t="shared" si="12"/>
        <v>0.88644031396990586</v>
      </c>
      <c r="AS18" s="420" t="str">
        <f t="shared" si="13"/>
        <v>San Diego St.</v>
      </c>
      <c r="AT18">
        <f t="shared" si="14"/>
        <v>0.88644031396990586</v>
      </c>
      <c r="AU18">
        <f t="shared" si="15"/>
        <v>17</v>
      </c>
      <c r="AV18" s="420">
        <f t="shared" si="16"/>
        <v>14.333333333333334</v>
      </c>
      <c r="AW18">
        <v>18</v>
      </c>
      <c r="AX18" s="420" t="str">
        <f t="shared" si="17"/>
        <v>San Diego St.</v>
      </c>
      <c r="AY18" t="str">
        <f t="shared" si="18"/>
        <v>y</v>
      </c>
      <c r="AZ18">
        <v>17</v>
      </c>
      <c r="BA18">
        <f t="shared" si="19"/>
        <v>5</v>
      </c>
      <c r="BB18">
        <f t="shared" si="20"/>
        <v>5</v>
      </c>
      <c r="BC18" s="4">
        <v>5</v>
      </c>
    </row>
    <row r="19" spans="2:55">
      <c r="B19">
        <v>1</v>
      </c>
      <c r="C19">
        <v>1</v>
      </c>
      <c r="D19" t="s">
        <v>392</v>
      </c>
      <c r="E19">
        <v>69.882599999999996</v>
      </c>
      <c r="F19">
        <v>84</v>
      </c>
      <c r="G19">
        <v>68.853700000000003</v>
      </c>
      <c r="H19">
        <v>104</v>
      </c>
      <c r="I19">
        <v>108.96899999999999</v>
      </c>
      <c r="J19">
        <v>58</v>
      </c>
      <c r="K19">
        <v>117.14400000000001</v>
      </c>
      <c r="L19">
        <v>15</v>
      </c>
      <c r="M19">
        <v>101.511</v>
      </c>
      <c r="N19">
        <v>134</v>
      </c>
      <c r="O19">
        <v>97.999600000000001</v>
      </c>
      <c r="P19">
        <v>52</v>
      </c>
      <c r="Q19">
        <v>19.144500000000001</v>
      </c>
      <c r="R19">
        <v>17</v>
      </c>
      <c r="S19">
        <f t="shared" si="0"/>
        <v>0.27395088333862799</v>
      </c>
      <c r="T19">
        <v>20</v>
      </c>
      <c r="U19">
        <f t="shared" si="1"/>
        <v>958979.12457519374</v>
      </c>
      <c r="V19">
        <v>13</v>
      </c>
      <c r="W19">
        <f t="shared" si="21"/>
        <v>21.957850822710565</v>
      </c>
      <c r="X19">
        <f t="shared" si="2"/>
        <v>37</v>
      </c>
      <c r="Y19">
        <f t="shared" si="3"/>
        <v>28.5</v>
      </c>
      <c r="Z19">
        <v>0.87119999999999997</v>
      </c>
      <c r="AA19">
        <v>20</v>
      </c>
      <c r="AB19">
        <v>0.91369999999999996</v>
      </c>
      <c r="AC19">
        <f t="shared" si="4"/>
        <v>0.89244999999999997</v>
      </c>
      <c r="AD19">
        <v>18</v>
      </c>
      <c r="AE19">
        <v>0.80630000000000002</v>
      </c>
      <c r="AF19">
        <v>51</v>
      </c>
      <c r="AG19">
        <v>0.92310000000000003</v>
      </c>
      <c r="AH19">
        <v>12</v>
      </c>
      <c r="AI19">
        <f t="shared" si="5"/>
        <v>23.75</v>
      </c>
      <c r="AJ19">
        <f>IF(C19=1,(AI19/Z19),REF)</f>
        <v>27.261248852157944</v>
      </c>
      <c r="AK19">
        <f t="shared" si="6"/>
        <v>15</v>
      </c>
      <c r="AL19">
        <f>IF(B19=1,(AI19/AC19),REF)</f>
        <v>26.612135133620932</v>
      </c>
      <c r="AM19">
        <f t="shared" si="7"/>
        <v>15</v>
      </c>
      <c r="AN19">
        <f t="shared" si="8"/>
        <v>15</v>
      </c>
      <c r="AO19" t="str">
        <f t="shared" si="9"/>
        <v>West Virginia</v>
      </c>
      <c r="AP19">
        <f t="shared" si="10"/>
        <v>0.74284898811014444</v>
      </c>
      <c r="AQ19">
        <f t="shared" si="11"/>
        <v>0.73336906806153035</v>
      </c>
      <c r="AR19">
        <f t="shared" si="12"/>
        <v>0.8856216135831082</v>
      </c>
      <c r="AS19" t="str">
        <f t="shared" si="13"/>
        <v>West Virginia</v>
      </c>
      <c r="AT19">
        <f t="shared" si="14"/>
        <v>0.8856216135831082</v>
      </c>
      <c r="AU19">
        <f t="shared" si="15"/>
        <v>18</v>
      </c>
      <c r="AV19">
        <f t="shared" si="16"/>
        <v>17</v>
      </c>
      <c r="AW19">
        <v>20</v>
      </c>
      <c r="AX19" t="str">
        <f t="shared" si="17"/>
        <v>West Virginia</v>
      </c>
      <c r="AY19" t="str">
        <f t="shared" si="18"/>
        <v/>
      </c>
      <c r="AZ19">
        <v>23</v>
      </c>
      <c r="BA19">
        <f t="shared" si="19"/>
        <v>5</v>
      </c>
      <c r="BB19">
        <f t="shared" si="20"/>
        <v>6</v>
      </c>
    </row>
    <row r="20" spans="2:55">
      <c r="B20">
        <v>1</v>
      </c>
      <c r="C20">
        <v>1</v>
      </c>
      <c r="D20" t="s">
        <v>117</v>
      </c>
      <c r="E20">
        <v>65.705500000000001</v>
      </c>
      <c r="F20">
        <v>294</v>
      </c>
      <c r="G20">
        <v>65.257999999999996</v>
      </c>
      <c r="H20">
        <v>288</v>
      </c>
      <c r="I20">
        <v>110.245</v>
      </c>
      <c r="J20">
        <v>38</v>
      </c>
      <c r="K20">
        <v>113.242</v>
      </c>
      <c r="L20">
        <v>42</v>
      </c>
      <c r="M20">
        <v>96.933300000000003</v>
      </c>
      <c r="N20">
        <v>47</v>
      </c>
      <c r="O20">
        <v>94.753100000000003</v>
      </c>
      <c r="P20">
        <v>24</v>
      </c>
      <c r="Q20">
        <v>18.488499999999998</v>
      </c>
      <c r="R20">
        <v>21</v>
      </c>
      <c r="S20">
        <f t="shared" si="0"/>
        <v>0.28139044676625247</v>
      </c>
      <c r="T20">
        <v>17</v>
      </c>
      <c r="U20">
        <f t="shared" si="1"/>
        <v>842590.9426829021</v>
      </c>
      <c r="V20">
        <v>69</v>
      </c>
      <c r="W20">
        <f t="shared" si="21"/>
        <v>22.128285165565632</v>
      </c>
      <c r="X20">
        <f t="shared" si="2"/>
        <v>42</v>
      </c>
      <c r="Y20">
        <f t="shared" si="3"/>
        <v>29.5</v>
      </c>
      <c r="Z20">
        <v>0.87270000000000003</v>
      </c>
      <c r="AA20">
        <v>19</v>
      </c>
      <c r="AB20">
        <v>0.91149999999999998</v>
      </c>
      <c r="AC20">
        <f t="shared" si="4"/>
        <v>0.8921</v>
      </c>
      <c r="AD20">
        <v>19</v>
      </c>
      <c r="AE20">
        <v>0.93889999999999996</v>
      </c>
      <c r="AF20">
        <v>6</v>
      </c>
      <c r="AG20">
        <v>0.91579999999999995</v>
      </c>
      <c r="AH20">
        <v>14</v>
      </c>
      <c r="AI20">
        <f t="shared" si="5"/>
        <v>25.75</v>
      </c>
      <c r="AJ20">
        <f>IF(C20=1,(AI20/Z20),REF)</f>
        <v>29.506130399908329</v>
      </c>
      <c r="AK20">
        <f t="shared" si="6"/>
        <v>18</v>
      </c>
      <c r="AL20">
        <f>IF(B20=1,(AI20/AC20),REF)</f>
        <v>28.864477076560924</v>
      </c>
      <c r="AM20">
        <f t="shared" si="7"/>
        <v>19</v>
      </c>
      <c r="AN20">
        <f t="shared" si="8"/>
        <v>18</v>
      </c>
      <c r="AO20" t="str">
        <f t="shared" si="9"/>
        <v>Duke</v>
      </c>
      <c r="AP20">
        <f t="shared" si="10"/>
        <v>0.73826281497109347</v>
      </c>
      <c r="AQ20">
        <f t="shared" si="11"/>
        <v>0.72567429077519374</v>
      </c>
      <c r="AR20">
        <f t="shared" si="12"/>
        <v>0.88266716095445352</v>
      </c>
      <c r="AS20" t="str">
        <f t="shared" si="13"/>
        <v>Duke</v>
      </c>
      <c r="AT20">
        <f t="shared" si="14"/>
        <v>0.88266716095445352</v>
      </c>
      <c r="AU20">
        <f t="shared" si="15"/>
        <v>19</v>
      </c>
      <c r="AV20">
        <f t="shared" si="16"/>
        <v>18.666666666666668</v>
      </c>
      <c r="AW20">
        <v>17</v>
      </c>
      <c r="AX20" t="str">
        <f t="shared" si="17"/>
        <v>Duke</v>
      </c>
      <c r="AY20" t="str">
        <f t="shared" si="18"/>
        <v/>
      </c>
      <c r="AZ20">
        <v>24</v>
      </c>
      <c r="BA20">
        <f t="shared" si="19"/>
        <v>5</v>
      </c>
      <c r="BB20">
        <f t="shared" si="20"/>
        <v>6</v>
      </c>
    </row>
    <row r="21" spans="2:55">
      <c r="B21">
        <v>1</v>
      </c>
      <c r="C21">
        <v>1</v>
      </c>
      <c r="D21" t="s">
        <v>296</v>
      </c>
      <c r="E21">
        <v>63.573599999999999</v>
      </c>
      <c r="F21">
        <v>346</v>
      </c>
      <c r="G21">
        <v>61.745399999999997</v>
      </c>
      <c r="H21">
        <v>359</v>
      </c>
      <c r="I21">
        <v>110.407</v>
      </c>
      <c r="J21">
        <v>37</v>
      </c>
      <c r="K21">
        <v>113.47</v>
      </c>
      <c r="L21">
        <v>40</v>
      </c>
      <c r="M21">
        <v>93.398300000000006</v>
      </c>
      <c r="N21">
        <v>10</v>
      </c>
      <c r="O21">
        <v>91.573599999999999</v>
      </c>
      <c r="P21">
        <v>9</v>
      </c>
      <c r="Q21">
        <v>21.896000000000001</v>
      </c>
      <c r="R21">
        <v>11</v>
      </c>
      <c r="S21">
        <f t="shared" si="0"/>
        <v>0.34442598814602288</v>
      </c>
      <c r="T21">
        <v>8</v>
      </c>
      <c r="U21">
        <f t="shared" si="1"/>
        <v>818538.12960023992</v>
      </c>
      <c r="V21">
        <v>95</v>
      </c>
      <c r="W21">
        <f t="shared" si="21"/>
        <v>21.654873716091942</v>
      </c>
      <c r="X21">
        <f t="shared" si="2"/>
        <v>32</v>
      </c>
      <c r="Y21">
        <f t="shared" si="3"/>
        <v>20</v>
      </c>
      <c r="Z21">
        <v>0.88260000000000005</v>
      </c>
      <c r="AA21">
        <v>16</v>
      </c>
      <c r="AB21">
        <v>0.95830000000000004</v>
      </c>
      <c r="AC21">
        <f t="shared" si="4"/>
        <v>0.92044999999999999</v>
      </c>
      <c r="AD21">
        <v>10</v>
      </c>
      <c r="AE21">
        <v>0.79400000000000004</v>
      </c>
      <c r="AF21">
        <v>59</v>
      </c>
      <c r="AG21">
        <v>0.93520000000000003</v>
      </c>
      <c r="AH21">
        <v>9</v>
      </c>
      <c r="AI21">
        <f t="shared" si="5"/>
        <v>33.5</v>
      </c>
      <c r="AJ21">
        <f>IF(C21=1,(AI21/Z21),REF)</f>
        <v>37.956038975753451</v>
      </c>
      <c r="AK21">
        <f t="shared" si="6"/>
        <v>23</v>
      </c>
      <c r="AL21">
        <f>IF(B21=1,(AI21/AC21),REF)</f>
        <v>36.395241457982507</v>
      </c>
      <c r="AM21">
        <f t="shared" si="7"/>
        <v>23</v>
      </c>
      <c r="AN21">
        <f t="shared" si="8"/>
        <v>10</v>
      </c>
      <c r="AO21" t="str">
        <f t="shared" si="9"/>
        <v>Saint Mary's</v>
      </c>
      <c r="AP21">
        <f t="shared" si="10"/>
        <v>0.72806990345274714</v>
      </c>
      <c r="AQ21">
        <f t="shared" si="11"/>
        <v>0.72734973671520586</v>
      </c>
      <c r="AR21">
        <f t="shared" si="12"/>
        <v>0.88060935382458316</v>
      </c>
      <c r="AS21" t="str">
        <f t="shared" si="13"/>
        <v>Saint Mary's</v>
      </c>
      <c r="AT21">
        <f t="shared" si="14"/>
        <v>0.88060935382458316</v>
      </c>
      <c r="AU21">
        <f t="shared" si="15"/>
        <v>20</v>
      </c>
      <c r="AV21">
        <f t="shared" si="16"/>
        <v>13.333333333333334</v>
      </c>
      <c r="AW21">
        <v>13</v>
      </c>
      <c r="AX21" t="str">
        <f t="shared" si="17"/>
        <v>Saint Mary's</v>
      </c>
      <c r="AY21" t="str">
        <f t="shared" si="18"/>
        <v>y</v>
      </c>
      <c r="AZ21">
        <v>18</v>
      </c>
      <c r="BA21">
        <f t="shared" si="19"/>
        <v>5</v>
      </c>
      <c r="BB21">
        <f t="shared" si="20"/>
        <v>5</v>
      </c>
    </row>
    <row r="22" spans="2:55">
      <c r="B22">
        <v>1</v>
      </c>
      <c r="C22">
        <v>1</v>
      </c>
      <c r="D22" t="s">
        <v>374</v>
      </c>
      <c r="E22">
        <v>69.072100000000006</v>
      </c>
      <c r="F22">
        <v>123</v>
      </c>
      <c r="G22">
        <v>68.780100000000004</v>
      </c>
      <c r="H22">
        <v>108</v>
      </c>
      <c r="I22">
        <v>111.983</v>
      </c>
      <c r="J22">
        <v>20</v>
      </c>
      <c r="K22">
        <v>117.762</v>
      </c>
      <c r="L22">
        <v>13</v>
      </c>
      <c r="M22">
        <v>100.749</v>
      </c>
      <c r="N22">
        <v>113</v>
      </c>
      <c r="O22">
        <v>98.880700000000004</v>
      </c>
      <c r="P22">
        <v>64</v>
      </c>
      <c r="Q22">
        <v>18.881399999999999</v>
      </c>
      <c r="R22">
        <v>18</v>
      </c>
      <c r="S22">
        <f t="shared" si="0"/>
        <v>0.27335639136496492</v>
      </c>
      <c r="T22">
        <v>21</v>
      </c>
      <c r="U22">
        <f t="shared" si="1"/>
        <v>957884.19120723254</v>
      </c>
      <c r="V22">
        <v>14</v>
      </c>
      <c r="W22">
        <f t="shared" si="21"/>
        <v>22.535945904762354</v>
      </c>
      <c r="X22">
        <f t="shared" si="2"/>
        <v>51</v>
      </c>
      <c r="Y22">
        <f t="shared" si="3"/>
        <v>36</v>
      </c>
      <c r="Z22">
        <v>0.86050000000000004</v>
      </c>
      <c r="AA22">
        <v>24</v>
      </c>
      <c r="AB22">
        <v>0.87770000000000004</v>
      </c>
      <c r="AC22">
        <f t="shared" si="4"/>
        <v>0.86909999999999998</v>
      </c>
      <c r="AD22">
        <v>27</v>
      </c>
      <c r="AE22">
        <v>0.91500000000000004</v>
      </c>
      <c r="AF22">
        <v>10</v>
      </c>
      <c r="AG22">
        <v>0.87439999999999996</v>
      </c>
      <c r="AH22">
        <v>34</v>
      </c>
      <c r="AI22">
        <f t="shared" si="5"/>
        <v>23.666666666666668</v>
      </c>
      <c r="AJ22">
        <f>IF(C22=1,(AI22/Z22),REF)</f>
        <v>27.503389502227389</v>
      </c>
      <c r="AK22">
        <f t="shared" si="6"/>
        <v>16</v>
      </c>
      <c r="AL22">
        <f>IF(B22=1,(AI22/AC22),REF)</f>
        <v>27.231235377593681</v>
      </c>
      <c r="AM22">
        <f t="shared" si="7"/>
        <v>16</v>
      </c>
      <c r="AN22">
        <f t="shared" si="8"/>
        <v>16</v>
      </c>
      <c r="AO22" t="str">
        <f t="shared" si="9"/>
        <v>Utah St.</v>
      </c>
      <c r="AP22">
        <f t="shared" si="10"/>
        <v>0.73307683611206897</v>
      </c>
      <c r="AQ22">
        <f t="shared" si="11"/>
        <v>0.71213116373035512</v>
      </c>
      <c r="AR22">
        <f t="shared" si="12"/>
        <v>0.87813268936091404</v>
      </c>
      <c r="AS22" t="str">
        <f t="shared" si="13"/>
        <v>Utah St.</v>
      </c>
      <c r="AT22">
        <f t="shared" si="14"/>
        <v>0.87813268936091404</v>
      </c>
      <c r="AU22">
        <f t="shared" si="15"/>
        <v>21</v>
      </c>
      <c r="AV22">
        <f t="shared" si="16"/>
        <v>21.333333333333332</v>
      </c>
      <c r="AW22">
        <v>22</v>
      </c>
      <c r="AX22" t="str">
        <f t="shared" si="17"/>
        <v>Utah St.</v>
      </c>
      <c r="AY22" t="str">
        <f t="shared" si="18"/>
        <v/>
      </c>
      <c r="AZ22">
        <v>25</v>
      </c>
      <c r="BA22">
        <f t="shared" si="19"/>
        <v>6</v>
      </c>
      <c r="BB22">
        <f t="shared" si="20"/>
        <v>7</v>
      </c>
    </row>
    <row r="23" spans="2:55">
      <c r="B23">
        <v>1</v>
      </c>
      <c r="C23">
        <v>1</v>
      </c>
      <c r="D23" s="419" t="s">
        <v>132</v>
      </c>
      <c r="E23" s="419">
        <v>68.723200000000006</v>
      </c>
      <c r="F23" s="419">
        <v>140</v>
      </c>
      <c r="G23" s="419">
        <v>68.435599999999994</v>
      </c>
      <c r="H23" s="419">
        <v>126</v>
      </c>
      <c r="I23" s="419">
        <v>112.947</v>
      </c>
      <c r="J23" s="419">
        <v>15</v>
      </c>
      <c r="K23" s="419">
        <v>114.27500000000001</v>
      </c>
      <c r="L23" s="419">
        <v>32</v>
      </c>
      <c r="M23" s="419">
        <v>94.37</v>
      </c>
      <c r="N23" s="419">
        <v>15</v>
      </c>
      <c r="O23" s="419">
        <v>96.045500000000004</v>
      </c>
      <c r="P23" s="419">
        <v>36</v>
      </c>
      <c r="Q23" s="419">
        <v>18.229800000000001</v>
      </c>
      <c r="R23" s="419">
        <v>26</v>
      </c>
      <c r="S23">
        <f t="shared" si="0"/>
        <v>0.2652597667163345</v>
      </c>
      <c r="T23">
        <v>25</v>
      </c>
      <c r="U23">
        <f t="shared" si="1"/>
        <v>897440.84903200017</v>
      </c>
      <c r="V23">
        <v>31</v>
      </c>
      <c r="W23">
        <f t="shared" si="21"/>
        <v>21.620207670877573</v>
      </c>
      <c r="X23">
        <f t="shared" si="2"/>
        <v>31</v>
      </c>
      <c r="Y23">
        <f t="shared" si="3"/>
        <v>28</v>
      </c>
      <c r="Z23" s="419">
        <v>0.85570000000000002</v>
      </c>
      <c r="AA23">
        <v>26</v>
      </c>
      <c r="AB23" s="419">
        <v>0.89200000000000002</v>
      </c>
      <c r="AC23" s="419">
        <f t="shared" si="4"/>
        <v>0.87385000000000002</v>
      </c>
      <c r="AD23" s="419">
        <v>24</v>
      </c>
      <c r="AE23">
        <v>0.9073</v>
      </c>
      <c r="AF23">
        <v>13</v>
      </c>
      <c r="AG23">
        <v>0.86170000000000002</v>
      </c>
      <c r="AH23">
        <v>40</v>
      </c>
      <c r="AI23">
        <f t="shared" si="5"/>
        <v>26.833333333333332</v>
      </c>
      <c r="AJ23" s="419">
        <f>IF(C23=1,(AI23/Z23),REF)</f>
        <v>31.358342098087334</v>
      </c>
      <c r="AK23">
        <f t="shared" si="6"/>
        <v>21</v>
      </c>
      <c r="AL23" s="419">
        <f>IF(B23=1,(AI23/AC23),REF)</f>
        <v>30.707024470256144</v>
      </c>
      <c r="AM23">
        <f t="shared" si="7"/>
        <v>21</v>
      </c>
      <c r="AN23" s="419">
        <f t="shared" si="8"/>
        <v>21</v>
      </c>
      <c r="AO23" s="419" t="str">
        <f t="shared" si="9"/>
        <v>Florida Atlantic</v>
      </c>
      <c r="AP23" s="419">
        <f t="shared" si="10"/>
        <v>0.71948785382060809</v>
      </c>
      <c r="AQ23" s="419">
        <f t="shared" si="11"/>
        <v>0.70535188811152438</v>
      </c>
      <c r="AR23">
        <f t="shared" si="12"/>
        <v>0.87316116120727727</v>
      </c>
      <c r="AS23" s="419" t="str">
        <f t="shared" si="13"/>
        <v>Florida Atlantic</v>
      </c>
      <c r="AT23">
        <f t="shared" si="14"/>
        <v>0.87316116120727727</v>
      </c>
      <c r="AU23">
        <f t="shared" si="15"/>
        <v>22</v>
      </c>
      <c r="AV23" s="419">
        <f t="shared" si="16"/>
        <v>22.333333333333332</v>
      </c>
      <c r="AW23">
        <v>21</v>
      </c>
      <c r="AX23" s="419" t="str">
        <f t="shared" si="17"/>
        <v>Florida Atlantic</v>
      </c>
      <c r="AY23" t="str">
        <f t="shared" si="18"/>
        <v/>
      </c>
      <c r="AZ23">
        <v>26</v>
      </c>
      <c r="BA23">
        <f t="shared" si="19"/>
        <v>6</v>
      </c>
      <c r="BB23">
        <f t="shared" si="20"/>
        <v>7</v>
      </c>
      <c r="BC23" s="4">
        <v>4</v>
      </c>
    </row>
    <row r="24" spans="2:55">
      <c r="B24">
        <v>1</v>
      </c>
      <c r="C24">
        <v>1</v>
      </c>
      <c r="D24" t="s">
        <v>342</v>
      </c>
      <c r="E24">
        <v>67.354399999999998</v>
      </c>
      <c r="F24">
        <v>212</v>
      </c>
      <c r="G24">
        <v>66.161299999999997</v>
      </c>
      <c r="H24">
        <v>237</v>
      </c>
      <c r="I24">
        <v>108.864</v>
      </c>
      <c r="J24">
        <v>62</v>
      </c>
      <c r="K24">
        <v>114.483</v>
      </c>
      <c r="L24">
        <v>30</v>
      </c>
      <c r="M24">
        <v>98.085700000000003</v>
      </c>
      <c r="N24">
        <v>66</v>
      </c>
      <c r="O24">
        <v>96.199700000000007</v>
      </c>
      <c r="P24">
        <v>37</v>
      </c>
      <c r="Q24">
        <v>18.2834</v>
      </c>
      <c r="R24">
        <v>25</v>
      </c>
      <c r="S24">
        <f t="shared" si="0"/>
        <v>0.27144922974594082</v>
      </c>
      <c r="T24">
        <v>22</v>
      </c>
      <c r="U24">
        <f t="shared" si="1"/>
        <v>882770.83138622169</v>
      </c>
      <c r="V24">
        <v>40</v>
      </c>
      <c r="W24">
        <f t="shared" si="21"/>
        <v>22.116274750986062</v>
      </c>
      <c r="X24">
        <f t="shared" si="2"/>
        <v>41</v>
      </c>
      <c r="Y24">
        <f t="shared" si="3"/>
        <v>31.5</v>
      </c>
      <c r="Z24">
        <v>0.87090000000000001</v>
      </c>
      <c r="AA24">
        <v>21</v>
      </c>
      <c r="AB24">
        <v>0.9012</v>
      </c>
      <c r="AC24">
        <f t="shared" si="4"/>
        <v>0.88605</v>
      </c>
      <c r="AD24">
        <v>21</v>
      </c>
      <c r="AE24">
        <v>0.89690000000000003</v>
      </c>
      <c r="AF24">
        <v>17</v>
      </c>
      <c r="AG24">
        <v>0.70850000000000002</v>
      </c>
      <c r="AH24">
        <v>81</v>
      </c>
      <c r="AI24">
        <f t="shared" si="5"/>
        <v>35.416666666666664</v>
      </c>
      <c r="AJ24">
        <f>IF(C24=1,(AI24/Z24),REF)</f>
        <v>40.666743215830365</v>
      </c>
      <c r="AK24">
        <f t="shared" si="6"/>
        <v>24</v>
      </c>
      <c r="AL24">
        <f>IF(B24=1,(AI24/AC24),REF)</f>
        <v>39.971408686492481</v>
      </c>
      <c r="AM24">
        <f t="shared" si="7"/>
        <v>25</v>
      </c>
      <c r="AN24">
        <f t="shared" si="8"/>
        <v>21</v>
      </c>
      <c r="AO24" t="str">
        <f t="shared" si="9"/>
        <v>Texas A&amp;M</v>
      </c>
      <c r="AP24">
        <f t="shared" si="10"/>
        <v>0.71347965770246813</v>
      </c>
      <c r="AQ24">
        <f t="shared" si="11"/>
        <v>0.69201133422609518</v>
      </c>
      <c r="AR24">
        <f t="shared" si="12"/>
        <v>0.86839882733811524</v>
      </c>
      <c r="AS24" t="str">
        <f t="shared" si="13"/>
        <v>Texas A&amp;M</v>
      </c>
      <c r="AT24">
        <f t="shared" si="14"/>
        <v>0.86839882733811524</v>
      </c>
      <c r="AU24">
        <f t="shared" si="15"/>
        <v>23</v>
      </c>
      <c r="AV24">
        <f t="shared" si="16"/>
        <v>21.666666666666668</v>
      </c>
      <c r="AW24">
        <v>23</v>
      </c>
      <c r="AX24" t="str">
        <f t="shared" si="17"/>
        <v>Texas A&amp;M</v>
      </c>
      <c r="AY24" t="str">
        <f t="shared" si="18"/>
        <v/>
      </c>
      <c r="AZ24">
        <v>27</v>
      </c>
      <c r="BA24">
        <f t="shared" si="19"/>
        <v>6</v>
      </c>
      <c r="BB24">
        <f t="shared" si="20"/>
        <v>7</v>
      </c>
    </row>
    <row r="25" spans="2:55">
      <c r="B25">
        <v>1</v>
      </c>
      <c r="C25">
        <v>1</v>
      </c>
      <c r="D25" t="s">
        <v>60</v>
      </c>
      <c r="E25">
        <v>68.692499999999995</v>
      </c>
      <c r="F25">
        <v>145</v>
      </c>
      <c r="G25">
        <v>67.611199999999997</v>
      </c>
      <c r="H25">
        <v>165</v>
      </c>
      <c r="I25">
        <v>105.387</v>
      </c>
      <c r="J25">
        <v>131</v>
      </c>
      <c r="K25">
        <v>112.68899999999999</v>
      </c>
      <c r="L25">
        <v>48</v>
      </c>
      <c r="M25">
        <v>97.256299999999996</v>
      </c>
      <c r="N25">
        <v>53</v>
      </c>
      <c r="O25">
        <v>95.240799999999993</v>
      </c>
      <c r="P25">
        <v>29</v>
      </c>
      <c r="Q25">
        <v>17.448399999999999</v>
      </c>
      <c r="R25">
        <v>29</v>
      </c>
      <c r="S25">
        <f t="shared" si="0"/>
        <v>0.25400444007715545</v>
      </c>
      <c r="T25">
        <v>32</v>
      </c>
      <c r="U25">
        <f t="shared" si="1"/>
        <v>872313.05545229232</v>
      </c>
      <c r="V25">
        <v>49</v>
      </c>
      <c r="W25">
        <f t="shared" si="21"/>
        <v>21.340644593566402</v>
      </c>
      <c r="X25">
        <f t="shared" si="2"/>
        <v>26</v>
      </c>
      <c r="Y25">
        <f t="shared" si="3"/>
        <v>29</v>
      </c>
      <c r="Z25">
        <v>0.86160000000000003</v>
      </c>
      <c r="AA25">
        <v>23</v>
      </c>
      <c r="AB25">
        <v>0.89890000000000003</v>
      </c>
      <c r="AC25">
        <f t="shared" si="4"/>
        <v>0.88024999999999998</v>
      </c>
      <c r="AD25">
        <v>23</v>
      </c>
      <c r="AE25">
        <v>0.80379999999999996</v>
      </c>
      <c r="AF25">
        <v>55</v>
      </c>
      <c r="AG25">
        <v>0.88270000000000004</v>
      </c>
      <c r="AH25">
        <v>27</v>
      </c>
      <c r="AI25">
        <f t="shared" si="5"/>
        <v>35.833333333333336</v>
      </c>
      <c r="AJ25">
        <f>IF(C25=1,(AI25/Z25),REF)</f>
        <v>41.589291241101826</v>
      </c>
      <c r="AK25">
        <f t="shared" si="6"/>
        <v>26</v>
      </c>
      <c r="AL25">
        <f>IF(B25=1,(AI25/AC25),REF)</f>
        <v>40.708132159424409</v>
      </c>
      <c r="AM25">
        <f t="shared" si="7"/>
        <v>26</v>
      </c>
      <c r="AN25">
        <f t="shared" si="8"/>
        <v>23</v>
      </c>
      <c r="AO25" t="str">
        <f t="shared" si="9"/>
        <v>Auburn</v>
      </c>
      <c r="AP25">
        <f t="shared" si="10"/>
        <v>0.70427907060141792</v>
      </c>
      <c r="AQ25">
        <f t="shared" si="11"/>
        <v>0.68591380902956123</v>
      </c>
      <c r="AR25">
        <f t="shared" si="12"/>
        <v>0.86460556325271065</v>
      </c>
      <c r="AS25" t="str">
        <f t="shared" si="13"/>
        <v>Auburn</v>
      </c>
      <c r="AT25">
        <f t="shared" si="14"/>
        <v>0.86460556325271065</v>
      </c>
      <c r="AU25">
        <f t="shared" si="15"/>
        <v>24</v>
      </c>
      <c r="AV25">
        <f t="shared" si="16"/>
        <v>23.333333333333332</v>
      </c>
      <c r="AW25">
        <v>24</v>
      </c>
      <c r="AX25" t="str">
        <f t="shared" si="17"/>
        <v>Auburn</v>
      </c>
      <c r="AY25" t="str">
        <f t="shared" si="18"/>
        <v/>
      </c>
      <c r="AZ25">
        <v>28</v>
      </c>
      <c r="BA25">
        <f t="shared" si="19"/>
        <v>6</v>
      </c>
      <c r="BB25">
        <f t="shared" si="20"/>
        <v>7</v>
      </c>
    </row>
    <row r="26" spans="2:55">
      <c r="B26">
        <v>1</v>
      </c>
      <c r="C26">
        <v>1</v>
      </c>
      <c r="D26" t="s">
        <v>180</v>
      </c>
      <c r="E26">
        <v>66.838800000000006</v>
      </c>
      <c r="F26">
        <v>236</v>
      </c>
      <c r="G26">
        <v>66.011799999999994</v>
      </c>
      <c r="H26">
        <v>251</v>
      </c>
      <c r="I26">
        <v>111.767</v>
      </c>
      <c r="J26">
        <v>24</v>
      </c>
      <c r="K26">
        <v>117.41</v>
      </c>
      <c r="L26">
        <v>14</v>
      </c>
      <c r="M26">
        <v>101.19199999999999</v>
      </c>
      <c r="N26">
        <v>125</v>
      </c>
      <c r="O26">
        <v>99.611500000000007</v>
      </c>
      <c r="P26">
        <v>71</v>
      </c>
      <c r="Q26">
        <v>17.7987</v>
      </c>
      <c r="R26">
        <v>28</v>
      </c>
      <c r="S26">
        <f t="shared" si="0"/>
        <v>0.26628993937652962</v>
      </c>
      <c r="T26">
        <v>23</v>
      </c>
      <c r="U26">
        <f t="shared" si="1"/>
        <v>921380.08327428007</v>
      </c>
      <c r="V26">
        <v>19</v>
      </c>
      <c r="W26">
        <f t="shared" si="21"/>
        <v>23.564950066195369</v>
      </c>
      <c r="X26">
        <f t="shared" si="2"/>
        <v>88</v>
      </c>
      <c r="Y26">
        <f t="shared" si="3"/>
        <v>55.5</v>
      </c>
      <c r="Z26">
        <v>0.83840000000000003</v>
      </c>
      <c r="AA26">
        <v>33</v>
      </c>
      <c r="AB26">
        <v>0.87890000000000001</v>
      </c>
      <c r="AC26">
        <f t="shared" si="4"/>
        <v>0.85865000000000002</v>
      </c>
      <c r="AD26">
        <v>31</v>
      </c>
      <c r="AE26">
        <v>0.86109999999999998</v>
      </c>
      <c r="AF26">
        <v>28</v>
      </c>
      <c r="AG26">
        <v>0.88949999999999996</v>
      </c>
      <c r="AH26">
        <v>25</v>
      </c>
      <c r="AI26">
        <f t="shared" si="5"/>
        <v>30.25</v>
      </c>
      <c r="AJ26">
        <f>IF(C26=1,(AI26/Z26),REF)</f>
        <v>36.080629770992367</v>
      </c>
      <c r="AK26">
        <f t="shared" si="6"/>
        <v>22</v>
      </c>
      <c r="AL26">
        <f>IF(B26=1,(AI26/AC26),REF)</f>
        <v>35.229721073778606</v>
      </c>
      <c r="AM26">
        <f t="shared" si="7"/>
        <v>22</v>
      </c>
      <c r="AN26">
        <f t="shared" si="8"/>
        <v>22</v>
      </c>
      <c r="AO26" t="str">
        <f t="shared" si="9"/>
        <v>Kentucky</v>
      </c>
      <c r="AP26">
        <f t="shared" si="10"/>
        <v>0.69512211047244976</v>
      </c>
      <c r="AQ26">
        <f t="shared" si="11"/>
        <v>0.68128085249293724</v>
      </c>
      <c r="AR26">
        <f t="shared" si="12"/>
        <v>0.86116474346957195</v>
      </c>
      <c r="AS26" t="str">
        <f t="shared" si="13"/>
        <v>Kentucky</v>
      </c>
      <c r="AT26">
        <f t="shared" si="14"/>
        <v>0.86116474346957195</v>
      </c>
      <c r="AU26">
        <f t="shared" si="15"/>
        <v>25</v>
      </c>
      <c r="AV26">
        <f t="shared" si="16"/>
        <v>26</v>
      </c>
      <c r="AW26">
        <v>25</v>
      </c>
      <c r="AX26" t="str">
        <f t="shared" si="17"/>
        <v>Kentucky</v>
      </c>
      <c r="AY26" t="str">
        <f t="shared" si="18"/>
        <v/>
      </c>
      <c r="AZ26">
        <v>29</v>
      </c>
      <c r="BA26">
        <f t="shared" si="19"/>
        <v>7</v>
      </c>
      <c r="BB26">
        <f t="shared" si="20"/>
        <v>8</v>
      </c>
    </row>
    <row r="27" spans="2:55">
      <c r="B27">
        <v>1</v>
      </c>
      <c r="C27">
        <v>1</v>
      </c>
      <c r="D27" s="419" t="s">
        <v>212</v>
      </c>
      <c r="E27" s="419">
        <v>68.979900000000001</v>
      </c>
      <c r="F27" s="419">
        <v>128</v>
      </c>
      <c r="G27" s="419">
        <v>68.852699999999999</v>
      </c>
      <c r="H27" s="419">
        <v>105</v>
      </c>
      <c r="I27" s="419">
        <v>114.539</v>
      </c>
      <c r="J27" s="419">
        <v>8</v>
      </c>
      <c r="K27" s="419">
        <v>118.233</v>
      </c>
      <c r="L27" s="419">
        <v>12</v>
      </c>
      <c r="M27" s="419">
        <v>104.044</v>
      </c>
      <c r="N27" s="419">
        <v>201</v>
      </c>
      <c r="O27" s="419">
        <v>103.319</v>
      </c>
      <c r="P27" s="419">
        <v>132</v>
      </c>
      <c r="Q27" s="419">
        <v>14.9148</v>
      </c>
      <c r="R27" s="419">
        <v>40</v>
      </c>
      <c r="S27">
        <f t="shared" si="0"/>
        <v>0.21620790984040281</v>
      </c>
      <c r="T27">
        <v>47</v>
      </c>
      <c r="U27">
        <f t="shared" si="1"/>
        <v>964272.93919099122</v>
      </c>
      <c r="V27">
        <v>12</v>
      </c>
      <c r="W27">
        <f t="shared" si="21"/>
        <v>24.208381239350643</v>
      </c>
      <c r="X27">
        <f t="shared" si="2"/>
        <v>118</v>
      </c>
      <c r="Y27">
        <f t="shared" si="3"/>
        <v>82.5</v>
      </c>
      <c r="Z27" s="419">
        <v>0.88639999999999997</v>
      </c>
      <c r="AA27">
        <v>15</v>
      </c>
      <c r="AB27" s="419">
        <v>0.7923</v>
      </c>
      <c r="AC27" s="419">
        <f t="shared" si="4"/>
        <v>0.83935000000000004</v>
      </c>
      <c r="AD27" s="419">
        <v>41</v>
      </c>
      <c r="AE27">
        <v>0.90359999999999996</v>
      </c>
      <c r="AF27">
        <v>14</v>
      </c>
      <c r="AG27">
        <v>0.74209999999999998</v>
      </c>
      <c r="AH27">
        <v>74</v>
      </c>
      <c r="AI27">
        <f t="shared" si="5"/>
        <v>45.083333333333336</v>
      </c>
      <c r="AJ27" s="419">
        <f>IF(C27=1,(AI27/Z27),REF)</f>
        <v>50.861161251504214</v>
      </c>
      <c r="AK27">
        <f t="shared" si="6"/>
        <v>30</v>
      </c>
      <c r="AL27" s="419">
        <f>IF(B27=1,(AI27/AC27),REF)</f>
        <v>53.712197930938622</v>
      </c>
      <c r="AM27">
        <f t="shared" si="7"/>
        <v>36</v>
      </c>
      <c r="AN27" s="419">
        <f t="shared" si="8"/>
        <v>30</v>
      </c>
      <c r="AO27" s="419" t="str">
        <f t="shared" si="9"/>
        <v>Miami FL</v>
      </c>
      <c r="AP27" s="419">
        <f t="shared" si="10"/>
        <v>0.7101144731754645</v>
      </c>
      <c r="AQ27" s="419">
        <f t="shared" si="11"/>
        <v>0.63176802080249606</v>
      </c>
      <c r="AR27">
        <f t="shared" si="12"/>
        <v>0.85245958166313307</v>
      </c>
      <c r="AS27" s="419" t="str">
        <f t="shared" si="13"/>
        <v>Miami FL</v>
      </c>
      <c r="AT27">
        <f t="shared" si="14"/>
        <v>0.85245958166313307</v>
      </c>
      <c r="AU27">
        <f t="shared" si="15"/>
        <v>26</v>
      </c>
      <c r="AV27" s="419">
        <f t="shared" si="16"/>
        <v>32.333333333333336</v>
      </c>
      <c r="AW27">
        <v>34</v>
      </c>
      <c r="AX27" s="419" t="str">
        <f t="shared" si="17"/>
        <v>Miami FL</v>
      </c>
      <c r="AY27" t="str">
        <f t="shared" si="18"/>
        <v>y</v>
      </c>
      <c r="AZ27">
        <v>19</v>
      </c>
      <c r="BA27">
        <f t="shared" si="19"/>
        <v>7</v>
      </c>
      <c r="BB27">
        <f t="shared" si="20"/>
        <v>5</v>
      </c>
      <c r="BC27" s="4">
        <v>4</v>
      </c>
    </row>
    <row r="28" spans="2:55">
      <c r="B28">
        <v>1</v>
      </c>
      <c r="C28">
        <v>1</v>
      </c>
      <c r="D28" t="s">
        <v>166</v>
      </c>
      <c r="E28">
        <v>68.470699999999994</v>
      </c>
      <c r="F28">
        <v>158</v>
      </c>
      <c r="G28">
        <v>68.126599999999996</v>
      </c>
      <c r="H28">
        <v>142</v>
      </c>
      <c r="I28">
        <v>108.931</v>
      </c>
      <c r="J28">
        <v>60</v>
      </c>
      <c r="K28">
        <v>114.651</v>
      </c>
      <c r="L28">
        <v>27</v>
      </c>
      <c r="M28">
        <v>99.662099999999995</v>
      </c>
      <c r="N28">
        <v>91</v>
      </c>
      <c r="O28">
        <v>97.292100000000005</v>
      </c>
      <c r="P28">
        <v>43</v>
      </c>
      <c r="Q28">
        <v>17.358599999999999</v>
      </c>
      <c r="R28">
        <v>30</v>
      </c>
      <c r="S28">
        <f t="shared" si="0"/>
        <v>0.25352303978197965</v>
      </c>
      <c r="T28">
        <v>33</v>
      </c>
      <c r="U28">
        <f t="shared" si="1"/>
        <v>900037.2042107305</v>
      </c>
      <c r="V28">
        <v>27</v>
      </c>
      <c r="W28">
        <f t="shared" si="21"/>
        <v>22.152327132643485</v>
      </c>
      <c r="X28">
        <f t="shared" si="2"/>
        <v>43</v>
      </c>
      <c r="Y28">
        <f t="shared" si="3"/>
        <v>38</v>
      </c>
      <c r="Z28">
        <v>0.81340000000000001</v>
      </c>
      <c r="AA28">
        <v>42</v>
      </c>
      <c r="AB28">
        <v>0.90349999999999997</v>
      </c>
      <c r="AC28">
        <f t="shared" si="4"/>
        <v>0.85844999999999994</v>
      </c>
      <c r="AD28">
        <v>32</v>
      </c>
      <c r="AE28">
        <v>0.83160000000000001</v>
      </c>
      <c r="AF28">
        <v>38</v>
      </c>
      <c r="AG28">
        <v>0.87490000000000001</v>
      </c>
      <c r="AH28">
        <v>32</v>
      </c>
      <c r="AI28">
        <f t="shared" si="5"/>
        <v>33.333333333333336</v>
      </c>
      <c r="AJ28">
        <f>IF(C28=1,(AI28/Z28),REF)</f>
        <v>40.980247520695031</v>
      </c>
      <c r="AK28">
        <f t="shared" si="6"/>
        <v>25</v>
      </c>
      <c r="AL28">
        <f>IF(B28=1,(AI28/AC28),REF)</f>
        <v>38.829673636593093</v>
      </c>
      <c r="AM28">
        <f t="shared" si="7"/>
        <v>24</v>
      </c>
      <c r="AN28">
        <f t="shared" si="8"/>
        <v>24</v>
      </c>
      <c r="AO28" t="str">
        <f t="shared" si="9"/>
        <v>Indiana</v>
      </c>
      <c r="AP28">
        <f t="shared" si="10"/>
        <v>0.66586157611437691</v>
      </c>
      <c r="AQ28">
        <f t="shared" si="11"/>
        <v>0.67288864083421196</v>
      </c>
      <c r="AR28">
        <f t="shared" si="12"/>
        <v>0.85166308517878331</v>
      </c>
      <c r="AS28" t="str">
        <f t="shared" si="13"/>
        <v>Indiana</v>
      </c>
      <c r="AT28">
        <f t="shared" si="14"/>
        <v>0.85166308517878331</v>
      </c>
      <c r="AU28">
        <f t="shared" si="15"/>
        <v>27</v>
      </c>
      <c r="AV28">
        <f t="shared" si="16"/>
        <v>27.666666666666668</v>
      </c>
      <c r="AW28">
        <v>29</v>
      </c>
      <c r="AX28" t="str">
        <f t="shared" si="17"/>
        <v>Indiana</v>
      </c>
      <c r="AY28" t="str">
        <f t="shared" si="18"/>
        <v/>
      </c>
      <c r="AZ28">
        <v>30</v>
      </c>
      <c r="BA28">
        <f t="shared" si="19"/>
        <v>7</v>
      </c>
      <c r="BB28">
        <f t="shared" si="20"/>
        <v>8</v>
      </c>
    </row>
    <row r="29" spans="2:55">
      <c r="B29">
        <v>1</v>
      </c>
      <c r="C29">
        <v>1</v>
      </c>
      <c r="D29" t="s">
        <v>335</v>
      </c>
      <c r="E29">
        <v>70.873400000000004</v>
      </c>
      <c r="F29">
        <v>41</v>
      </c>
      <c r="G29">
        <v>69.811700000000002</v>
      </c>
      <c r="H29">
        <v>49</v>
      </c>
      <c r="I29">
        <v>105.499</v>
      </c>
      <c r="J29">
        <v>126</v>
      </c>
      <c r="K29">
        <v>112.366</v>
      </c>
      <c r="L29">
        <v>53</v>
      </c>
      <c r="M29">
        <v>95.598399999999998</v>
      </c>
      <c r="N29">
        <v>31</v>
      </c>
      <c r="O29">
        <v>94.302700000000002</v>
      </c>
      <c r="P29">
        <v>20</v>
      </c>
      <c r="Q29">
        <v>18.063300000000002</v>
      </c>
      <c r="R29">
        <v>27</v>
      </c>
      <c r="S29">
        <f t="shared" si="0"/>
        <v>0.25486712927558147</v>
      </c>
      <c r="T29">
        <v>31</v>
      </c>
      <c r="U29">
        <f t="shared" si="1"/>
        <v>894855.90834277042</v>
      </c>
      <c r="V29">
        <v>35</v>
      </c>
      <c r="W29">
        <f t="shared" si="21"/>
        <v>20.358948137716975</v>
      </c>
      <c r="X29">
        <f t="shared" si="2"/>
        <v>8</v>
      </c>
      <c r="Y29">
        <f t="shared" si="3"/>
        <v>19.5</v>
      </c>
      <c r="Z29">
        <v>0.84199999999999997</v>
      </c>
      <c r="AA29">
        <v>29</v>
      </c>
      <c r="AB29">
        <v>0.89990000000000003</v>
      </c>
      <c r="AC29">
        <f t="shared" si="4"/>
        <v>0.87095</v>
      </c>
      <c r="AD29">
        <v>25</v>
      </c>
      <c r="AE29">
        <v>0.69399999999999995</v>
      </c>
      <c r="AF29">
        <v>96</v>
      </c>
      <c r="AG29">
        <v>0.80959999999999999</v>
      </c>
      <c r="AH29">
        <v>61</v>
      </c>
      <c r="AI29">
        <f t="shared" si="5"/>
        <v>44.583333333333336</v>
      </c>
      <c r="AJ29">
        <f>IF(C29=1,(AI29/Z29),REF)</f>
        <v>52.949326999208239</v>
      </c>
      <c r="AK29">
        <f t="shared" si="6"/>
        <v>31</v>
      </c>
      <c r="AL29">
        <f>IF(B29=1,(AI29/AC29),REF)</f>
        <v>51.189314350230596</v>
      </c>
      <c r="AM29">
        <f t="shared" si="7"/>
        <v>31</v>
      </c>
      <c r="AN29">
        <f t="shared" si="8"/>
        <v>25</v>
      </c>
      <c r="AO29" t="str">
        <f t="shared" si="9"/>
        <v>TCU</v>
      </c>
      <c r="AP29">
        <f t="shared" si="10"/>
        <v>0.67183603024167537</v>
      </c>
      <c r="AQ29">
        <f t="shared" si="11"/>
        <v>0.65950709029560273</v>
      </c>
      <c r="AR29">
        <f t="shared" si="12"/>
        <v>0.84977509966873377</v>
      </c>
      <c r="AS29" t="str">
        <f t="shared" si="13"/>
        <v>TCU</v>
      </c>
      <c r="AT29">
        <f t="shared" si="14"/>
        <v>0.84977509966873377</v>
      </c>
      <c r="AU29">
        <f t="shared" si="15"/>
        <v>28</v>
      </c>
      <c r="AV29">
        <f t="shared" si="16"/>
        <v>26</v>
      </c>
      <c r="AW29">
        <v>27</v>
      </c>
      <c r="AX29" t="str">
        <f t="shared" si="17"/>
        <v>TCU</v>
      </c>
      <c r="AY29" t="str">
        <f t="shared" si="18"/>
        <v/>
      </c>
      <c r="AZ29">
        <v>31</v>
      </c>
      <c r="BA29">
        <f t="shared" si="19"/>
        <v>7</v>
      </c>
      <c r="BB29">
        <f t="shared" si="20"/>
        <v>8</v>
      </c>
    </row>
    <row r="30" spans="2:55">
      <c r="B30">
        <v>1</v>
      </c>
      <c r="C30">
        <v>1</v>
      </c>
      <c r="D30" t="s">
        <v>170</v>
      </c>
      <c r="E30">
        <v>65.821100000000001</v>
      </c>
      <c r="F30">
        <v>290</v>
      </c>
      <c r="G30">
        <v>64.3155</v>
      </c>
      <c r="H30">
        <v>326</v>
      </c>
      <c r="I30">
        <v>103.09399999999999</v>
      </c>
      <c r="J30">
        <v>174</v>
      </c>
      <c r="K30">
        <v>109.884</v>
      </c>
      <c r="L30">
        <v>96</v>
      </c>
      <c r="M30">
        <v>94.850800000000007</v>
      </c>
      <c r="N30">
        <v>21</v>
      </c>
      <c r="O30">
        <v>91.549300000000002</v>
      </c>
      <c r="P30">
        <v>8</v>
      </c>
      <c r="Q30">
        <v>18.334499999999998</v>
      </c>
      <c r="R30">
        <v>23</v>
      </c>
      <c r="S30">
        <f t="shared" si="0"/>
        <v>0.27855353374525793</v>
      </c>
      <c r="T30">
        <v>18</v>
      </c>
      <c r="U30">
        <f t="shared" si="1"/>
        <v>794756.44121672167</v>
      </c>
      <c r="V30">
        <v>124</v>
      </c>
      <c r="W30">
        <f t="shared" si="21"/>
        <v>20.906575869187645</v>
      </c>
      <c r="X30">
        <f t="shared" si="2"/>
        <v>17</v>
      </c>
      <c r="Y30">
        <f t="shared" si="3"/>
        <v>17.5</v>
      </c>
      <c r="Z30">
        <v>0.82630000000000003</v>
      </c>
      <c r="AA30">
        <v>37</v>
      </c>
      <c r="AB30">
        <v>0.94310000000000005</v>
      </c>
      <c r="AC30">
        <f t="shared" si="4"/>
        <v>0.88470000000000004</v>
      </c>
      <c r="AD30">
        <v>22</v>
      </c>
      <c r="AE30">
        <v>0.85919999999999996</v>
      </c>
      <c r="AF30">
        <v>30</v>
      </c>
      <c r="AG30">
        <v>0.80130000000000001</v>
      </c>
      <c r="AH30">
        <v>64</v>
      </c>
      <c r="AI30">
        <f t="shared" si="5"/>
        <v>45.916666666666664</v>
      </c>
      <c r="AJ30">
        <f>IF(C30=1,(AI30/Z30),REF)</f>
        <v>55.569002380087937</v>
      </c>
      <c r="AK30">
        <f t="shared" si="6"/>
        <v>35</v>
      </c>
      <c r="AL30">
        <f>IF(B30=1,(AI30/AC30),REF)</f>
        <v>51.900832673976105</v>
      </c>
      <c r="AM30">
        <f t="shared" si="7"/>
        <v>32</v>
      </c>
      <c r="AN30">
        <f t="shared" si="8"/>
        <v>22</v>
      </c>
      <c r="AO30" t="str">
        <f t="shared" si="9"/>
        <v>Iowa St.</v>
      </c>
      <c r="AP30">
        <f t="shared" si="10"/>
        <v>0.65613278217828563</v>
      </c>
      <c r="AQ30">
        <f t="shared" si="11"/>
        <v>0.6687640144789897</v>
      </c>
      <c r="AR30">
        <f t="shared" si="12"/>
        <v>0.84812686842548868</v>
      </c>
      <c r="AS30" t="str">
        <f t="shared" si="13"/>
        <v>Iowa St.</v>
      </c>
      <c r="AT30">
        <f t="shared" si="14"/>
        <v>0.84812686842548868</v>
      </c>
      <c r="AU30">
        <f t="shared" si="15"/>
        <v>29</v>
      </c>
      <c r="AV30">
        <f t="shared" si="16"/>
        <v>24.333333333333332</v>
      </c>
      <c r="AW30">
        <v>26</v>
      </c>
      <c r="AX30" t="str">
        <f t="shared" si="17"/>
        <v>Iowa St.</v>
      </c>
      <c r="AY30" t="str">
        <f t="shared" si="18"/>
        <v>y</v>
      </c>
      <c r="AZ30">
        <v>20</v>
      </c>
      <c r="BA30">
        <f t="shared" si="19"/>
        <v>8</v>
      </c>
      <c r="BB30">
        <f t="shared" si="20"/>
        <v>5</v>
      </c>
    </row>
    <row r="31" spans="2:55">
      <c r="B31">
        <v>1</v>
      </c>
      <c r="C31">
        <v>1</v>
      </c>
      <c r="D31" t="s">
        <v>205</v>
      </c>
      <c r="E31">
        <v>64.545500000000004</v>
      </c>
      <c r="F31">
        <v>335</v>
      </c>
      <c r="G31">
        <v>64.610399999999998</v>
      </c>
      <c r="H31">
        <v>312</v>
      </c>
      <c r="I31">
        <v>109.02500000000001</v>
      </c>
      <c r="J31">
        <v>56</v>
      </c>
      <c r="K31">
        <v>114.136</v>
      </c>
      <c r="L31">
        <v>35</v>
      </c>
      <c r="M31">
        <v>97.581800000000001</v>
      </c>
      <c r="N31">
        <v>60</v>
      </c>
      <c r="O31">
        <v>95.766199999999998</v>
      </c>
      <c r="P31">
        <v>33</v>
      </c>
      <c r="Q31">
        <v>18.3703</v>
      </c>
      <c r="R31">
        <v>22</v>
      </c>
      <c r="S31">
        <f t="shared" si="0"/>
        <v>0.28460233478708813</v>
      </c>
      <c r="T31">
        <v>16</v>
      </c>
      <c r="U31">
        <f t="shared" si="1"/>
        <v>840835.93869756791</v>
      </c>
      <c r="V31">
        <v>74</v>
      </c>
      <c r="W31">
        <f t="shared" si="21"/>
        <v>22.912561229896603</v>
      </c>
      <c r="X31">
        <f t="shared" si="2"/>
        <v>66</v>
      </c>
      <c r="Y31">
        <f t="shared" si="3"/>
        <v>41</v>
      </c>
      <c r="Z31">
        <v>0.81130000000000002</v>
      </c>
      <c r="AA31">
        <v>44</v>
      </c>
      <c r="AB31">
        <v>0.90269999999999995</v>
      </c>
      <c r="AC31">
        <f t="shared" si="4"/>
        <v>0.85699999999999998</v>
      </c>
      <c r="AD31">
        <v>33</v>
      </c>
      <c r="AE31">
        <v>0.86019999999999996</v>
      </c>
      <c r="AF31">
        <v>29</v>
      </c>
      <c r="AG31">
        <v>0.878</v>
      </c>
      <c r="AH31">
        <v>30</v>
      </c>
      <c r="AI31">
        <f t="shared" si="5"/>
        <v>37.166666666666664</v>
      </c>
      <c r="AJ31">
        <f>IF(C31=1,(AI31/Z31),REF)</f>
        <v>45.811249435063061</v>
      </c>
      <c r="AK31">
        <f t="shared" si="6"/>
        <v>27</v>
      </c>
      <c r="AL31">
        <f>IF(B31=1,(AI31/AC31),REF)</f>
        <v>43.36833916763905</v>
      </c>
      <c r="AM31">
        <f t="shared" si="7"/>
        <v>27</v>
      </c>
      <c r="AN31">
        <f t="shared" si="8"/>
        <v>27</v>
      </c>
      <c r="AO31" t="str">
        <f t="shared" si="9"/>
        <v>Maryland</v>
      </c>
      <c r="AP31">
        <f t="shared" si="10"/>
        <v>0.6567824000693635</v>
      </c>
      <c r="AQ31">
        <f t="shared" si="11"/>
        <v>0.66253356102914973</v>
      </c>
      <c r="AR31">
        <f t="shared" si="12"/>
        <v>0.84669603957550499</v>
      </c>
      <c r="AS31" t="str">
        <f t="shared" si="13"/>
        <v>Maryland</v>
      </c>
      <c r="AT31">
        <f t="shared" si="14"/>
        <v>0.84669603957550499</v>
      </c>
      <c r="AU31">
        <f t="shared" si="15"/>
        <v>30</v>
      </c>
      <c r="AV31">
        <f t="shared" si="16"/>
        <v>30</v>
      </c>
      <c r="AW31">
        <v>28</v>
      </c>
      <c r="AX31" t="str">
        <f t="shared" si="17"/>
        <v>Maryland</v>
      </c>
      <c r="AY31" t="str">
        <f t="shared" si="18"/>
        <v/>
      </c>
      <c r="AZ31">
        <v>32</v>
      </c>
      <c r="BA31">
        <f t="shared" si="19"/>
        <v>8</v>
      </c>
      <c r="BB31">
        <f t="shared" si="20"/>
        <v>8</v>
      </c>
    </row>
    <row r="32" spans="2:55">
      <c r="B32">
        <v>1</v>
      </c>
      <c r="C32">
        <v>1</v>
      </c>
      <c r="D32" t="s">
        <v>258</v>
      </c>
      <c r="E32">
        <v>65.348699999999994</v>
      </c>
      <c r="F32">
        <v>310</v>
      </c>
      <c r="G32">
        <v>64.919499999999999</v>
      </c>
      <c r="H32">
        <v>305</v>
      </c>
      <c r="I32">
        <v>102.63800000000001</v>
      </c>
      <c r="J32">
        <v>191</v>
      </c>
      <c r="K32">
        <v>108.511</v>
      </c>
      <c r="L32">
        <v>109</v>
      </c>
      <c r="M32">
        <v>95.444599999999994</v>
      </c>
      <c r="N32">
        <v>28</v>
      </c>
      <c r="O32">
        <v>93.678700000000006</v>
      </c>
      <c r="P32">
        <v>13</v>
      </c>
      <c r="Q32">
        <v>14.832100000000001</v>
      </c>
      <c r="R32">
        <v>42</v>
      </c>
      <c r="S32">
        <f t="shared" si="0"/>
        <v>0.22697161534965488</v>
      </c>
      <c r="T32">
        <v>39</v>
      </c>
      <c r="U32">
        <f t="shared" si="1"/>
        <v>769457.22882909258</v>
      </c>
      <c r="V32">
        <v>151</v>
      </c>
      <c r="W32">
        <f t="shared" si="21"/>
        <v>21.846829334789454</v>
      </c>
      <c r="X32">
        <f t="shared" si="2"/>
        <v>33</v>
      </c>
      <c r="Y32">
        <f t="shared" si="3"/>
        <v>36</v>
      </c>
      <c r="Z32">
        <v>0.89300000000000002</v>
      </c>
      <c r="AA32">
        <v>13</v>
      </c>
      <c r="AB32">
        <v>0.80300000000000005</v>
      </c>
      <c r="AC32">
        <f t="shared" si="4"/>
        <v>0.84800000000000009</v>
      </c>
      <c r="AD32">
        <v>36</v>
      </c>
      <c r="AE32">
        <v>0.86550000000000005</v>
      </c>
      <c r="AF32">
        <v>25</v>
      </c>
      <c r="AG32">
        <v>0.80400000000000005</v>
      </c>
      <c r="AH32">
        <v>63</v>
      </c>
      <c r="AI32">
        <f t="shared" si="5"/>
        <v>58.333333333333336</v>
      </c>
      <c r="AJ32">
        <f>IF(C32=1,(AI32/Z32),REF)</f>
        <v>65.322881672265765</v>
      </c>
      <c r="AK32">
        <f t="shared" si="6"/>
        <v>46</v>
      </c>
      <c r="AL32">
        <f>IF(B32=1,(AI32/AC32),REF)</f>
        <v>68.789308176100619</v>
      </c>
      <c r="AM32">
        <f t="shared" si="7"/>
        <v>49</v>
      </c>
      <c r="AN32">
        <f t="shared" si="8"/>
        <v>36</v>
      </c>
      <c r="AO32" t="str">
        <f t="shared" si="9"/>
        <v>Northwestern</v>
      </c>
      <c r="AP32">
        <f t="shared" si="10"/>
        <v>0.69772160229211755</v>
      </c>
      <c r="AQ32">
        <f t="shared" si="11"/>
        <v>0.61884144861275658</v>
      </c>
      <c r="AR32">
        <f t="shared" si="12"/>
        <v>0.8459889037719085</v>
      </c>
      <c r="AS32" t="str">
        <f t="shared" si="13"/>
        <v>Northwestern</v>
      </c>
      <c r="AT32">
        <f t="shared" si="14"/>
        <v>0.8459889037719085</v>
      </c>
      <c r="AU32">
        <f t="shared" si="15"/>
        <v>31</v>
      </c>
      <c r="AV32">
        <f t="shared" si="16"/>
        <v>34.333333333333336</v>
      </c>
      <c r="AW32">
        <v>35</v>
      </c>
      <c r="AX32" t="str">
        <f t="shared" si="17"/>
        <v>Northwestern</v>
      </c>
      <c r="AY32" t="str">
        <f t="shared" si="18"/>
        <v>y</v>
      </c>
      <c r="AZ32">
        <v>21</v>
      </c>
      <c r="BA32">
        <f t="shared" si="19"/>
        <v>8</v>
      </c>
      <c r="BB32">
        <f t="shared" si="20"/>
        <v>6</v>
      </c>
    </row>
    <row r="33" spans="2:55">
      <c r="B33">
        <v>1</v>
      </c>
      <c r="C33">
        <v>1</v>
      </c>
      <c r="D33" t="s">
        <v>177</v>
      </c>
      <c r="E33">
        <v>70.728700000000003</v>
      </c>
      <c r="F33">
        <v>48</v>
      </c>
      <c r="G33">
        <v>70.211200000000005</v>
      </c>
      <c r="H33">
        <v>40</v>
      </c>
      <c r="I33">
        <v>104.952</v>
      </c>
      <c r="J33">
        <v>139</v>
      </c>
      <c r="K33">
        <v>112.51600000000001</v>
      </c>
      <c r="L33">
        <v>52</v>
      </c>
      <c r="M33">
        <v>95.796899999999994</v>
      </c>
      <c r="N33">
        <v>34</v>
      </c>
      <c r="O33">
        <v>94.202100000000002</v>
      </c>
      <c r="P33">
        <v>19</v>
      </c>
      <c r="Q33">
        <v>18.314299999999999</v>
      </c>
      <c r="R33">
        <v>24</v>
      </c>
      <c r="S33">
        <f t="shared" si="0"/>
        <v>0.25893166423248276</v>
      </c>
      <c r="T33">
        <v>27</v>
      </c>
      <c r="U33">
        <f t="shared" si="1"/>
        <v>895414.75080154731</v>
      </c>
      <c r="V33">
        <v>34</v>
      </c>
      <c r="W33">
        <f t="shared" si="21"/>
        <v>20.365789906435229</v>
      </c>
      <c r="X33">
        <f t="shared" si="2"/>
        <v>9</v>
      </c>
      <c r="Y33">
        <f t="shared" si="3"/>
        <v>18</v>
      </c>
      <c r="Z33">
        <v>0.80279999999999996</v>
      </c>
      <c r="AA33">
        <v>51</v>
      </c>
      <c r="AB33">
        <v>0.92669999999999997</v>
      </c>
      <c r="AC33">
        <f t="shared" si="4"/>
        <v>0.86474999999999991</v>
      </c>
      <c r="AD33">
        <v>28</v>
      </c>
      <c r="AE33">
        <v>0.73880000000000001</v>
      </c>
      <c r="AF33">
        <v>77</v>
      </c>
      <c r="AG33">
        <v>0.84319999999999995</v>
      </c>
      <c r="AH33">
        <v>45</v>
      </c>
      <c r="AI33">
        <f t="shared" si="5"/>
        <v>38.166666666666664</v>
      </c>
      <c r="AJ33">
        <f>IF(C33=1,(AI33/Z33),REF)</f>
        <v>47.541936555389469</v>
      </c>
      <c r="AK33">
        <f t="shared" si="6"/>
        <v>28</v>
      </c>
      <c r="AL33">
        <f>IF(B33=1,(AI33/AC33),REF)</f>
        <v>44.136070155150819</v>
      </c>
      <c r="AM33">
        <f t="shared" si="7"/>
        <v>28</v>
      </c>
      <c r="AN33">
        <f t="shared" si="8"/>
        <v>28</v>
      </c>
      <c r="AO33" t="str">
        <f t="shared" si="9"/>
        <v>Kansas St.</v>
      </c>
      <c r="AP33">
        <f t="shared" si="10"/>
        <v>0.64749574839003388</v>
      </c>
      <c r="AQ33">
        <f t="shared" si="11"/>
        <v>0.66706018957999413</v>
      </c>
      <c r="AR33">
        <f t="shared" si="12"/>
        <v>0.84547278037459095</v>
      </c>
      <c r="AS33" t="str">
        <f t="shared" si="13"/>
        <v>Kansas St.</v>
      </c>
      <c r="AT33">
        <f t="shared" si="14"/>
        <v>0.84547278037459095</v>
      </c>
      <c r="AU33">
        <f t="shared" si="15"/>
        <v>32</v>
      </c>
      <c r="AV33">
        <f t="shared" si="16"/>
        <v>29.333333333333332</v>
      </c>
      <c r="AW33">
        <v>31</v>
      </c>
      <c r="AX33" s="425" t="str">
        <f t="shared" si="17"/>
        <v>Kansas St.</v>
      </c>
      <c r="AY33" t="str">
        <f t="shared" si="18"/>
        <v>y</v>
      </c>
      <c r="AZ33">
        <v>22</v>
      </c>
      <c r="BA33">
        <f t="shared" si="19"/>
        <v>8</v>
      </c>
      <c r="BB33">
        <f t="shared" si="20"/>
        <v>6</v>
      </c>
      <c r="BC33" s="4">
        <v>3</v>
      </c>
    </row>
    <row r="34" spans="2:55">
      <c r="B34">
        <v>1</v>
      </c>
      <c r="C34">
        <v>1</v>
      </c>
      <c r="D34" t="s">
        <v>231</v>
      </c>
      <c r="E34">
        <v>69.821399999999997</v>
      </c>
      <c r="F34">
        <v>89</v>
      </c>
      <c r="G34">
        <v>69.132599999999996</v>
      </c>
      <c r="H34">
        <v>89</v>
      </c>
      <c r="I34">
        <v>111.298</v>
      </c>
      <c r="J34">
        <v>28</v>
      </c>
      <c r="K34">
        <v>113.89400000000001</v>
      </c>
      <c r="L34">
        <v>37</v>
      </c>
      <c r="M34">
        <v>101.235</v>
      </c>
      <c r="N34">
        <v>128</v>
      </c>
      <c r="O34">
        <v>100.589</v>
      </c>
      <c r="P34">
        <v>85</v>
      </c>
      <c r="Q34">
        <v>13.305199999999999</v>
      </c>
      <c r="R34">
        <v>55</v>
      </c>
      <c r="S34">
        <f t="shared" si="0"/>
        <v>0.19055762273457719</v>
      </c>
      <c r="T34">
        <v>59</v>
      </c>
      <c r="U34">
        <f t="shared" si="1"/>
        <v>905712.25531805039</v>
      </c>
      <c r="V34">
        <v>24</v>
      </c>
      <c r="W34">
        <f t="shared" si="21"/>
        <v>22.913542226224045</v>
      </c>
      <c r="X34">
        <f t="shared" si="2"/>
        <v>67</v>
      </c>
      <c r="Y34">
        <f t="shared" si="3"/>
        <v>63</v>
      </c>
      <c r="Z34">
        <v>0.8407</v>
      </c>
      <c r="AA34">
        <v>32</v>
      </c>
      <c r="AB34">
        <v>0.83979999999999999</v>
      </c>
      <c r="AC34">
        <f t="shared" si="4"/>
        <v>0.84024999999999994</v>
      </c>
      <c r="AD34">
        <v>39</v>
      </c>
      <c r="AE34">
        <v>0.82110000000000005</v>
      </c>
      <c r="AF34">
        <v>43</v>
      </c>
      <c r="AG34">
        <v>0.88719999999999999</v>
      </c>
      <c r="AH34">
        <v>26</v>
      </c>
      <c r="AI34">
        <f t="shared" si="5"/>
        <v>42.333333333333336</v>
      </c>
      <c r="AJ34">
        <f>IF(C34=1,(AI34/Z34),REF)</f>
        <v>50.354863010982911</v>
      </c>
      <c r="AK34">
        <f t="shared" si="6"/>
        <v>29</v>
      </c>
      <c r="AL34">
        <f>IF(B34=1,(AI34/AC34),REF)</f>
        <v>50.381830804324117</v>
      </c>
      <c r="AM34">
        <f t="shared" si="7"/>
        <v>29</v>
      </c>
      <c r="AN34">
        <f t="shared" si="8"/>
        <v>29</v>
      </c>
      <c r="AO34" t="str">
        <f t="shared" si="9"/>
        <v>N.C. State</v>
      </c>
      <c r="AP34">
        <f t="shared" si="10"/>
        <v>0.67417733752121511</v>
      </c>
      <c r="AQ34">
        <f t="shared" si="11"/>
        <v>0.63752605341410851</v>
      </c>
      <c r="AR34">
        <f t="shared" si="12"/>
        <v>0.84473844183467162</v>
      </c>
      <c r="AS34" t="str">
        <f t="shared" si="13"/>
        <v>N.C. State</v>
      </c>
      <c r="AT34">
        <f t="shared" si="14"/>
        <v>0.84473844183467162</v>
      </c>
      <c r="AU34">
        <f t="shared" si="15"/>
        <v>33</v>
      </c>
      <c r="AV34">
        <f t="shared" si="16"/>
        <v>33.666666666666664</v>
      </c>
      <c r="AW34">
        <v>32</v>
      </c>
      <c r="AX34" t="str">
        <f t="shared" si="17"/>
        <v>N.C. State</v>
      </c>
      <c r="AY34" t="str">
        <f t="shared" si="18"/>
        <v/>
      </c>
      <c r="AZ34">
        <v>33</v>
      </c>
      <c r="BA34">
        <f t="shared" si="19"/>
        <v>9</v>
      </c>
      <c r="BB34">
        <f t="shared" si="20"/>
        <v>9</v>
      </c>
    </row>
    <row r="35" spans="2:55">
      <c r="B35">
        <v>1</v>
      </c>
      <c r="C35">
        <v>1</v>
      </c>
      <c r="D35" t="s">
        <v>265</v>
      </c>
      <c r="E35">
        <v>68.341300000000004</v>
      </c>
      <c r="F35">
        <v>165</v>
      </c>
      <c r="G35">
        <v>67.561300000000003</v>
      </c>
      <c r="H35">
        <v>166</v>
      </c>
      <c r="I35">
        <v>99.853899999999996</v>
      </c>
      <c r="J35">
        <v>260</v>
      </c>
      <c r="K35">
        <v>107.83</v>
      </c>
      <c r="L35">
        <v>126</v>
      </c>
      <c r="M35">
        <v>96.280500000000004</v>
      </c>
      <c r="N35">
        <v>39</v>
      </c>
      <c r="O35">
        <v>92.621700000000004</v>
      </c>
      <c r="P35">
        <v>12</v>
      </c>
      <c r="Q35">
        <v>15.2081</v>
      </c>
      <c r="R35">
        <v>38</v>
      </c>
      <c r="S35">
        <f t="shared" si="0"/>
        <v>0.222534543533705</v>
      </c>
      <c r="T35">
        <v>43</v>
      </c>
      <c r="U35">
        <f t="shared" si="1"/>
        <v>794625.40572757006</v>
      </c>
      <c r="V35">
        <v>125</v>
      </c>
      <c r="W35">
        <f t="shared" si="21"/>
        <v>20.514321657859195</v>
      </c>
      <c r="X35">
        <f t="shared" si="2"/>
        <v>12</v>
      </c>
      <c r="Y35">
        <f t="shared" si="3"/>
        <v>27.5</v>
      </c>
      <c r="Z35">
        <v>0.83509999999999995</v>
      </c>
      <c r="AA35">
        <v>34</v>
      </c>
      <c r="AB35">
        <v>0.87660000000000005</v>
      </c>
      <c r="AC35">
        <f t="shared" si="4"/>
        <v>0.85585</v>
      </c>
      <c r="AD35">
        <v>34</v>
      </c>
      <c r="AE35">
        <v>0.84660000000000002</v>
      </c>
      <c r="AF35">
        <v>36</v>
      </c>
      <c r="AG35">
        <v>0.89139999999999997</v>
      </c>
      <c r="AH35">
        <v>23</v>
      </c>
      <c r="AI35">
        <f t="shared" si="5"/>
        <v>48.083333333333336</v>
      </c>
      <c r="AJ35">
        <f>IF(C35=1,(AI35/Z35),REF)</f>
        <v>57.577934778270077</v>
      </c>
      <c r="AK35">
        <f t="shared" si="6"/>
        <v>37</v>
      </c>
      <c r="AL35">
        <f>IF(B35=1,(AI35/AC35),REF)</f>
        <v>56.181963350275559</v>
      </c>
      <c r="AM35">
        <f t="shared" si="7"/>
        <v>37</v>
      </c>
      <c r="AN35">
        <f t="shared" si="8"/>
        <v>34</v>
      </c>
      <c r="AO35" t="str">
        <f t="shared" si="9"/>
        <v>Oklahoma St.</v>
      </c>
      <c r="AP35">
        <f t="shared" si="10"/>
        <v>0.66076969923078388</v>
      </c>
      <c r="AQ35">
        <f t="shared" si="11"/>
        <v>0.6405775299784161</v>
      </c>
      <c r="AR35">
        <f t="shared" si="12"/>
        <v>0.84206434449420409</v>
      </c>
      <c r="AS35" t="str">
        <f t="shared" si="13"/>
        <v>Oklahoma St.</v>
      </c>
      <c r="AT35">
        <f t="shared" si="14"/>
        <v>0.84206434449420409</v>
      </c>
      <c r="AU35">
        <f t="shared" si="15"/>
        <v>34</v>
      </c>
      <c r="AV35">
        <f t="shared" si="16"/>
        <v>34</v>
      </c>
      <c r="AW35">
        <v>37</v>
      </c>
      <c r="AX35" t="str">
        <f t="shared" si="17"/>
        <v>Oklahoma St.</v>
      </c>
      <c r="AY35" t="str">
        <f t="shared" si="18"/>
        <v/>
      </c>
      <c r="AZ35">
        <v>34</v>
      </c>
      <c r="BA35">
        <f t="shared" si="19"/>
        <v>9</v>
      </c>
      <c r="BB35">
        <f t="shared" si="20"/>
        <v>9</v>
      </c>
    </row>
    <row r="36" spans="2:55">
      <c r="B36">
        <v>1</v>
      </c>
      <c r="C36">
        <v>1</v>
      </c>
      <c r="D36" t="s">
        <v>263</v>
      </c>
      <c r="E36">
        <v>65.921800000000005</v>
      </c>
      <c r="F36">
        <v>283</v>
      </c>
      <c r="G36">
        <v>66.041899999999998</v>
      </c>
      <c r="H36">
        <v>248</v>
      </c>
      <c r="I36">
        <v>109.348</v>
      </c>
      <c r="J36">
        <v>52</v>
      </c>
      <c r="K36">
        <v>115.872</v>
      </c>
      <c r="L36">
        <v>21</v>
      </c>
      <c r="M36">
        <v>104.369</v>
      </c>
      <c r="N36">
        <v>214</v>
      </c>
      <c r="O36">
        <v>101.889</v>
      </c>
      <c r="P36">
        <v>105</v>
      </c>
      <c r="Q36">
        <v>13.982799999999999</v>
      </c>
      <c r="R36">
        <v>50</v>
      </c>
      <c r="S36">
        <f t="shared" si="0"/>
        <v>0.21211496045314301</v>
      </c>
      <c r="T36">
        <v>49</v>
      </c>
      <c r="U36">
        <f t="shared" si="1"/>
        <v>885087.20708997129</v>
      </c>
      <c r="V36">
        <v>39</v>
      </c>
      <c r="W36">
        <f t="shared" si="21"/>
        <v>24.772772961925774</v>
      </c>
      <c r="X36">
        <f t="shared" si="2"/>
        <v>148</v>
      </c>
      <c r="Y36">
        <f t="shared" si="3"/>
        <v>98.5</v>
      </c>
      <c r="Z36">
        <v>0.84619999999999995</v>
      </c>
      <c r="AA36">
        <v>28</v>
      </c>
      <c r="AB36">
        <v>0.8387</v>
      </c>
      <c r="AC36">
        <f t="shared" si="4"/>
        <v>0.84244999999999992</v>
      </c>
      <c r="AD36">
        <v>38</v>
      </c>
      <c r="AE36">
        <v>0.80079999999999996</v>
      </c>
      <c r="AF36">
        <v>56</v>
      </c>
      <c r="AG36">
        <v>0.92210000000000003</v>
      </c>
      <c r="AH36">
        <v>13</v>
      </c>
      <c r="AI36">
        <f t="shared" si="5"/>
        <v>48.916666666666664</v>
      </c>
      <c r="AJ36">
        <f>IF(C36=1,(AI36/Z36),REF)</f>
        <v>57.807452926810051</v>
      </c>
      <c r="AK36">
        <f t="shared" si="6"/>
        <v>38</v>
      </c>
      <c r="AL36">
        <f>IF(B36=1,(AI36/AC36),REF)</f>
        <v>58.064771400874434</v>
      </c>
      <c r="AM36">
        <f t="shared" si="7"/>
        <v>38</v>
      </c>
      <c r="AN36">
        <f t="shared" si="8"/>
        <v>38</v>
      </c>
      <c r="AO36" t="str">
        <f t="shared" si="9"/>
        <v>Ohio St.</v>
      </c>
      <c r="AP36">
        <f t="shared" si="10"/>
        <v>0.66928621736836436</v>
      </c>
      <c r="AQ36">
        <f t="shared" si="11"/>
        <v>0.62795526212801034</v>
      </c>
      <c r="AR36">
        <f t="shared" si="12"/>
        <v>0.84100065197019469</v>
      </c>
      <c r="AS36" t="str">
        <f t="shared" si="13"/>
        <v>Ohio St.</v>
      </c>
      <c r="AT36">
        <f t="shared" si="14"/>
        <v>0.84100065197019469</v>
      </c>
      <c r="AU36">
        <f t="shared" si="15"/>
        <v>35</v>
      </c>
      <c r="AV36">
        <f t="shared" si="16"/>
        <v>37</v>
      </c>
      <c r="AW36">
        <v>36</v>
      </c>
      <c r="AX36" t="str">
        <f t="shared" si="17"/>
        <v>Ohio St.</v>
      </c>
      <c r="AY36" t="str">
        <f t="shared" si="18"/>
        <v/>
      </c>
      <c r="AZ36">
        <v>35</v>
      </c>
      <c r="BA36">
        <f t="shared" si="19"/>
        <v>9</v>
      </c>
      <c r="BB36">
        <f t="shared" si="20"/>
        <v>9</v>
      </c>
    </row>
    <row r="37" spans="2:55">
      <c r="B37">
        <v>1</v>
      </c>
      <c r="C37">
        <v>1</v>
      </c>
      <c r="D37" t="s">
        <v>162</v>
      </c>
      <c r="E37">
        <v>69.285200000000003</v>
      </c>
      <c r="F37">
        <v>111</v>
      </c>
      <c r="G37">
        <v>69.387299999999996</v>
      </c>
      <c r="H37">
        <v>71</v>
      </c>
      <c r="I37">
        <v>106.28700000000001</v>
      </c>
      <c r="J37">
        <v>104</v>
      </c>
      <c r="K37">
        <v>112.167</v>
      </c>
      <c r="L37">
        <v>58</v>
      </c>
      <c r="M37">
        <v>96.004499999999993</v>
      </c>
      <c r="N37">
        <v>36</v>
      </c>
      <c r="O37">
        <v>95.686400000000006</v>
      </c>
      <c r="P37">
        <v>32</v>
      </c>
      <c r="Q37">
        <v>16.480499999999999</v>
      </c>
      <c r="R37">
        <v>33</v>
      </c>
      <c r="S37">
        <f t="shared" si="0"/>
        <v>0.23786609550091498</v>
      </c>
      <c r="T37">
        <v>36</v>
      </c>
      <c r="U37">
        <f t="shared" si="1"/>
        <v>871707.30185654282</v>
      </c>
      <c r="V37">
        <v>51</v>
      </c>
      <c r="W37">
        <f t="shared" si="21"/>
        <v>21.316694924589846</v>
      </c>
      <c r="X37">
        <f t="shared" si="2"/>
        <v>25</v>
      </c>
      <c r="Y37">
        <f t="shared" si="3"/>
        <v>30.5</v>
      </c>
      <c r="Z37">
        <v>0.82350000000000001</v>
      </c>
      <c r="AA37">
        <v>38</v>
      </c>
      <c r="AB37">
        <v>0.85499999999999998</v>
      </c>
      <c r="AC37">
        <f t="shared" si="4"/>
        <v>0.83925000000000005</v>
      </c>
      <c r="AD37">
        <v>42</v>
      </c>
      <c r="AE37">
        <v>0.74729999999999996</v>
      </c>
      <c r="AF37">
        <v>74</v>
      </c>
      <c r="AG37">
        <v>0.87860000000000005</v>
      </c>
      <c r="AH37">
        <v>29</v>
      </c>
      <c r="AI37">
        <f t="shared" si="5"/>
        <v>43.75</v>
      </c>
      <c r="AJ37">
        <f>IF(C37=1,(AI37/Z37),REF)</f>
        <v>53.126897389192472</v>
      </c>
      <c r="AK37">
        <f t="shared" si="6"/>
        <v>33</v>
      </c>
      <c r="AL37">
        <f>IF(B37=1,(AI37/AC37),REF)</f>
        <v>52.129877867143279</v>
      </c>
      <c r="AM37">
        <f t="shared" si="7"/>
        <v>34</v>
      </c>
      <c r="AN37">
        <f t="shared" si="8"/>
        <v>33</v>
      </c>
      <c r="AO37" t="str">
        <f t="shared" si="9"/>
        <v>Illinois</v>
      </c>
      <c r="AP37">
        <f t="shared" si="10"/>
        <v>0.65685483677281109</v>
      </c>
      <c r="AQ37">
        <f t="shared" si="11"/>
        <v>0.63405826943059751</v>
      </c>
      <c r="AR37">
        <f t="shared" si="12"/>
        <v>0.83935717218158201</v>
      </c>
      <c r="AS37" t="str">
        <f t="shared" si="13"/>
        <v>Illinois</v>
      </c>
      <c r="AT37">
        <f t="shared" si="14"/>
        <v>0.83935717218158201</v>
      </c>
      <c r="AU37">
        <f t="shared" si="15"/>
        <v>36</v>
      </c>
      <c r="AV37">
        <f t="shared" si="16"/>
        <v>37</v>
      </c>
      <c r="AW37">
        <v>39</v>
      </c>
      <c r="AX37" t="str">
        <f t="shared" si="17"/>
        <v>Illinois</v>
      </c>
      <c r="AY37" t="str">
        <f t="shared" si="18"/>
        <v/>
      </c>
      <c r="AZ37">
        <v>36</v>
      </c>
      <c r="BA37">
        <f t="shared" si="19"/>
        <v>9</v>
      </c>
      <c r="BB37">
        <f t="shared" si="20"/>
        <v>9</v>
      </c>
    </row>
    <row r="38" spans="2:55">
      <c r="B38">
        <v>1</v>
      </c>
      <c r="C38">
        <v>1</v>
      </c>
      <c r="D38" t="s">
        <v>215</v>
      </c>
      <c r="E38">
        <v>65.387</v>
      </c>
      <c r="F38">
        <v>309</v>
      </c>
      <c r="G38">
        <v>64.930400000000006</v>
      </c>
      <c r="H38">
        <v>304</v>
      </c>
      <c r="I38">
        <v>105.971</v>
      </c>
      <c r="J38">
        <v>112</v>
      </c>
      <c r="K38">
        <v>113.4</v>
      </c>
      <c r="L38">
        <v>41</v>
      </c>
      <c r="M38">
        <v>101.59399999999999</v>
      </c>
      <c r="N38">
        <v>135</v>
      </c>
      <c r="O38">
        <v>96.689800000000005</v>
      </c>
      <c r="P38">
        <v>40</v>
      </c>
      <c r="Q38">
        <v>16.709900000000001</v>
      </c>
      <c r="R38">
        <v>32</v>
      </c>
      <c r="S38">
        <f t="shared" si="0"/>
        <v>0.25555844433908881</v>
      </c>
      <c r="T38">
        <v>30</v>
      </c>
      <c r="U38">
        <f t="shared" si="1"/>
        <v>840848.04972000013</v>
      </c>
      <c r="V38">
        <v>73</v>
      </c>
      <c r="W38">
        <f t="shared" si="21"/>
        <v>22.967707409722166</v>
      </c>
      <c r="X38">
        <f t="shared" si="2"/>
        <v>69</v>
      </c>
      <c r="Y38">
        <f t="shared" si="3"/>
        <v>49.5</v>
      </c>
      <c r="Z38">
        <v>0.80449999999999999</v>
      </c>
      <c r="AA38">
        <v>49</v>
      </c>
      <c r="AB38">
        <v>0.91749999999999998</v>
      </c>
      <c r="AC38">
        <f t="shared" si="4"/>
        <v>0.86099999999999999</v>
      </c>
      <c r="AD38">
        <v>29</v>
      </c>
      <c r="AE38">
        <v>0.85660000000000003</v>
      </c>
      <c r="AF38">
        <v>31</v>
      </c>
      <c r="AG38">
        <v>0.82420000000000004</v>
      </c>
      <c r="AH38">
        <v>56</v>
      </c>
      <c r="AI38">
        <f t="shared" si="5"/>
        <v>44.75</v>
      </c>
      <c r="AJ38">
        <f>IF(C38=1,(AI38/Z38),REF)</f>
        <v>55.624611559975143</v>
      </c>
      <c r="AK38">
        <f t="shared" si="6"/>
        <v>36</v>
      </c>
      <c r="AL38">
        <f>IF(B38=1,(AI38/AC38),REF)</f>
        <v>51.974448315911729</v>
      </c>
      <c r="AM38">
        <f t="shared" si="7"/>
        <v>33</v>
      </c>
      <c r="AN38">
        <f t="shared" si="8"/>
        <v>29</v>
      </c>
      <c r="AO38" t="str">
        <f t="shared" si="9"/>
        <v>Michigan St.</v>
      </c>
      <c r="AP38">
        <f t="shared" si="10"/>
        <v>0.63875835443389883</v>
      </c>
      <c r="AQ38">
        <f t="shared" si="11"/>
        <v>0.65073336516027391</v>
      </c>
      <c r="AR38">
        <f t="shared" si="12"/>
        <v>0.83898737335908091</v>
      </c>
      <c r="AS38" t="str">
        <f t="shared" si="13"/>
        <v>Michigan St.</v>
      </c>
      <c r="AT38">
        <f t="shared" si="14"/>
        <v>0.83898737335908091</v>
      </c>
      <c r="AU38">
        <f t="shared" si="15"/>
        <v>37</v>
      </c>
      <c r="AV38">
        <f t="shared" si="16"/>
        <v>31.666666666666668</v>
      </c>
      <c r="AW38">
        <v>33</v>
      </c>
      <c r="AX38" s="427" t="str">
        <f t="shared" si="17"/>
        <v>Michigan St.</v>
      </c>
      <c r="AY38" t="str">
        <f t="shared" si="18"/>
        <v/>
      </c>
      <c r="AZ38">
        <v>37</v>
      </c>
      <c r="BA38">
        <f t="shared" si="19"/>
        <v>10</v>
      </c>
      <c r="BB38">
        <f t="shared" si="20"/>
        <v>10</v>
      </c>
      <c r="BC38" s="4">
        <v>2</v>
      </c>
    </row>
    <row r="39" spans="2:55">
      <c r="B39">
        <v>1</v>
      </c>
      <c r="C39">
        <v>1</v>
      </c>
      <c r="D39" t="s">
        <v>384</v>
      </c>
      <c r="E39">
        <v>62.3949</v>
      </c>
      <c r="F39">
        <v>360</v>
      </c>
      <c r="G39">
        <v>61.569600000000001</v>
      </c>
      <c r="H39">
        <v>360</v>
      </c>
      <c r="I39">
        <v>108.334</v>
      </c>
      <c r="J39">
        <v>70</v>
      </c>
      <c r="K39">
        <v>111.166</v>
      </c>
      <c r="L39">
        <v>74</v>
      </c>
      <c r="M39">
        <v>96.218900000000005</v>
      </c>
      <c r="N39">
        <v>38</v>
      </c>
      <c r="O39">
        <v>94.754400000000004</v>
      </c>
      <c r="P39">
        <v>25</v>
      </c>
      <c r="Q39">
        <v>16.4114</v>
      </c>
      <c r="R39">
        <v>34</v>
      </c>
      <c r="S39">
        <f t="shared" si="0"/>
        <v>0.26302790772963802</v>
      </c>
      <c r="T39">
        <v>26</v>
      </c>
      <c r="U39">
        <f t="shared" si="1"/>
        <v>771068.65910866437</v>
      </c>
      <c r="V39">
        <v>148</v>
      </c>
      <c r="W39">
        <f t="shared" si="21"/>
        <v>23.302897478496824</v>
      </c>
      <c r="X39">
        <f t="shared" si="2"/>
        <v>79</v>
      </c>
      <c r="Y39">
        <f t="shared" si="3"/>
        <v>52.5</v>
      </c>
      <c r="Z39">
        <v>0.84140000000000004</v>
      </c>
      <c r="AA39">
        <v>30</v>
      </c>
      <c r="AB39">
        <v>0.9002</v>
      </c>
      <c r="AC39">
        <f t="shared" si="4"/>
        <v>0.87080000000000002</v>
      </c>
      <c r="AD39">
        <v>26</v>
      </c>
      <c r="AE39">
        <v>0.70630000000000004</v>
      </c>
      <c r="AF39">
        <v>90</v>
      </c>
      <c r="AG39">
        <v>0.90780000000000005</v>
      </c>
      <c r="AH39">
        <v>17</v>
      </c>
      <c r="AI39">
        <f t="shared" si="5"/>
        <v>59.916666666666664</v>
      </c>
      <c r="AJ39">
        <f>IF(C39=1,(AI39/Z39),REF)</f>
        <v>71.210680611678939</v>
      </c>
      <c r="AK39">
        <f t="shared" si="6"/>
        <v>50</v>
      </c>
      <c r="AL39">
        <f>IF(B39=1,(AI39/AC39),REF)</f>
        <v>68.806461491348941</v>
      </c>
      <c r="AM39">
        <f t="shared" si="7"/>
        <v>50</v>
      </c>
      <c r="AN39">
        <f t="shared" si="8"/>
        <v>26</v>
      </c>
      <c r="AO39" t="str">
        <f t="shared" si="9"/>
        <v>Virginia</v>
      </c>
      <c r="AP39">
        <f t="shared" si="10"/>
        <v>0.65175630039505272</v>
      </c>
      <c r="AQ39">
        <f t="shared" si="11"/>
        <v>0.635460305050223</v>
      </c>
      <c r="AR39">
        <f t="shared" si="12"/>
        <v>0.83839495285739718</v>
      </c>
      <c r="AS39" t="str">
        <f t="shared" si="13"/>
        <v>Virginia</v>
      </c>
      <c r="AT39">
        <f t="shared" si="14"/>
        <v>0.83839495285739718</v>
      </c>
      <c r="AU39">
        <f t="shared" si="15"/>
        <v>38</v>
      </c>
      <c r="AV39">
        <f t="shared" si="16"/>
        <v>30</v>
      </c>
      <c r="AW39">
        <v>30</v>
      </c>
      <c r="AX39" s="424" t="str">
        <f t="shared" si="17"/>
        <v>Virginia</v>
      </c>
      <c r="AY39" t="str">
        <f t="shared" si="18"/>
        <v/>
      </c>
      <c r="AZ39">
        <v>38</v>
      </c>
      <c r="BA39">
        <f t="shared" si="19"/>
        <v>10</v>
      </c>
      <c r="BB39">
        <f t="shared" si="20"/>
        <v>10</v>
      </c>
    </row>
    <row r="40" spans="2:55">
      <c r="B40">
        <v>1</v>
      </c>
      <c r="C40">
        <v>1</v>
      </c>
      <c r="D40" t="s">
        <v>245</v>
      </c>
      <c r="E40">
        <v>69.363799999999998</v>
      </c>
      <c r="F40">
        <v>108</v>
      </c>
      <c r="G40">
        <v>68.957999999999998</v>
      </c>
      <c r="H40">
        <v>100</v>
      </c>
      <c r="I40">
        <v>107.65600000000001</v>
      </c>
      <c r="J40">
        <v>82</v>
      </c>
      <c r="K40">
        <v>112.121</v>
      </c>
      <c r="L40">
        <v>59</v>
      </c>
      <c r="M40">
        <v>100.256</v>
      </c>
      <c r="N40">
        <v>97</v>
      </c>
      <c r="O40">
        <v>97.459000000000003</v>
      </c>
      <c r="P40">
        <v>46</v>
      </c>
      <c r="Q40">
        <v>14.662000000000001</v>
      </c>
      <c r="R40">
        <v>47</v>
      </c>
      <c r="S40">
        <f t="shared" si="0"/>
        <v>0.21137826935663837</v>
      </c>
      <c r="T40">
        <v>50</v>
      </c>
      <c r="U40">
        <f t="shared" si="1"/>
        <v>871980.55919059576</v>
      </c>
      <c r="V40">
        <v>50</v>
      </c>
      <c r="W40">
        <f t="shared" si="21"/>
        <v>21.92715285431451</v>
      </c>
      <c r="X40">
        <f t="shared" si="2"/>
        <v>36</v>
      </c>
      <c r="Y40">
        <f t="shared" si="3"/>
        <v>43</v>
      </c>
      <c r="Z40">
        <v>0.80840000000000001</v>
      </c>
      <c r="AA40">
        <v>48</v>
      </c>
      <c r="AB40">
        <v>0.87749999999999995</v>
      </c>
      <c r="AC40">
        <f t="shared" si="4"/>
        <v>0.84294999999999998</v>
      </c>
      <c r="AD40">
        <v>37</v>
      </c>
      <c r="AE40">
        <v>0.81159999999999999</v>
      </c>
      <c r="AF40">
        <v>48</v>
      </c>
      <c r="AG40">
        <v>0.84799999999999998</v>
      </c>
      <c r="AH40">
        <v>41</v>
      </c>
      <c r="AI40">
        <f t="shared" si="5"/>
        <v>44.833333333333336</v>
      </c>
      <c r="AJ40">
        <f>IF(C40=1,(AI40/Z40),REF)</f>
        <v>55.459343559294084</v>
      </c>
      <c r="AK40">
        <f t="shared" si="6"/>
        <v>34</v>
      </c>
      <c r="AL40">
        <f>IF(B40=1,(AI40/AC40),REF)</f>
        <v>53.186230895466323</v>
      </c>
      <c r="AM40">
        <f t="shared" si="7"/>
        <v>35</v>
      </c>
      <c r="AN40">
        <f t="shared" si="8"/>
        <v>34</v>
      </c>
      <c r="AO40" t="str">
        <f t="shared" si="9"/>
        <v>North Carolina</v>
      </c>
      <c r="AP40">
        <f t="shared" si="10"/>
        <v>0.64204589920450117</v>
      </c>
      <c r="AQ40">
        <f t="shared" si="11"/>
        <v>0.63525862858855109</v>
      </c>
      <c r="AR40">
        <f t="shared" si="12"/>
        <v>0.83580657333770858</v>
      </c>
      <c r="AS40" t="str">
        <f t="shared" si="13"/>
        <v>North Carolina</v>
      </c>
      <c r="AT40">
        <f t="shared" si="14"/>
        <v>0.83580657333770858</v>
      </c>
      <c r="AU40">
        <f t="shared" si="15"/>
        <v>39</v>
      </c>
      <c r="AV40">
        <f t="shared" si="16"/>
        <v>36.666666666666664</v>
      </c>
      <c r="AW40">
        <v>41</v>
      </c>
      <c r="AX40" t="str">
        <f t="shared" si="17"/>
        <v>North Carolina</v>
      </c>
      <c r="AY40" t="str">
        <f t="shared" si="18"/>
        <v/>
      </c>
      <c r="AZ40">
        <v>39</v>
      </c>
      <c r="BA40">
        <f t="shared" si="19"/>
        <v>10</v>
      </c>
      <c r="BB40">
        <f t="shared" si="20"/>
        <v>10</v>
      </c>
    </row>
    <row r="41" spans="2:55">
      <c r="B41">
        <v>1</v>
      </c>
      <c r="C41">
        <v>1</v>
      </c>
      <c r="D41" t="s">
        <v>169</v>
      </c>
      <c r="E41">
        <v>69.592100000000002</v>
      </c>
      <c r="F41">
        <v>99</v>
      </c>
      <c r="G41">
        <v>69.537700000000001</v>
      </c>
      <c r="H41">
        <v>66</v>
      </c>
      <c r="I41">
        <v>113.509</v>
      </c>
      <c r="J41">
        <v>10</v>
      </c>
      <c r="K41">
        <v>120.47499999999999</v>
      </c>
      <c r="L41">
        <v>3</v>
      </c>
      <c r="M41">
        <v>105.69199999999999</v>
      </c>
      <c r="N41">
        <v>243</v>
      </c>
      <c r="O41">
        <v>104.873</v>
      </c>
      <c r="P41">
        <v>167</v>
      </c>
      <c r="Q41">
        <v>15.6021</v>
      </c>
      <c r="R41">
        <v>37</v>
      </c>
      <c r="S41">
        <f t="shared" si="0"/>
        <v>0.2241921137600387</v>
      </c>
      <c r="T41">
        <v>40</v>
      </c>
      <c r="U41">
        <f t="shared" si="1"/>
        <v>1010075.4411175625</v>
      </c>
      <c r="V41">
        <v>5</v>
      </c>
      <c r="W41">
        <f t="shared" si="21"/>
        <v>24.575477488772467</v>
      </c>
      <c r="X41">
        <f t="shared" si="2"/>
        <v>134</v>
      </c>
      <c r="Y41">
        <f t="shared" si="3"/>
        <v>87</v>
      </c>
      <c r="Z41">
        <v>0.80059999999999998</v>
      </c>
      <c r="AA41">
        <v>52</v>
      </c>
      <c r="AB41">
        <v>0.87519999999999998</v>
      </c>
      <c r="AC41">
        <f t="shared" si="4"/>
        <v>0.83789999999999998</v>
      </c>
      <c r="AD41">
        <v>43</v>
      </c>
      <c r="AE41">
        <v>0.82399999999999995</v>
      </c>
      <c r="AF41">
        <v>41</v>
      </c>
      <c r="AG41">
        <v>0.86209999999999998</v>
      </c>
      <c r="AH41">
        <v>39</v>
      </c>
      <c r="AI41">
        <f t="shared" si="5"/>
        <v>42.5</v>
      </c>
      <c r="AJ41">
        <f>IF(C41=1,(AI41/Z41),REF)</f>
        <v>53.08518611041719</v>
      </c>
      <c r="AK41">
        <f t="shared" si="6"/>
        <v>32</v>
      </c>
      <c r="AL41">
        <f>IF(B41=1,(AI41/AC41),REF)</f>
        <v>50.722043203246216</v>
      </c>
      <c r="AM41">
        <f t="shared" si="7"/>
        <v>30</v>
      </c>
      <c r="AN41">
        <f t="shared" si="8"/>
        <v>30</v>
      </c>
      <c r="AO41" t="str">
        <f t="shared" si="9"/>
        <v>Iowa</v>
      </c>
      <c r="AP41">
        <f t="shared" si="10"/>
        <v>0.638639087039926</v>
      </c>
      <c r="AQ41">
        <f t="shared" si="11"/>
        <v>0.63520843645747649</v>
      </c>
      <c r="AR41">
        <f t="shared" si="12"/>
        <v>0.83490099874131418</v>
      </c>
      <c r="AS41" t="str">
        <f t="shared" si="13"/>
        <v>Iowa</v>
      </c>
      <c r="AT41">
        <f t="shared" si="14"/>
        <v>0.83490099874131418</v>
      </c>
      <c r="AU41">
        <f t="shared" si="15"/>
        <v>40</v>
      </c>
      <c r="AV41">
        <f t="shared" si="16"/>
        <v>37.666666666666664</v>
      </c>
      <c r="AW41">
        <v>42</v>
      </c>
      <c r="AX41" t="str">
        <f t="shared" si="17"/>
        <v>Iowa</v>
      </c>
      <c r="AY41" t="str">
        <f t="shared" si="18"/>
        <v/>
      </c>
      <c r="AZ41">
        <v>40</v>
      </c>
      <c r="BA41">
        <f t="shared" si="19"/>
        <v>10</v>
      </c>
      <c r="BB41">
        <f t="shared" si="20"/>
        <v>10</v>
      </c>
    </row>
    <row r="42" spans="2:55">
      <c r="B42">
        <v>1</v>
      </c>
      <c r="C42">
        <v>1</v>
      </c>
      <c r="D42" t="s">
        <v>68</v>
      </c>
      <c r="E42">
        <v>67.012699999999995</v>
      </c>
      <c r="F42">
        <v>229</v>
      </c>
      <c r="G42">
        <v>66.500200000000007</v>
      </c>
      <c r="H42">
        <v>219</v>
      </c>
      <c r="I42">
        <v>105.78100000000001</v>
      </c>
      <c r="J42">
        <v>118</v>
      </c>
      <c r="K42">
        <v>110.96899999999999</v>
      </c>
      <c r="L42">
        <v>78</v>
      </c>
      <c r="M42">
        <v>95.392099999999999</v>
      </c>
      <c r="N42">
        <v>26</v>
      </c>
      <c r="O42">
        <v>93.8352</v>
      </c>
      <c r="P42">
        <v>14</v>
      </c>
      <c r="Q42">
        <v>17.1342</v>
      </c>
      <c r="R42">
        <v>31</v>
      </c>
      <c r="S42">
        <f t="shared" si="0"/>
        <v>0.25567989351272213</v>
      </c>
      <c r="T42">
        <v>29</v>
      </c>
      <c r="U42">
        <f t="shared" si="1"/>
        <v>825202.35969780455</v>
      </c>
      <c r="V42">
        <v>88</v>
      </c>
      <c r="W42">
        <f t="shared" si="21"/>
        <v>21.361322559609818</v>
      </c>
      <c r="X42">
        <f t="shared" si="2"/>
        <v>27</v>
      </c>
      <c r="Y42">
        <f t="shared" si="3"/>
        <v>28</v>
      </c>
      <c r="Z42">
        <v>0.82069999999999999</v>
      </c>
      <c r="AA42">
        <v>39</v>
      </c>
      <c r="AB42">
        <v>0.88449999999999995</v>
      </c>
      <c r="AC42">
        <f t="shared" si="4"/>
        <v>0.85260000000000002</v>
      </c>
      <c r="AD42">
        <v>35</v>
      </c>
      <c r="AE42">
        <v>0.73360000000000003</v>
      </c>
      <c r="AF42">
        <v>81</v>
      </c>
      <c r="AG42">
        <v>0.82509999999999994</v>
      </c>
      <c r="AH42">
        <v>54</v>
      </c>
      <c r="AI42">
        <f t="shared" si="5"/>
        <v>52.5</v>
      </c>
      <c r="AJ42">
        <f>IF(C42=1,(AI42/Z42),REF)</f>
        <v>63.969781893505548</v>
      </c>
      <c r="AK42">
        <f t="shared" si="6"/>
        <v>45</v>
      </c>
      <c r="AL42">
        <f>IF(B42=1,(AI42/AC42),REF)</f>
        <v>61.576354679802954</v>
      </c>
      <c r="AM42">
        <f t="shared" si="7"/>
        <v>42</v>
      </c>
      <c r="AN42">
        <f t="shared" si="8"/>
        <v>35</v>
      </c>
      <c r="AO42" t="str">
        <f t="shared" si="9"/>
        <v>Boise St.</v>
      </c>
      <c r="AP42">
        <f t="shared" si="10"/>
        <v>0.6425755409471966</v>
      </c>
      <c r="AQ42">
        <f t="shared" si="11"/>
        <v>0.63087343581259892</v>
      </c>
      <c r="AR42">
        <f t="shared" si="12"/>
        <v>0.83479650325023913</v>
      </c>
      <c r="AS42" t="str">
        <f t="shared" si="13"/>
        <v>Boise St.</v>
      </c>
      <c r="AT42">
        <f t="shared" si="14"/>
        <v>0.83479650325023913</v>
      </c>
      <c r="AU42">
        <f t="shared" si="15"/>
        <v>41</v>
      </c>
      <c r="AV42">
        <f t="shared" si="16"/>
        <v>37</v>
      </c>
      <c r="AW42">
        <v>40</v>
      </c>
      <c r="AX42" t="str">
        <f t="shared" si="17"/>
        <v>Boise St.</v>
      </c>
      <c r="AY42" t="str">
        <f t="shared" si="18"/>
        <v/>
      </c>
      <c r="AZ42">
        <v>41</v>
      </c>
      <c r="BA42">
        <f t="shared" si="19"/>
        <v>11</v>
      </c>
      <c r="BB42">
        <f t="shared" si="20"/>
        <v>11</v>
      </c>
    </row>
    <row r="43" spans="2:55">
      <c r="B43">
        <v>1</v>
      </c>
      <c r="C43">
        <v>1</v>
      </c>
      <c r="D43" t="s">
        <v>280</v>
      </c>
      <c r="E43">
        <v>68.387600000000006</v>
      </c>
      <c r="F43">
        <v>163</v>
      </c>
      <c r="G43">
        <v>66.905100000000004</v>
      </c>
      <c r="H43">
        <v>195</v>
      </c>
      <c r="I43">
        <v>111.864</v>
      </c>
      <c r="J43">
        <v>23</v>
      </c>
      <c r="K43">
        <v>116.84699999999999</v>
      </c>
      <c r="L43">
        <v>16</v>
      </c>
      <c r="M43">
        <v>102.675</v>
      </c>
      <c r="N43">
        <v>162</v>
      </c>
      <c r="O43">
        <v>102.117</v>
      </c>
      <c r="P43">
        <v>108</v>
      </c>
      <c r="Q43">
        <v>14.730499999999999</v>
      </c>
      <c r="R43">
        <v>44</v>
      </c>
      <c r="S43">
        <f t="shared" si="0"/>
        <v>0.21538992448923472</v>
      </c>
      <c r="T43">
        <v>48</v>
      </c>
      <c r="U43">
        <f t="shared" si="1"/>
        <v>933711.0444301283</v>
      </c>
      <c r="V43">
        <v>18</v>
      </c>
      <c r="W43">
        <f t="shared" si="21"/>
        <v>23.965114776461895</v>
      </c>
      <c r="X43">
        <f t="shared" si="2"/>
        <v>108</v>
      </c>
      <c r="Y43">
        <f t="shared" si="3"/>
        <v>78</v>
      </c>
      <c r="Z43">
        <v>0.84619999999999995</v>
      </c>
      <c r="AA43">
        <v>27</v>
      </c>
      <c r="AB43">
        <v>0.80520000000000003</v>
      </c>
      <c r="AC43">
        <f t="shared" si="4"/>
        <v>0.82569999999999999</v>
      </c>
      <c r="AD43">
        <v>47</v>
      </c>
      <c r="AE43">
        <v>0.82669999999999999</v>
      </c>
      <c r="AF43">
        <v>40</v>
      </c>
      <c r="AG43">
        <v>0.68740000000000001</v>
      </c>
      <c r="AH43">
        <v>92</v>
      </c>
      <c r="AI43">
        <f t="shared" si="5"/>
        <v>53.833333333333336</v>
      </c>
      <c r="AJ43">
        <f>IF(C43=1,(AI43/Z43),REF)</f>
        <v>63.617742062554171</v>
      </c>
      <c r="AK43">
        <f t="shared" si="6"/>
        <v>43</v>
      </c>
      <c r="AL43">
        <f>IF(B43=1,(AI43/AC43),REF)</f>
        <v>65.197206410722217</v>
      </c>
      <c r="AM43">
        <f t="shared" si="7"/>
        <v>45</v>
      </c>
      <c r="AN43">
        <f t="shared" si="8"/>
        <v>43</v>
      </c>
      <c r="AO43" t="str">
        <f t="shared" si="9"/>
        <v>Providence</v>
      </c>
      <c r="AP43">
        <f t="shared" si="10"/>
        <v>0.66290674812109163</v>
      </c>
      <c r="AQ43">
        <f t="shared" si="11"/>
        <v>0.60662083248091636</v>
      </c>
      <c r="AR43">
        <f t="shared" si="12"/>
        <v>0.83376729926143123</v>
      </c>
      <c r="AS43" t="str">
        <f t="shared" si="13"/>
        <v>Providence</v>
      </c>
      <c r="AT43">
        <f t="shared" si="14"/>
        <v>0.83376729926143123</v>
      </c>
      <c r="AU43">
        <f t="shared" si="15"/>
        <v>42</v>
      </c>
      <c r="AV43">
        <f t="shared" si="16"/>
        <v>44</v>
      </c>
      <c r="AW43">
        <v>45</v>
      </c>
      <c r="AX43" t="str">
        <f t="shared" si="17"/>
        <v>Providence</v>
      </c>
      <c r="AY43" t="str">
        <f t="shared" si="18"/>
        <v/>
      </c>
      <c r="AZ43">
        <v>42</v>
      </c>
      <c r="BA43">
        <f t="shared" si="19"/>
        <v>11</v>
      </c>
      <c r="BB43">
        <f t="shared" si="20"/>
        <v>11</v>
      </c>
    </row>
    <row r="44" spans="2:55">
      <c r="B44">
        <v>1</v>
      </c>
      <c r="C44">
        <v>1</v>
      </c>
      <c r="D44" t="s">
        <v>369</v>
      </c>
      <c r="E44">
        <v>68.5518</v>
      </c>
      <c r="F44">
        <v>155</v>
      </c>
      <c r="G44">
        <v>68.146500000000003</v>
      </c>
      <c r="H44">
        <v>140</v>
      </c>
      <c r="I44">
        <v>105.64700000000001</v>
      </c>
      <c r="J44">
        <v>122</v>
      </c>
      <c r="K44">
        <v>113.122</v>
      </c>
      <c r="L44">
        <v>43</v>
      </c>
      <c r="M44">
        <v>97.737399999999994</v>
      </c>
      <c r="N44">
        <v>63</v>
      </c>
      <c r="O44">
        <v>97.489099999999993</v>
      </c>
      <c r="P44">
        <v>48</v>
      </c>
      <c r="Q44">
        <v>15.6327</v>
      </c>
      <c r="R44">
        <v>36</v>
      </c>
      <c r="S44">
        <f t="shared" si="0"/>
        <v>0.22804506956783055</v>
      </c>
      <c r="T44">
        <v>38</v>
      </c>
      <c r="U44">
        <f t="shared" si="1"/>
        <v>877229.06475459121</v>
      </c>
      <c r="V44">
        <v>47</v>
      </c>
      <c r="W44">
        <f t="shared" si="21"/>
        <v>22.197846044372117</v>
      </c>
      <c r="X44">
        <f t="shared" si="2"/>
        <v>44</v>
      </c>
      <c r="Y44">
        <f t="shared" si="3"/>
        <v>41</v>
      </c>
      <c r="Z44">
        <v>0.82820000000000005</v>
      </c>
      <c r="AA44">
        <v>35</v>
      </c>
      <c r="AB44">
        <v>0.83579999999999999</v>
      </c>
      <c r="AC44">
        <f t="shared" si="4"/>
        <v>0.83200000000000007</v>
      </c>
      <c r="AD44">
        <v>45</v>
      </c>
      <c r="AE44">
        <v>0.77459999999999996</v>
      </c>
      <c r="AF44">
        <v>68</v>
      </c>
      <c r="AG44">
        <v>0.80759999999999998</v>
      </c>
      <c r="AH44">
        <v>62</v>
      </c>
      <c r="AI44">
        <f t="shared" si="5"/>
        <v>50.166666666666664</v>
      </c>
      <c r="AJ44">
        <f>IF(C44=1,(AI44/Z44),REF)</f>
        <v>60.573130483780076</v>
      </c>
      <c r="AK44">
        <f t="shared" si="6"/>
        <v>39</v>
      </c>
      <c r="AL44">
        <f>IF(B44=1,(AI44/AC44),REF)</f>
        <v>60.296474358974351</v>
      </c>
      <c r="AM44">
        <f t="shared" si="7"/>
        <v>40</v>
      </c>
      <c r="AN44">
        <f t="shared" si="8"/>
        <v>39</v>
      </c>
      <c r="AO44" t="str">
        <f t="shared" si="9"/>
        <v>USC</v>
      </c>
      <c r="AP44">
        <f t="shared" si="10"/>
        <v>0.65199530491354896</v>
      </c>
      <c r="AQ44">
        <f t="shared" si="11"/>
        <v>0.61724914347330906</v>
      </c>
      <c r="AR44">
        <f t="shared" si="12"/>
        <v>0.8336929150000022</v>
      </c>
      <c r="AS44" t="str">
        <f t="shared" si="13"/>
        <v>USC</v>
      </c>
      <c r="AT44">
        <f t="shared" si="14"/>
        <v>0.8336929150000022</v>
      </c>
      <c r="AU44">
        <f t="shared" si="15"/>
        <v>43</v>
      </c>
      <c r="AV44">
        <f t="shared" si="16"/>
        <v>42.333333333333336</v>
      </c>
      <c r="AW44">
        <v>46</v>
      </c>
      <c r="AX44" t="str">
        <f t="shared" si="17"/>
        <v>USC</v>
      </c>
      <c r="AY44" t="str">
        <f t="shared" si="18"/>
        <v/>
      </c>
      <c r="AZ44">
        <v>43</v>
      </c>
      <c r="BA44">
        <f t="shared" si="19"/>
        <v>11</v>
      </c>
      <c r="BB44">
        <f t="shared" si="20"/>
        <v>11</v>
      </c>
    </row>
    <row r="45" spans="2:55">
      <c r="B45">
        <v>1</v>
      </c>
      <c r="C45">
        <v>1</v>
      </c>
      <c r="D45" t="s">
        <v>291</v>
      </c>
      <c r="E45">
        <v>66.239800000000002</v>
      </c>
      <c r="F45">
        <v>272</v>
      </c>
      <c r="G45">
        <v>65.887100000000004</v>
      </c>
      <c r="H45">
        <v>261</v>
      </c>
      <c r="I45">
        <v>101.815</v>
      </c>
      <c r="J45">
        <v>212</v>
      </c>
      <c r="K45">
        <v>105.82599999999999</v>
      </c>
      <c r="L45">
        <v>159</v>
      </c>
      <c r="M45">
        <v>91.0946</v>
      </c>
      <c r="N45">
        <v>4</v>
      </c>
      <c r="O45">
        <v>90.054299999999998</v>
      </c>
      <c r="P45">
        <v>5</v>
      </c>
      <c r="Q45">
        <v>15.7714</v>
      </c>
      <c r="R45">
        <v>35</v>
      </c>
      <c r="S45">
        <f t="shared" si="0"/>
        <v>0.2381000546499234</v>
      </c>
      <c r="T45">
        <v>35</v>
      </c>
      <c r="U45">
        <f t="shared" si="1"/>
        <v>741828.94453378476</v>
      </c>
      <c r="V45">
        <v>197</v>
      </c>
      <c r="W45">
        <f t="shared" si="21"/>
        <v>20.234296758825202</v>
      </c>
      <c r="X45">
        <f t="shared" si="2"/>
        <v>7</v>
      </c>
      <c r="Y45">
        <f t="shared" si="3"/>
        <v>21</v>
      </c>
      <c r="Z45">
        <v>0.82010000000000005</v>
      </c>
      <c r="AA45">
        <v>40</v>
      </c>
      <c r="AB45">
        <v>0.9012</v>
      </c>
      <c r="AC45">
        <f t="shared" si="4"/>
        <v>0.86065000000000003</v>
      </c>
      <c r="AD45">
        <v>30</v>
      </c>
      <c r="AE45">
        <v>0.82199999999999995</v>
      </c>
      <c r="AF45">
        <v>42</v>
      </c>
      <c r="AG45">
        <v>0.91020000000000001</v>
      </c>
      <c r="AH45">
        <v>15</v>
      </c>
      <c r="AI45">
        <f t="shared" si="5"/>
        <v>56.666666666666664</v>
      </c>
      <c r="AJ45">
        <f>IF(C45=1,(AI45/Z45),REF)</f>
        <v>69.097264561232365</v>
      </c>
      <c r="AK45">
        <f t="shared" si="6"/>
        <v>49</v>
      </c>
      <c r="AL45">
        <f>IF(B45=1,(AI45/AC45),REF)</f>
        <v>65.841708785995081</v>
      </c>
      <c r="AM45">
        <f t="shared" si="7"/>
        <v>47</v>
      </c>
      <c r="AN45">
        <f t="shared" si="8"/>
        <v>30</v>
      </c>
      <c r="AO45" t="str">
        <f t="shared" si="9"/>
        <v>Rutgers</v>
      </c>
      <c r="AP45">
        <f t="shared" si="10"/>
        <v>0.63717388919399442</v>
      </c>
      <c r="AQ45">
        <f t="shared" si="11"/>
        <v>0.63152070797278093</v>
      </c>
      <c r="AR45">
        <f t="shared" si="12"/>
        <v>0.83354843009577606</v>
      </c>
      <c r="AS45" t="str">
        <f t="shared" si="13"/>
        <v>Rutgers</v>
      </c>
      <c r="AT45">
        <f t="shared" si="14"/>
        <v>0.83354843009577606</v>
      </c>
      <c r="AU45">
        <f t="shared" si="15"/>
        <v>44</v>
      </c>
      <c r="AV45">
        <f t="shared" si="16"/>
        <v>34.666666666666664</v>
      </c>
      <c r="AW45">
        <v>38</v>
      </c>
      <c r="AX45" t="str">
        <f t="shared" si="17"/>
        <v>Rutgers</v>
      </c>
      <c r="AY45" t="str">
        <f t="shared" si="18"/>
        <v/>
      </c>
      <c r="AZ45">
        <v>44</v>
      </c>
      <c r="BA45">
        <f t="shared" si="19"/>
        <v>11</v>
      </c>
      <c r="BB45">
        <f t="shared" si="20"/>
        <v>11</v>
      </c>
    </row>
    <row r="46" spans="2:55">
      <c r="B46">
        <v>1</v>
      </c>
      <c r="C46">
        <v>1</v>
      </c>
      <c r="D46" t="s">
        <v>222</v>
      </c>
      <c r="E46">
        <v>70.246799999999993</v>
      </c>
      <c r="F46">
        <v>69</v>
      </c>
      <c r="G46">
        <v>69.107799999999997</v>
      </c>
      <c r="H46">
        <v>92</v>
      </c>
      <c r="I46">
        <v>112.44499999999999</v>
      </c>
      <c r="J46">
        <v>18</v>
      </c>
      <c r="K46">
        <v>119.289</v>
      </c>
      <c r="L46">
        <v>10</v>
      </c>
      <c r="M46">
        <v>105.61199999999999</v>
      </c>
      <c r="N46">
        <v>241</v>
      </c>
      <c r="O46">
        <v>105.37</v>
      </c>
      <c r="P46">
        <v>178</v>
      </c>
      <c r="Q46">
        <v>13.9186</v>
      </c>
      <c r="R46">
        <v>51</v>
      </c>
      <c r="S46">
        <f t="shared" si="0"/>
        <v>0.19814425710494996</v>
      </c>
      <c r="T46">
        <v>54</v>
      </c>
      <c r="U46">
        <f t="shared" si="1"/>
        <v>999602.51728058269</v>
      </c>
      <c r="V46">
        <v>7</v>
      </c>
      <c r="W46">
        <f t="shared" si="21"/>
        <v>24.531303341315549</v>
      </c>
      <c r="X46">
        <f t="shared" si="2"/>
        <v>132</v>
      </c>
      <c r="Y46">
        <f t="shared" si="3"/>
        <v>93</v>
      </c>
      <c r="Z46">
        <v>0.84079999999999999</v>
      </c>
      <c r="AA46">
        <v>31</v>
      </c>
      <c r="AB46">
        <v>0.77649999999999997</v>
      </c>
      <c r="AC46">
        <f t="shared" si="4"/>
        <v>0.80864999999999998</v>
      </c>
      <c r="AD46">
        <v>57</v>
      </c>
      <c r="AE46">
        <v>0.78200000000000003</v>
      </c>
      <c r="AF46">
        <v>62</v>
      </c>
      <c r="AG46">
        <v>0.84399999999999997</v>
      </c>
      <c r="AH46">
        <v>43</v>
      </c>
      <c r="AI46">
        <f t="shared" si="5"/>
        <v>52.666666666666664</v>
      </c>
      <c r="AJ46">
        <f>IF(C46=1,(AI46/Z46),REF)</f>
        <v>62.638756739613065</v>
      </c>
      <c r="AK46">
        <f t="shared" si="6"/>
        <v>41</v>
      </c>
      <c r="AL46">
        <f>IF(B46=1,(AI46/AC46),REF)</f>
        <v>65.129124672808587</v>
      </c>
      <c r="AM46">
        <f t="shared" si="7"/>
        <v>44</v>
      </c>
      <c r="AN46">
        <f t="shared" si="8"/>
        <v>41</v>
      </c>
      <c r="AO46" t="str">
        <f t="shared" si="9"/>
        <v>Missouri</v>
      </c>
      <c r="AP46">
        <f t="shared" si="10"/>
        <v>0.65969870898924876</v>
      </c>
      <c r="AQ46">
        <f t="shared" si="11"/>
        <v>0.59417222322780283</v>
      </c>
      <c r="AR46">
        <f t="shared" si="12"/>
        <v>0.82963895450177727</v>
      </c>
      <c r="AS46" t="str">
        <f t="shared" si="13"/>
        <v>Missouri</v>
      </c>
      <c r="AT46">
        <f t="shared" si="14"/>
        <v>0.82963895450177727</v>
      </c>
      <c r="AU46">
        <f t="shared" si="15"/>
        <v>45</v>
      </c>
      <c r="AV46">
        <f t="shared" si="16"/>
        <v>47.666666666666664</v>
      </c>
      <c r="AW46">
        <v>54</v>
      </c>
      <c r="AX46" t="str">
        <f t="shared" si="17"/>
        <v>Missouri</v>
      </c>
      <c r="AY46" t="str">
        <f t="shared" si="18"/>
        <v/>
      </c>
      <c r="AZ46">
        <v>45</v>
      </c>
      <c r="BA46">
        <f t="shared" si="19"/>
        <v>12</v>
      </c>
      <c r="BB46">
        <f t="shared" si="20"/>
        <v>12</v>
      </c>
    </row>
    <row r="47" spans="2:55">
      <c r="B47">
        <v>1</v>
      </c>
      <c r="C47">
        <v>1</v>
      </c>
      <c r="D47" t="s">
        <v>354</v>
      </c>
      <c r="E47">
        <v>70.675299999999993</v>
      </c>
      <c r="F47">
        <v>52</v>
      </c>
      <c r="G47">
        <v>70.609099999999998</v>
      </c>
      <c r="H47">
        <v>33</v>
      </c>
      <c r="I47">
        <v>110.99299999999999</v>
      </c>
      <c r="J47">
        <v>30</v>
      </c>
      <c r="K47">
        <v>112.718</v>
      </c>
      <c r="L47">
        <v>47</v>
      </c>
      <c r="M47">
        <v>98.263800000000003</v>
      </c>
      <c r="N47">
        <v>70</v>
      </c>
      <c r="O47">
        <v>99.855699999999999</v>
      </c>
      <c r="P47">
        <v>78</v>
      </c>
      <c r="Q47">
        <v>12.8621</v>
      </c>
      <c r="R47">
        <v>62</v>
      </c>
      <c r="S47">
        <f t="shared" si="0"/>
        <v>0.18199144538473846</v>
      </c>
      <c r="T47">
        <v>69</v>
      </c>
      <c r="U47">
        <f t="shared" si="1"/>
        <v>897954.24786295719</v>
      </c>
      <c r="V47">
        <v>29</v>
      </c>
      <c r="W47">
        <f t="shared" si="21"/>
        <v>22.373241789303698</v>
      </c>
      <c r="X47">
        <f t="shared" si="2"/>
        <v>47</v>
      </c>
      <c r="Y47">
        <f t="shared" si="3"/>
        <v>58</v>
      </c>
      <c r="Z47">
        <v>0.81130000000000002</v>
      </c>
      <c r="AA47">
        <v>45</v>
      </c>
      <c r="AB47">
        <v>0.83789999999999998</v>
      </c>
      <c r="AC47">
        <f t="shared" si="4"/>
        <v>0.8246</v>
      </c>
      <c r="AD47">
        <v>48</v>
      </c>
      <c r="AE47">
        <v>0.82079999999999997</v>
      </c>
      <c r="AF47">
        <v>44</v>
      </c>
      <c r="AG47">
        <v>0.83409999999999995</v>
      </c>
      <c r="AH47">
        <v>50</v>
      </c>
      <c r="AI47">
        <f t="shared" si="5"/>
        <v>49.666666666666664</v>
      </c>
      <c r="AJ47">
        <f>IF(C47=1,(AI47/Z47),REF)</f>
        <v>61.218620321295035</v>
      </c>
      <c r="AK47">
        <f t="shared" si="6"/>
        <v>40</v>
      </c>
      <c r="AL47">
        <f>IF(B47=1,(AI47/AC47),REF)</f>
        <v>60.231223219338666</v>
      </c>
      <c r="AM47">
        <f t="shared" si="7"/>
        <v>39</v>
      </c>
      <c r="AN47">
        <f t="shared" si="8"/>
        <v>39</v>
      </c>
      <c r="AO47" t="str">
        <f t="shared" si="9"/>
        <v>UAB</v>
      </c>
      <c r="AP47">
        <f t="shared" si="10"/>
        <v>0.63801423167124516</v>
      </c>
      <c r="AQ47">
        <f t="shared" si="11"/>
        <v>0.61184199112348736</v>
      </c>
      <c r="AR47">
        <f t="shared" si="12"/>
        <v>0.82857537958456051</v>
      </c>
      <c r="AS47" t="str">
        <f t="shared" si="13"/>
        <v>UAB</v>
      </c>
      <c r="AT47">
        <f t="shared" si="14"/>
        <v>0.82857537958456051</v>
      </c>
      <c r="AU47">
        <f t="shared" si="15"/>
        <v>46</v>
      </c>
      <c r="AV47">
        <f t="shared" si="16"/>
        <v>44.333333333333336</v>
      </c>
      <c r="AW47">
        <v>44</v>
      </c>
      <c r="AX47" t="str">
        <f t="shared" si="17"/>
        <v>UAB</v>
      </c>
      <c r="AY47" t="str">
        <f t="shared" si="18"/>
        <v/>
      </c>
      <c r="AZ47">
        <v>46</v>
      </c>
      <c r="BA47">
        <f t="shared" si="19"/>
        <v>12</v>
      </c>
      <c r="BB47">
        <f t="shared" si="20"/>
        <v>12</v>
      </c>
    </row>
    <row r="48" spans="2:55">
      <c r="B48">
        <v>1</v>
      </c>
      <c r="C48">
        <v>1</v>
      </c>
      <c r="D48" t="s">
        <v>272</v>
      </c>
      <c r="E48">
        <v>64.554599999999994</v>
      </c>
      <c r="F48">
        <v>334</v>
      </c>
      <c r="G48">
        <v>64.6096</v>
      </c>
      <c r="H48">
        <v>313</v>
      </c>
      <c r="I48">
        <v>109.964</v>
      </c>
      <c r="J48">
        <v>40</v>
      </c>
      <c r="K48">
        <v>116.82599999999999</v>
      </c>
      <c r="L48">
        <v>17</v>
      </c>
      <c r="M48">
        <v>104.26</v>
      </c>
      <c r="N48">
        <v>209</v>
      </c>
      <c r="O48">
        <v>101.79</v>
      </c>
      <c r="P48">
        <v>101</v>
      </c>
      <c r="Q48">
        <v>15.0367</v>
      </c>
      <c r="R48">
        <v>39</v>
      </c>
      <c r="S48">
        <f t="shared" si="0"/>
        <v>0.23291911033450735</v>
      </c>
      <c r="T48">
        <v>37</v>
      </c>
      <c r="U48">
        <f t="shared" si="1"/>
        <v>881061.46876146947</v>
      </c>
      <c r="V48">
        <v>41</v>
      </c>
      <c r="W48">
        <f t="shared" si="21"/>
        <v>25.258118040459454</v>
      </c>
      <c r="X48">
        <f t="shared" si="2"/>
        <v>175</v>
      </c>
      <c r="Y48">
        <f t="shared" si="3"/>
        <v>106</v>
      </c>
      <c r="Z48">
        <v>0.80969999999999998</v>
      </c>
      <c r="AA48">
        <v>47</v>
      </c>
      <c r="AB48">
        <v>0.86919999999999997</v>
      </c>
      <c r="AC48">
        <f t="shared" si="4"/>
        <v>0.83945000000000003</v>
      </c>
      <c r="AD48">
        <v>40</v>
      </c>
      <c r="AE48">
        <v>0.80530000000000002</v>
      </c>
      <c r="AF48">
        <v>54</v>
      </c>
      <c r="AG48">
        <v>0.82689999999999997</v>
      </c>
      <c r="AH48">
        <v>52</v>
      </c>
      <c r="AI48">
        <f t="shared" si="5"/>
        <v>55</v>
      </c>
      <c r="AJ48">
        <f>IF(C48=1,(AI48/Z48),REF)</f>
        <v>67.926392491046073</v>
      </c>
      <c r="AK48">
        <f t="shared" si="6"/>
        <v>47</v>
      </c>
      <c r="AL48">
        <f>IF(B48=1,(AI48/AC48),REF)</f>
        <v>65.519089880278756</v>
      </c>
      <c r="AM48">
        <f t="shared" si="7"/>
        <v>46</v>
      </c>
      <c r="AN48">
        <f t="shared" si="8"/>
        <v>40</v>
      </c>
      <c r="AO48" t="str">
        <f t="shared" si="9"/>
        <v>Penn St.</v>
      </c>
      <c r="AP48">
        <f t="shared" si="10"/>
        <v>0.63016971576854686</v>
      </c>
      <c r="AQ48">
        <f t="shared" si="11"/>
        <v>0.61634306108270154</v>
      </c>
      <c r="AR48">
        <f t="shared" si="12"/>
        <v>0.82768807004112166</v>
      </c>
      <c r="AS48" t="str">
        <f t="shared" si="13"/>
        <v>Penn St.</v>
      </c>
      <c r="AT48">
        <f t="shared" si="14"/>
        <v>0.82768807004112166</v>
      </c>
      <c r="AU48">
        <f t="shared" si="15"/>
        <v>47</v>
      </c>
      <c r="AV48">
        <f t="shared" si="16"/>
        <v>42.333333333333336</v>
      </c>
      <c r="AW48">
        <v>43</v>
      </c>
      <c r="AX48" t="str">
        <f t="shared" si="17"/>
        <v>Penn St.</v>
      </c>
      <c r="AY48" t="str">
        <f t="shared" si="18"/>
        <v/>
      </c>
      <c r="AZ48">
        <v>47</v>
      </c>
      <c r="BA48">
        <f t="shared" si="19"/>
        <v>12</v>
      </c>
      <c r="BB48">
        <f t="shared" si="20"/>
        <v>12</v>
      </c>
    </row>
    <row r="49" spans="2:54">
      <c r="B49">
        <v>1</v>
      </c>
      <c r="C49">
        <v>1</v>
      </c>
      <c r="D49" t="s">
        <v>347</v>
      </c>
      <c r="E49">
        <v>68.908500000000004</v>
      </c>
      <c r="F49">
        <v>135</v>
      </c>
      <c r="G49">
        <v>67.183999999999997</v>
      </c>
      <c r="H49">
        <v>183</v>
      </c>
      <c r="I49">
        <v>105.54300000000001</v>
      </c>
      <c r="J49">
        <v>124</v>
      </c>
      <c r="K49">
        <v>111.842</v>
      </c>
      <c r="L49">
        <v>65</v>
      </c>
      <c r="M49">
        <v>100.31</v>
      </c>
      <c r="N49">
        <v>100</v>
      </c>
      <c r="O49">
        <v>98.893299999999996</v>
      </c>
      <c r="P49">
        <v>65</v>
      </c>
      <c r="Q49">
        <v>12.948700000000001</v>
      </c>
      <c r="R49">
        <v>61</v>
      </c>
      <c r="S49">
        <f t="shared" si="0"/>
        <v>0.18791150583745114</v>
      </c>
      <c r="T49">
        <v>60</v>
      </c>
      <c r="U49">
        <f t="shared" si="1"/>
        <v>861951.13459979405</v>
      </c>
      <c r="V49">
        <v>58</v>
      </c>
      <c r="W49">
        <f t="shared" si="21"/>
        <v>22.594055669529535</v>
      </c>
      <c r="X49">
        <f t="shared" si="2"/>
        <v>52</v>
      </c>
      <c r="Y49">
        <f t="shared" si="3"/>
        <v>56</v>
      </c>
      <c r="Z49">
        <v>0.82750000000000001</v>
      </c>
      <c r="AA49">
        <v>36</v>
      </c>
      <c r="AB49">
        <v>0.79890000000000005</v>
      </c>
      <c r="AC49">
        <f t="shared" si="4"/>
        <v>0.81320000000000003</v>
      </c>
      <c r="AD49">
        <v>54</v>
      </c>
      <c r="AE49">
        <v>0.80589999999999995</v>
      </c>
      <c r="AF49">
        <v>52</v>
      </c>
      <c r="AG49">
        <v>0.86270000000000002</v>
      </c>
      <c r="AH49">
        <v>37</v>
      </c>
      <c r="AI49">
        <f t="shared" si="5"/>
        <v>52.833333333333336</v>
      </c>
      <c r="AJ49">
        <f>IF(C49=1,(AI49/Z49),REF)</f>
        <v>63.846928499496478</v>
      </c>
      <c r="AK49">
        <f t="shared" si="6"/>
        <v>44</v>
      </c>
      <c r="AL49">
        <f>IF(B49=1,(AI49/AC49),REF)</f>
        <v>64.969667158550578</v>
      </c>
      <c r="AM49">
        <f t="shared" si="7"/>
        <v>43</v>
      </c>
      <c r="AN49">
        <f t="shared" si="8"/>
        <v>43</v>
      </c>
      <c r="AO49" t="str">
        <f t="shared" si="9"/>
        <v>Texas Tech</v>
      </c>
      <c r="AP49">
        <f t="shared" si="10"/>
        <v>0.64802423133509246</v>
      </c>
      <c r="AQ49">
        <f t="shared" si="11"/>
        <v>0.59769854588918425</v>
      </c>
      <c r="AR49">
        <f t="shared" si="12"/>
        <v>0.8274782053235169</v>
      </c>
      <c r="AS49" t="str">
        <f t="shared" si="13"/>
        <v>Texas Tech</v>
      </c>
      <c r="AT49">
        <f t="shared" si="14"/>
        <v>0.8274782053235169</v>
      </c>
      <c r="AU49">
        <f t="shared" si="15"/>
        <v>48</v>
      </c>
      <c r="AV49">
        <f t="shared" si="16"/>
        <v>48.333333333333336</v>
      </c>
      <c r="AW49">
        <v>52</v>
      </c>
      <c r="AX49" t="str">
        <f t="shared" si="17"/>
        <v>Texas Tech</v>
      </c>
      <c r="AY49" t="str">
        <f t="shared" si="18"/>
        <v/>
      </c>
      <c r="AZ49">
        <v>48</v>
      </c>
      <c r="BA49">
        <f t="shared" si="19"/>
        <v>12</v>
      </c>
      <c r="BB49">
        <f t="shared" si="20"/>
        <v>12</v>
      </c>
    </row>
    <row r="50" spans="2:54">
      <c r="B50">
        <v>1</v>
      </c>
      <c r="C50">
        <v>1</v>
      </c>
      <c r="D50" t="s">
        <v>268</v>
      </c>
      <c r="E50">
        <v>66.255600000000001</v>
      </c>
      <c r="F50">
        <v>270</v>
      </c>
      <c r="G50">
        <v>66.271299999999997</v>
      </c>
      <c r="H50">
        <v>231</v>
      </c>
      <c r="I50">
        <v>106.65900000000001</v>
      </c>
      <c r="J50">
        <v>100</v>
      </c>
      <c r="K50">
        <v>114.45399999999999</v>
      </c>
      <c r="L50">
        <v>31</v>
      </c>
      <c r="M50">
        <v>101.05800000000001</v>
      </c>
      <c r="N50">
        <v>118</v>
      </c>
      <c r="O50">
        <v>99.617500000000007</v>
      </c>
      <c r="P50">
        <v>75</v>
      </c>
      <c r="Q50">
        <v>14.8361</v>
      </c>
      <c r="R50">
        <v>41</v>
      </c>
      <c r="S50">
        <f t="shared" si="0"/>
        <v>0.22392824153731891</v>
      </c>
      <c r="T50">
        <v>41</v>
      </c>
      <c r="U50">
        <f t="shared" si="1"/>
        <v>867929.68360644951</v>
      </c>
      <c r="V50">
        <v>53</v>
      </c>
      <c r="W50">
        <f t="shared" si="21"/>
        <v>23.77466632309882</v>
      </c>
      <c r="X50">
        <f t="shared" si="2"/>
        <v>98</v>
      </c>
      <c r="Y50">
        <f t="shared" si="3"/>
        <v>69.5</v>
      </c>
      <c r="Z50">
        <v>0.79659999999999997</v>
      </c>
      <c r="AA50">
        <v>53</v>
      </c>
      <c r="AB50">
        <v>0.85880000000000001</v>
      </c>
      <c r="AC50">
        <f t="shared" si="4"/>
        <v>0.82769999999999999</v>
      </c>
      <c r="AD50">
        <v>46</v>
      </c>
      <c r="AE50">
        <v>0.78790000000000004</v>
      </c>
      <c r="AF50">
        <v>61</v>
      </c>
      <c r="AG50">
        <v>0.81810000000000005</v>
      </c>
      <c r="AH50">
        <v>59</v>
      </c>
      <c r="AI50">
        <f t="shared" si="5"/>
        <v>54.916666666666664</v>
      </c>
      <c r="AJ50">
        <f>IF(C50=1,(AI50/Z50),REF)</f>
        <v>68.93882333249644</v>
      </c>
      <c r="AK50">
        <f t="shared" si="6"/>
        <v>48</v>
      </c>
      <c r="AL50">
        <f>IF(B50=1,(AI50/AC50),REF)</f>
        <v>66.3485159679433</v>
      </c>
      <c r="AM50">
        <f t="shared" si="7"/>
        <v>48</v>
      </c>
      <c r="AN50">
        <f t="shared" si="8"/>
        <v>46</v>
      </c>
      <c r="AO50" t="str">
        <f t="shared" si="9"/>
        <v>Oregon</v>
      </c>
      <c r="AP50">
        <f t="shared" si="10"/>
        <v>0.61905774229721766</v>
      </c>
      <c r="AQ50">
        <f t="shared" si="11"/>
        <v>0.60676107633615484</v>
      </c>
      <c r="AR50">
        <f t="shared" si="12"/>
        <v>0.82216411169124881</v>
      </c>
      <c r="AS50" t="str">
        <f t="shared" si="13"/>
        <v>Oregon</v>
      </c>
      <c r="AT50">
        <f t="shared" si="14"/>
        <v>0.82216411169124881</v>
      </c>
      <c r="AU50">
        <f t="shared" si="15"/>
        <v>49</v>
      </c>
      <c r="AV50">
        <f t="shared" si="16"/>
        <v>47</v>
      </c>
      <c r="AW50">
        <v>48</v>
      </c>
      <c r="AX50" t="str">
        <f t="shared" si="17"/>
        <v>Oregon</v>
      </c>
      <c r="AY50" t="str">
        <f t="shared" si="18"/>
        <v/>
      </c>
      <c r="AZ50">
        <v>49</v>
      </c>
      <c r="BA50">
        <f t="shared" si="19"/>
        <v>13</v>
      </c>
      <c r="BB50">
        <f t="shared" si="20"/>
        <v>13</v>
      </c>
    </row>
    <row r="51" spans="2:54">
      <c r="B51">
        <v>1</v>
      </c>
      <c r="C51">
        <v>1</v>
      </c>
      <c r="D51" t="s">
        <v>237</v>
      </c>
      <c r="E51">
        <v>71.554699999999997</v>
      </c>
      <c r="F51">
        <v>33</v>
      </c>
      <c r="G51">
        <v>71.626900000000006</v>
      </c>
      <c r="H51">
        <v>19</v>
      </c>
      <c r="I51">
        <v>111.40900000000001</v>
      </c>
      <c r="J51">
        <v>26</v>
      </c>
      <c r="K51">
        <v>116.09</v>
      </c>
      <c r="L51">
        <v>20</v>
      </c>
      <c r="M51">
        <v>102.914</v>
      </c>
      <c r="N51">
        <v>166</v>
      </c>
      <c r="O51">
        <v>102.25</v>
      </c>
      <c r="P51">
        <v>111</v>
      </c>
      <c r="Q51">
        <v>13.840400000000001</v>
      </c>
      <c r="R51">
        <v>52</v>
      </c>
      <c r="S51">
        <f t="shared" si="0"/>
        <v>0.19341846168036486</v>
      </c>
      <c r="T51">
        <v>55</v>
      </c>
      <c r="U51">
        <f t="shared" si="1"/>
        <v>964334.68492906995</v>
      </c>
      <c r="V51">
        <v>11</v>
      </c>
      <c r="W51">
        <f t="shared" si="21"/>
        <v>22.952137735885827</v>
      </c>
      <c r="X51">
        <f t="shared" si="2"/>
        <v>68</v>
      </c>
      <c r="Y51">
        <f t="shared" si="3"/>
        <v>61.5</v>
      </c>
      <c r="Z51">
        <v>0.78979999999999995</v>
      </c>
      <c r="AA51">
        <v>54</v>
      </c>
      <c r="AB51">
        <v>0.83630000000000004</v>
      </c>
      <c r="AC51">
        <f t="shared" si="4"/>
        <v>0.81305000000000005</v>
      </c>
      <c r="AD51">
        <v>55</v>
      </c>
      <c r="AE51">
        <v>0.69969999999999999</v>
      </c>
      <c r="AF51">
        <v>93</v>
      </c>
      <c r="AG51">
        <v>0.89039999999999997</v>
      </c>
      <c r="AH51">
        <v>24</v>
      </c>
      <c r="AI51">
        <f t="shared" si="5"/>
        <v>49.916666666666664</v>
      </c>
      <c r="AJ51">
        <f>IF(C51=1,(AI51/Z51),REF)</f>
        <v>63.20165442728117</v>
      </c>
      <c r="AK51">
        <f t="shared" si="6"/>
        <v>42</v>
      </c>
      <c r="AL51">
        <f>IF(B51=1,(AI51/AC51),REF)</f>
        <v>61.394338191583124</v>
      </c>
      <c r="AM51">
        <f t="shared" si="7"/>
        <v>41</v>
      </c>
      <c r="AN51">
        <f t="shared" si="8"/>
        <v>41</v>
      </c>
      <c r="AO51" t="str">
        <f t="shared" si="9"/>
        <v>New Mexico</v>
      </c>
      <c r="AP51">
        <f t="shared" si="10"/>
        <v>0.61912954450191371</v>
      </c>
      <c r="AQ51">
        <f t="shared" si="11"/>
        <v>0.60183144225943985</v>
      </c>
      <c r="AR51">
        <f t="shared" si="12"/>
        <v>0.82085928806478459</v>
      </c>
      <c r="AS51" t="str">
        <f t="shared" si="13"/>
        <v>New Mexico</v>
      </c>
      <c r="AT51">
        <f t="shared" si="14"/>
        <v>0.82085928806478459</v>
      </c>
      <c r="AU51">
        <f t="shared" si="15"/>
        <v>50</v>
      </c>
      <c r="AV51">
        <f t="shared" si="16"/>
        <v>48.666666666666664</v>
      </c>
      <c r="AW51">
        <v>53</v>
      </c>
      <c r="AX51" t="str">
        <f t="shared" si="17"/>
        <v>New Mexico</v>
      </c>
      <c r="AY51" t="str">
        <f t="shared" si="18"/>
        <v/>
      </c>
      <c r="AZ51">
        <v>50</v>
      </c>
      <c r="BA51">
        <f t="shared" si="19"/>
        <v>13</v>
      </c>
      <c r="BB51">
        <f t="shared" si="20"/>
        <v>13</v>
      </c>
    </row>
    <row r="52" spans="2:54">
      <c r="B52">
        <v>1</v>
      </c>
      <c r="C52">
        <v>1</v>
      </c>
      <c r="D52" t="s">
        <v>214</v>
      </c>
      <c r="E52">
        <v>67.387799999999999</v>
      </c>
      <c r="F52">
        <v>210</v>
      </c>
      <c r="G52">
        <v>67.490700000000004</v>
      </c>
      <c r="H52">
        <v>168</v>
      </c>
      <c r="I52">
        <v>105.83499999999999</v>
      </c>
      <c r="J52">
        <v>117</v>
      </c>
      <c r="K52">
        <v>112.759</v>
      </c>
      <c r="L52">
        <v>46</v>
      </c>
      <c r="M52">
        <v>100.74</v>
      </c>
      <c r="N52">
        <v>112</v>
      </c>
      <c r="O52">
        <v>98.079499999999996</v>
      </c>
      <c r="P52">
        <v>53</v>
      </c>
      <c r="Q52">
        <v>14.679500000000001</v>
      </c>
      <c r="R52">
        <v>46</v>
      </c>
      <c r="S52">
        <f t="shared" si="0"/>
        <v>0.2178361661903194</v>
      </c>
      <c r="T52">
        <v>45</v>
      </c>
      <c r="U52">
        <f t="shared" si="1"/>
        <v>856808.38823601184</v>
      </c>
      <c r="V52">
        <v>63</v>
      </c>
      <c r="W52">
        <f t="shared" si="21"/>
        <v>22.800475847361138</v>
      </c>
      <c r="X52">
        <f t="shared" si="2"/>
        <v>61</v>
      </c>
      <c r="Y52">
        <f t="shared" si="3"/>
        <v>53</v>
      </c>
      <c r="Z52">
        <v>0.78120000000000001</v>
      </c>
      <c r="AA52">
        <v>60</v>
      </c>
      <c r="AB52">
        <v>0.86240000000000006</v>
      </c>
      <c r="AC52">
        <f t="shared" si="4"/>
        <v>0.82180000000000009</v>
      </c>
      <c r="AD52">
        <v>50</v>
      </c>
      <c r="AE52">
        <v>0.89229999999999998</v>
      </c>
      <c r="AF52">
        <v>20</v>
      </c>
      <c r="AG52">
        <v>0.628</v>
      </c>
      <c r="AH52">
        <v>122</v>
      </c>
      <c r="AI52">
        <f t="shared" si="5"/>
        <v>58.833333333333336</v>
      </c>
      <c r="AJ52">
        <f>IF(C52=1,(AI52/Z52),REF)</f>
        <v>75.311486601809179</v>
      </c>
      <c r="AK52">
        <f t="shared" si="6"/>
        <v>52</v>
      </c>
      <c r="AL52">
        <f>IF(B52=1,(AI52/AC52),REF)</f>
        <v>71.590816905978741</v>
      </c>
      <c r="AM52">
        <f t="shared" si="7"/>
        <v>52</v>
      </c>
      <c r="AN52">
        <f t="shared" si="8"/>
        <v>50</v>
      </c>
      <c r="AO52" t="str">
        <f t="shared" si="9"/>
        <v>Michigan</v>
      </c>
      <c r="AP52">
        <f t="shared" si="10"/>
        <v>0.60174620034973259</v>
      </c>
      <c r="AQ52">
        <f t="shared" si="11"/>
        <v>0.5967365398077159</v>
      </c>
      <c r="AR52">
        <f t="shared" si="12"/>
        <v>0.81478066652419723</v>
      </c>
      <c r="AS52" t="str">
        <f t="shared" si="13"/>
        <v>Michigan</v>
      </c>
      <c r="AT52">
        <f t="shared" si="14"/>
        <v>0.81478066652419723</v>
      </c>
      <c r="AU52">
        <f t="shared" si="15"/>
        <v>51</v>
      </c>
      <c r="AV52">
        <f t="shared" si="16"/>
        <v>50.333333333333336</v>
      </c>
      <c r="AW52">
        <v>51</v>
      </c>
      <c r="AX52" t="str">
        <f t="shared" si="17"/>
        <v>Michigan</v>
      </c>
      <c r="AY52" t="str">
        <f t="shared" si="18"/>
        <v/>
      </c>
      <c r="AZ52">
        <v>51</v>
      </c>
      <c r="BA52">
        <f t="shared" si="19"/>
        <v>13</v>
      </c>
      <c r="BB52">
        <f t="shared" si="20"/>
        <v>13</v>
      </c>
    </row>
    <row r="53" spans="2:54">
      <c r="B53">
        <v>1</v>
      </c>
      <c r="C53">
        <v>1</v>
      </c>
      <c r="D53" t="s">
        <v>306</v>
      </c>
      <c r="E53">
        <v>67.673400000000001</v>
      </c>
      <c r="F53">
        <v>197</v>
      </c>
      <c r="G53">
        <v>66.489999999999995</v>
      </c>
      <c r="H53">
        <v>220</v>
      </c>
      <c r="I53">
        <v>100.66500000000001</v>
      </c>
      <c r="J53">
        <v>244</v>
      </c>
      <c r="K53">
        <v>106.735</v>
      </c>
      <c r="L53">
        <v>145</v>
      </c>
      <c r="M53">
        <v>96.842799999999997</v>
      </c>
      <c r="N53">
        <v>45</v>
      </c>
      <c r="O53">
        <v>94.508200000000002</v>
      </c>
      <c r="P53">
        <v>22</v>
      </c>
      <c r="Q53">
        <v>12.226599999999999</v>
      </c>
      <c r="R53">
        <v>70</v>
      </c>
      <c r="S53">
        <f t="shared" si="0"/>
        <v>0.18067364725283488</v>
      </c>
      <c r="T53">
        <v>70</v>
      </c>
      <c r="U53">
        <f t="shared" si="1"/>
        <v>770959.75045051507</v>
      </c>
      <c r="V53">
        <v>149</v>
      </c>
      <c r="W53">
        <f t="shared" si="21"/>
        <v>21.396029605105458</v>
      </c>
      <c r="X53">
        <f t="shared" si="2"/>
        <v>28</v>
      </c>
      <c r="Y53">
        <f t="shared" si="3"/>
        <v>49</v>
      </c>
      <c r="Z53">
        <v>0.80400000000000005</v>
      </c>
      <c r="AA53">
        <v>50</v>
      </c>
      <c r="AB53">
        <v>0.82110000000000005</v>
      </c>
      <c r="AC53">
        <f t="shared" si="4"/>
        <v>0.81255000000000011</v>
      </c>
      <c r="AD53">
        <v>56</v>
      </c>
      <c r="AE53">
        <v>0.89300000000000002</v>
      </c>
      <c r="AF53">
        <v>19</v>
      </c>
      <c r="AG53">
        <v>0.78879999999999995</v>
      </c>
      <c r="AH53">
        <v>65</v>
      </c>
      <c r="AI53">
        <f t="shared" si="5"/>
        <v>68</v>
      </c>
      <c r="AJ53">
        <f>IF(C53=1,(AI53/Z53),REF)</f>
        <v>84.577114427860693</v>
      </c>
      <c r="AK53">
        <f t="shared" si="6"/>
        <v>59</v>
      </c>
      <c r="AL53">
        <f>IF(B53=1,(AI53/AC53),REF)</f>
        <v>83.687157713371477</v>
      </c>
      <c r="AM53">
        <f t="shared" si="7"/>
        <v>61</v>
      </c>
      <c r="AN53">
        <f t="shared" si="8"/>
        <v>56</v>
      </c>
      <c r="AO53" t="str">
        <f t="shared" si="9"/>
        <v>Seton Hall</v>
      </c>
      <c r="AP53">
        <f t="shared" si="10"/>
        <v>0.61216431054270515</v>
      </c>
      <c r="AQ53">
        <f t="shared" si="11"/>
        <v>0.57861728334128004</v>
      </c>
      <c r="AR53">
        <f t="shared" si="12"/>
        <v>0.81268238592754682</v>
      </c>
      <c r="AS53" t="str">
        <f t="shared" si="13"/>
        <v>Seton Hall</v>
      </c>
      <c r="AT53">
        <f t="shared" si="14"/>
        <v>0.81268238592754682</v>
      </c>
      <c r="AU53">
        <f t="shared" si="15"/>
        <v>52</v>
      </c>
      <c r="AV53">
        <f t="shared" si="16"/>
        <v>54.666666666666664</v>
      </c>
      <c r="AW53">
        <v>57</v>
      </c>
      <c r="AX53" t="str">
        <f t="shared" si="17"/>
        <v>Seton Hall</v>
      </c>
      <c r="AY53" t="str">
        <f t="shared" si="18"/>
        <v/>
      </c>
      <c r="AZ53">
        <v>52</v>
      </c>
      <c r="BA53">
        <f t="shared" si="19"/>
        <v>13</v>
      </c>
      <c r="BB53">
        <f t="shared" si="20"/>
        <v>13</v>
      </c>
    </row>
    <row r="54" spans="2:54">
      <c r="B54">
        <v>1</v>
      </c>
      <c r="C54">
        <v>1</v>
      </c>
      <c r="D54" t="s">
        <v>95</v>
      </c>
      <c r="E54">
        <v>69.633600000000001</v>
      </c>
      <c r="F54">
        <v>96</v>
      </c>
      <c r="G54">
        <v>68.534899999999993</v>
      </c>
      <c r="H54">
        <v>120</v>
      </c>
      <c r="I54">
        <v>108.821</v>
      </c>
      <c r="J54">
        <v>63</v>
      </c>
      <c r="K54">
        <v>112.31</v>
      </c>
      <c r="L54">
        <v>55</v>
      </c>
      <c r="M54">
        <v>99.4709</v>
      </c>
      <c r="N54">
        <v>87</v>
      </c>
      <c r="O54">
        <v>98.956800000000001</v>
      </c>
      <c r="P54">
        <v>66</v>
      </c>
      <c r="Q54">
        <v>13.3528</v>
      </c>
      <c r="R54">
        <v>54</v>
      </c>
      <c r="S54">
        <f t="shared" si="0"/>
        <v>0.1917637462374486</v>
      </c>
      <c r="T54">
        <v>57</v>
      </c>
      <c r="U54">
        <f t="shared" si="1"/>
        <v>878325.92737296014</v>
      </c>
      <c r="V54">
        <v>45</v>
      </c>
      <c r="W54">
        <f t="shared" si="21"/>
        <v>22.381757204868233</v>
      </c>
      <c r="X54">
        <f t="shared" si="2"/>
        <v>48</v>
      </c>
      <c r="Y54">
        <f t="shared" si="3"/>
        <v>52.5</v>
      </c>
      <c r="Z54">
        <v>0.77229999999999999</v>
      </c>
      <c r="AA54">
        <v>64</v>
      </c>
      <c r="AB54">
        <v>0.86240000000000006</v>
      </c>
      <c r="AC54">
        <f t="shared" si="4"/>
        <v>0.81735000000000002</v>
      </c>
      <c r="AD54">
        <v>53</v>
      </c>
      <c r="AE54">
        <v>0.78169999999999995</v>
      </c>
      <c r="AF54">
        <v>63</v>
      </c>
      <c r="AG54">
        <v>0.74060000000000004</v>
      </c>
      <c r="AH54">
        <v>75</v>
      </c>
      <c r="AI54">
        <f t="shared" si="5"/>
        <v>57.583333333333336</v>
      </c>
      <c r="AJ54">
        <f>IF(C54=1,(AI54/Z54),REF)</f>
        <v>74.560835599292162</v>
      </c>
      <c r="AK54">
        <f t="shared" si="6"/>
        <v>51</v>
      </c>
      <c r="AL54">
        <f>IF(B54=1,(AI54/AC54),REF)</f>
        <v>70.451255072286457</v>
      </c>
      <c r="AM54">
        <f t="shared" si="7"/>
        <v>51</v>
      </c>
      <c r="AN54">
        <f t="shared" si="8"/>
        <v>51</v>
      </c>
      <c r="AO54" t="str">
        <f t="shared" si="9"/>
        <v>Cincinnati</v>
      </c>
      <c r="AP54">
        <f t="shared" si="10"/>
        <v>0.59548688670842187</v>
      </c>
      <c r="AQ54">
        <f t="shared" si="11"/>
        <v>0.59469684529755129</v>
      </c>
      <c r="AR54">
        <f t="shared" si="12"/>
        <v>0.81251915027700261</v>
      </c>
      <c r="AS54" t="str">
        <f t="shared" si="13"/>
        <v>Cincinnati</v>
      </c>
      <c r="AT54">
        <f t="shared" si="14"/>
        <v>0.81251915027700261</v>
      </c>
      <c r="AU54">
        <f t="shared" si="15"/>
        <v>53</v>
      </c>
      <c r="AV54">
        <f t="shared" si="16"/>
        <v>52.333333333333336</v>
      </c>
      <c r="AW54">
        <v>56</v>
      </c>
      <c r="AX54" t="str">
        <f t="shared" si="17"/>
        <v>Cincinnati</v>
      </c>
      <c r="AY54" t="str">
        <f t="shared" si="18"/>
        <v/>
      </c>
      <c r="AZ54">
        <v>53</v>
      </c>
      <c r="BA54">
        <f t="shared" si="19"/>
        <v>14</v>
      </c>
      <c r="BB54">
        <f t="shared" si="20"/>
        <v>14</v>
      </c>
    </row>
    <row r="55" spans="2:54">
      <c r="B55">
        <v>1</v>
      </c>
      <c r="C55">
        <v>1</v>
      </c>
      <c r="D55" t="s">
        <v>264</v>
      </c>
      <c r="E55">
        <v>66.377899999999997</v>
      </c>
      <c r="F55">
        <v>260</v>
      </c>
      <c r="G55">
        <v>65.297600000000003</v>
      </c>
      <c r="H55">
        <v>286</v>
      </c>
      <c r="I55">
        <v>101.46299999999999</v>
      </c>
      <c r="J55">
        <v>222</v>
      </c>
      <c r="K55">
        <v>111.11199999999999</v>
      </c>
      <c r="L55">
        <v>76</v>
      </c>
      <c r="M55">
        <v>100.776</v>
      </c>
      <c r="N55">
        <v>114</v>
      </c>
      <c r="O55">
        <v>97.41</v>
      </c>
      <c r="P55">
        <v>45</v>
      </c>
      <c r="Q55">
        <v>13.702199999999999</v>
      </c>
      <c r="R55">
        <v>53</v>
      </c>
      <c r="S55">
        <f t="shared" si="0"/>
        <v>0.20642412610221172</v>
      </c>
      <c r="T55">
        <v>51</v>
      </c>
      <c r="U55">
        <f t="shared" si="1"/>
        <v>819493.35864997748</v>
      </c>
      <c r="V55">
        <v>93</v>
      </c>
      <c r="W55">
        <f t="shared" si="21"/>
        <v>22.895079761444041</v>
      </c>
      <c r="X55">
        <f t="shared" si="2"/>
        <v>65</v>
      </c>
      <c r="Y55">
        <f t="shared" si="3"/>
        <v>58</v>
      </c>
      <c r="Z55">
        <v>0.77869999999999995</v>
      </c>
      <c r="AA55">
        <v>62</v>
      </c>
      <c r="AB55">
        <v>0.85609999999999997</v>
      </c>
      <c r="AC55">
        <f t="shared" si="4"/>
        <v>0.8173999999999999</v>
      </c>
      <c r="AD55">
        <v>52</v>
      </c>
      <c r="AE55">
        <v>0.72160000000000002</v>
      </c>
      <c r="AF55">
        <v>85</v>
      </c>
      <c r="AG55">
        <v>0.87770000000000004</v>
      </c>
      <c r="AH55">
        <v>31</v>
      </c>
      <c r="AI55">
        <f t="shared" si="5"/>
        <v>61.666666666666664</v>
      </c>
      <c r="AJ55">
        <f>IF(C55=1,(AI55/Z55),REF)</f>
        <v>79.1918154188605</v>
      </c>
      <c r="AK55">
        <f t="shared" si="6"/>
        <v>54</v>
      </c>
      <c r="AL55">
        <f>IF(B55=1,(AI55/AC55),REF)</f>
        <v>75.442459831987605</v>
      </c>
      <c r="AM55">
        <f t="shared" si="7"/>
        <v>54</v>
      </c>
      <c r="AN55">
        <f t="shared" si="8"/>
        <v>52</v>
      </c>
      <c r="AO55" t="str">
        <f t="shared" si="9"/>
        <v>Oklahoma</v>
      </c>
      <c r="AP55">
        <f t="shared" si="10"/>
        <v>0.59681453135455564</v>
      </c>
      <c r="AQ55">
        <f t="shared" si="11"/>
        <v>0.58966630642142837</v>
      </c>
      <c r="AR55">
        <f t="shared" si="12"/>
        <v>0.81150704257234063</v>
      </c>
      <c r="AS55" t="str">
        <f t="shared" si="13"/>
        <v>Oklahoma</v>
      </c>
      <c r="AT55">
        <f t="shared" si="14"/>
        <v>0.81150704257234063</v>
      </c>
      <c r="AU55">
        <f t="shared" si="15"/>
        <v>54</v>
      </c>
      <c r="AV55">
        <f t="shared" si="16"/>
        <v>52.666666666666664</v>
      </c>
      <c r="AW55">
        <v>55</v>
      </c>
      <c r="AX55" t="str">
        <f t="shared" si="17"/>
        <v>Oklahoma</v>
      </c>
      <c r="AY55" t="str">
        <f t="shared" si="18"/>
        <v/>
      </c>
      <c r="AZ55">
        <v>54</v>
      </c>
      <c r="BA55">
        <f t="shared" si="19"/>
        <v>14</v>
      </c>
      <c r="BB55">
        <f t="shared" si="20"/>
        <v>14</v>
      </c>
    </row>
    <row r="56" spans="2:54">
      <c r="B56">
        <v>1</v>
      </c>
      <c r="C56">
        <v>1</v>
      </c>
      <c r="D56" t="s">
        <v>185</v>
      </c>
      <c r="E56">
        <v>65.3399</v>
      </c>
      <c r="F56">
        <v>312</v>
      </c>
      <c r="G56">
        <v>64.524799999999999</v>
      </c>
      <c r="H56">
        <v>318</v>
      </c>
      <c r="I56">
        <v>111.92400000000001</v>
      </c>
      <c r="J56">
        <v>21</v>
      </c>
      <c r="K56">
        <v>112.655</v>
      </c>
      <c r="L56">
        <v>50</v>
      </c>
      <c r="M56">
        <v>94.608400000000003</v>
      </c>
      <c r="N56">
        <v>20</v>
      </c>
      <c r="O56">
        <v>98.147000000000006</v>
      </c>
      <c r="P56">
        <v>54</v>
      </c>
      <c r="Q56">
        <v>14.5078</v>
      </c>
      <c r="R56">
        <v>48</v>
      </c>
      <c r="S56">
        <f t="shared" si="0"/>
        <v>0.22203890731390766</v>
      </c>
      <c r="T56">
        <v>44</v>
      </c>
      <c r="U56">
        <f t="shared" si="1"/>
        <v>829238.40817859757</v>
      </c>
      <c r="V56">
        <v>84</v>
      </c>
      <c r="W56">
        <f t="shared" si="21"/>
        <v>23.540993176448413</v>
      </c>
      <c r="X56">
        <f t="shared" si="2"/>
        <v>87</v>
      </c>
      <c r="Y56">
        <f t="shared" si="3"/>
        <v>65.5</v>
      </c>
      <c r="Z56">
        <v>0.76339999999999997</v>
      </c>
      <c r="AA56">
        <v>67</v>
      </c>
      <c r="AB56">
        <v>0.88190000000000002</v>
      </c>
      <c r="AC56">
        <f t="shared" si="4"/>
        <v>0.82264999999999999</v>
      </c>
      <c r="AD56">
        <v>49</v>
      </c>
      <c r="AE56">
        <v>0.75170000000000003</v>
      </c>
      <c r="AF56">
        <v>73</v>
      </c>
      <c r="AG56">
        <v>0.77310000000000001</v>
      </c>
      <c r="AH56">
        <v>71</v>
      </c>
      <c r="AI56">
        <f t="shared" si="5"/>
        <v>64.416666666666671</v>
      </c>
      <c r="AJ56">
        <f>IF(C56=1,(AI56/Z56),REF)</f>
        <v>84.38127674438914</v>
      </c>
      <c r="AK56">
        <f t="shared" si="6"/>
        <v>57</v>
      </c>
      <c r="AL56">
        <f>IF(B56=1,(AI56/AC56),REF)</f>
        <v>78.303855426568617</v>
      </c>
      <c r="AM56">
        <f t="shared" si="7"/>
        <v>55</v>
      </c>
      <c r="AN56">
        <f t="shared" si="8"/>
        <v>49</v>
      </c>
      <c r="AO56" t="str">
        <f t="shared" si="9"/>
        <v>Liberty</v>
      </c>
      <c r="AP56">
        <f t="shared" si="10"/>
        <v>0.58138629570006672</v>
      </c>
      <c r="AQ56">
        <f t="shared" si="11"/>
        <v>0.59069850042999217</v>
      </c>
      <c r="AR56">
        <f t="shared" si="12"/>
        <v>0.80755407825681991</v>
      </c>
      <c r="AS56" t="str">
        <f t="shared" si="13"/>
        <v>Liberty</v>
      </c>
      <c r="AT56">
        <f t="shared" si="14"/>
        <v>0.80755407825681991</v>
      </c>
      <c r="AU56">
        <f t="shared" si="15"/>
        <v>55</v>
      </c>
      <c r="AV56">
        <f t="shared" si="16"/>
        <v>51</v>
      </c>
      <c r="AW56">
        <v>47</v>
      </c>
      <c r="AX56" t="str">
        <f t="shared" si="17"/>
        <v>Liberty</v>
      </c>
      <c r="AY56" t="str">
        <f t="shared" si="18"/>
        <v/>
      </c>
      <c r="AZ56">
        <v>55</v>
      </c>
      <c r="BA56">
        <f t="shared" si="19"/>
        <v>14</v>
      </c>
      <c r="BB56">
        <f t="shared" si="20"/>
        <v>14</v>
      </c>
    </row>
    <row r="57" spans="2:54">
      <c r="B57">
        <v>1</v>
      </c>
      <c r="C57">
        <v>1</v>
      </c>
      <c r="D57" t="s">
        <v>55</v>
      </c>
      <c r="E57">
        <v>69.154799999999994</v>
      </c>
      <c r="F57">
        <v>121</v>
      </c>
      <c r="G57">
        <v>68.403499999999994</v>
      </c>
      <c r="H57">
        <v>131</v>
      </c>
      <c r="I57">
        <v>100.983</v>
      </c>
      <c r="J57">
        <v>236</v>
      </c>
      <c r="K57">
        <v>107.586</v>
      </c>
      <c r="L57">
        <v>133</v>
      </c>
      <c r="M57">
        <v>96.971299999999999</v>
      </c>
      <c r="N57">
        <v>48</v>
      </c>
      <c r="O57">
        <v>95.210099999999997</v>
      </c>
      <c r="P57">
        <v>28</v>
      </c>
      <c r="Q57">
        <v>12.376200000000001</v>
      </c>
      <c r="R57">
        <v>68</v>
      </c>
      <c r="S57">
        <f t="shared" si="0"/>
        <v>0.17895937809089177</v>
      </c>
      <c r="T57">
        <v>71</v>
      </c>
      <c r="U57">
        <f t="shared" si="1"/>
        <v>800449.34122090065</v>
      </c>
      <c r="V57">
        <v>117</v>
      </c>
      <c r="W57">
        <f t="shared" si="21"/>
        <v>21.187050630856067</v>
      </c>
      <c r="X57">
        <f t="shared" si="2"/>
        <v>24</v>
      </c>
      <c r="Y57">
        <f t="shared" si="3"/>
        <v>47.5</v>
      </c>
      <c r="Z57">
        <v>0.78959999999999997</v>
      </c>
      <c r="AA57">
        <v>55</v>
      </c>
      <c r="AB57">
        <v>0.81169999999999998</v>
      </c>
      <c r="AC57">
        <f t="shared" si="4"/>
        <v>0.80064999999999997</v>
      </c>
      <c r="AD57">
        <v>61</v>
      </c>
      <c r="AE57">
        <v>0.80940000000000001</v>
      </c>
      <c r="AF57">
        <v>50</v>
      </c>
      <c r="AG57">
        <v>0.82540000000000002</v>
      </c>
      <c r="AH57">
        <v>53</v>
      </c>
      <c r="AI57">
        <f t="shared" si="5"/>
        <v>66.583333333333329</v>
      </c>
      <c r="AJ57">
        <f>IF(C57=1,(AI57/Z57),REF)</f>
        <v>84.325396825396822</v>
      </c>
      <c r="AK57">
        <f t="shared" si="6"/>
        <v>56</v>
      </c>
      <c r="AL57">
        <f>IF(B57=1,(AI57/AC57),REF)</f>
        <v>83.161597868398587</v>
      </c>
      <c r="AM57">
        <f t="shared" si="7"/>
        <v>58</v>
      </c>
      <c r="AN57">
        <f t="shared" si="8"/>
        <v>56</v>
      </c>
      <c r="AO57" t="str">
        <f t="shared" si="9"/>
        <v>Arizona St.</v>
      </c>
      <c r="AP57">
        <f t="shared" si="10"/>
        <v>0.60137939576128063</v>
      </c>
      <c r="AQ57">
        <f t="shared" si="11"/>
        <v>0.5705924414852519</v>
      </c>
      <c r="AR57">
        <f t="shared" si="12"/>
        <v>0.80752294636435096</v>
      </c>
      <c r="AS57" t="str">
        <f t="shared" si="13"/>
        <v>Arizona St.</v>
      </c>
      <c r="AT57">
        <f t="shared" si="14"/>
        <v>0.80752294636435096</v>
      </c>
      <c r="AU57">
        <f t="shared" si="15"/>
        <v>56</v>
      </c>
      <c r="AV57">
        <f t="shared" si="16"/>
        <v>57.666666666666664</v>
      </c>
      <c r="AW57">
        <v>59</v>
      </c>
      <c r="AX57" t="str">
        <f t="shared" si="17"/>
        <v>Arizona St.</v>
      </c>
      <c r="AY57" t="str">
        <f t="shared" si="18"/>
        <v/>
      </c>
      <c r="AZ57">
        <v>56</v>
      </c>
      <c r="BA57">
        <f t="shared" si="19"/>
        <v>14</v>
      </c>
      <c r="BB57">
        <f t="shared" si="20"/>
        <v>14</v>
      </c>
    </row>
    <row r="58" spans="2:54">
      <c r="B58">
        <v>1</v>
      </c>
      <c r="C58">
        <v>1</v>
      </c>
      <c r="D58" t="s">
        <v>251</v>
      </c>
      <c r="E58">
        <v>59.273899999999998</v>
      </c>
      <c r="F58">
        <v>363</v>
      </c>
      <c r="G58">
        <v>58.768000000000001</v>
      </c>
      <c r="H58">
        <v>363</v>
      </c>
      <c r="I58">
        <v>107.047</v>
      </c>
      <c r="J58">
        <v>94</v>
      </c>
      <c r="K58">
        <v>110.155</v>
      </c>
      <c r="L58">
        <v>90</v>
      </c>
      <c r="M58">
        <v>94.004900000000006</v>
      </c>
      <c r="N58">
        <v>11</v>
      </c>
      <c r="O58">
        <v>95.471900000000005</v>
      </c>
      <c r="P58">
        <v>31</v>
      </c>
      <c r="Q58">
        <v>14.6828</v>
      </c>
      <c r="R58">
        <v>45</v>
      </c>
      <c r="S58">
        <f t="shared" si="0"/>
        <v>0.24771611113829184</v>
      </c>
      <c r="T58">
        <v>34</v>
      </c>
      <c r="U58">
        <f t="shared" si="1"/>
        <v>719236.85404544754</v>
      </c>
      <c r="V58">
        <v>217</v>
      </c>
      <c r="W58">
        <f t="shared" si="21"/>
        <v>24.827752183102604</v>
      </c>
      <c r="X58">
        <f t="shared" si="2"/>
        <v>152</v>
      </c>
      <c r="Y58">
        <f t="shared" si="3"/>
        <v>93</v>
      </c>
      <c r="Z58">
        <v>0.78910000000000002</v>
      </c>
      <c r="AA58">
        <v>58</v>
      </c>
      <c r="AB58">
        <v>0.87939999999999996</v>
      </c>
      <c r="AC58">
        <f t="shared" si="4"/>
        <v>0.83424999999999994</v>
      </c>
      <c r="AD58">
        <v>44</v>
      </c>
      <c r="AE58">
        <v>0.78039999999999998</v>
      </c>
      <c r="AF58">
        <v>64</v>
      </c>
      <c r="AG58">
        <v>0.71709999999999996</v>
      </c>
      <c r="AH58">
        <v>79</v>
      </c>
      <c r="AI58">
        <f t="shared" si="5"/>
        <v>88.5</v>
      </c>
      <c r="AJ58">
        <f>IF(C58=1,(AI58/Z58),REF)</f>
        <v>112.15308579394247</v>
      </c>
      <c r="AK58">
        <f t="shared" si="6"/>
        <v>80</v>
      </c>
      <c r="AL58">
        <f>IF(B58=1,(AI58/AC58),REF)</f>
        <v>106.08330836080313</v>
      </c>
      <c r="AM58">
        <f t="shared" si="7"/>
        <v>78</v>
      </c>
      <c r="AN58">
        <f t="shared" si="8"/>
        <v>44</v>
      </c>
      <c r="AO58" t="str">
        <f t="shared" si="9"/>
        <v>North Texas</v>
      </c>
      <c r="AP58">
        <f t="shared" si="10"/>
        <v>0.58410128911560766</v>
      </c>
      <c r="AQ58">
        <f t="shared" si="11"/>
        <v>0.5767186460524063</v>
      </c>
      <c r="AR58">
        <f t="shared" si="12"/>
        <v>0.80444053256054593</v>
      </c>
      <c r="AS58" t="str">
        <f t="shared" si="13"/>
        <v>North Texas</v>
      </c>
      <c r="AT58">
        <f t="shared" si="14"/>
        <v>0.80444053256054593</v>
      </c>
      <c r="AU58">
        <f t="shared" si="15"/>
        <v>57</v>
      </c>
      <c r="AV58">
        <f t="shared" si="16"/>
        <v>48.333333333333336</v>
      </c>
      <c r="AW58">
        <v>49</v>
      </c>
      <c r="AX58" t="str">
        <f t="shared" si="17"/>
        <v>North Texas</v>
      </c>
      <c r="AY58" t="str">
        <f t="shared" si="18"/>
        <v/>
      </c>
      <c r="AZ58">
        <v>57</v>
      </c>
      <c r="BA58">
        <f t="shared" si="19"/>
        <v>15</v>
      </c>
      <c r="BB58">
        <f t="shared" si="20"/>
        <v>15</v>
      </c>
    </row>
    <row r="59" spans="2:54">
      <c r="B59">
        <v>1</v>
      </c>
      <c r="C59">
        <v>1</v>
      </c>
      <c r="D59" t="s">
        <v>220</v>
      </c>
      <c r="E59">
        <v>64.9893</v>
      </c>
      <c r="F59">
        <v>321</v>
      </c>
      <c r="G59">
        <v>63.815600000000003</v>
      </c>
      <c r="H59">
        <v>334</v>
      </c>
      <c r="I59">
        <v>100.199</v>
      </c>
      <c r="J59">
        <v>254</v>
      </c>
      <c r="K59">
        <v>105.45099999999999</v>
      </c>
      <c r="L59">
        <v>164</v>
      </c>
      <c r="M59">
        <v>92.609899999999996</v>
      </c>
      <c r="N59">
        <v>7</v>
      </c>
      <c r="O59">
        <v>91.334400000000002</v>
      </c>
      <c r="P59">
        <v>6</v>
      </c>
      <c r="Q59">
        <v>14.116099999999999</v>
      </c>
      <c r="R59">
        <v>49</v>
      </c>
      <c r="S59">
        <f t="shared" si="0"/>
        <v>0.21721421834055746</v>
      </c>
      <c r="T59">
        <v>46</v>
      </c>
      <c r="U59">
        <f t="shared" si="1"/>
        <v>722675.38799160917</v>
      </c>
      <c r="V59">
        <v>212</v>
      </c>
      <c r="W59">
        <f t="shared" si="21"/>
        <v>21.094690071108488</v>
      </c>
      <c r="X59">
        <f t="shared" si="2"/>
        <v>23</v>
      </c>
      <c r="Y59">
        <f t="shared" si="3"/>
        <v>34.5</v>
      </c>
      <c r="Z59">
        <v>0.78920000000000001</v>
      </c>
      <c r="AA59">
        <v>57</v>
      </c>
      <c r="AB59">
        <v>0.81079999999999997</v>
      </c>
      <c r="AC59">
        <f t="shared" si="4"/>
        <v>0.8</v>
      </c>
      <c r="AD59">
        <v>62</v>
      </c>
      <c r="AE59">
        <v>0.81059999999999999</v>
      </c>
      <c r="AF59">
        <v>49</v>
      </c>
      <c r="AG59">
        <v>0.86260000000000003</v>
      </c>
      <c r="AH59">
        <v>38</v>
      </c>
      <c r="AI59">
        <f t="shared" si="5"/>
        <v>73.583333333333329</v>
      </c>
      <c r="AJ59">
        <f>IF(C59=1,(AI59/Z59),REF)</f>
        <v>93.237878019935792</v>
      </c>
      <c r="AK59">
        <f t="shared" si="6"/>
        <v>67</v>
      </c>
      <c r="AL59">
        <f>IF(B59=1,(AI59/AC59),REF)</f>
        <v>91.979166666666657</v>
      </c>
      <c r="AM59">
        <f t="shared" si="7"/>
        <v>71</v>
      </c>
      <c r="AN59">
        <f t="shared" si="8"/>
        <v>62</v>
      </c>
      <c r="AO59" t="str">
        <f t="shared" si="9"/>
        <v>Mississippi St.</v>
      </c>
      <c r="AP59">
        <f t="shared" si="10"/>
        <v>0.59506592555447524</v>
      </c>
      <c r="AQ59">
        <f t="shared" si="11"/>
        <v>0.56299230988111348</v>
      </c>
      <c r="AR59">
        <f t="shared" si="12"/>
        <v>0.80367444962680412</v>
      </c>
      <c r="AS59" t="str">
        <f t="shared" si="13"/>
        <v>Mississippi St.</v>
      </c>
      <c r="AT59">
        <f t="shared" si="14"/>
        <v>0.80367444962680412</v>
      </c>
      <c r="AU59">
        <f t="shared" si="15"/>
        <v>58</v>
      </c>
      <c r="AV59">
        <f t="shared" si="16"/>
        <v>60.666666666666664</v>
      </c>
      <c r="AW59">
        <v>63</v>
      </c>
      <c r="AX59" t="str">
        <f t="shared" si="17"/>
        <v>Mississippi St.</v>
      </c>
      <c r="AY59" t="str">
        <f t="shared" si="18"/>
        <v/>
      </c>
      <c r="AZ59">
        <v>58</v>
      </c>
      <c r="BA59">
        <f t="shared" si="19"/>
        <v>15</v>
      </c>
      <c r="BB59">
        <f t="shared" si="20"/>
        <v>15</v>
      </c>
    </row>
    <row r="60" spans="2:54">
      <c r="B60">
        <v>1</v>
      </c>
      <c r="C60">
        <v>1</v>
      </c>
      <c r="D60" t="s">
        <v>304</v>
      </c>
      <c r="E60">
        <v>71.470399999999998</v>
      </c>
      <c r="F60">
        <v>36</v>
      </c>
      <c r="G60">
        <v>70.0779</v>
      </c>
      <c r="H60">
        <v>43</v>
      </c>
      <c r="I60">
        <v>107.759</v>
      </c>
      <c r="J60">
        <v>81</v>
      </c>
      <c r="K60">
        <v>111.30800000000001</v>
      </c>
      <c r="L60">
        <v>72</v>
      </c>
      <c r="M60">
        <v>103.045</v>
      </c>
      <c r="N60">
        <v>176</v>
      </c>
      <c r="O60">
        <v>101.178</v>
      </c>
      <c r="P60">
        <v>93</v>
      </c>
      <c r="Q60">
        <v>10.1303</v>
      </c>
      <c r="R60">
        <v>82</v>
      </c>
      <c r="S60">
        <f t="shared" si="0"/>
        <v>0.14173699881349497</v>
      </c>
      <c r="T60">
        <v>83</v>
      </c>
      <c r="U60">
        <f t="shared" si="1"/>
        <v>885480.43843842566</v>
      </c>
      <c r="V60">
        <v>38</v>
      </c>
      <c r="W60">
        <f t="shared" si="21"/>
        <v>22.594957662261049</v>
      </c>
      <c r="X60">
        <f t="shared" si="2"/>
        <v>53</v>
      </c>
      <c r="Y60">
        <f t="shared" si="3"/>
        <v>68</v>
      </c>
      <c r="Z60">
        <v>0.81189999999999996</v>
      </c>
      <c r="AA60">
        <v>43</v>
      </c>
      <c r="AB60">
        <v>0.69210000000000005</v>
      </c>
      <c r="AC60">
        <f t="shared" si="4"/>
        <v>0.752</v>
      </c>
      <c r="AD60">
        <v>81</v>
      </c>
      <c r="AE60">
        <v>0.90269999999999995</v>
      </c>
      <c r="AF60">
        <v>15</v>
      </c>
      <c r="AG60">
        <v>0.68</v>
      </c>
      <c r="AH60">
        <v>97</v>
      </c>
      <c r="AI60">
        <f t="shared" si="5"/>
        <v>63.666666666666664</v>
      </c>
      <c r="AJ60">
        <f>IF(C60=1,(AI60/Z60),REF)</f>
        <v>78.416882210452854</v>
      </c>
      <c r="AK60">
        <f t="shared" si="6"/>
        <v>53</v>
      </c>
      <c r="AL60">
        <f>IF(B60=1,(AI60/AC60),REF)</f>
        <v>84.663120567375884</v>
      </c>
      <c r="AM60">
        <f t="shared" si="7"/>
        <v>63</v>
      </c>
      <c r="AN60">
        <f t="shared" si="8"/>
        <v>53</v>
      </c>
      <c r="AO60" t="str">
        <f t="shared" si="9"/>
        <v>Santa Clara</v>
      </c>
      <c r="AP60">
        <f t="shared" si="10"/>
        <v>0.62287202857764878</v>
      </c>
      <c r="AQ60">
        <f t="shared" si="11"/>
        <v>0.53472404822282704</v>
      </c>
      <c r="AR60">
        <f t="shared" si="12"/>
        <v>0.8035461418946418</v>
      </c>
      <c r="AS60" t="str">
        <f t="shared" si="13"/>
        <v>Santa Clara</v>
      </c>
      <c r="AT60">
        <f t="shared" si="14"/>
        <v>0.8035461418946418</v>
      </c>
      <c r="AU60">
        <f t="shared" si="15"/>
        <v>59</v>
      </c>
      <c r="AV60">
        <f t="shared" si="16"/>
        <v>64.333333333333329</v>
      </c>
      <c r="AW60">
        <v>76</v>
      </c>
      <c r="AX60" t="str">
        <f t="shared" si="17"/>
        <v>Santa Clara</v>
      </c>
      <c r="AY60" t="str">
        <f t="shared" si="18"/>
        <v/>
      </c>
      <c r="AZ60">
        <v>59</v>
      </c>
      <c r="BA60">
        <f t="shared" si="19"/>
        <v>15</v>
      </c>
      <c r="BB60">
        <f t="shared" si="20"/>
        <v>15</v>
      </c>
    </row>
    <row r="61" spans="2:54">
      <c r="B61">
        <v>1</v>
      </c>
      <c r="C61">
        <v>1</v>
      </c>
      <c r="D61" t="s">
        <v>383</v>
      </c>
      <c r="E61">
        <v>64.911600000000007</v>
      </c>
      <c r="F61">
        <v>322</v>
      </c>
      <c r="G61">
        <v>63.747300000000003</v>
      </c>
      <c r="H61">
        <v>336</v>
      </c>
      <c r="I61">
        <v>107.58799999999999</v>
      </c>
      <c r="J61">
        <v>84</v>
      </c>
      <c r="K61">
        <v>113.818</v>
      </c>
      <c r="L61">
        <v>38</v>
      </c>
      <c r="M61">
        <v>104.006</v>
      </c>
      <c r="N61">
        <v>200</v>
      </c>
      <c r="O61">
        <v>100.839</v>
      </c>
      <c r="P61">
        <v>90</v>
      </c>
      <c r="Q61">
        <v>12.978999999999999</v>
      </c>
      <c r="R61">
        <v>60</v>
      </c>
      <c r="S61">
        <f t="shared" si="0"/>
        <v>0.19994885351770714</v>
      </c>
      <c r="T61">
        <v>53</v>
      </c>
      <c r="U61">
        <f t="shared" si="1"/>
        <v>840899.73197823856</v>
      </c>
      <c r="V61">
        <v>72</v>
      </c>
      <c r="W61">
        <f t="shared" si="21"/>
        <v>24.744765028860485</v>
      </c>
      <c r="X61">
        <f t="shared" si="2"/>
        <v>144</v>
      </c>
      <c r="Y61">
        <f t="shared" si="3"/>
        <v>98.5</v>
      </c>
      <c r="Z61">
        <v>0.77500000000000002</v>
      </c>
      <c r="AA61">
        <v>63</v>
      </c>
      <c r="AB61">
        <v>0.81279999999999997</v>
      </c>
      <c r="AC61">
        <f t="shared" si="4"/>
        <v>0.79390000000000005</v>
      </c>
      <c r="AD61">
        <v>66</v>
      </c>
      <c r="AE61">
        <v>0.8619</v>
      </c>
      <c r="AF61">
        <v>27</v>
      </c>
      <c r="AG61">
        <v>0.69669999999999999</v>
      </c>
      <c r="AH61">
        <v>85</v>
      </c>
      <c r="AI61">
        <f t="shared" si="5"/>
        <v>66.916666666666671</v>
      </c>
      <c r="AJ61">
        <f>IF(C61=1,(AI61/Z61),REF)</f>
        <v>86.344086021505376</v>
      </c>
      <c r="AK61">
        <f t="shared" si="6"/>
        <v>60</v>
      </c>
      <c r="AL61">
        <f>IF(B61=1,(AI61/AC61),REF)</f>
        <v>84.288533400512236</v>
      </c>
      <c r="AM61">
        <f t="shared" si="7"/>
        <v>62</v>
      </c>
      <c r="AN61">
        <f t="shared" si="8"/>
        <v>60</v>
      </c>
      <c r="AO61" t="str">
        <f t="shared" si="9"/>
        <v>Villanova</v>
      </c>
      <c r="AP61">
        <f t="shared" si="10"/>
        <v>0.58886492504145105</v>
      </c>
      <c r="AQ61">
        <f t="shared" si="11"/>
        <v>0.56483083734860529</v>
      </c>
      <c r="AR61">
        <f t="shared" si="12"/>
        <v>0.80246208285707987</v>
      </c>
      <c r="AS61" t="str">
        <f t="shared" si="13"/>
        <v>Villanova</v>
      </c>
      <c r="AT61">
        <f t="shared" si="14"/>
        <v>0.80246208285707987</v>
      </c>
      <c r="AU61">
        <f t="shared" si="15"/>
        <v>60</v>
      </c>
      <c r="AV61">
        <f t="shared" si="16"/>
        <v>62</v>
      </c>
      <c r="AW61">
        <v>65</v>
      </c>
      <c r="AX61" t="str">
        <f t="shared" si="17"/>
        <v>Villanova</v>
      </c>
      <c r="AY61" t="str">
        <f t="shared" si="18"/>
        <v/>
      </c>
      <c r="AZ61">
        <v>60</v>
      </c>
      <c r="BA61">
        <f t="shared" si="19"/>
        <v>15</v>
      </c>
      <c r="BB61">
        <f t="shared" si="20"/>
        <v>15</v>
      </c>
    </row>
    <row r="62" spans="2:54">
      <c r="B62">
        <v>1</v>
      </c>
      <c r="C62">
        <v>1</v>
      </c>
      <c r="D62" t="s">
        <v>381</v>
      </c>
      <c r="E62">
        <v>68.432000000000002</v>
      </c>
      <c r="F62">
        <v>159</v>
      </c>
      <c r="G62">
        <v>68.008600000000001</v>
      </c>
      <c r="H62">
        <v>147</v>
      </c>
      <c r="I62">
        <v>104.381</v>
      </c>
      <c r="J62">
        <v>150</v>
      </c>
      <c r="K62">
        <v>107.19499999999999</v>
      </c>
      <c r="L62">
        <v>140</v>
      </c>
      <c r="M62">
        <v>92.132000000000005</v>
      </c>
      <c r="N62">
        <v>6</v>
      </c>
      <c r="O62">
        <v>94.044899999999998</v>
      </c>
      <c r="P62">
        <v>17</v>
      </c>
      <c r="Q62">
        <v>13.149800000000001</v>
      </c>
      <c r="R62">
        <v>58</v>
      </c>
      <c r="S62">
        <f t="shared" si="0"/>
        <v>0.19216302314706563</v>
      </c>
      <c r="T62">
        <v>56</v>
      </c>
      <c r="U62">
        <f t="shared" si="1"/>
        <v>786336.23748679995</v>
      </c>
      <c r="V62">
        <v>130</v>
      </c>
      <c r="W62">
        <f t="shared" si="21"/>
        <v>20.99312856521173</v>
      </c>
      <c r="X62">
        <f t="shared" si="2"/>
        <v>21</v>
      </c>
      <c r="Y62">
        <f t="shared" si="3"/>
        <v>38.5</v>
      </c>
      <c r="Z62">
        <v>0.78920000000000001</v>
      </c>
      <c r="AA62">
        <v>56</v>
      </c>
      <c r="AB62">
        <v>0.78039999999999998</v>
      </c>
      <c r="AC62">
        <f t="shared" si="4"/>
        <v>0.78479999999999994</v>
      </c>
      <c r="AD62">
        <v>71</v>
      </c>
      <c r="AE62">
        <v>0.87639999999999996</v>
      </c>
      <c r="AF62">
        <v>22</v>
      </c>
      <c r="AG62">
        <v>0.67159999999999997</v>
      </c>
      <c r="AH62">
        <v>102</v>
      </c>
      <c r="AI62">
        <f t="shared" si="5"/>
        <v>69.916666666666671</v>
      </c>
      <c r="AJ62">
        <f>IF(C62=1,(AI62/Z62),REF)</f>
        <v>88.591822943064713</v>
      </c>
      <c r="AK62">
        <f t="shared" si="6"/>
        <v>62</v>
      </c>
      <c r="AL62">
        <f>IF(B62=1,(AI62/AC62),REF)</f>
        <v>89.088515120625232</v>
      </c>
      <c r="AM62">
        <f t="shared" si="7"/>
        <v>67</v>
      </c>
      <c r="AN62">
        <f t="shared" si="8"/>
        <v>62</v>
      </c>
      <c r="AO62" t="str">
        <f t="shared" si="9"/>
        <v>VCU</v>
      </c>
      <c r="AP62">
        <f t="shared" si="10"/>
        <v>0.59811536181097091</v>
      </c>
      <c r="AQ62">
        <f t="shared" si="11"/>
        <v>0.55450432622489731</v>
      </c>
      <c r="AR62">
        <f t="shared" si="12"/>
        <v>0.80216261027880598</v>
      </c>
      <c r="AS62" t="str">
        <f t="shared" si="13"/>
        <v>VCU</v>
      </c>
      <c r="AT62">
        <f t="shared" si="14"/>
        <v>0.80216261027880598</v>
      </c>
      <c r="AU62">
        <f t="shared" si="15"/>
        <v>61</v>
      </c>
      <c r="AV62">
        <f t="shared" si="16"/>
        <v>64.666666666666671</v>
      </c>
      <c r="AW62">
        <v>64</v>
      </c>
      <c r="AX62" t="str">
        <f t="shared" si="17"/>
        <v>VCU</v>
      </c>
      <c r="AY62" t="str">
        <f t="shared" si="18"/>
        <v/>
      </c>
      <c r="AZ62">
        <v>61</v>
      </c>
      <c r="BA62">
        <f t="shared" si="19"/>
        <v>16</v>
      </c>
      <c r="BB62">
        <f t="shared" si="20"/>
        <v>16</v>
      </c>
    </row>
    <row r="63" spans="2:54">
      <c r="B63">
        <v>1</v>
      </c>
      <c r="C63">
        <v>1</v>
      </c>
      <c r="D63" t="s">
        <v>168</v>
      </c>
      <c r="E63">
        <v>68.917299999999997</v>
      </c>
      <c r="F63">
        <v>133</v>
      </c>
      <c r="G63">
        <v>68.898700000000005</v>
      </c>
      <c r="H63">
        <v>102</v>
      </c>
      <c r="I63">
        <v>110.68899999999999</v>
      </c>
      <c r="J63">
        <v>35</v>
      </c>
      <c r="K63">
        <v>110.85599999999999</v>
      </c>
      <c r="L63">
        <v>79</v>
      </c>
      <c r="M63">
        <v>94.025899999999993</v>
      </c>
      <c r="N63">
        <v>12</v>
      </c>
      <c r="O63">
        <v>99.144800000000004</v>
      </c>
      <c r="P63">
        <v>67</v>
      </c>
      <c r="Q63">
        <v>11.711399999999999</v>
      </c>
      <c r="R63">
        <v>74</v>
      </c>
      <c r="S63">
        <f t="shared" si="0"/>
        <v>0.16993120740365614</v>
      </c>
      <c r="T63">
        <v>75</v>
      </c>
      <c r="U63">
        <f t="shared" si="1"/>
        <v>846928.33412273275</v>
      </c>
      <c r="V63">
        <v>67</v>
      </c>
      <c r="W63">
        <f t="shared" si="21"/>
        <v>22.683164955946786</v>
      </c>
      <c r="X63">
        <f t="shared" si="2"/>
        <v>55</v>
      </c>
      <c r="Y63">
        <f t="shared" si="3"/>
        <v>65</v>
      </c>
      <c r="Z63">
        <v>0.74139999999999995</v>
      </c>
      <c r="AA63">
        <v>74</v>
      </c>
      <c r="AB63">
        <v>0.86809999999999998</v>
      </c>
      <c r="AC63">
        <f t="shared" si="4"/>
        <v>0.80474999999999997</v>
      </c>
      <c r="AD63">
        <v>58</v>
      </c>
      <c r="AE63">
        <v>0.82010000000000005</v>
      </c>
      <c r="AF63">
        <v>45</v>
      </c>
      <c r="AG63">
        <v>0.84319999999999995</v>
      </c>
      <c r="AH63">
        <v>44</v>
      </c>
      <c r="AI63">
        <f t="shared" si="5"/>
        <v>59</v>
      </c>
      <c r="AJ63">
        <f>IF(C63=1,(AI63/Z63),REF)</f>
        <v>79.579174534664148</v>
      </c>
      <c r="AK63">
        <f t="shared" si="6"/>
        <v>55</v>
      </c>
      <c r="AL63">
        <f>IF(B63=1,(AI63/AC63),REF)</f>
        <v>73.314694004349178</v>
      </c>
      <c r="AM63">
        <f t="shared" si="7"/>
        <v>53</v>
      </c>
      <c r="AN63">
        <f t="shared" si="8"/>
        <v>53</v>
      </c>
      <c r="AO63" t="str">
        <f t="shared" si="9"/>
        <v>Iona</v>
      </c>
      <c r="AP63">
        <f t="shared" si="10"/>
        <v>0.56794971085539225</v>
      </c>
      <c r="AQ63">
        <f t="shared" si="11"/>
        <v>0.58262050673244115</v>
      </c>
      <c r="AR63">
        <f t="shared" si="12"/>
        <v>0.80159177624696398</v>
      </c>
      <c r="AS63" t="str">
        <f t="shared" si="13"/>
        <v>Iona</v>
      </c>
      <c r="AT63">
        <f t="shared" si="14"/>
        <v>0.80159177624696398</v>
      </c>
      <c r="AU63">
        <f t="shared" si="15"/>
        <v>62</v>
      </c>
      <c r="AV63">
        <f t="shared" si="16"/>
        <v>57.666666666666664</v>
      </c>
      <c r="AW63">
        <v>50</v>
      </c>
      <c r="AX63" t="str">
        <f t="shared" si="17"/>
        <v>Iona</v>
      </c>
      <c r="AY63" t="str">
        <f t="shared" si="18"/>
        <v/>
      </c>
      <c r="AZ63">
        <v>62</v>
      </c>
      <c r="BA63">
        <f t="shared" si="19"/>
        <v>16</v>
      </c>
      <c r="BB63">
        <f t="shared" si="20"/>
        <v>16</v>
      </c>
    </row>
    <row r="64" spans="2:54">
      <c r="B64">
        <v>1</v>
      </c>
      <c r="C64">
        <v>1</v>
      </c>
      <c r="D64" t="s">
        <v>360</v>
      </c>
      <c r="E64">
        <v>65.8536</v>
      </c>
      <c r="F64">
        <v>286</v>
      </c>
      <c r="G64">
        <v>64.480199999999996</v>
      </c>
      <c r="H64">
        <v>319</v>
      </c>
      <c r="I64">
        <v>107.054</v>
      </c>
      <c r="J64">
        <v>93</v>
      </c>
      <c r="K64">
        <v>110.167</v>
      </c>
      <c r="L64">
        <v>89</v>
      </c>
      <c r="M64">
        <v>97.008499999999998</v>
      </c>
      <c r="N64">
        <v>50</v>
      </c>
      <c r="O64">
        <v>97.579499999999996</v>
      </c>
      <c r="P64">
        <v>49</v>
      </c>
      <c r="Q64">
        <v>12.5878</v>
      </c>
      <c r="R64">
        <v>65</v>
      </c>
      <c r="S64">
        <f t="shared" si="0"/>
        <v>0.19114368842401944</v>
      </c>
      <c r="T64">
        <v>58</v>
      </c>
      <c r="U64">
        <f t="shared" si="1"/>
        <v>799249.85785505048</v>
      </c>
      <c r="V64">
        <v>118</v>
      </c>
      <c r="W64">
        <f t="shared" si="21"/>
        <v>23.141644628275749</v>
      </c>
      <c r="X64">
        <f t="shared" si="2"/>
        <v>75</v>
      </c>
      <c r="Y64">
        <f t="shared" si="3"/>
        <v>66.5</v>
      </c>
      <c r="Z64">
        <v>0.76800000000000002</v>
      </c>
      <c r="AA64">
        <v>65</v>
      </c>
      <c r="AB64">
        <v>0.8226</v>
      </c>
      <c r="AC64">
        <f t="shared" si="4"/>
        <v>0.79530000000000001</v>
      </c>
      <c r="AD64">
        <v>65</v>
      </c>
      <c r="AE64">
        <v>0.76200000000000001</v>
      </c>
      <c r="AF64">
        <v>70</v>
      </c>
      <c r="AG64">
        <v>0.83550000000000002</v>
      </c>
      <c r="AH64">
        <v>49</v>
      </c>
      <c r="AI64">
        <f t="shared" si="5"/>
        <v>71.083333333333329</v>
      </c>
      <c r="AJ64">
        <f>IF(C64=1,(AI64/Z64),REF)</f>
        <v>92.5564236111111</v>
      </c>
      <c r="AK64">
        <f t="shared" si="6"/>
        <v>66</v>
      </c>
      <c r="AL64">
        <f>IF(B64=1,(AI64/AC64),REF)</f>
        <v>89.379269877195185</v>
      </c>
      <c r="AM64">
        <f t="shared" si="7"/>
        <v>69</v>
      </c>
      <c r="AN64">
        <f t="shared" si="8"/>
        <v>65</v>
      </c>
      <c r="AO64" t="str">
        <f t="shared" si="9"/>
        <v>UCF</v>
      </c>
      <c r="AP64">
        <f t="shared" si="10"/>
        <v>0.57950582753323565</v>
      </c>
      <c r="AQ64">
        <f t="shared" si="11"/>
        <v>0.56169433222178422</v>
      </c>
      <c r="AR64">
        <f t="shared" si="12"/>
        <v>0.79897415526904114</v>
      </c>
      <c r="AS64" t="str">
        <f t="shared" si="13"/>
        <v>UCF</v>
      </c>
      <c r="AT64">
        <f t="shared" si="14"/>
        <v>0.79897415526904114</v>
      </c>
      <c r="AU64">
        <f t="shared" si="15"/>
        <v>63</v>
      </c>
      <c r="AV64">
        <f t="shared" si="16"/>
        <v>64.333333333333329</v>
      </c>
      <c r="AW64">
        <v>60</v>
      </c>
      <c r="AX64" t="str">
        <f t="shared" si="17"/>
        <v>UCF</v>
      </c>
      <c r="AY64" t="str">
        <f t="shared" si="18"/>
        <v/>
      </c>
      <c r="AZ64">
        <v>63</v>
      </c>
      <c r="BA64">
        <f t="shared" si="19"/>
        <v>16</v>
      </c>
      <c r="BB64">
        <f t="shared" si="20"/>
        <v>16</v>
      </c>
    </row>
    <row r="65" spans="2:54">
      <c r="B65">
        <v>1</v>
      </c>
      <c r="C65">
        <v>1</v>
      </c>
      <c r="D65" t="s">
        <v>179</v>
      </c>
      <c r="E65">
        <v>69.3536</v>
      </c>
      <c r="F65">
        <v>109</v>
      </c>
      <c r="G65">
        <v>68.053799999999995</v>
      </c>
      <c r="H65">
        <v>144</v>
      </c>
      <c r="I65">
        <v>108.77800000000001</v>
      </c>
      <c r="J65">
        <v>64</v>
      </c>
      <c r="K65">
        <v>108.34699999999999</v>
      </c>
      <c r="L65">
        <v>110</v>
      </c>
      <c r="M65">
        <v>95.619900000000001</v>
      </c>
      <c r="N65">
        <v>32</v>
      </c>
      <c r="O65">
        <v>96.449799999999996</v>
      </c>
      <c r="P65">
        <v>38</v>
      </c>
      <c r="Q65">
        <v>11.8972</v>
      </c>
      <c r="R65">
        <v>71</v>
      </c>
      <c r="S65">
        <f t="shared" si="0"/>
        <v>0.17154408711299771</v>
      </c>
      <c r="T65">
        <v>74</v>
      </c>
      <c r="U65">
        <f t="shared" si="1"/>
        <v>814146.93222482235</v>
      </c>
      <c r="V65">
        <v>101</v>
      </c>
      <c r="W65">
        <f t="shared" si="21"/>
        <v>21.568161209243851</v>
      </c>
      <c r="X65">
        <f t="shared" si="2"/>
        <v>29</v>
      </c>
      <c r="Y65">
        <f t="shared" si="3"/>
        <v>51.5</v>
      </c>
      <c r="Z65">
        <v>0.76329999999999998</v>
      </c>
      <c r="AA65">
        <v>68</v>
      </c>
      <c r="AB65">
        <v>0.79990000000000006</v>
      </c>
      <c r="AC65">
        <f t="shared" si="4"/>
        <v>0.78160000000000007</v>
      </c>
      <c r="AD65">
        <v>73</v>
      </c>
      <c r="AE65">
        <v>0.7369</v>
      </c>
      <c r="AF65">
        <v>79</v>
      </c>
      <c r="AG65">
        <v>0.89229999999999998</v>
      </c>
      <c r="AH65">
        <v>21</v>
      </c>
      <c r="AI65">
        <f t="shared" si="5"/>
        <v>66.583333333333329</v>
      </c>
      <c r="AJ65">
        <f>IF(C65=1,(AI65/Z65),REF)</f>
        <v>87.230883444691898</v>
      </c>
      <c r="AK65">
        <f t="shared" si="6"/>
        <v>61</v>
      </c>
      <c r="AL65">
        <f>IF(B65=1,(AI65/AC65),REF)</f>
        <v>85.188502217673133</v>
      </c>
      <c r="AM65">
        <f t="shared" si="7"/>
        <v>65</v>
      </c>
      <c r="AN65">
        <f t="shared" si="8"/>
        <v>61</v>
      </c>
      <c r="AO65" t="str">
        <f t="shared" si="9"/>
        <v>Kent St.</v>
      </c>
      <c r="AP65">
        <f t="shared" si="10"/>
        <v>0.57938264139497997</v>
      </c>
      <c r="AQ65">
        <f t="shared" si="11"/>
        <v>0.55534208620795011</v>
      </c>
      <c r="AR65">
        <f t="shared" si="12"/>
        <v>0.79715763371511794</v>
      </c>
      <c r="AS65" t="str">
        <f t="shared" si="13"/>
        <v>Kent St.</v>
      </c>
      <c r="AT65">
        <f t="shared" si="14"/>
        <v>0.79715763371511794</v>
      </c>
      <c r="AU65">
        <f t="shared" si="15"/>
        <v>64</v>
      </c>
      <c r="AV65">
        <f t="shared" si="16"/>
        <v>66</v>
      </c>
      <c r="AW65">
        <v>61</v>
      </c>
      <c r="AX65" t="str">
        <f t="shared" si="17"/>
        <v>Kent St.</v>
      </c>
      <c r="AY65" t="str">
        <f t="shared" si="18"/>
        <v/>
      </c>
      <c r="AZ65">
        <v>64</v>
      </c>
      <c r="BA65">
        <f t="shared" si="19"/>
        <v>16</v>
      </c>
      <c r="BB65">
        <f t="shared" si="20"/>
        <v>16</v>
      </c>
    </row>
    <row r="66" spans="2:54">
      <c r="B66">
        <v>1</v>
      </c>
      <c r="C66">
        <v>1</v>
      </c>
      <c r="D66" t="s">
        <v>390</v>
      </c>
      <c r="E66">
        <v>64.600999999999999</v>
      </c>
      <c r="F66">
        <v>333</v>
      </c>
      <c r="G66">
        <v>64.311499999999995</v>
      </c>
      <c r="H66">
        <v>327</v>
      </c>
      <c r="I66">
        <v>105.432</v>
      </c>
      <c r="J66">
        <v>129</v>
      </c>
      <c r="K66">
        <v>111.97499999999999</v>
      </c>
      <c r="L66">
        <v>63</v>
      </c>
      <c r="M66">
        <v>100.681</v>
      </c>
      <c r="N66">
        <v>110</v>
      </c>
      <c r="O66">
        <v>98.758899999999997</v>
      </c>
      <c r="P66">
        <v>62</v>
      </c>
      <c r="Q66">
        <v>13.2159</v>
      </c>
      <c r="R66">
        <v>57</v>
      </c>
      <c r="S66">
        <f t="shared" ref="S66:S129" si="22">(K66-O66)/E66</f>
        <v>0.20458042445163382</v>
      </c>
      <c r="T66">
        <v>52</v>
      </c>
      <c r="U66">
        <f t="shared" ref="U66:U129" si="23">(K66^2)*E66</f>
        <v>809993.21877562487</v>
      </c>
      <c r="V66">
        <v>106</v>
      </c>
      <c r="W66">
        <f t="shared" si="21"/>
        <v>24.048209664081138</v>
      </c>
      <c r="X66">
        <f t="shared" ref="X66:X129" si="24">RANK(W66,W:W,1)</f>
        <v>111</v>
      </c>
      <c r="Y66">
        <f t="shared" ref="Y66:Y129" si="25">AVERAGE(X66,T66)</f>
        <v>81.5</v>
      </c>
      <c r="Z66">
        <v>0.72440000000000004</v>
      </c>
      <c r="AA66">
        <v>81</v>
      </c>
      <c r="AB66">
        <v>0.91890000000000005</v>
      </c>
      <c r="AC66">
        <f t="shared" ref="AC66:AC129" si="26">(Z66+AB66)/2</f>
        <v>0.82164999999999999</v>
      </c>
      <c r="AD66">
        <v>51</v>
      </c>
      <c r="AE66">
        <v>0.80559999999999998</v>
      </c>
      <c r="AF66">
        <v>53</v>
      </c>
      <c r="AG66">
        <v>0.78080000000000005</v>
      </c>
      <c r="AH66">
        <v>68</v>
      </c>
      <c r="AI66">
        <f t="shared" ref="AI66:AI129" si="27">(T66+V66+(AD66)+AF66+AH66+Y66)/6</f>
        <v>68.583333333333329</v>
      </c>
      <c r="AJ66">
        <f>IF(C66=1,(AI66/Z66),REF)</f>
        <v>94.67605374562855</v>
      </c>
      <c r="AK66">
        <f t="shared" ref="AK66:AK129" si="28">RANK(AJ66,AJ:AJ,1)</f>
        <v>69</v>
      </c>
      <c r="AL66">
        <f>IF(B66=1,(AI66/AC66),REF)</f>
        <v>83.470252946307227</v>
      </c>
      <c r="AM66">
        <f t="shared" ref="AM66:AM129" si="29">RANK(AL66,AL:AL,1)</f>
        <v>59</v>
      </c>
      <c r="AN66">
        <f t="shared" ref="AN66:AN129" si="30">MIN(AK66,AM66,AD66)</f>
        <v>51</v>
      </c>
      <c r="AO66" t="str">
        <f t="shared" ref="AO66:AO129" si="31">D66</f>
        <v>Washington St.</v>
      </c>
      <c r="AP66">
        <f t="shared" ref="AP66:AP129" si="32">(Z66*(($BG$2)/((AJ66)))^(1/10))</f>
        <v>0.54537053571751504</v>
      </c>
      <c r="AQ66">
        <f t="shared" ref="AQ66:AQ129" si="33">(AC66*(($BF$2)/((AL66)))^(1/8))</f>
        <v>0.58528723577830766</v>
      </c>
      <c r="AR66">
        <f t="shared" ref="AR66:AR129" si="34">((AP66+AQ66)/2)^(1/2.5)</f>
        <v>0.79601356851635474</v>
      </c>
      <c r="AS66" t="str">
        <f t="shared" ref="AS66:AS129" si="35">AO66</f>
        <v>Washington St.</v>
      </c>
      <c r="AT66">
        <f t="shared" ref="AT66:AT129" si="36">AR66</f>
        <v>0.79601356851635474</v>
      </c>
      <c r="AU66">
        <f t="shared" ref="AU66:AU129" si="37">RANK(AT66,AT:AT,0)</f>
        <v>65</v>
      </c>
      <c r="AV66">
        <f t="shared" ref="AV66:AV129" si="38">(AU66+AN66+AD66)/3</f>
        <v>55.666666666666664</v>
      </c>
      <c r="AW66">
        <v>58</v>
      </c>
      <c r="AX66" t="str">
        <f t="shared" ref="AX66:AX129" si="39">AS66</f>
        <v>Washington St.</v>
      </c>
      <c r="AY66" t="str">
        <f t="shared" ref="AY66:AY129" si="40">IF(OR(((RANK(Z66,Z:Z,0))&lt;17),(RANK(AB66,AB:AB,0)&lt;17)),"y","")</f>
        <v/>
      </c>
      <c r="AZ66">
        <v>65</v>
      </c>
      <c r="BA66">
        <f t="shared" ref="BA66:BA129" si="41">ROUNDUP((AU66/4),0)</f>
        <v>17</v>
      </c>
      <c r="BB66">
        <f t="shared" ref="BB66:BB129" si="42">ROUNDUP((AZ66/4),0)</f>
        <v>17</v>
      </c>
    </row>
    <row r="67" spans="2:54">
      <c r="B67">
        <v>1</v>
      </c>
      <c r="C67">
        <v>1</v>
      </c>
      <c r="D67" t="s">
        <v>400</v>
      </c>
      <c r="E67">
        <v>63.0443</v>
      </c>
      <c r="F67">
        <v>354</v>
      </c>
      <c r="G67">
        <v>63.110700000000001</v>
      </c>
      <c r="H67">
        <v>348</v>
      </c>
      <c r="I67">
        <v>100.556</v>
      </c>
      <c r="J67">
        <v>247</v>
      </c>
      <c r="K67">
        <v>106.444</v>
      </c>
      <c r="L67">
        <v>151</v>
      </c>
      <c r="M67">
        <v>98.820400000000006</v>
      </c>
      <c r="N67">
        <v>75</v>
      </c>
      <c r="O67">
        <v>94.905500000000004</v>
      </c>
      <c r="P67">
        <v>27</v>
      </c>
      <c r="Q67">
        <v>11.5381</v>
      </c>
      <c r="R67">
        <v>76</v>
      </c>
      <c r="S67">
        <f t="shared" si="22"/>
        <v>0.18302209716025081</v>
      </c>
      <c r="T67">
        <v>68</v>
      </c>
      <c r="U67">
        <f t="shared" si="23"/>
        <v>714312.41697152483</v>
      </c>
      <c r="V67">
        <v>226</v>
      </c>
      <c r="W67">
        <f t="shared" ref="W67:W130" si="43">O67^1.6/E67</f>
        <v>23.121733089279825</v>
      </c>
      <c r="X67">
        <f t="shared" si="24"/>
        <v>73</v>
      </c>
      <c r="Y67">
        <f t="shared" si="25"/>
        <v>70.5</v>
      </c>
      <c r="Z67">
        <v>0.81030000000000002</v>
      </c>
      <c r="AA67">
        <v>46</v>
      </c>
      <c r="AB67">
        <v>0.75390000000000001</v>
      </c>
      <c r="AC67">
        <f t="shared" si="26"/>
        <v>0.78210000000000002</v>
      </c>
      <c r="AD67">
        <v>72</v>
      </c>
      <c r="AE67">
        <v>0.77859999999999996</v>
      </c>
      <c r="AF67">
        <v>66</v>
      </c>
      <c r="AG67">
        <v>0.81410000000000005</v>
      </c>
      <c r="AH67">
        <v>60</v>
      </c>
      <c r="AI67">
        <f t="shared" si="27"/>
        <v>93.75</v>
      </c>
      <c r="AJ67">
        <f>IF(C67=1,(AI67/Z67),REF)</f>
        <v>115.6978896704924</v>
      </c>
      <c r="AK67">
        <f t="shared" si="28"/>
        <v>82</v>
      </c>
      <c r="AL67">
        <f>IF(B67=1,(AI67/AC67),REF)</f>
        <v>119.86958189489835</v>
      </c>
      <c r="AM67">
        <f t="shared" si="29"/>
        <v>87</v>
      </c>
      <c r="AN67">
        <f t="shared" si="30"/>
        <v>72</v>
      </c>
      <c r="AO67" t="str">
        <f t="shared" si="31"/>
        <v>Wisconsin</v>
      </c>
      <c r="AP67">
        <f t="shared" si="32"/>
        <v>0.59793026898658075</v>
      </c>
      <c r="AQ67">
        <f t="shared" si="33"/>
        <v>0.53247266971800555</v>
      </c>
      <c r="AR67">
        <f t="shared" si="34"/>
        <v>0.79594179999997738</v>
      </c>
      <c r="AS67" t="str">
        <f t="shared" si="35"/>
        <v>Wisconsin</v>
      </c>
      <c r="AT67">
        <f t="shared" si="36"/>
        <v>0.79594179999997738</v>
      </c>
      <c r="AU67">
        <f t="shared" si="37"/>
        <v>66</v>
      </c>
      <c r="AV67">
        <f t="shared" si="38"/>
        <v>70</v>
      </c>
      <c r="AW67">
        <v>73</v>
      </c>
      <c r="AX67" t="str">
        <f t="shared" si="39"/>
        <v>Wisconsin</v>
      </c>
      <c r="AY67" t="str">
        <f t="shared" si="40"/>
        <v/>
      </c>
      <c r="AZ67">
        <v>66</v>
      </c>
      <c r="BA67">
        <f t="shared" si="41"/>
        <v>17</v>
      </c>
      <c r="BB67">
        <f t="shared" si="42"/>
        <v>17</v>
      </c>
    </row>
    <row r="68" spans="2:54">
      <c r="B68">
        <v>1</v>
      </c>
      <c r="C68">
        <v>1</v>
      </c>
      <c r="D68" t="s">
        <v>235</v>
      </c>
      <c r="E68">
        <v>66.203800000000001</v>
      </c>
      <c r="F68">
        <v>274</v>
      </c>
      <c r="G68">
        <v>66.056799999999996</v>
      </c>
      <c r="H68">
        <v>245</v>
      </c>
      <c r="I68">
        <v>106.46</v>
      </c>
      <c r="J68">
        <v>103</v>
      </c>
      <c r="K68">
        <v>112.039</v>
      </c>
      <c r="L68">
        <v>61</v>
      </c>
      <c r="M68">
        <v>99.331100000000006</v>
      </c>
      <c r="N68">
        <v>84</v>
      </c>
      <c r="O68">
        <v>97.246600000000001</v>
      </c>
      <c r="P68">
        <v>42</v>
      </c>
      <c r="Q68">
        <v>14.7927</v>
      </c>
      <c r="R68">
        <v>43</v>
      </c>
      <c r="S68">
        <f t="shared" si="22"/>
        <v>0.2234373253499044</v>
      </c>
      <c r="T68">
        <v>42</v>
      </c>
      <c r="U68">
        <f t="shared" si="23"/>
        <v>831038.92429277988</v>
      </c>
      <c r="V68">
        <v>83</v>
      </c>
      <c r="W68">
        <f t="shared" si="43"/>
        <v>22.893709296397077</v>
      </c>
      <c r="X68">
        <f t="shared" si="24"/>
        <v>64</v>
      </c>
      <c r="Y68">
        <f t="shared" si="25"/>
        <v>53</v>
      </c>
      <c r="Z68">
        <v>0.74150000000000005</v>
      </c>
      <c r="AA68">
        <v>73</v>
      </c>
      <c r="AB68">
        <v>0.84489999999999998</v>
      </c>
      <c r="AC68">
        <f t="shared" si="26"/>
        <v>0.79320000000000002</v>
      </c>
      <c r="AD68">
        <v>67</v>
      </c>
      <c r="AE68">
        <v>0.72670000000000001</v>
      </c>
      <c r="AF68">
        <v>83</v>
      </c>
      <c r="AG68">
        <v>0.7732</v>
      </c>
      <c r="AH68">
        <v>70</v>
      </c>
      <c r="AI68">
        <f t="shared" si="27"/>
        <v>66.333333333333329</v>
      </c>
      <c r="AJ68">
        <f>IF(C68=1,(AI68/Z68),REF)</f>
        <v>89.458305237131924</v>
      </c>
      <c r="AK68">
        <f t="shared" si="28"/>
        <v>63</v>
      </c>
      <c r="AL68">
        <f>IF(B68=1,(AI68/AC68),REF)</f>
        <v>83.62750042023869</v>
      </c>
      <c r="AM68">
        <f t="shared" si="29"/>
        <v>60</v>
      </c>
      <c r="AN68">
        <f t="shared" si="30"/>
        <v>60</v>
      </c>
      <c r="AO68" t="str">
        <f t="shared" si="31"/>
        <v>Nevada</v>
      </c>
      <c r="AP68">
        <f t="shared" si="32"/>
        <v>0.56141800010853626</v>
      </c>
      <c r="AQ68">
        <f t="shared" si="33"/>
        <v>0.56488848970305572</v>
      </c>
      <c r="AR68">
        <f t="shared" si="34"/>
        <v>0.79478678300529215</v>
      </c>
      <c r="AS68" t="str">
        <f t="shared" si="35"/>
        <v>Nevada</v>
      </c>
      <c r="AT68">
        <f t="shared" si="36"/>
        <v>0.79478678300529215</v>
      </c>
      <c r="AU68">
        <f t="shared" si="37"/>
        <v>67</v>
      </c>
      <c r="AV68">
        <f t="shared" si="38"/>
        <v>64.666666666666671</v>
      </c>
      <c r="AW68">
        <v>71</v>
      </c>
      <c r="AX68" t="str">
        <f t="shared" si="39"/>
        <v>Nevada</v>
      </c>
      <c r="AY68" t="str">
        <f t="shared" si="40"/>
        <v/>
      </c>
      <c r="AZ68">
        <v>67</v>
      </c>
      <c r="BA68">
        <f t="shared" si="41"/>
        <v>17</v>
      </c>
      <c r="BB68">
        <f t="shared" si="42"/>
        <v>17</v>
      </c>
    </row>
    <row r="69" spans="2:54">
      <c r="B69">
        <v>1</v>
      </c>
      <c r="C69">
        <v>1</v>
      </c>
      <c r="D69" t="s">
        <v>298</v>
      </c>
      <c r="E69">
        <v>65.512600000000006</v>
      </c>
      <c r="F69">
        <v>303</v>
      </c>
      <c r="G69">
        <v>64.442300000000003</v>
      </c>
      <c r="H69">
        <v>320</v>
      </c>
      <c r="I69">
        <v>103.914</v>
      </c>
      <c r="J69">
        <v>158</v>
      </c>
      <c r="K69">
        <v>106.629</v>
      </c>
      <c r="L69">
        <v>148</v>
      </c>
      <c r="M69">
        <v>93.146000000000001</v>
      </c>
      <c r="N69">
        <v>8</v>
      </c>
      <c r="O69">
        <v>94.344999999999999</v>
      </c>
      <c r="P69">
        <v>21</v>
      </c>
      <c r="Q69">
        <v>12.2836</v>
      </c>
      <c r="R69">
        <v>69</v>
      </c>
      <c r="S69">
        <f t="shared" si="22"/>
        <v>0.18750591489270774</v>
      </c>
      <c r="T69">
        <v>62</v>
      </c>
      <c r="U69">
        <f t="shared" si="23"/>
        <v>744861.46725537675</v>
      </c>
      <c r="V69">
        <v>190</v>
      </c>
      <c r="W69">
        <f t="shared" si="43"/>
        <v>22.0407001590055</v>
      </c>
      <c r="X69">
        <f t="shared" si="24"/>
        <v>38</v>
      </c>
      <c r="Y69">
        <f t="shared" si="25"/>
        <v>50</v>
      </c>
      <c r="Z69">
        <v>0.76719999999999999</v>
      </c>
      <c r="AA69">
        <v>66</v>
      </c>
      <c r="AB69">
        <v>0.83760000000000001</v>
      </c>
      <c r="AC69">
        <f t="shared" si="26"/>
        <v>0.8024</v>
      </c>
      <c r="AD69">
        <v>60</v>
      </c>
      <c r="AE69">
        <v>0.67959999999999998</v>
      </c>
      <c r="AF69">
        <v>101</v>
      </c>
      <c r="AG69">
        <v>0.8468</v>
      </c>
      <c r="AH69">
        <v>42</v>
      </c>
      <c r="AI69">
        <f t="shared" si="27"/>
        <v>84.166666666666671</v>
      </c>
      <c r="AJ69">
        <f>IF(C69=1,(AI69/Z69),REF)</f>
        <v>109.70629127563434</v>
      </c>
      <c r="AK69">
        <f t="shared" si="28"/>
        <v>77</v>
      </c>
      <c r="AL69">
        <f>IF(B69=1,(AI69/AC69),REF)</f>
        <v>104.89365237620473</v>
      </c>
      <c r="AM69">
        <f t="shared" si="29"/>
        <v>77</v>
      </c>
      <c r="AN69">
        <f t="shared" si="30"/>
        <v>60</v>
      </c>
      <c r="AO69" t="str">
        <f t="shared" si="31"/>
        <v>Sam Houston St.</v>
      </c>
      <c r="AP69">
        <f t="shared" si="32"/>
        <v>0.56914468548853758</v>
      </c>
      <c r="AQ69">
        <f t="shared" si="33"/>
        <v>0.55548319984209527</v>
      </c>
      <c r="AR69">
        <f t="shared" si="34"/>
        <v>0.79431276296039521</v>
      </c>
      <c r="AS69" t="str">
        <f t="shared" si="35"/>
        <v>Sam Houston St.</v>
      </c>
      <c r="AT69">
        <f t="shared" si="36"/>
        <v>0.79431276296039521</v>
      </c>
      <c r="AU69">
        <f t="shared" si="37"/>
        <v>68</v>
      </c>
      <c r="AV69">
        <f t="shared" si="38"/>
        <v>62.666666666666664</v>
      </c>
      <c r="AW69">
        <v>66</v>
      </c>
      <c r="AX69" t="str">
        <f t="shared" si="39"/>
        <v>Sam Houston St.</v>
      </c>
      <c r="AY69" t="str">
        <f t="shared" si="40"/>
        <v/>
      </c>
      <c r="AZ69">
        <v>68</v>
      </c>
      <c r="BA69">
        <f t="shared" si="41"/>
        <v>17</v>
      </c>
      <c r="BB69">
        <f t="shared" si="42"/>
        <v>17</v>
      </c>
    </row>
    <row r="70" spans="2:54">
      <c r="B70">
        <v>1</v>
      </c>
      <c r="C70">
        <v>1</v>
      </c>
      <c r="D70" t="s">
        <v>115</v>
      </c>
      <c r="E70">
        <v>66.685000000000002</v>
      </c>
      <c r="F70">
        <v>243</v>
      </c>
      <c r="G70">
        <v>66.4238</v>
      </c>
      <c r="H70">
        <v>222</v>
      </c>
      <c r="I70">
        <v>108.714</v>
      </c>
      <c r="J70">
        <v>65</v>
      </c>
      <c r="K70">
        <v>109.84</v>
      </c>
      <c r="L70">
        <v>98</v>
      </c>
      <c r="M70">
        <v>94.392399999999995</v>
      </c>
      <c r="N70">
        <v>16</v>
      </c>
      <c r="O70">
        <v>97.331199999999995</v>
      </c>
      <c r="P70">
        <v>44</v>
      </c>
      <c r="Q70">
        <v>12.508599999999999</v>
      </c>
      <c r="R70">
        <v>66</v>
      </c>
      <c r="S70">
        <f t="shared" si="22"/>
        <v>0.18758041538576903</v>
      </c>
      <c r="T70">
        <v>61</v>
      </c>
      <c r="U70">
        <f t="shared" si="23"/>
        <v>804542.89513600001</v>
      </c>
      <c r="V70">
        <v>112</v>
      </c>
      <c r="W70">
        <f t="shared" si="43"/>
        <v>22.760152573316635</v>
      </c>
      <c r="X70">
        <f t="shared" si="24"/>
        <v>58</v>
      </c>
      <c r="Y70">
        <f t="shared" si="25"/>
        <v>59.5</v>
      </c>
      <c r="Z70">
        <v>0.74790000000000001</v>
      </c>
      <c r="AA70">
        <v>72</v>
      </c>
      <c r="AB70">
        <v>0.84519999999999995</v>
      </c>
      <c r="AC70">
        <f t="shared" si="26"/>
        <v>0.79654999999999998</v>
      </c>
      <c r="AD70">
        <v>63</v>
      </c>
      <c r="AE70">
        <v>0.86529999999999996</v>
      </c>
      <c r="AF70">
        <v>26</v>
      </c>
      <c r="AG70">
        <v>0.63729999999999998</v>
      </c>
      <c r="AH70">
        <v>117</v>
      </c>
      <c r="AI70">
        <f t="shared" si="27"/>
        <v>73.083333333333329</v>
      </c>
      <c r="AJ70">
        <f>IF(C70=1,(AI70/Z70),REF)</f>
        <v>97.718054998440067</v>
      </c>
      <c r="AK70">
        <f t="shared" si="28"/>
        <v>72</v>
      </c>
      <c r="AL70">
        <f>IF(B70=1,(AI70/AC70),REF)</f>
        <v>91.749837842361842</v>
      </c>
      <c r="AM70">
        <f t="shared" si="29"/>
        <v>70</v>
      </c>
      <c r="AN70">
        <f t="shared" si="30"/>
        <v>63</v>
      </c>
      <c r="AO70" t="str">
        <f t="shared" si="31"/>
        <v>Drake</v>
      </c>
      <c r="AP70">
        <f t="shared" si="32"/>
        <v>0.56128481877369163</v>
      </c>
      <c r="AQ70">
        <f t="shared" si="33"/>
        <v>0.5607393557420598</v>
      </c>
      <c r="AR70">
        <f t="shared" si="34"/>
        <v>0.79357666207543265</v>
      </c>
      <c r="AS70" t="str">
        <f t="shared" si="35"/>
        <v>Drake</v>
      </c>
      <c r="AT70">
        <f t="shared" si="36"/>
        <v>0.79357666207543265</v>
      </c>
      <c r="AU70">
        <f t="shared" si="37"/>
        <v>69</v>
      </c>
      <c r="AV70">
        <f t="shared" si="38"/>
        <v>65</v>
      </c>
      <c r="AW70">
        <v>62</v>
      </c>
      <c r="AX70" t="str">
        <f t="shared" si="39"/>
        <v>Drake</v>
      </c>
      <c r="AY70" t="str">
        <f t="shared" si="40"/>
        <v/>
      </c>
      <c r="AZ70">
        <v>69</v>
      </c>
      <c r="BA70">
        <f t="shared" si="41"/>
        <v>18</v>
      </c>
      <c r="BB70">
        <f t="shared" si="42"/>
        <v>18</v>
      </c>
    </row>
    <row r="71" spans="2:54">
      <c r="B71">
        <v>1</v>
      </c>
      <c r="C71">
        <v>1</v>
      </c>
      <c r="D71" t="s">
        <v>96</v>
      </c>
      <c r="E71">
        <v>68.080799999999996</v>
      </c>
      <c r="F71">
        <v>175</v>
      </c>
      <c r="G71">
        <v>68.159400000000005</v>
      </c>
      <c r="H71">
        <v>139</v>
      </c>
      <c r="I71">
        <v>109.33</v>
      </c>
      <c r="J71">
        <v>53</v>
      </c>
      <c r="K71">
        <v>111.11799999999999</v>
      </c>
      <c r="L71">
        <v>75</v>
      </c>
      <c r="M71">
        <v>98.897499999999994</v>
      </c>
      <c r="N71">
        <v>77</v>
      </c>
      <c r="O71">
        <v>98.447900000000004</v>
      </c>
      <c r="P71">
        <v>58</v>
      </c>
      <c r="Q71">
        <v>12.670500000000001</v>
      </c>
      <c r="R71">
        <v>64</v>
      </c>
      <c r="S71">
        <f t="shared" si="22"/>
        <v>0.18610386481944971</v>
      </c>
      <c r="T71">
        <v>65</v>
      </c>
      <c r="U71">
        <f t="shared" si="23"/>
        <v>840607.92939385911</v>
      </c>
      <c r="V71">
        <v>75</v>
      </c>
      <c r="W71">
        <f t="shared" si="43"/>
        <v>22.704172625471827</v>
      </c>
      <c r="X71">
        <f t="shared" si="24"/>
        <v>57</v>
      </c>
      <c r="Y71">
        <f t="shared" si="25"/>
        <v>61</v>
      </c>
      <c r="Z71">
        <v>0.72860000000000003</v>
      </c>
      <c r="AA71">
        <v>79</v>
      </c>
      <c r="AB71">
        <v>0.87909999999999999</v>
      </c>
      <c r="AC71">
        <f t="shared" si="26"/>
        <v>0.80384999999999995</v>
      </c>
      <c r="AD71">
        <v>59</v>
      </c>
      <c r="AE71">
        <v>0.72260000000000002</v>
      </c>
      <c r="AF71">
        <v>84</v>
      </c>
      <c r="AG71">
        <v>0.69379999999999997</v>
      </c>
      <c r="AH71">
        <v>87</v>
      </c>
      <c r="AI71">
        <f t="shared" si="27"/>
        <v>71.833333333333329</v>
      </c>
      <c r="AJ71">
        <f>IF(C71=1,(AI71/Z71),REF)</f>
        <v>98.590904931832725</v>
      </c>
      <c r="AK71">
        <f t="shared" si="28"/>
        <v>73</v>
      </c>
      <c r="AL71">
        <f>IF(B71=1,(AI71/AC71),REF)</f>
        <v>89.361613899773999</v>
      </c>
      <c r="AM71">
        <f t="shared" si="29"/>
        <v>68</v>
      </c>
      <c r="AN71">
        <f t="shared" si="30"/>
        <v>59</v>
      </c>
      <c r="AO71" t="str">
        <f t="shared" si="31"/>
        <v>Clemson</v>
      </c>
      <c r="AP71">
        <f t="shared" si="32"/>
        <v>0.54631449774881635</v>
      </c>
      <c r="AQ71">
        <f t="shared" si="33"/>
        <v>0.5677469373836308</v>
      </c>
      <c r="AR71">
        <f t="shared" si="34"/>
        <v>0.79131911758814855</v>
      </c>
      <c r="AS71" t="str">
        <f t="shared" si="35"/>
        <v>Clemson</v>
      </c>
      <c r="AT71">
        <f t="shared" si="36"/>
        <v>0.79131911758814855</v>
      </c>
      <c r="AU71">
        <f t="shared" si="37"/>
        <v>70</v>
      </c>
      <c r="AV71">
        <f t="shared" si="38"/>
        <v>62.666666666666664</v>
      </c>
      <c r="AW71">
        <v>67</v>
      </c>
      <c r="AX71" t="str">
        <f t="shared" si="39"/>
        <v>Clemson</v>
      </c>
      <c r="AY71" t="str">
        <f t="shared" si="40"/>
        <v/>
      </c>
      <c r="AZ71">
        <v>70</v>
      </c>
      <c r="BA71">
        <f t="shared" si="41"/>
        <v>18</v>
      </c>
      <c r="BB71">
        <f t="shared" si="42"/>
        <v>18</v>
      </c>
    </row>
    <row r="72" spans="2:54">
      <c r="B72">
        <v>1</v>
      </c>
      <c r="C72">
        <v>1</v>
      </c>
      <c r="D72" t="s">
        <v>90</v>
      </c>
      <c r="E72">
        <v>70.8386</v>
      </c>
      <c r="F72">
        <v>44</v>
      </c>
      <c r="G72">
        <v>70.956699999999998</v>
      </c>
      <c r="H72">
        <v>29</v>
      </c>
      <c r="I72">
        <v>112.46</v>
      </c>
      <c r="J72">
        <v>17</v>
      </c>
      <c r="K72">
        <v>111.378</v>
      </c>
      <c r="L72">
        <v>70</v>
      </c>
      <c r="M72">
        <v>94.307199999999995</v>
      </c>
      <c r="N72">
        <v>14</v>
      </c>
      <c r="O72">
        <v>99.617099999999994</v>
      </c>
      <c r="P72">
        <v>74</v>
      </c>
      <c r="Q72">
        <v>11.7607</v>
      </c>
      <c r="R72">
        <v>73</v>
      </c>
      <c r="S72">
        <f t="shared" si="22"/>
        <v>0.16602389092952158</v>
      </c>
      <c r="T72">
        <v>76</v>
      </c>
      <c r="U72">
        <f t="shared" si="23"/>
        <v>878757.00426012243</v>
      </c>
      <c r="V72">
        <v>44</v>
      </c>
      <c r="W72">
        <f t="shared" si="43"/>
        <v>22.236388946551944</v>
      </c>
      <c r="X72">
        <f t="shared" si="24"/>
        <v>45</v>
      </c>
      <c r="Y72">
        <f t="shared" si="25"/>
        <v>60.5</v>
      </c>
      <c r="Z72">
        <v>0.74099999999999999</v>
      </c>
      <c r="AA72">
        <v>75</v>
      </c>
      <c r="AB72">
        <v>0.81899999999999995</v>
      </c>
      <c r="AC72">
        <f t="shared" si="26"/>
        <v>0.78</v>
      </c>
      <c r="AD72">
        <v>74</v>
      </c>
      <c r="AE72">
        <v>0.72909999999999997</v>
      </c>
      <c r="AF72">
        <v>82</v>
      </c>
      <c r="AG72">
        <v>0.78380000000000005</v>
      </c>
      <c r="AH72">
        <v>66</v>
      </c>
      <c r="AI72">
        <f t="shared" si="27"/>
        <v>67.083333333333329</v>
      </c>
      <c r="AJ72">
        <f>IF(C72=1,(AI72/Z72),REF)</f>
        <v>90.530814215024733</v>
      </c>
      <c r="AK72">
        <f t="shared" si="28"/>
        <v>65</v>
      </c>
      <c r="AL72">
        <f>IF(B72=1,(AI72/AC72),REF)</f>
        <v>86.004273504273499</v>
      </c>
      <c r="AM72">
        <f t="shared" si="29"/>
        <v>66</v>
      </c>
      <c r="AN72">
        <f t="shared" si="30"/>
        <v>65</v>
      </c>
      <c r="AO72" t="str">
        <f t="shared" si="31"/>
        <v>Charleston</v>
      </c>
      <c r="AP72">
        <f t="shared" si="32"/>
        <v>0.56037120334020685</v>
      </c>
      <c r="AQ72">
        <f t="shared" si="33"/>
        <v>0.55354541550449121</v>
      </c>
      <c r="AR72">
        <f t="shared" si="34"/>
        <v>0.79127797071326034</v>
      </c>
      <c r="AS72" t="str">
        <f t="shared" si="35"/>
        <v>Charleston</v>
      </c>
      <c r="AT72">
        <f t="shared" si="36"/>
        <v>0.79127797071326034</v>
      </c>
      <c r="AU72">
        <f t="shared" si="37"/>
        <v>71</v>
      </c>
      <c r="AV72">
        <f t="shared" si="38"/>
        <v>70</v>
      </c>
      <c r="AW72">
        <v>68</v>
      </c>
      <c r="AX72" t="str">
        <f t="shared" si="39"/>
        <v>Charleston</v>
      </c>
      <c r="AY72" t="str">
        <f t="shared" si="40"/>
        <v/>
      </c>
      <c r="AZ72">
        <v>71</v>
      </c>
      <c r="BA72">
        <f t="shared" si="41"/>
        <v>18</v>
      </c>
      <c r="BB72">
        <f t="shared" si="42"/>
        <v>18</v>
      </c>
    </row>
    <row r="73" spans="2:54">
      <c r="B73">
        <v>1</v>
      </c>
      <c r="C73">
        <v>1</v>
      </c>
      <c r="D73" t="s">
        <v>274</v>
      </c>
      <c r="E73">
        <v>68.138999999999996</v>
      </c>
      <c r="F73">
        <v>174</v>
      </c>
      <c r="G73">
        <v>67.319599999999994</v>
      </c>
      <c r="H73">
        <v>174</v>
      </c>
      <c r="I73">
        <v>111.89700000000001</v>
      </c>
      <c r="J73">
        <v>22</v>
      </c>
      <c r="K73">
        <v>115.10299999999999</v>
      </c>
      <c r="L73">
        <v>24</v>
      </c>
      <c r="M73">
        <v>103.73099999999999</v>
      </c>
      <c r="N73">
        <v>192</v>
      </c>
      <c r="O73">
        <v>103.837</v>
      </c>
      <c r="P73">
        <v>142</v>
      </c>
      <c r="Q73">
        <v>11.266299999999999</v>
      </c>
      <c r="R73">
        <v>77</v>
      </c>
      <c r="S73">
        <f t="shared" si="22"/>
        <v>0.16533849924419189</v>
      </c>
      <c r="T73">
        <v>77</v>
      </c>
      <c r="U73">
        <f t="shared" si="23"/>
        <v>902753.21079665096</v>
      </c>
      <c r="V73">
        <v>26</v>
      </c>
      <c r="W73">
        <f t="shared" si="43"/>
        <v>24.704021462851124</v>
      </c>
      <c r="X73">
        <f t="shared" si="24"/>
        <v>143</v>
      </c>
      <c r="Y73">
        <f t="shared" si="25"/>
        <v>110</v>
      </c>
      <c r="Z73">
        <v>0.7843</v>
      </c>
      <c r="AA73">
        <v>59</v>
      </c>
      <c r="AB73">
        <v>0.74319999999999997</v>
      </c>
      <c r="AC73">
        <f t="shared" si="26"/>
        <v>0.76374999999999993</v>
      </c>
      <c r="AD73">
        <v>79</v>
      </c>
      <c r="AE73">
        <v>0.61319999999999997</v>
      </c>
      <c r="AF73">
        <v>122</v>
      </c>
      <c r="AG73">
        <v>0.73750000000000004</v>
      </c>
      <c r="AH73">
        <v>76</v>
      </c>
      <c r="AI73">
        <f t="shared" si="27"/>
        <v>81.666666666666671</v>
      </c>
      <c r="AJ73">
        <f>IF(C73=1,(AI73/Z73),REF)</f>
        <v>104.12682221938884</v>
      </c>
      <c r="AK73">
        <f t="shared" si="28"/>
        <v>74</v>
      </c>
      <c r="AL73">
        <f>IF(B73=1,(AI73/AC73),REF)</f>
        <v>106.92853246044737</v>
      </c>
      <c r="AM73">
        <f t="shared" si="29"/>
        <v>80</v>
      </c>
      <c r="AN73">
        <f t="shared" si="30"/>
        <v>74</v>
      </c>
      <c r="AO73" t="str">
        <f t="shared" si="31"/>
        <v>Pittsburgh</v>
      </c>
      <c r="AP73">
        <f t="shared" si="32"/>
        <v>0.58487518777051994</v>
      </c>
      <c r="AQ73">
        <f t="shared" si="33"/>
        <v>0.52745836227185017</v>
      </c>
      <c r="AR73">
        <f t="shared" si="34"/>
        <v>0.79082796146761103</v>
      </c>
      <c r="AS73" t="str">
        <f t="shared" si="35"/>
        <v>Pittsburgh</v>
      </c>
      <c r="AT73">
        <f t="shared" si="36"/>
        <v>0.79082796146761103</v>
      </c>
      <c r="AU73">
        <f t="shared" si="37"/>
        <v>72</v>
      </c>
      <c r="AV73">
        <f t="shared" si="38"/>
        <v>75</v>
      </c>
      <c r="AW73">
        <v>78</v>
      </c>
      <c r="AX73" t="str">
        <f t="shared" si="39"/>
        <v>Pittsburgh</v>
      </c>
      <c r="AY73" t="str">
        <f t="shared" si="40"/>
        <v/>
      </c>
      <c r="AZ73">
        <v>72</v>
      </c>
      <c r="BA73">
        <f t="shared" si="41"/>
        <v>18</v>
      </c>
      <c r="BB73">
        <f t="shared" si="42"/>
        <v>18</v>
      </c>
    </row>
    <row r="74" spans="2:54">
      <c r="B74">
        <v>1</v>
      </c>
      <c r="C74">
        <v>1</v>
      </c>
      <c r="D74" t="s">
        <v>267</v>
      </c>
      <c r="E74">
        <v>70.736699999999999</v>
      </c>
      <c r="F74">
        <v>47</v>
      </c>
      <c r="G74">
        <v>70.498599999999996</v>
      </c>
      <c r="H74">
        <v>38</v>
      </c>
      <c r="I74">
        <v>116.53</v>
      </c>
      <c r="J74">
        <v>3</v>
      </c>
      <c r="K74">
        <v>115.289</v>
      </c>
      <c r="L74">
        <v>23</v>
      </c>
      <c r="M74">
        <v>99.003399999999999</v>
      </c>
      <c r="N74">
        <v>79</v>
      </c>
      <c r="O74">
        <v>102.04</v>
      </c>
      <c r="P74">
        <v>107</v>
      </c>
      <c r="Q74">
        <v>13.248699999999999</v>
      </c>
      <c r="R74">
        <v>56</v>
      </c>
      <c r="S74">
        <f t="shared" si="22"/>
        <v>0.1873002274632545</v>
      </c>
      <c r="T74">
        <v>63</v>
      </c>
      <c r="U74">
        <f t="shared" si="23"/>
        <v>940200.63394892064</v>
      </c>
      <c r="V74">
        <v>17</v>
      </c>
      <c r="W74">
        <f t="shared" si="43"/>
        <v>23.141309170642742</v>
      </c>
      <c r="X74">
        <f t="shared" si="24"/>
        <v>74</v>
      </c>
      <c r="Y74">
        <f t="shared" si="25"/>
        <v>68.5</v>
      </c>
      <c r="Z74">
        <v>0.72840000000000005</v>
      </c>
      <c r="AA74">
        <v>80</v>
      </c>
      <c r="AB74">
        <v>0.80979999999999996</v>
      </c>
      <c r="AC74">
        <f t="shared" si="26"/>
        <v>0.76910000000000001</v>
      </c>
      <c r="AD74">
        <v>78</v>
      </c>
      <c r="AE74">
        <v>0.84699999999999998</v>
      </c>
      <c r="AF74">
        <v>35</v>
      </c>
      <c r="AG74">
        <v>0.64970000000000006</v>
      </c>
      <c r="AH74">
        <v>108</v>
      </c>
      <c r="AI74">
        <f t="shared" si="27"/>
        <v>61.583333333333336</v>
      </c>
      <c r="AJ74">
        <f>IF(C74=1,(AI74/Z74),REF)</f>
        <v>84.546036976020503</v>
      </c>
      <c r="AK74">
        <f t="shared" si="28"/>
        <v>58</v>
      </c>
      <c r="AL74">
        <f>IF(B74=1,(AI74/AC74),REF)</f>
        <v>80.071945564079229</v>
      </c>
      <c r="AM74">
        <f t="shared" si="29"/>
        <v>56</v>
      </c>
      <c r="AN74">
        <f t="shared" si="30"/>
        <v>56</v>
      </c>
      <c r="AO74" t="str">
        <f t="shared" si="31"/>
        <v>Oral Roberts</v>
      </c>
      <c r="AP74">
        <f t="shared" si="32"/>
        <v>0.55462297451378595</v>
      </c>
      <c r="AQ74">
        <f t="shared" si="33"/>
        <v>0.55070804798774309</v>
      </c>
      <c r="AR74">
        <f t="shared" si="34"/>
        <v>0.78883277268848551</v>
      </c>
      <c r="AS74" t="str">
        <f t="shared" si="35"/>
        <v>Oral Roberts</v>
      </c>
      <c r="AT74">
        <f t="shared" si="36"/>
        <v>0.78883277268848551</v>
      </c>
      <c r="AU74">
        <f t="shared" si="37"/>
        <v>73</v>
      </c>
      <c r="AV74">
        <f t="shared" si="38"/>
        <v>69</v>
      </c>
      <c r="AW74">
        <v>72</v>
      </c>
      <c r="AX74" t="str">
        <f t="shared" si="39"/>
        <v>Oral Roberts</v>
      </c>
      <c r="AY74" t="str">
        <f t="shared" si="40"/>
        <v/>
      </c>
      <c r="AZ74">
        <v>73</v>
      </c>
      <c r="BA74">
        <f t="shared" si="41"/>
        <v>19</v>
      </c>
      <c r="BB74">
        <f t="shared" si="42"/>
        <v>19</v>
      </c>
    </row>
    <row r="75" spans="2:54">
      <c r="B75">
        <v>1</v>
      </c>
      <c r="C75">
        <v>1</v>
      </c>
      <c r="D75" t="s">
        <v>100</v>
      </c>
      <c r="E75">
        <v>69.686400000000006</v>
      </c>
      <c r="F75">
        <v>93</v>
      </c>
      <c r="G75">
        <v>68.9923</v>
      </c>
      <c r="H75">
        <v>98</v>
      </c>
      <c r="I75">
        <v>100.328</v>
      </c>
      <c r="J75">
        <v>252</v>
      </c>
      <c r="K75">
        <v>107.71299999999999</v>
      </c>
      <c r="L75">
        <v>130</v>
      </c>
      <c r="M75">
        <v>95.733900000000006</v>
      </c>
      <c r="N75">
        <v>33</v>
      </c>
      <c r="O75">
        <v>94.662700000000001</v>
      </c>
      <c r="P75">
        <v>23</v>
      </c>
      <c r="Q75">
        <v>13.049899999999999</v>
      </c>
      <c r="R75">
        <v>59</v>
      </c>
      <c r="S75">
        <f t="shared" si="22"/>
        <v>0.18727183496349348</v>
      </c>
      <c r="T75">
        <v>64</v>
      </c>
      <c r="U75">
        <f t="shared" si="23"/>
        <v>808507.91029028164</v>
      </c>
      <c r="V75">
        <v>109</v>
      </c>
      <c r="W75">
        <f t="shared" si="43"/>
        <v>20.832346495874582</v>
      </c>
      <c r="X75">
        <f t="shared" si="24"/>
        <v>16</v>
      </c>
      <c r="Y75">
        <f t="shared" si="25"/>
        <v>40</v>
      </c>
      <c r="Z75">
        <v>0.70979999999999999</v>
      </c>
      <c r="AA75">
        <v>86</v>
      </c>
      <c r="AB75">
        <v>0.87549999999999994</v>
      </c>
      <c r="AC75">
        <f t="shared" si="26"/>
        <v>0.79264999999999997</v>
      </c>
      <c r="AD75">
        <v>69</v>
      </c>
      <c r="AE75">
        <v>0.80069999999999997</v>
      </c>
      <c r="AF75">
        <v>57</v>
      </c>
      <c r="AG75">
        <v>0.84050000000000002</v>
      </c>
      <c r="AH75">
        <v>46</v>
      </c>
      <c r="AI75">
        <f t="shared" si="27"/>
        <v>64.166666666666671</v>
      </c>
      <c r="AJ75">
        <f>IF(C75=1,(AI75/Z75),REF)</f>
        <v>90.401051939513479</v>
      </c>
      <c r="AK75">
        <f t="shared" si="28"/>
        <v>64</v>
      </c>
      <c r="AL75">
        <f>IF(B75=1,(AI75/AC75),REF)</f>
        <v>80.952080573603325</v>
      </c>
      <c r="AM75">
        <f t="shared" si="29"/>
        <v>57</v>
      </c>
      <c r="AN75">
        <f t="shared" si="30"/>
        <v>57</v>
      </c>
      <c r="AO75" t="str">
        <f t="shared" si="31"/>
        <v>Colorado</v>
      </c>
      <c r="AP75">
        <f t="shared" si="32"/>
        <v>0.53685362591049768</v>
      </c>
      <c r="AQ75">
        <f t="shared" si="33"/>
        <v>0.56679579760020615</v>
      </c>
      <c r="AR75">
        <f t="shared" si="34"/>
        <v>0.78835251608411661</v>
      </c>
      <c r="AS75" t="str">
        <f t="shared" si="35"/>
        <v>Colorado</v>
      </c>
      <c r="AT75">
        <f t="shared" si="36"/>
        <v>0.78835251608411661</v>
      </c>
      <c r="AU75">
        <f t="shared" si="37"/>
        <v>74</v>
      </c>
      <c r="AV75">
        <f t="shared" si="38"/>
        <v>66.666666666666671</v>
      </c>
      <c r="AW75">
        <v>75</v>
      </c>
      <c r="AX75" t="str">
        <f t="shared" si="39"/>
        <v>Colorado</v>
      </c>
      <c r="AY75" t="str">
        <f t="shared" si="40"/>
        <v/>
      </c>
      <c r="AZ75">
        <v>74</v>
      </c>
      <c r="BA75">
        <f t="shared" si="41"/>
        <v>19</v>
      </c>
      <c r="BB75">
        <f t="shared" si="42"/>
        <v>19</v>
      </c>
    </row>
    <row r="76" spans="2:54">
      <c r="B76">
        <v>1</v>
      </c>
      <c r="C76">
        <v>1</v>
      </c>
      <c r="D76" t="s">
        <v>368</v>
      </c>
      <c r="E76">
        <v>69.1875</v>
      </c>
      <c r="F76">
        <v>119</v>
      </c>
      <c r="G76">
        <v>69.470100000000002</v>
      </c>
      <c r="H76">
        <v>68</v>
      </c>
      <c r="I76">
        <v>102.968</v>
      </c>
      <c r="J76">
        <v>179</v>
      </c>
      <c r="K76">
        <v>107.83199999999999</v>
      </c>
      <c r="L76">
        <v>125</v>
      </c>
      <c r="M76">
        <v>100.32899999999999</v>
      </c>
      <c r="N76">
        <v>101</v>
      </c>
      <c r="O76">
        <v>99.612200000000001</v>
      </c>
      <c r="P76">
        <v>73</v>
      </c>
      <c r="Q76">
        <v>8.2196200000000008</v>
      </c>
      <c r="R76">
        <v>91</v>
      </c>
      <c r="S76">
        <f t="shared" si="22"/>
        <v>0.11880469738030702</v>
      </c>
      <c r="T76">
        <v>93</v>
      </c>
      <c r="U76">
        <f t="shared" si="23"/>
        <v>804494.27674799995</v>
      </c>
      <c r="V76">
        <v>113</v>
      </c>
      <c r="W76">
        <f t="shared" si="43"/>
        <v>22.765249415229292</v>
      </c>
      <c r="X76">
        <f t="shared" si="24"/>
        <v>59</v>
      </c>
      <c r="Y76">
        <f t="shared" si="25"/>
        <v>76</v>
      </c>
      <c r="Z76">
        <v>0.8175</v>
      </c>
      <c r="AA76">
        <v>41</v>
      </c>
      <c r="AB76">
        <v>0.59940000000000004</v>
      </c>
      <c r="AC76">
        <f t="shared" si="26"/>
        <v>0.70845000000000002</v>
      </c>
      <c r="AD76">
        <v>93</v>
      </c>
      <c r="AE76">
        <v>0.83309999999999995</v>
      </c>
      <c r="AF76">
        <v>37</v>
      </c>
      <c r="AG76">
        <v>0.82189999999999996</v>
      </c>
      <c r="AH76">
        <v>57</v>
      </c>
      <c r="AI76">
        <f t="shared" si="27"/>
        <v>78.166666666666671</v>
      </c>
      <c r="AJ76">
        <f>IF(C76=1,(AI76/Z76),REF)</f>
        <v>95.616717635066266</v>
      </c>
      <c r="AK76">
        <f t="shared" si="28"/>
        <v>71</v>
      </c>
      <c r="AL76">
        <f>IF(B76=1,(AI76/AC76),REF)</f>
        <v>110.33476839108853</v>
      </c>
      <c r="AM76">
        <f t="shared" si="29"/>
        <v>84</v>
      </c>
      <c r="AN76">
        <f t="shared" si="30"/>
        <v>71</v>
      </c>
      <c r="AO76" t="str">
        <f t="shared" si="31"/>
        <v>UNLV</v>
      </c>
      <c r="AP76">
        <f t="shared" si="32"/>
        <v>0.61485346142194996</v>
      </c>
      <c r="AQ76">
        <f t="shared" si="33"/>
        <v>0.48735319290446616</v>
      </c>
      <c r="AR76">
        <f t="shared" si="34"/>
        <v>0.78794011806173792</v>
      </c>
      <c r="AS76" t="str">
        <f t="shared" si="35"/>
        <v>UNLV</v>
      </c>
      <c r="AT76">
        <f t="shared" si="36"/>
        <v>0.78794011806173792</v>
      </c>
      <c r="AU76">
        <f t="shared" si="37"/>
        <v>75</v>
      </c>
      <c r="AV76">
        <f t="shared" si="38"/>
        <v>79.666666666666671</v>
      </c>
      <c r="AW76">
        <v>82</v>
      </c>
      <c r="AX76" t="str">
        <f t="shared" si="39"/>
        <v>UNLV</v>
      </c>
      <c r="AY76" t="str">
        <f t="shared" si="40"/>
        <v/>
      </c>
      <c r="AZ76">
        <v>75</v>
      </c>
      <c r="BA76">
        <f t="shared" si="41"/>
        <v>19</v>
      </c>
      <c r="BB76">
        <f t="shared" si="42"/>
        <v>19</v>
      </c>
    </row>
    <row r="77" spans="2:54">
      <c r="B77">
        <v>1</v>
      </c>
      <c r="C77">
        <v>1</v>
      </c>
      <c r="D77" t="s">
        <v>130</v>
      </c>
      <c r="E77">
        <v>69.795699999999997</v>
      </c>
      <c r="F77">
        <v>90</v>
      </c>
      <c r="G77">
        <v>69.4161</v>
      </c>
      <c r="H77">
        <v>70</v>
      </c>
      <c r="I77">
        <v>102.815</v>
      </c>
      <c r="J77">
        <v>182</v>
      </c>
      <c r="K77">
        <v>108.229</v>
      </c>
      <c r="L77">
        <v>112</v>
      </c>
      <c r="M77">
        <v>97.887299999999996</v>
      </c>
      <c r="N77">
        <v>64</v>
      </c>
      <c r="O77">
        <v>95.408199999999994</v>
      </c>
      <c r="P77">
        <v>30</v>
      </c>
      <c r="Q77">
        <v>12.821099999999999</v>
      </c>
      <c r="R77">
        <v>63</v>
      </c>
      <c r="S77">
        <f t="shared" si="22"/>
        <v>0.18369039926528433</v>
      </c>
      <c r="T77">
        <v>67</v>
      </c>
      <c r="U77">
        <f t="shared" si="23"/>
        <v>817553.07946110365</v>
      </c>
      <c r="V77">
        <v>98</v>
      </c>
      <c r="W77">
        <f t="shared" si="43"/>
        <v>21.062429112661739</v>
      </c>
      <c r="X77">
        <f t="shared" si="24"/>
        <v>22</v>
      </c>
      <c r="Y77">
        <f t="shared" si="25"/>
        <v>44.5</v>
      </c>
      <c r="Z77">
        <v>0.73699999999999999</v>
      </c>
      <c r="AA77">
        <v>76</v>
      </c>
      <c r="AB77">
        <v>0.83509999999999995</v>
      </c>
      <c r="AC77">
        <f t="shared" si="26"/>
        <v>0.78604999999999992</v>
      </c>
      <c r="AD77">
        <v>70</v>
      </c>
      <c r="AE77">
        <v>0.56699999999999995</v>
      </c>
      <c r="AF77">
        <v>137</v>
      </c>
      <c r="AG77">
        <v>0.83309999999999995</v>
      </c>
      <c r="AH77">
        <v>51</v>
      </c>
      <c r="AI77">
        <f t="shared" si="27"/>
        <v>77.916666666666671</v>
      </c>
      <c r="AJ77">
        <f>IF(C77=1,(AI77/Z77),REF)</f>
        <v>105.72139303482588</v>
      </c>
      <c r="AK77">
        <f t="shared" si="28"/>
        <v>75</v>
      </c>
      <c r="AL77">
        <f>IF(B77=1,(AI77/AC77),REF)</f>
        <v>99.124313550876764</v>
      </c>
      <c r="AM77">
        <f t="shared" si="29"/>
        <v>74</v>
      </c>
      <c r="AN77">
        <f t="shared" si="30"/>
        <v>70</v>
      </c>
      <c r="AO77" t="str">
        <f t="shared" si="31"/>
        <v>Florida</v>
      </c>
      <c r="AP77">
        <f t="shared" si="32"/>
        <v>0.54876757742785054</v>
      </c>
      <c r="AQ77">
        <f t="shared" si="33"/>
        <v>0.54802618203653153</v>
      </c>
      <c r="AR77">
        <f t="shared" si="34"/>
        <v>0.7863900141349216</v>
      </c>
      <c r="AS77" t="str">
        <f t="shared" si="35"/>
        <v>Florida</v>
      </c>
      <c r="AT77">
        <f t="shared" si="36"/>
        <v>0.7863900141349216</v>
      </c>
      <c r="AU77">
        <f t="shared" si="37"/>
        <v>76</v>
      </c>
      <c r="AV77">
        <f t="shared" si="38"/>
        <v>72</v>
      </c>
      <c r="AW77">
        <v>77</v>
      </c>
      <c r="AX77" t="str">
        <f t="shared" si="39"/>
        <v>Florida</v>
      </c>
      <c r="AY77" t="str">
        <f t="shared" si="40"/>
        <v/>
      </c>
      <c r="AZ77">
        <v>76</v>
      </c>
      <c r="BA77">
        <f t="shared" si="41"/>
        <v>19</v>
      </c>
      <c r="BB77">
        <f t="shared" si="42"/>
        <v>19</v>
      </c>
    </row>
    <row r="78" spans="2:54">
      <c r="B78">
        <v>1</v>
      </c>
      <c r="C78">
        <v>1</v>
      </c>
      <c r="D78" t="s">
        <v>326</v>
      </c>
      <c r="E78">
        <v>73.819100000000006</v>
      </c>
      <c r="F78">
        <v>2</v>
      </c>
      <c r="G78">
        <v>73.450500000000005</v>
      </c>
      <c r="H78">
        <v>1</v>
      </c>
      <c r="I78">
        <v>103.202</v>
      </c>
      <c r="J78">
        <v>172</v>
      </c>
      <c r="K78">
        <v>107.946</v>
      </c>
      <c r="L78">
        <v>119</v>
      </c>
      <c r="M78">
        <v>100.404</v>
      </c>
      <c r="N78">
        <v>105</v>
      </c>
      <c r="O78">
        <v>98.488900000000001</v>
      </c>
      <c r="P78">
        <v>60</v>
      </c>
      <c r="Q78">
        <v>9.4567399999999999</v>
      </c>
      <c r="R78">
        <v>85</v>
      </c>
      <c r="S78">
        <f t="shared" si="22"/>
        <v>0.12811183013610294</v>
      </c>
      <c r="T78">
        <v>87</v>
      </c>
      <c r="U78">
        <f t="shared" si="23"/>
        <v>860165.17167409556</v>
      </c>
      <c r="V78">
        <v>60</v>
      </c>
      <c r="W78">
        <f t="shared" si="43"/>
        <v>20.953226763806473</v>
      </c>
      <c r="X78">
        <f t="shared" si="24"/>
        <v>19</v>
      </c>
      <c r="Y78">
        <f t="shared" si="25"/>
        <v>53</v>
      </c>
      <c r="Z78">
        <v>0.75249999999999995</v>
      </c>
      <c r="AA78">
        <v>70</v>
      </c>
      <c r="AB78">
        <v>0.74839999999999995</v>
      </c>
      <c r="AC78">
        <f t="shared" si="26"/>
        <v>0.75044999999999995</v>
      </c>
      <c r="AD78">
        <v>85</v>
      </c>
      <c r="AE78">
        <v>0.78800000000000003</v>
      </c>
      <c r="AF78">
        <v>60</v>
      </c>
      <c r="AG78">
        <v>0.6976</v>
      </c>
      <c r="AH78">
        <v>84</v>
      </c>
      <c r="AI78">
        <f t="shared" si="27"/>
        <v>71.5</v>
      </c>
      <c r="AJ78">
        <f>IF(C78=1,(AI78/Z78),REF)</f>
        <v>95.016611295681074</v>
      </c>
      <c r="AK78">
        <f t="shared" si="28"/>
        <v>70</v>
      </c>
      <c r="AL78">
        <f>IF(B78=1,(AI78/AC78),REF)</f>
        <v>95.276167632753683</v>
      </c>
      <c r="AM78">
        <f t="shared" si="29"/>
        <v>72</v>
      </c>
      <c r="AN78">
        <f t="shared" si="30"/>
        <v>70</v>
      </c>
      <c r="AO78" t="str">
        <f t="shared" si="31"/>
        <v>St. John's</v>
      </c>
      <c r="AP78">
        <f t="shared" si="32"/>
        <v>0.56632247144102654</v>
      </c>
      <c r="AQ78">
        <f t="shared" si="33"/>
        <v>0.52580218497188025</v>
      </c>
      <c r="AR78">
        <f t="shared" si="34"/>
        <v>0.78504922024899115</v>
      </c>
      <c r="AS78" t="str">
        <f t="shared" si="35"/>
        <v>St. John's</v>
      </c>
      <c r="AT78">
        <f t="shared" si="36"/>
        <v>0.78504922024899115</v>
      </c>
      <c r="AU78">
        <f t="shared" si="37"/>
        <v>77</v>
      </c>
      <c r="AV78">
        <f t="shared" si="38"/>
        <v>77.333333333333329</v>
      </c>
      <c r="AW78">
        <v>85</v>
      </c>
      <c r="AX78" t="str">
        <f t="shared" si="39"/>
        <v>St. John's</v>
      </c>
      <c r="AY78" t="str">
        <f t="shared" si="40"/>
        <v/>
      </c>
      <c r="AZ78">
        <v>77</v>
      </c>
      <c r="BA78">
        <f t="shared" si="41"/>
        <v>20</v>
      </c>
      <c r="BB78">
        <f t="shared" si="42"/>
        <v>20</v>
      </c>
    </row>
    <row r="79" spans="2:54">
      <c r="B79">
        <v>1</v>
      </c>
      <c r="C79">
        <v>1</v>
      </c>
      <c r="D79" t="s">
        <v>109</v>
      </c>
      <c r="E79">
        <v>63.5687</v>
      </c>
      <c r="F79">
        <v>347</v>
      </c>
      <c r="G79">
        <v>62.383200000000002</v>
      </c>
      <c r="H79">
        <v>354</v>
      </c>
      <c r="I79">
        <v>107.383</v>
      </c>
      <c r="J79">
        <v>88</v>
      </c>
      <c r="K79">
        <v>110.018</v>
      </c>
      <c r="L79">
        <v>94</v>
      </c>
      <c r="M79">
        <v>95.4285</v>
      </c>
      <c r="N79">
        <v>27</v>
      </c>
      <c r="O79">
        <v>98.822599999999994</v>
      </c>
      <c r="P79">
        <v>63</v>
      </c>
      <c r="Q79">
        <v>11.1957</v>
      </c>
      <c r="R79">
        <v>78</v>
      </c>
      <c r="S79">
        <f t="shared" si="22"/>
        <v>0.17611497482251495</v>
      </c>
      <c r="T79">
        <v>73</v>
      </c>
      <c r="U79">
        <f t="shared" si="23"/>
        <v>769433.02264825883</v>
      </c>
      <c r="V79">
        <v>152</v>
      </c>
      <c r="W79">
        <f t="shared" si="43"/>
        <v>24.463957374642735</v>
      </c>
      <c r="X79">
        <f t="shared" si="24"/>
        <v>128</v>
      </c>
      <c r="Y79">
        <f t="shared" si="25"/>
        <v>100.5</v>
      </c>
      <c r="Z79">
        <v>0.73680000000000001</v>
      </c>
      <c r="AA79">
        <v>77</v>
      </c>
      <c r="AB79">
        <v>0.8488</v>
      </c>
      <c r="AC79">
        <f t="shared" si="26"/>
        <v>0.79279999999999995</v>
      </c>
      <c r="AD79">
        <v>68</v>
      </c>
      <c r="AE79">
        <v>0.77559999999999996</v>
      </c>
      <c r="AF79">
        <v>67</v>
      </c>
      <c r="AG79">
        <v>0.78320000000000001</v>
      </c>
      <c r="AH79">
        <v>67</v>
      </c>
      <c r="AI79">
        <f t="shared" si="27"/>
        <v>87.916666666666671</v>
      </c>
      <c r="AJ79">
        <f>IF(C79=1,(AI79/Z79),REF)</f>
        <v>119.32229460731089</v>
      </c>
      <c r="AK79">
        <f t="shared" si="28"/>
        <v>88</v>
      </c>
      <c r="AL79">
        <f>IF(B79=1,(AI79/AC79),REF)</f>
        <v>110.89387823747059</v>
      </c>
      <c r="AM79">
        <f t="shared" si="29"/>
        <v>85</v>
      </c>
      <c r="AN79">
        <f t="shared" si="30"/>
        <v>68</v>
      </c>
      <c r="AO79" t="str">
        <f t="shared" si="31"/>
        <v>Dayton</v>
      </c>
      <c r="AP79">
        <f t="shared" si="32"/>
        <v>0.54201923839332578</v>
      </c>
      <c r="AQ79">
        <f t="shared" si="33"/>
        <v>0.54503432561977438</v>
      </c>
      <c r="AR79">
        <f t="shared" si="34"/>
        <v>0.78358908783960346</v>
      </c>
      <c r="AS79" t="str">
        <f t="shared" si="35"/>
        <v>Dayton</v>
      </c>
      <c r="AT79">
        <f t="shared" si="36"/>
        <v>0.78358908783960346</v>
      </c>
      <c r="AU79">
        <f t="shared" si="37"/>
        <v>78</v>
      </c>
      <c r="AV79">
        <f t="shared" si="38"/>
        <v>71.333333333333329</v>
      </c>
      <c r="AW79">
        <v>69</v>
      </c>
      <c r="AX79" t="str">
        <f t="shared" si="39"/>
        <v>Dayton</v>
      </c>
      <c r="AY79" t="str">
        <f t="shared" si="40"/>
        <v/>
      </c>
      <c r="AZ79">
        <v>78</v>
      </c>
      <c r="BA79">
        <f t="shared" si="41"/>
        <v>20</v>
      </c>
      <c r="BB79">
        <f t="shared" si="42"/>
        <v>20</v>
      </c>
    </row>
    <row r="80" spans="2:54">
      <c r="B80">
        <v>1</v>
      </c>
      <c r="C80">
        <v>1</v>
      </c>
      <c r="D80" t="s">
        <v>405</v>
      </c>
      <c r="E80">
        <v>67.185900000000004</v>
      </c>
      <c r="F80">
        <v>218</v>
      </c>
      <c r="G80">
        <v>66.110399999999998</v>
      </c>
      <c r="H80">
        <v>242</v>
      </c>
      <c r="I80">
        <v>109.517</v>
      </c>
      <c r="J80">
        <v>50</v>
      </c>
      <c r="K80">
        <v>110.798</v>
      </c>
      <c r="L80">
        <v>81</v>
      </c>
      <c r="M80">
        <v>94.518100000000004</v>
      </c>
      <c r="N80">
        <v>19</v>
      </c>
      <c r="O80">
        <v>98.406700000000001</v>
      </c>
      <c r="P80">
        <v>56</v>
      </c>
      <c r="Q80">
        <v>12.391</v>
      </c>
      <c r="R80">
        <v>67</v>
      </c>
      <c r="S80">
        <f t="shared" si="22"/>
        <v>0.18443304324270421</v>
      </c>
      <c r="T80">
        <v>66</v>
      </c>
      <c r="U80">
        <f t="shared" si="23"/>
        <v>824787.33085386374</v>
      </c>
      <c r="V80">
        <v>89</v>
      </c>
      <c r="W80">
        <f t="shared" si="43"/>
        <v>22.991183624954576</v>
      </c>
      <c r="X80">
        <f t="shared" si="24"/>
        <v>70</v>
      </c>
      <c r="Y80">
        <f t="shared" si="25"/>
        <v>68</v>
      </c>
      <c r="Z80">
        <v>0.70269999999999999</v>
      </c>
      <c r="AA80">
        <v>87</v>
      </c>
      <c r="AB80">
        <v>0.84689999999999999</v>
      </c>
      <c r="AC80">
        <f t="shared" si="26"/>
        <v>0.77479999999999993</v>
      </c>
      <c r="AD80">
        <v>76</v>
      </c>
      <c r="AE80">
        <v>0.82769999999999999</v>
      </c>
      <c r="AF80">
        <v>39</v>
      </c>
      <c r="AG80">
        <v>0.82040000000000002</v>
      </c>
      <c r="AH80">
        <v>58</v>
      </c>
      <c r="AI80">
        <f t="shared" si="27"/>
        <v>66</v>
      </c>
      <c r="AJ80">
        <f>IF(C80=1,(AI80/Z80),REF)</f>
        <v>93.923438167069875</v>
      </c>
      <c r="AK80">
        <f t="shared" si="28"/>
        <v>68</v>
      </c>
      <c r="AL80">
        <f>IF(B80=1,(AI80/AC80),REF)</f>
        <v>85.183273102736194</v>
      </c>
      <c r="AM80">
        <f t="shared" si="29"/>
        <v>64</v>
      </c>
      <c r="AN80">
        <f t="shared" si="30"/>
        <v>64</v>
      </c>
      <c r="AO80" t="str">
        <f t="shared" si="31"/>
        <v>Yale</v>
      </c>
      <c r="AP80">
        <f t="shared" si="32"/>
        <v>0.52945590875650161</v>
      </c>
      <c r="AQ80">
        <f t="shared" si="33"/>
        <v>0.55051477735208842</v>
      </c>
      <c r="AR80">
        <f t="shared" si="34"/>
        <v>0.78154284003985741</v>
      </c>
      <c r="AS80" t="str">
        <f t="shared" si="35"/>
        <v>Yale</v>
      </c>
      <c r="AT80">
        <f t="shared" si="36"/>
        <v>0.78154284003985741</v>
      </c>
      <c r="AU80">
        <f t="shared" si="37"/>
        <v>79</v>
      </c>
      <c r="AV80">
        <f t="shared" si="38"/>
        <v>73</v>
      </c>
      <c r="AW80">
        <v>70</v>
      </c>
      <c r="AX80" t="str">
        <f t="shared" si="39"/>
        <v>Yale</v>
      </c>
      <c r="AY80" t="str">
        <f t="shared" si="40"/>
        <v/>
      </c>
      <c r="AZ80">
        <v>79</v>
      </c>
      <c r="BA80">
        <f t="shared" si="41"/>
        <v>20</v>
      </c>
      <c r="BB80">
        <f t="shared" si="42"/>
        <v>20</v>
      </c>
    </row>
    <row r="81" spans="2:54">
      <c r="B81">
        <v>1</v>
      </c>
      <c r="C81">
        <v>1</v>
      </c>
      <c r="D81" t="s">
        <v>380</v>
      </c>
      <c r="E81">
        <v>67.001800000000003</v>
      </c>
      <c r="F81">
        <v>230</v>
      </c>
      <c r="G81">
        <v>66.701400000000007</v>
      </c>
      <c r="H81">
        <v>209</v>
      </c>
      <c r="I81">
        <v>107.48699999999999</v>
      </c>
      <c r="J81">
        <v>86</v>
      </c>
      <c r="K81">
        <v>115.67400000000001</v>
      </c>
      <c r="L81">
        <v>22</v>
      </c>
      <c r="M81">
        <v>106.914</v>
      </c>
      <c r="N81">
        <v>271</v>
      </c>
      <c r="O81">
        <v>104.85299999999999</v>
      </c>
      <c r="P81">
        <v>166</v>
      </c>
      <c r="Q81">
        <v>10.821</v>
      </c>
      <c r="R81">
        <v>80</v>
      </c>
      <c r="S81">
        <f t="shared" si="22"/>
        <v>0.16150312379667428</v>
      </c>
      <c r="T81">
        <v>79</v>
      </c>
      <c r="U81">
        <f t="shared" si="23"/>
        <v>896515.86134569685</v>
      </c>
      <c r="V81">
        <v>32</v>
      </c>
      <c r="W81">
        <f t="shared" si="43"/>
        <v>25.517781071446279</v>
      </c>
      <c r="X81">
        <f t="shared" si="24"/>
        <v>184</v>
      </c>
      <c r="Y81">
        <f t="shared" si="25"/>
        <v>131.5</v>
      </c>
      <c r="Z81">
        <v>0.74880000000000002</v>
      </c>
      <c r="AA81">
        <v>71</v>
      </c>
      <c r="AB81">
        <v>0.75519999999999998</v>
      </c>
      <c r="AC81">
        <f t="shared" si="26"/>
        <v>0.752</v>
      </c>
      <c r="AD81">
        <v>82</v>
      </c>
      <c r="AE81">
        <v>0.70679999999999998</v>
      </c>
      <c r="AF81">
        <v>89</v>
      </c>
      <c r="AG81">
        <v>0.70199999999999996</v>
      </c>
      <c r="AH81">
        <v>83</v>
      </c>
      <c r="AI81">
        <f t="shared" si="27"/>
        <v>82.75</v>
      </c>
      <c r="AJ81">
        <f>IF(C81=1,(AI81/Z81),REF)</f>
        <v>110.51014957264957</v>
      </c>
      <c r="AK81">
        <f t="shared" si="28"/>
        <v>78</v>
      </c>
      <c r="AL81">
        <f>IF(B81=1,(AI81/AC81),REF)</f>
        <v>110.03989361702128</v>
      </c>
      <c r="AM81">
        <f t="shared" si="29"/>
        <v>83</v>
      </c>
      <c r="AN81">
        <f t="shared" si="30"/>
        <v>78</v>
      </c>
      <c r="AO81" t="str">
        <f t="shared" si="31"/>
        <v>Vanderbilt</v>
      </c>
      <c r="AP81">
        <f t="shared" si="32"/>
        <v>0.55508930928508105</v>
      </c>
      <c r="AQ81">
        <f t="shared" si="33"/>
        <v>0.51748495732831401</v>
      </c>
      <c r="AR81">
        <f t="shared" si="34"/>
        <v>0.77939739690688636</v>
      </c>
      <c r="AS81" t="str">
        <f t="shared" si="35"/>
        <v>Vanderbilt</v>
      </c>
      <c r="AT81">
        <f t="shared" si="36"/>
        <v>0.77939739690688636</v>
      </c>
      <c r="AU81">
        <f t="shared" si="37"/>
        <v>80</v>
      </c>
      <c r="AV81">
        <f t="shared" si="38"/>
        <v>80</v>
      </c>
      <c r="AW81">
        <v>80</v>
      </c>
      <c r="AX81" t="str">
        <f t="shared" si="39"/>
        <v>Vanderbilt</v>
      </c>
      <c r="AY81" t="str">
        <f t="shared" si="40"/>
        <v/>
      </c>
      <c r="AZ81">
        <v>80</v>
      </c>
      <c r="BA81">
        <f t="shared" si="41"/>
        <v>20</v>
      </c>
      <c r="BB81">
        <f t="shared" si="42"/>
        <v>20</v>
      </c>
    </row>
    <row r="82" spans="2:54">
      <c r="B82">
        <v>1</v>
      </c>
      <c r="C82">
        <v>1</v>
      </c>
      <c r="D82" t="s">
        <v>373</v>
      </c>
      <c r="E82">
        <v>66.569000000000003</v>
      </c>
      <c r="F82">
        <v>251</v>
      </c>
      <c r="G82">
        <v>66.200100000000006</v>
      </c>
      <c r="H82">
        <v>235</v>
      </c>
      <c r="I82">
        <v>102.663</v>
      </c>
      <c r="J82">
        <v>189</v>
      </c>
      <c r="K82">
        <v>107.687</v>
      </c>
      <c r="L82">
        <v>131</v>
      </c>
      <c r="M82">
        <v>95.557599999999994</v>
      </c>
      <c r="N82">
        <v>29</v>
      </c>
      <c r="O82">
        <v>95.838499999999996</v>
      </c>
      <c r="P82">
        <v>34</v>
      </c>
      <c r="Q82">
        <v>11.8482</v>
      </c>
      <c r="R82">
        <v>72</v>
      </c>
      <c r="S82">
        <f t="shared" si="22"/>
        <v>0.17798825279033786</v>
      </c>
      <c r="T82">
        <v>72</v>
      </c>
      <c r="U82">
        <f t="shared" si="23"/>
        <v>771966.74074636109</v>
      </c>
      <c r="V82">
        <v>147</v>
      </c>
      <c r="W82">
        <f t="shared" si="43"/>
        <v>22.24292919987483</v>
      </c>
      <c r="X82">
        <f t="shared" si="24"/>
        <v>46</v>
      </c>
      <c r="Y82">
        <f t="shared" si="25"/>
        <v>59</v>
      </c>
      <c r="Z82">
        <v>0.7208</v>
      </c>
      <c r="AA82">
        <v>84</v>
      </c>
      <c r="AB82">
        <v>0.87229999999999996</v>
      </c>
      <c r="AC82">
        <f t="shared" si="26"/>
        <v>0.79654999999999998</v>
      </c>
      <c r="AD82">
        <v>64</v>
      </c>
      <c r="AE82">
        <v>0.46529999999999999</v>
      </c>
      <c r="AF82">
        <v>183</v>
      </c>
      <c r="AG82">
        <v>0.83689999999999998</v>
      </c>
      <c r="AH82">
        <v>48</v>
      </c>
      <c r="AI82">
        <f t="shared" si="27"/>
        <v>95.5</v>
      </c>
      <c r="AJ82">
        <f>IF(C82=1,(AI82/Z82),REF)</f>
        <v>132.49167591564927</v>
      </c>
      <c r="AK82">
        <f t="shared" si="28"/>
        <v>92</v>
      </c>
      <c r="AL82">
        <f>IF(B82=1,(AI82/AC82),REF)</f>
        <v>119.89203439834286</v>
      </c>
      <c r="AM82">
        <f t="shared" si="29"/>
        <v>88</v>
      </c>
      <c r="AN82">
        <f t="shared" si="30"/>
        <v>64</v>
      </c>
      <c r="AO82" t="str">
        <f t="shared" si="31"/>
        <v>Utah</v>
      </c>
      <c r="AP82">
        <f t="shared" si="32"/>
        <v>0.52472669933544591</v>
      </c>
      <c r="AQ82">
        <f t="shared" si="33"/>
        <v>0.54229788453489836</v>
      </c>
      <c r="AR82">
        <f t="shared" si="34"/>
        <v>0.77778179186032947</v>
      </c>
      <c r="AS82" t="str">
        <f t="shared" si="35"/>
        <v>Utah</v>
      </c>
      <c r="AT82">
        <f t="shared" si="36"/>
        <v>0.77778179186032947</v>
      </c>
      <c r="AU82">
        <f t="shared" si="37"/>
        <v>81</v>
      </c>
      <c r="AV82">
        <f t="shared" si="38"/>
        <v>69.666666666666671</v>
      </c>
      <c r="AW82">
        <v>74</v>
      </c>
      <c r="AX82" t="str">
        <f t="shared" si="39"/>
        <v>Utah</v>
      </c>
      <c r="AY82" t="str">
        <f t="shared" si="40"/>
        <v/>
      </c>
      <c r="AZ82">
        <v>81</v>
      </c>
      <c r="BA82">
        <f t="shared" si="41"/>
        <v>21</v>
      </c>
      <c r="BB82">
        <f t="shared" si="42"/>
        <v>21</v>
      </c>
    </row>
    <row r="83" spans="2:54">
      <c r="B83">
        <v>1</v>
      </c>
      <c r="C83">
        <v>1</v>
      </c>
      <c r="D83" t="s">
        <v>397</v>
      </c>
      <c r="E83">
        <v>67.739000000000004</v>
      </c>
      <c r="F83">
        <v>191</v>
      </c>
      <c r="G83">
        <v>66.290000000000006</v>
      </c>
      <c r="H83">
        <v>229</v>
      </c>
      <c r="I83">
        <v>102.68300000000001</v>
      </c>
      <c r="J83">
        <v>187</v>
      </c>
      <c r="K83">
        <v>106.816</v>
      </c>
      <c r="L83">
        <v>143</v>
      </c>
      <c r="M83">
        <v>99.3095</v>
      </c>
      <c r="N83">
        <v>83</v>
      </c>
      <c r="O83">
        <v>100.30200000000001</v>
      </c>
      <c r="P83">
        <v>80</v>
      </c>
      <c r="Q83">
        <v>6.5142600000000002</v>
      </c>
      <c r="R83">
        <v>103</v>
      </c>
      <c r="S83">
        <f t="shared" si="22"/>
        <v>9.6163214691684193E-2</v>
      </c>
      <c r="T83">
        <v>104</v>
      </c>
      <c r="U83">
        <f t="shared" si="23"/>
        <v>772878.81350758404</v>
      </c>
      <c r="V83">
        <v>145</v>
      </c>
      <c r="W83">
        <f t="shared" si="43"/>
        <v>23.510213199322965</v>
      </c>
      <c r="X83">
        <f t="shared" si="24"/>
        <v>85</v>
      </c>
      <c r="Y83">
        <f t="shared" si="25"/>
        <v>94.5</v>
      </c>
      <c r="Z83">
        <v>0.78059999999999996</v>
      </c>
      <c r="AA83">
        <v>61</v>
      </c>
      <c r="AB83">
        <v>0.64839999999999998</v>
      </c>
      <c r="AC83">
        <f t="shared" si="26"/>
        <v>0.71449999999999991</v>
      </c>
      <c r="AD83">
        <v>91</v>
      </c>
      <c r="AE83">
        <v>0.81759999999999999</v>
      </c>
      <c r="AF83">
        <v>46</v>
      </c>
      <c r="AG83">
        <v>0.72330000000000005</v>
      </c>
      <c r="AH83">
        <v>78</v>
      </c>
      <c r="AI83">
        <f t="shared" si="27"/>
        <v>93.083333333333329</v>
      </c>
      <c r="AJ83">
        <f>IF(C83=1,(AI83/Z83),REF)</f>
        <v>119.24587923819284</v>
      </c>
      <c r="AK83">
        <f t="shared" si="28"/>
        <v>87</v>
      </c>
      <c r="AL83">
        <f>IF(B83=1,(AI83/AC83),REF)</f>
        <v>130.27758339164919</v>
      </c>
      <c r="AM83">
        <f t="shared" si="29"/>
        <v>93</v>
      </c>
      <c r="AN83">
        <f t="shared" si="30"/>
        <v>87</v>
      </c>
      <c r="AO83" t="str">
        <f t="shared" si="31"/>
        <v>Wichita St.</v>
      </c>
      <c r="AP83">
        <f t="shared" si="32"/>
        <v>0.57427703971534971</v>
      </c>
      <c r="AQ83">
        <f t="shared" si="33"/>
        <v>0.48141229854213152</v>
      </c>
      <c r="AR83">
        <f t="shared" si="34"/>
        <v>0.77446617739396451</v>
      </c>
      <c r="AS83" t="str">
        <f t="shared" si="35"/>
        <v>Wichita St.</v>
      </c>
      <c r="AT83">
        <f t="shared" si="36"/>
        <v>0.77446617739396451</v>
      </c>
      <c r="AU83">
        <f t="shared" si="37"/>
        <v>82</v>
      </c>
      <c r="AV83">
        <f t="shared" si="38"/>
        <v>86.666666666666671</v>
      </c>
      <c r="AW83">
        <v>90</v>
      </c>
      <c r="AX83" t="str">
        <f t="shared" si="39"/>
        <v>Wichita St.</v>
      </c>
      <c r="AY83" t="str">
        <f t="shared" si="40"/>
        <v/>
      </c>
      <c r="AZ83">
        <v>82</v>
      </c>
      <c r="BA83">
        <f t="shared" si="41"/>
        <v>21</v>
      </c>
      <c r="BB83">
        <f t="shared" si="42"/>
        <v>21</v>
      </c>
    </row>
    <row r="84" spans="2:54">
      <c r="B84">
        <v>1</v>
      </c>
      <c r="C84">
        <v>1</v>
      </c>
      <c r="D84" t="s">
        <v>78</v>
      </c>
      <c r="E84">
        <v>70.624799999999993</v>
      </c>
      <c r="F84">
        <v>55</v>
      </c>
      <c r="G84">
        <v>69.599299999999999</v>
      </c>
      <c r="H84">
        <v>62</v>
      </c>
      <c r="I84">
        <v>104.842</v>
      </c>
      <c r="J84">
        <v>142</v>
      </c>
      <c r="K84">
        <v>109.17</v>
      </c>
      <c r="L84">
        <v>101</v>
      </c>
      <c r="M84">
        <v>98.872699999999995</v>
      </c>
      <c r="N84">
        <v>76</v>
      </c>
      <c r="O84">
        <v>97.582400000000007</v>
      </c>
      <c r="P84">
        <v>50</v>
      </c>
      <c r="Q84">
        <v>11.587199999999999</v>
      </c>
      <c r="R84">
        <v>75</v>
      </c>
      <c r="S84">
        <f t="shared" si="22"/>
        <v>0.16407267701997028</v>
      </c>
      <c r="T84">
        <v>78</v>
      </c>
      <c r="U84">
        <f t="shared" si="23"/>
        <v>841712.64494471997</v>
      </c>
      <c r="V84">
        <v>70</v>
      </c>
      <c r="W84">
        <f t="shared" si="43"/>
        <v>21.579290492090784</v>
      </c>
      <c r="X84">
        <f t="shared" si="24"/>
        <v>30</v>
      </c>
      <c r="Y84">
        <f t="shared" si="25"/>
        <v>54</v>
      </c>
      <c r="Z84">
        <v>0.72140000000000004</v>
      </c>
      <c r="AA84">
        <v>83</v>
      </c>
      <c r="AB84">
        <v>0.78139999999999998</v>
      </c>
      <c r="AC84">
        <f t="shared" si="26"/>
        <v>0.75140000000000007</v>
      </c>
      <c r="AD84">
        <v>84</v>
      </c>
      <c r="AE84">
        <v>0.74139999999999995</v>
      </c>
      <c r="AF84">
        <v>76</v>
      </c>
      <c r="AG84">
        <v>0.63570000000000004</v>
      </c>
      <c r="AH84">
        <v>119</v>
      </c>
      <c r="AI84">
        <f t="shared" si="27"/>
        <v>80.166666666666671</v>
      </c>
      <c r="AJ84">
        <f>IF(C84=1,(AI84/Z84),REF)</f>
        <v>111.12651326125128</v>
      </c>
      <c r="AK84">
        <f t="shared" si="28"/>
        <v>79</v>
      </c>
      <c r="AL84">
        <f>IF(B84=1,(AI84/AC84),REF)</f>
        <v>106.68973471741637</v>
      </c>
      <c r="AM84">
        <f t="shared" si="29"/>
        <v>79</v>
      </c>
      <c r="AN84">
        <f t="shared" si="30"/>
        <v>79</v>
      </c>
      <c r="AO84" t="str">
        <f t="shared" si="31"/>
        <v>BYU</v>
      </c>
      <c r="AP84">
        <f t="shared" si="32"/>
        <v>0.53448019016200199</v>
      </c>
      <c r="AQ84">
        <f t="shared" si="33"/>
        <v>0.51907429269207461</v>
      </c>
      <c r="AR84">
        <f t="shared" si="34"/>
        <v>0.77383933486319456</v>
      </c>
      <c r="AS84" t="str">
        <f t="shared" si="35"/>
        <v>BYU</v>
      </c>
      <c r="AT84">
        <f t="shared" si="36"/>
        <v>0.77383933486319456</v>
      </c>
      <c r="AU84">
        <f t="shared" si="37"/>
        <v>83</v>
      </c>
      <c r="AV84">
        <f t="shared" si="38"/>
        <v>82</v>
      </c>
      <c r="AW84">
        <v>88</v>
      </c>
      <c r="AX84" t="str">
        <f t="shared" si="39"/>
        <v>BYU</v>
      </c>
      <c r="AY84" t="str">
        <f t="shared" si="40"/>
        <v/>
      </c>
      <c r="AZ84">
        <v>83</v>
      </c>
      <c r="BA84">
        <f t="shared" si="41"/>
        <v>21</v>
      </c>
      <c r="BB84">
        <f t="shared" si="42"/>
        <v>21</v>
      </c>
    </row>
    <row r="85" spans="2:54">
      <c r="B85">
        <v>1</v>
      </c>
      <c r="C85">
        <v>1</v>
      </c>
      <c r="D85" t="s">
        <v>385</v>
      </c>
      <c r="E85">
        <v>66.747500000000002</v>
      </c>
      <c r="F85">
        <v>238</v>
      </c>
      <c r="G85">
        <v>66.629000000000005</v>
      </c>
      <c r="H85">
        <v>214</v>
      </c>
      <c r="I85">
        <v>111.047</v>
      </c>
      <c r="J85">
        <v>29</v>
      </c>
      <c r="K85">
        <v>113.895</v>
      </c>
      <c r="L85">
        <v>36</v>
      </c>
      <c r="M85">
        <v>104.12</v>
      </c>
      <c r="N85">
        <v>203</v>
      </c>
      <c r="O85">
        <v>103.68300000000001</v>
      </c>
      <c r="P85">
        <v>139</v>
      </c>
      <c r="Q85">
        <v>10.2119</v>
      </c>
      <c r="R85">
        <v>81</v>
      </c>
      <c r="S85">
        <f t="shared" si="22"/>
        <v>0.15299449417581165</v>
      </c>
      <c r="T85">
        <v>80</v>
      </c>
      <c r="U85">
        <f t="shared" si="23"/>
        <v>865853.31074118754</v>
      </c>
      <c r="V85">
        <v>55</v>
      </c>
      <c r="W85">
        <f t="shared" si="43"/>
        <v>25.159214833191182</v>
      </c>
      <c r="X85">
        <f t="shared" si="24"/>
        <v>170</v>
      </c>
      <c r="Y85">
        <f t="shared" si="25"/>
        <v>125</v>
      </c>
      <c r="Z85">
        <v>0.69159999999999999</v>
      </c>
      <c r="AA85">
        <v>92</v>
      </c>
      <c r="AB85">
        <v>0.85880000000000001</v>
      </c>
      <c r="AC85">
        <f t="shared" si="26"/>
        <v>0.7752</v>
      </c>
      <c r="AD85">
        <v>75</v>
      </c>
      <c r="AE85">
        <v>0.59809999999999997</v>
      </c>
      <c r="AF85">
        <v>126</v>
      </c>
      <c r="AG85">
        <v>0.89200000000000002</v>
      </c>
      <c r="AH85">
        <v>22</v>
      </c>
      <c r="AI85">
        <f t="shared" si="27"/>
        <v>80.5</v>
      </c>
      <c r="AJ85">
        <f>IF(C85=1,(AI85/Z85),REF)</f>
        <v>116.39676113360323</v>
      </c>
      <c r="AK85">
        <f t="shared" si="28"/>
        <v>84</v>
      </c>
      <c r="AL85">
        <f>IF(B85=1,(AI85/AC85),REF)</f>
        <v>103.84416924664603</v>
      </c>
      <c r="AM85">
        <f t="shared" si="29"/>
        <v>75</v>
      </c>
      <c r="AN85">
        <f t="shared" si="30"/>
        <v>75</v>
      </c>
      <c r="AO85" t="str">
        <f t="shared" si="31"/>
        <v>Virginia Tech</v>
      </c>
      <c r="AP85">
        <f t="shared" si="32"/>
        <v>0.51003283853253534</v>
      </c>
      <c r="AQ85">
        <f t="shared" si="33"/>
        <v>0.53732823126369844</v>
      </c>
      <c r="AR85">
        <f t="shared" si="34"/>
        <v>0.77201648255669808</v>
      </c>
      <c r="AS85" t="str">
        <f t="shared" si="35"/>
        <v>Virginia Tech</v>
      </c>
      <c r="AT85">
        <f t="shared" si="36"/>
        <v>0.77201648255669808</v>
      </c>
      <c r="AU85">
        <f t="shared" si="37"/>
        <v>84</v>
      </c>
      <c r="AV85">
        <f t="shared" si="38"/>
        <v>78</v>
      </c>
      <c r="AW85">
        <v>79</v>
      </c>
      <c r="AX85" t="str">
        <f t="shared" si="39"/>
        <v>Virginia Tech</v>
      </c>
      <c r="AY85" t="str">
        <f t="shared" si="40"/>
        <v/>
      </c>
      <c r="AZ85">
        <v>84</v>
      </c>
      <c r="BA85">
        <f t="shared" si="41"/>
        <v>21</v>
      </c>
      <c r="BB85">
        <f t="shared" si="42"/>
        <v>21</v>
      </c>
    </row>
    <row r="86" spans="2:54">
      <c r="B86">
        <v>1</v>
      </c>
      <c r="C86">
        <v>1</v>
      </c>
      <c r="D86" t="s">
        <v>388</v>
      </c>
      <c r="E86">
        <v>70.0839</v>
      </c>
      <c r="F86">
        <v>75</v>
      </c>
      <c r="G86">
        <v>69.604600000000005</v>
      </c>
      <c r="H86">
        <v>61</v>
      </c>
      <c r="I86">
        <v>108.431</v>
      </c>
      <c r="J86">
        <v>69</v>
      </c>
      <c r="K86">
        <v>112.087</v>
      </c>
      <c r="L86">
        <v>60</v>
      </c>
      <c r="M86">
        <v>104.639</v>
      </c>
      <c r="N86">
        <v>220</v>
      </c>
      <c r="O86">
        <v>103.517</v>
      </c>
      <c r="P86">
        <v>136</v>
      </c>
      <c r="Q86">
        <v>8.5698100000000004</v>
      </c>
      <c r="R86">
        <v>88</v>
      </c>
      <c r="S86">
        <f t="shared" si="22"/>
        <v>0.12228200770790448</v>
      </c>
      <c r="T86">
        <v>91</v>
      </c>
      <c r="U86">
        <f t="shared" si="23"/>
        <v>880498.76710823912</v>
      </c>
      <c r="V86">
        <v>42</v>
      </c>
      <c r="W86">
        <f t="shared" si="43"/>
        <v>23.90013876329018</v>
      </c>
      <c r="X86">
        <f t="shared" si="24"/>
        <v>105</v>
      </c>
      <c r="Y86">
        <f t="shared" si="25"/>
        <v>98</v>
      </c>
      <c r="Z86">
        <v>0.71399999999999997</v>
      </c>
      <c r="AA86">
        <v>85</v>
      </c>
      <c r="AB86">
        <v>0.79469999999999996</v>
      </c>
      <c r="AC86">
        <f t="shared" si="26"/>
        <v>0.75434999999999997</v>
      </c>
      <c r="AD86">
        <v>80</v>
      </c>
      <c r="AE86">
        <v>0.69410000000000005</v>
      </c>
      <c r="AF86">
        <v>95</v>
      </c>
      <c r="AG86">
        <v>0.68779999999999997</v>
      </c>
      <c r="AH86">
        <v>91</v>
      </c>
      <c r="AI86">
        <f t="shared" si="27"/>
        <v>82.833333333333329</v>
      </c>
      <c r="AJ86">
        <f>IF(C86=1,(AI86/Z86),REF)</f>
        <v>116.01307189542483</v>
      </c>
      <c r="AK86">
        <f t="shared" si="28"/>
        <v>83</v>
      </c>
      <c r="AL86">
        <f>IF(B86=1,(AI86/AC86),REF)</f>
        <v>109.80756059300501</v>
      </c>
      <c r="AM86">
        <f t="shared" si="29"/>
        <v>82</v>
      </c>
      <c r="AN86">
        <f t="shared" si="30"/>
        <v>80</v>
      </c>
      <c r="AO86" t="str">
        <f t="shared" si="31"/>
        <v>Wake Forest</v>
      </c>
      <c r="AP86">
        <f t="shared" si="32"/>
        <v>0.52672600833741456</v>
      </c>
      <c r="AQ86">
        <f t="shared" si="33"/>
        <v>0.51923926172146084</v>
      </c>
      <c r="AR86">
        <f t="shared" si="34"/>
        <v>0.77160477677044781</v>
      </c>
      <c r="AS86" t="str">
        <f t="shared" si="35"/>
        <v>Wake Forest</v>
      </c>
      <c r="AT86">
        <f t="shared" si="36"/>
        <v>0.77160477677044781</v>
      </c>
      <c r="AU86">
        <f t="shared" si="37"/>
        <v>85</v>
      </c>
      <c r="AV86">
        <f t="shared" si="38"/>
        <v>81.666666666666671</v>
      </c>
      <c r="AW86">
        <v>84</v>
      </c>
      <c r="AX86" t="str">
        <f t="shared" si="39"/>
        <v>Wake Forest</v>
      </c>
      <c r="AY86" t="str">
        <f t="shared" si="40"/>
        <v/>
      </c>
      <c r="AZ86">
        <v>85</v>
      </c>
      <c r="BA86">
        <f t="shared" si="41"/>
        <v>22</v>
      </c>
      <c r="BB86">
        <f t="shared" si="42"/>
        <v>22</v>
      </c>
    </row>
    <row r="87" spans="2:54">
      <c r="B87">
        <v>1</v>
      </c>
      <c r="C87">
        <v>1</v>
      </c>
      <c r="D87" t="s">
        <v>328</v>
      </c>
      <c r="E87">
        <v>66.126499999999993</v>
      </c>
      <c r="F87">
        <v>279</v>
      </c>
      <c r="G87">
        <v>65.775899999999993</v>
      </c>
      <c r="H87">
        <v>269</v>
      </c>
      <c r="I87">
        <v>106.563</v>
      </c>
      <c r="J87">
        <v>102</v>
      </c>
      <c r="K87">
        <v>114.13800000000001</v>
      </c>
      <c r="L87">
        <v>34</v>
      </c>
      <c r="M87">
        <v>103.575</v>
      </c>
      <c r="N87">
        <v>185</v>
      </c>
      <c r="O87">
        <v>104.377</v>
      </c>
      <c r="P87">
        <v>154</v>
      </c>
      <c r="Q87">
        <v>9.7610299999999999</v>
      </c>
      <c r="R87">
        <v>83</v>
      </c>
      <c r="S87">
        <f t="shared" si="22"/>
        <v>0.14761101827557804</v>
      </c>
      <c r="T87">
        <v>82</v>
      </c>
      <c r="U87">
        <f t="shared" si="23"/>
        <v>861461.85750906589</v>
      </c>
      <c r="V87">
        <v>59</v>
      </c>
      <c r="W87">
        <f t="shared" si="43"/>
        <v>25.668007632203015</v>
      </c>
      <c r="X87">
        <f t="shared" si="24"/>
        <v>189</v>
      </c>
      <c r="Y87">
        <f t="shared" si="25"/>
        <v>135.5</v>
      </c>
      <c r="Z87">
        <v>0.69399999999999995</v>
      </c>
      <c r="AA87">
        <v>89</v>
      </c>
      <c r="AB87">
        <v>0.80959999999999999</v>
      </c>
      <c r="AC87">
        <f t="shared" si="26"/>
        <v>0.75180000000000002</v>
      </c>
      <c r="AD87">
        <v>83</v>
      </c>
      <c r="AE87">
        <v>0.84840000000000004</v>
      </c>
      <c r="AF87">
        <v>33</v>
      </c>
      <c r="AG87">
        <v>0.71089999999999998</v>
      </c>
      <c r="AH87">
        <v>80</v>
      </c>
      <c r="AI87">
        <f t="shared" si="27"/>
        <v>78.75</v>
      </c>
      <c r="AJ87">
        <f>IF(C87=1,(AI87/Z87),REF)</f>
        <v>113.47262247838617</v>
      </c>
      <c r="AK87">
        <f t="shared" si="28"/>
        <v>81</v>
      </c>
      <c r="AL87">
        <f>IF(B87=1,(AI87/AC87),REF)</f>
        <v>104.74860335195531</v>
      </c>
      <c r="AM87">
        <f t="shared" si="29"/>
        <v>76</v>
      </c>
      <c r="AN87">
        <f t="shared" si="30"/>
        <v>76</v>
      </c>
      <c r="AO87" t="str">
        <f t="shared" si="31"/>
        <v>Stanford</v>
      </c>
      <c r="AP87">
        <f t="shared" si="32"/>
        <v>0.51310660518720141</v>
      </c>
      <c r="AQ87">
        <f t="shared" si="33"/>
        <v>0.52054400693108793</v>
      </c>
      <c r="AR87">
        <f t="shared" si="34"/>
        <v>0.76795806948325518</v>
      </c>
      <c r="AS87" t="str">
        <f t="shared" si="35"/>
        <v>Stanford</v>
      </c>
      <c r="AT87">
        <f t="shared" si="36"/>
        <v>0.76795806948325518</v>
      </c>
      <c r="AU87">
        <f t="shared" si="37"/>
        <v>86</v>
      </c>
      <c r="AV87">
        <f t="shared" si="38"/>
        <v>81.666666666666671</v>
      </c>
      <c r="AW87">
        <v>86</v>
      </c>
      <c r="AX87" t="str">
        <f t="shared" si="39"/>
        <v>Stanford</v>
      </c>
      <c r="AY87" t="str">
        <f t="shared" si="40"/>
        <v/>
      </c>
      <c r="AZ87">
        <v>86</v>
      </c>
      <c r="BA87">
        <f t="shared" si="41"/>
        <v>22</v>
      </c>
      <c r="BB87">
        <f t="shared" si="42"/>
        <v>22</v>
      </c>
    </row>
    <row r="88" spans="2:54">
      <c r="B88">
        <v>1</v>
      </c>
      <c r="C88">
        <v>1</v>
      </c>
      <c r="D88" t="s">
        <v>376</v>
      </c>
      <c r="E88">
        <v>71.490600000000001</v>
      </c>
      <c r="F88">
        <v>35</v>
      </c>
      <c r="G88">
        <v>70.004599999999996</v>
      </c>
      <c r="H88">
        <v>46</v>
      </c>
      <c r="I88">
        <v>104.501</v>
      </c>
      <c r="J88">
        <v>147</v>
      </c>
      <c r="K88">
        <v>107.336</v>
      </c>
      <c r="L88">
        <v>138</v>
      </c>
      <c r="M88">
        <v>95.570300000000003</v>
      </c>
      <c r="N88">
        <v>30</v>
      </c>
      <c r="O88">
        <v>96.468400000000003</v>
      </c>
      <c r="P88">
        <v>39</v>
      </c>
      <c r="Q88">
        <v>10.8675</v>
      </c>
      <c r="R88">
        <v>79</v>
      </c>
      <c r="S88">
        <f t="shared" si="22"/>
        <v>0.15201439070311334</v>
      </c>
      <c r="T88">
        <v>81</v>
      </c>
      <c r="U88">
        <f t="shared" si="23"/>
        <v>823644.41050517757</v>
      </c>
      <c r="V88">
        <v>90</v>
      </c>
      <c r="W88">
        <f t="shared" si="43"/>
        <v>20.929901226143109</v>
      </c>
      <c r="X88">
        <f t="shared" si="24"/>
        <v>18</v>
      </c>
      <c r="Y88">
        <f t="shared" si="25"/>
        <v>49.5</v>
      </c>
      <c r="Z88">
        <v>0.67520000000000002</v>
      </c>
      <c r="AA88">
        <v>97</v>
      </c>
      <c r="AB88">
        <v>0.87290000000000001</v>
      </c>
      <c r="AC88">
        <f t="shared" si="26"/>
        <v>0.77405000000000002</v>
      </c>
      <c r="AD88">
        <v>77</v>
      </c>
      <c r="AE88">
        <v>0.65680000000000005</v>
      </c>
      <c r="AF88">
        <v>109</v>
      </c>
      <c r="AG88">
        <v>0.68459999999999999</v>
      </c>
      <c r="AH88">
        <v>94</v>
      </c>
      <c r="AI88">
        <f t="shared" si="27"/>
        <v>83.416666666666671</v>
      </c>
      <c r="AJ88">
        <f>IF(C88=1,(AI88/Z88),REF)</f>
        <v>123.54364139020538</v>
      </c>
      <c r="AK88">
        <f t="shared" si="28"/>
        <v>89</v>
      </c>
      <c r="AL88">
        <f>IF(B88=1,(AI88/AC88),REF)</f>
        <v>107.76650948474474</v>
      </c>
      <c r="AM88">
        <f t="shared" si="29"/>
        <v>81</v>
      </c>
      <c r="AN88">
        <f t="shared" si="30"/>
        <v>77</v>
      </c>
      <c r="AO88" t="str">
        <f t="shared" si="31"/>
        <v>Utah Valley</v>
      </c>
      <c r="AP88">
        <f t="shared" si="32"/>
        <v>0.49497998471627191</v>
      </c>
      <c r="AQ88">
        <f t="shared" si="33"/>
        <v>0.53405034191183587</v>
      </c>
      <c r="AR88">
        <f t="shared" si="34"/>
        <v>0.76658315426927659</v>
      </c>
      <c r="AS88" t="str">
        <f t="shared" si="35"/>
        <v>Utah Valley</v>
      </c>
      <c r="AT88">
        <f t="shared" si="36"/>
        <v>0.76658315426927659</v>
      </c>
      <c r="AU88">
        <f t="shared" si="37"/>
        <v>87</v>
      </c>
      <c r="AV88">
        <f t="shared" si="38"/>
        <v>80.333333333333329</v>
      </c>
      <c r="AW88">
        <v>81</v>
      </c>
      <c r="AX88" t="str">
        <f t="shared" si="39"/>
        <v>Utah Valley</v>
      </c>
      <c r="AY88" t="str">
        <f t="shared" si="40"/>
        <v/>
      </c>
      <c r="AZ88">
        <v>87</v>
      </c>
      <c r="BA88">
        <f t="shared" si="41"/>
        <v>22</v>
      </c>
      <c r="BB88">
        <f t="shared" si="42"/>
        <v>22</v>
      </c>
    </row>
    <row r="89" spans="2:54">
      <c r="B89">
        <v>1</v>
      </c>
      <c r="C89">
        <v>1</v>
      </c>
      <c r="D89" t="s">
        <v>356</v>
      </c>
      <c r="E89">
        <v>69.376599999999996</v>
      </c>
      <c r="F89">
        <v>107</v>
      </c>
      <c r="G89">
        <v>69.554000000000002</v>
      </c>
      <c r="H89">
        <v>64</v>
      </c>
      <c r="I89">
        <v>105.182</v>
      </c>
      <c r="J89">
        <v>136</v>
      </c>
      <c r="K89">
        <v>107.74299999999999</v>
      </c>
      <c r="L89">
        <v>129</v>
      </c>
      <c r="M89">
        <v>96.803299999999993</v>
      </c>
      <c r="N89">
        <v>43</v>
      </c>
      <c r="O89">
        <v>100.453</v>
      </c>
      <c r="P89">
        <v>83</v>
      </c>
      <c r="Q89">
        <v>7.28911</v>
      </c>
      <c r="R89">
        <v>99</v>
      </c>
      <c r="S89">
        <f t="shared" si="22"/>
        <v>0.10507865764537311</v>
      </c>
      <c r="T89">
        <v>98</v>
      </c>
      <c r="U89">
        <f t="shared" si="23"/>
        <v>805362.01083585329</v>
      </c>
      <c r="V89">
        <v>110</v>
      </c>
      <c r="W89">
        <f t="shared" si="43"/>
        <v>23.0105842626254</v>
      </c>
      <c r="X89">
        <f t="shared" si="24"/>
        <v>72</v>
      </c>
      <c r="Y89">
        <f t="shared" si="25"/>
        <v>85</v>
      </c>
      <c r="Z89">
        <v>0.7601</v>
      </c>
      <c r="AA89">
        <v>69</v>
      </c>
      <c r="AB89">
        <v>0.62580000000000002</v>
      </c>
      <c r="AC89">
        <f t="shared" si="26"/>
        <v>0.69294999999999995</v>
      </c>
      <c r="AD89">
        <v>98</v>
      </c>
      <c r="AE89">
        <v>0.73850000000000005</v>
      </c>
      <c r="AF89">
        <v>78</v>
      </c>
      <c r="AG89">
        <v>0.7712</v>
      </c>
      <c r="AH89">
        <v>72</v>
      </c>
      <c r="AI89">
        <f t="shared" si="27"/>
        <v>90.166666666666671</v>
      </c>
      <c r="AJ89">
        <f>IF(C89=1,(AI89/Z89),REF)</f>
        <v>118.62474235846162</v>
      </c>
      <c r="AK89">
        <f t="shared" si="28"/>
        <v>86</v>
      </c>
      <c r="AL89">
        <f>IF(B89=1,(AI89/AC89),REF)</f>
        <v>130.12001827933716</v>
      </c>
      <c r="AM89">
        <f t="shared" si="29"/>
        <v>92</v>
      </c>
      <c r="AN89">
        <f t="shared" si="30"/>
        <v>86</v>
      </c>
      <c r="AO89" t="str">
        <f t="shared" si="31"/>
        <v>UC Irvine</v>
      </c>
      <c r="AP89">
        <f t="shared" si="32"/>
        <v>0.55948757777913372</v>
      </c>
      <c r="AQ89">
        <f t="shared" si="33"/>
        <v>0.46696307929490943</v>
      </c>
      <c r="AR89">
        <f t="shared" si="34"/>
        <v>0.76581387841711435</v>
      </c>
      <c r="AS89" t="str">
        <f t="shared" si="35"/>
        <v>UC Irvine</v>
      </c>
      <c r="AT89">
        <f t="shared" si="36"/>
        <v>0.76581387841711435</v>
      </c>
      <c r="AU89">
        <f t="shared" si="37"/>
        <v>88</v>
      </c>
      <c r="AV89">
        <f t="shared" si="38"/>
        <v>90.666666666666671</v>
      </c>
      <c r="AW89">
        <v>92</v>
      </c>
      <c r="AX89" t="str">
        <f t="shared" si="39"/>
        <v>UC Irvine</v>
      </c>
      <c r="AY89" t="str">
        <f t="shared" si="40"/>
        <v/>
      </c>
      <c r="AZ89">
        <v>88</v>
      </c>
      <c r="BA89">
        <f t="shared" si="41"/>
        <v>22</v>
      </c>
      <c r="BB89">
        <f t="shared" si="42"/>
        <v>22</v>
      </c>
    </row>
    <row r="90" spans="2:54">
      <c r="B90">
        <v>1</v>
      </c>
      <c r="C90">
        <v>1</v>
      </c>
      <c r="D90" t="s">
        <v>204</v>
      </c>
      <c r="E90">
        <v>72.366200000000006</v>
      </c>
      <c r="F90">
        <v>20</v>
      </c>
      <c r="G90">
        <v>72.107399999999998</v>
      </c>
      <c r="H90">
        <v>13</v>
      </c>
      <c r="I90">
        <v>110.983</v>
      </c>
      <c r="J90">
        <v>31</v>
      </c>
      <c r="K90">
        <v>111.277</v>
      </c>
      <c r="L90">
        <v>73</v>
      </c>
      <c r="M90">
        <v>97.552599999999998</v>
      </c>
      <c r="N90">
        <v>59</v>
      </c>
      <c r="O90">
        <v>101.533</v>
      </c>
      <c r="P90">
        <v>96</v>
      </c>
      <c r="Q90">
        <v>9.7439300000000006</v>
      </c>
      <c r="R90">
        <v>84</v>
      </c>
      <c r="S90">
        <f t="shared" si="22"/>
        <v>0.13464849612111729</v>
      </c>
      <c r="T90">
        <v>85</v>
      </c>
      <c r="U90">
        <f t="shared" si="23"/>
        <v>896079.58988895989</v>
      </c>
      <c r="V90">
        <v>33</v>
      </c>
      <c r="W90">
        <f t="shared" si="43"/>
        <v>22.440668045622253</v>
      </c>
      <c r="X90">
        <f t="shared" si="24"/>
        <v>49</v>
      </c>
      <c r="Y90">
        <f t="shared" si="25"/>
        <v>67</v>
      </c>
      <c r="Z90">
        <v>0.67610000000000003</v>
      </c>
      <c r="AA90">
        <v>96</v>
      </c>
      <c r="AB90">
        <v>0.79890000000000005</v>
      </c>
      <c r="AC90">
        <f t="shared" si="26"/>
        <v>0.73750000000000004</v>
      </c>
      <c r="AD90">
        <v>86</v>
      </c>
      <c r="AE90">
        <v>0.64670000000000005</v>
      </c>
      <c r="AF90">
        <v>113</v>
      </c>
      <c r="AG90">
        <v>0.83989999999999998</v>
      </c>
      <c r="AH90">
        <v>47</v>
      </c>
      <c r="AI90">
        <f t="shared" si="27"/>
        <v>71.833333333333329</v>
      </c>
      <c r="AJ90">
        <f>IF(C90=1,(AI90/Z90),REF)</f>
        <v>106.24661046196321</v>
      </c>
      <c r="AK90">
        <f t="shared" si="28"/>
        <v>76</v>
      </c>
      <c r="AL90">
        <f>IF(B90=1,(AI90/AC90),REF)</f>
        <v>97.401129943502809</v>
      </c>
      <c r="AM90">
        <f t="shared" si="29"/>
        <v>73</v>
      </c>
      <c r="AN90">
        <f t="shared" si="30"/>
        <v>73</v>
      </c>
      <c r="AO90" t="str">
        <f t="shared" si="31"/>
        <v>Marshall</v>
      </c>
      <c r="AP90">
        <f t="shared" si="32"/>
        <v>0.5031722383210343</v>
      </c>
      <c r="AQ90">
        <f t="shared" si="33"/>
        <v>0.51530598286771467</v>
      </c>
      <c r="AR90">
        <f t="shared" si="34"/>
        <v>0.76342908284249633</v>
      </c>
      <c r="AS90" t="str">
        <f t="shared" si="35"/>
        <v>Marshall</v>
      </c>
      <c r="AT90">
        <f t="shared" si="36"/>
        <v>0.76342908284249633</v>
      </c>
      <c r="AU90">
        <f t="shared" si="37"/>
        <v>89</v>
      </c>
      <c r="AV90">
        <f t="shared" si="38"/>
        <v>82.666666666666671</v>
      </c>
      <c r="AW90">
        <v>83</v>
      </c>
      <c r="AX90" t="str">
        <f t="shared" si="39"/>
        <v>Marshall</v>
      </c>
      <c r="AY90" t="str">
        <f t="shared" si="40"/>
        <v/>
      </c>
      <c r="AZ90">
        <v>89</v>
      </c>
      <c r="BA90">
        <f t="shared" si="41"/>
        <v>23</v>
      </c>
      <c r="BB90">
        <f t="shared" si="42"/>
        <v>23</v>
      </c>
    </row>
    <row r="91" spans="2:54">
      <c r="B91">
        <v>1</v>
      </c>
      <c r="C91">
        <v>1</v>
      </c>
      <c r="D91" t="s">
        <v>167</v>
      </c>
      <c r="E91">
        <v>70.795199999999994</v>
      </c>
      <c r="F91">
        <v>45</v>
      </c>
      <c r="G91">
        <v>70.604500000000002</v>
      </c>
      <c r="H91">
        <v>34</v>
      </c>
      <c r="I91">
        <v>110.691</v>
      </c>
      <c r="J91">
        <v>34</v>
      </c>
      <c r="K91">
        <v>110.562</v>
      </c>
      <c r="L91">
        <v>84</v>
      </c>
      <c r="M91">
        <v>97.529700000000005</v>
      </c>
      <c r="N91">
        <v>58</v>
      </c>
      <c r="O91">
        <v>103.17400000000001</v>
      </c>
      <c r="P91">
        <v>128</v>
      </c>
      <c r="Q91">
        <v>7.38802</v>
      </c>
      <c r="R91">
        <v>97</v>
      </c>
      <c r="S91">
        <f t="shared" si="22"/>
        <v>0.10435735756096447</v>
      </c>
      <c r="T91">
        <v>99</v>
      </c>
      <c r="U91">
        <f t="shared" si="23"/>
        <v>865397.39876714873</v>
      </c>
      <c r="V91">
        <v>56</v>
      </c>
      <c r="W91">
        <f t="shared" si="43"/>
        <v>23.534697263468551</v>
      </c>
      <c r="X91">
        <f t="shared" si="24"/>
        <v>86</v>
      </c>
      <c r="Y91">
        <f t="shared" si="25"/>
        <v>92.5</v>
      </c>
      <c r="Z91">
        <v>0.72289999999999999</v>
      </c>
      <c r="AA91">
        <v>82</v>
      </c>
      <c r="AB91">
        <v>0.68799999999999994</v>
      </c>
      <c r="AC91">
        <f t="shared" si="26"/>
        <v>0.70544999999999991</v>
      </c>
      <c r="AD91">
        <v>94</v>
      </c>
      <c r="AE91">
        <v>0.81389999999999996</v>
      </c>
      <c r="AF91">
        <v>47</v>
      </c>
      <c r="AG91">
        <v>0.62839999999999996</v>
      </c>
      <c r="AH91">
        <v>121</v>
      </c>
      <c r="AI91">
        <f t="shared" si="27"/>
        <v>84.916666666666671</v>
      </c>
      <c r="AJ91">
        <f>IF(C91=1,(AI91/Z91),REF)</f>
        <v>117.46668511089594</v>
      </c>
      <c r="AK91">
        <f t="shared" si="28"/>
        <v>85</v>
      </c>
      <c r="AL91">
        <f>IF(B91=1,(AI91/AC91),REF)</f>
        <v>120.37233916885205</v>
      </c>
      <c r="AM91">
        <f t="shared" si="29"/>
        <v>89</v>
      </c>
      <c r="AN91">
        <f t="shared" si="30"/>
        <v>85</v>
      </c>
      <c r="AO91" t="str">
        <f t="shared" si="31"/>
        <v>Indiana St.</v>
      </c>
      <c r="AP91">
        <f t="shared" si="32"/>
        <v>0.53262800508974339</v>
      </c>
      <c r="AQ91">
        <f t="shared" si="33"/>
        <v>0.48003627806748767</v>
      </c>
      <c r="AR91">
        <f t="shared" si="34"/>
        <v>0.76168288791780137</v>
      </c>
      <c r="AS91" t="str">
        <f t="shared" si="35"/>
        <v>Indiana St.</v>
      </c>
      <c r="AT91">
        <f t="shared" si="36"/>
        <v>0.76168288791780137</v>
      </c>
      <c r="AU91">
        <f t="shared" si="37"/>
        <v>90</v>
      </c>
      <c r="AV91">
        <f t="shared" si="38"/>
        <v>89.666666666666671</v>
      </c>
      <c r="AW91">
        <v>87</v>
      </c>
      <c r="AX91" t="str">
        <f t="shared" si="39"/>
        <v>Indiana St.</v>
      </c>
      <c r="AY91" t="str">
        <f t="shared" si="40"/>
        <v/>
      </c>
      <c r="AZ91">
        <v>90</v>
      </c>
      <c r="BA91">
        <f t="shared" si="41"/>
        <v>23</v>
      </c>
      <c r="BB91">
        <f t="shared" si="42"/>
        <v>23</v>
      </c>
    </row>
    <row r="92" spans="2:54">
      <c r="B92">
        <v>1</v>
      </c>
      <c r="C92">
        <v>1</v>
      </c>
      <c r="D92" t="s">
        <v>349</v>
      </c>
      <c r="E92">
        <v>70.737899999999996</v>
      </c>
      <c r="F92">
        <v>46</v>
      </c>
      <c r="G92">
        <v>69.568700000000007</v>
      </c>
      <c r="H92">
        <v>63</v>
      </c>
      <c r="I92">
        <v>120.405</v>
      </c>
      <c r="J92">
        <v>1</v>
      </c>
      <c r="K92">
        <v>119.63800000000001</v>
      </c>
      <c r="L92">
        <v>5</v>
      </c>
      <c r="M92">
        <v>107.846</v>
      </c>
      <c r="N92">
        <v>288</v>
      </c>
      <c r="O92">
        <v>110.51300000000001</v>
      </c>
      <c r="P92">
        <v>287</v>
      </c>
      <c r="Q92">
        <v>9.12453</v>
      </c>
      <c r="R92">
        <v>87</v>
      </c>
      <c r="S92">
        <f t="shared" si="22"/>
        <v>0.12899732675128892</v>
      </c>
      <c r="T92">
        <v>86</v>
      </c>
      <c r="U92">
        <f t="shared" si="23"/>
        <v>1012489.3210253676</v>
      </c>
      <c r="V92">
        <v>4</v>
      </c>
      <c r="W92">
        <f t="shared" si="43"/>
        <v>26.291128439681465</v>
      </c>
      <c r="X92">
        <f t="shared" si="24"/>
        <v>228</v>
      </c>
      <c r="Y92">
        <f t="shared" si="25"/>
        <v>157</v>
      </c>
      <c r="Z92">
        <v>0.68730000000000002</v>
      </c>
      <c r="AA92">
        <v>93</v>
      </c>
      <c r="AB92">
        <v>0.77639999999999998</v>
      </c>
      <c r="AC92">
        <f t="shared" si="26"/>
        <v>0.73185</v>
      </c>
      <c r="AD92">
        <v>88</v>
      </c>
      <c r="AE92">
        <v>0.70820000000000005</v>
      </c>
      <c r="AF92">
        <v>88</v>
      </c>
      <c r="AG92">
        <v>0.67720000000000002</v>
      </c>
      <c r="AH92">
        <v>98</v>
      </c>
      <c r="AI92">
        <f t="shared" si="27"/>
        <v>86.833333333333329</v>
      </c>
      <c r="AJ92">
        <f>IF(C92=1,(AI92/Z92),REF)</f>
        <v>126.33978369465055</v>
      </c>
      <c r="AK92">
        <f t="shared" si="28"/>
        <v>90</v>
      </c>
      <c r="AL92">
        <f>IF(B92=1,(AI92/AC92),REF)</f>
        <v>118.64908565052036</v>
      </c>
      <c r="AM92">
        <f t="shared" si="29"/>
        <v>86</v>
      </c>
      <c r="AN92">
        <f t="shared" si="30"/>
        <v>86</v>
      </c>
      <c r="AO92" t="str">
        <f t="shared" si="31"/>
        <v>Toledo</v>
      </c>
      <c r="AP92">
        <f t="shared" si="32"/>
        <v>0.50272394928222386</v>
      </c>
      <c r="AQ92">
        <f t="shared" si="33"/>
        <v>0.49889906179675891</v>
      </c>
      <c r="AR92">
        <f t="shared" si="34"/>
        <v>0.75835004885950452</v>
      </c>
      <c r="AS92" t="str">
        <f t="shared" si="35"/>
        <v>Toledo</v>
      </c>
      <c r="AT92">
        <f t="shared" si="36"/>
        <v>0.75835004885950452</v>
      </c>
      <c r="AU92">
        <f t="shared" si="37"/>
        <v>91</v>
      </c>
      <c r="AV92">
        <f t="shared" si="38"/>
        <v>88.333333333333329</v>
      </c>
      <c r="AW92">
        <v>91</v>
      </c>
      <c r="AX92" t="str">
        <f t="shared" si="39"/>
        <v>Toledo</v>
      </c>
      <c r="AY92" t="str">
        <f t="shared" si="40"/>
        <v/>
      </c>
      <c r="AZ92">
        <v>91</v>
      </c>
      <c r="BA92">
        <f t="shared" si="41"/>
        <v>23</v>
      </c>
      <c r="BB92">
        <f t="shared" si="42"/>
        <v>23</v>
      </c>
    </row>
    <row r="93" spans="2:54">
      <c r="B93">
        <v>1</v>
      </c>
      <c r="C93">
        <v>1</v>
      </c>
      <c r="D93" t="s">
        <v>137</v>
      </c>
      <c r="E93">
        <v>68.839699999999993</v>
      </c>
      <c r="F93">
        <v>138</v>
      </c>
      <c r="G93">
        <v>68.458399999999997</v>
      </c>
      <c r="H93">
        <v>124</v>
      </c>
      <c r="I93">
        <v>115.465</v>
      </c>
      <c r="J93">
        <v>6</v>
      </c>
      <c r="K93">
        <v>114.2</v>
      </c>
      <c r="L93">
        <v>33</v>
      </c>
      <c r="M93">
        <v>102.41200000000001</v>
      </c>
      <c r="N93">
        <v>154</v>
      </c>
      <c r="O93">
        <v>105.77500000000001</v>
      </c>
      <c r="P93">
        <v>183</v>
      </c>
      <c r="Q93">
        <v>8.4250699999999998</v>
      </c>
      <c r="R93">
        <v>89</v>
      </c>
      <c r="S93">
        <f t="shared" si="22"/>
        <v>0.12238577448768659</v>
      </c>
      <c r="T93">
        <v>90</v>
      </c>
      <c r="U93">
        <f t="shared" si="23"/>
        <v>897782.58510799997</v>
      </c>
      <c r="V93">
        <v>30</v>
      </c>
      <c r="W93">
        <f t="shared" si="43"/>
        <v>25.186851718879318</v>
      </c>
      <c r="X93">
        <f t="shared" si="24"/>
        <v>172</v>
      </c>
      <c r="Y93">
        <f t="shared" si="25"/>
        <v>131</v>
      </c>
      <c r="Z93" s="4">
        <v>0.73499999999999999</v>
      </c>
      <c r="AA93">
        <v>78</v>
      </c>
      <c r="AB93" s="4">
        <v>0.63949999999999996</v>
      </c>
      <c r="AC93" s="4">
        <f t="shared" si="26"/>
        <v>0.68724999999999992</v>
      </c>
      <c r="AD93" s="4">
        <v>101</v>
      </c>
      <c r="AE93" s="4">
        <v>0.7591</v>
      </c>
      <c r="AF93" s="4">
        <v>71</v>
      </c>
      <c r="AG93" s="4">
        <v>0.53549999999999998</v>
      </c>
      <c r="AH93" s="4">
        <v>161</v>
      </c>
      <c r="AI93">
        <f t="shared" si="27"/>
        <v>97.333333333333329</v>
      </c>
      <c r="AJ93" s="4">
        <f>IF(C93=1,(AI93/Z93),REF)</f>
        <v>132.42630385487527</v>
      </c>
      <c r="AK93">
        <f t="shared" si="28"/>
        <v>91</v>
      </c>
      <c r="AL93" s="4">
        <f>IF(B93=1,(AI93/AC93),REF)</f>
        <v>141.62725839699286</v>
      </c>
      <c r="AM93">
        <f t="shared" si="29"/>
        <v>97</v>
      </c>
      <c r="AN93" s="4">
        <f t="shared" si="30"/>
        <v>91</v>
      </c>
      <c r="AO93" s="4" t="str">
        <f t="shared" si="31"/>
        <v>Furman</v>
      </c>
      <c r="AP93" s="4">
        <f t="shared" si="32"/>
        <v>0.53509039752092002</v>
      </c>
      <c r="AQ93" s="4">
        <f t="shared" si="33"/>
        <v>0.45824216907720178</v>
      </c>
      <c r="AR93">
        <f t="shared" si="34"/>
        <v>0.75583303812311031</v>
      </c>
      <c r="AS93" s="4" t="str">
        <f t="shared" si="35"/>
        <v>Furman</v>
      </c>
      <c r="AT93">
        <f t="shared" si="36"/>
        <v>0.75583303812311031</v>
      </c>
      <c r="AU93">
        <f t="shared" si="37"/>
        <v>92</v>
      </c>
      <c r="AV93" s="4">
        <f t="shared" si="38"/>
        <v>94.666666666666671</v>
      </c>
      <c r="AW93">
        <v>94</v>
      </c>
      <c r="AX93" s="4" t="str">
        <f t="shared" si="39"/>
        <v>Furman</v>
      </c>
      <c r="AY93" t="str">
        <f t="shared" si="40"/>
        <v/>
      </c>
      <c r="AZ93">
        <v>92</v>
      </c>
      <c r="BA93">
        <f t="shared" si="41"/>
        <v>23</v>
      </c>
      <c r="BB93">
        <f t="shared" si="42"/>
        <v>23</v>
      </c>
    </row>
    <row r="94" spans="2:54">
      <c r="B94">
        <v>1</v>
      </c>
      <c r="C94">
        <v>1</v>
      </c>
      <c r="D94" t="s">
        <v>155</v>
      </c>
      <c r="E94">
        <v>67.424000000000007</v>
      </c>
      <c r="F94">
        <v>206</v>
      </c>
      <c r="G94">
        <v>67.215000000000003</v>
      </c>
      <c r="H94">
        <v>179</v>
      </c>
      <c r="I94">
        <v>109.229</v>
      </c>
      <c r="J94">
        <v>54</v>
      </c>
      <c r="K94">
        <v>110.255</v>
      </c>
      <c r="L94">
        <v>87</v>
      </c>
      <c r="M94">
        <v>96.992999999999995</v>
      </c>
      <c r="N94">
        <v>49</v>
      </c>
      <c r="O94">
        <v>101.854</v>
      </c>
      <c r="P94">
        <v>103</v>
      </c>
      <c r="Q94">
        <v>8.4006900000000009</v>
      </c>
      <c r="R94">
        <v>90</v>
      </c>
      <c r="S94">
        <f t="shared" si="22"/>
        <v>0.12459954912197431</v>
      </c>
      <c r="T94">
        <v>89</v>
      </c>
      <c r="U94">
        <f t="shared" si="23"/>
        <v>819617.27064559993</v>
      </c>
      <c r="V94">
        <v>92</v>
      </c>
      <c r="W94">
        <f t="shared" si="43"/>
        <v>24.207527219495319</v>
      </c>
      <c r="X94">
        <f t="shared" si="24"/>
        <v>117</v>
      </c>
      <c r="Y94">
        <f t="shared" si="25"/>
        <v>103</v>
      </c>
      <c r="Z94">
        <v>0.67730000000000001</v>
      </c>
      <c r="AA94">
        <v>95</v>
      </c>
      <c r="AB94">
        <v>0.79279999999999995</v>
      </c>
      <c r="AC94">
        <f t="shared" si="26"/>
        <v>0.73504999999999998</v>
      </c>
      <c r="AD94">
        <v>87</v>
      </c>
      <c r="AE94">
        <v>0.8528</v>
      </c>
      <c r="AF94">
        <v>32</v>
      </c>
      <c r="AG94">
        <v>0.57830000000000004</v>
      </c>
      <c r="AH94">
        <v>143</v>
      </c>
      <c r="AI94">
        <f t="shared" si="27"/>
        <v>91</v>
      </c>
      <c r="AJ94">
        <f>IF(C94=1,(AI94/Z94),REF)</f>
        <v>134.35700575815738</v>
      </c>
      <c r="AK94">
        <f t="shared" si="28"/>
        <v>93</v>
      </c>
      <c r="AL94">
        <f>IF(B94=1,(AI94/AC94),REF)</f>
        <v>123.80110196585267</v>
      </c>
      <c r="AM94">
        <f t="shared" si="29"/>
        <v>90</v>
      </c>
      <c r="AN94">
        <f t="shared" si="30"/>
        <v>87</v>
      </c>
      <c r="AO94" t="str">
        <f t="shared" si="31"/>
        <v>Hofstra</v>
      </c>
      <c r="AP94">
        <f t="shared" si="32"/>
        <v>0.49237079862023042</v>
      </c>
      <c r="AQ94">
        <f t="shared" si="33"/>
        <v>0.49842518375499378</v>
      </c>
      <c r="AR94">
        <f t="shared" si="34"/>
        <v>0.75506040467144453</v>
      </c>
      <c r="AS94" t="str">
        <f t="shared" si="35"/>
        <v>Hofstra</v>
      </c>
      <c r="AT94">
        <f t="shared" si="36"/>
        <v>0.75506040467144453</v>
      </c>
      <c r="AU94">
        <f t="shared" si="37"/>
        <v>93</v>
      </c>
      <c r="AV94">
        <f t="shared" si="38"/>
        <v>89</v>
      </c>
      <c r="AW94">
        <v>89</v>
      </c>
      <c r="AX94" t="str">
        <f t="shared" si="39"/>
        <v>Hofstra</v>
      </c>
      <c r="AY94" t="str">
        <f t="shared" si="40"/>
        <v/>
      </c>
      <c r="AZ94">
        <v>93</v>
      </c>
      <c r="BA94">
        <f t="shared" si="41"/>
        <v>24</v>
      </c>
      <c r="BB94">
        <f t="shared" si="42"/>
        <v>24</v>
      </c>
    </row>
    <row r="95" spans="2:54">
      <c r="B95">
        <v>1</v>
      </c>
      <c r="C95">
        <v>1</v>
      </c>
      <c r="D95" t="s">
        <v>302</v>
      </c>
      <c r="E95">
        <v>70.425700000000006</v>
      </c>
      <c r="F95">
        <v>63</v>
      </c>
      <c r="G95">
        <v>68.623000000000005</v>
      </c>
      <c r="H95">
        <v>113</v>
      </c>
      <c r="I95">
        <v>106.81100000000001</v>
      </c>
      <c r="J95">
        <v>98</v>
      </c>
      <c r="K95">
        <v>110.127</v>
      </c>
      <c r="L95">
        <v>92</v>
      </c>
      <c r="M95">
        <v>103.78700000000001</v>
      </c>
      <c r="N95">
        <v>194</v>
      </c>
      <c r="O95">
        <v>103.18300000000001</v>
      </c>
      <c r="P95">
        <v>129</v>
      </c>
      <c r="Q95">
        <v>6.9447000000000001</v>
      </c>
      <c r="R95">
        <v>100</v>
      </c>
      <c r="S95">
        <f t="shared" si="22"/>
        <v>9.8600368899421489E-2</v>
      </c>
      <c r="T95">
        <v>101</v>
      </c>
      <c r="U95">
        <f t="shared" si="23"/>
        <v>854119.7999541153</v>
      </c>
      <c r="V95">
        <v>65</v>
      </c>
      <c r="W95">
        <f t="shared" si="43"/>
        <v>23.661477976537135</v>
      </c>
      <c r="X95">
        <f t="shared" si="24"/>
        <v>89</v>
      </c>
      <c r="Y95">
        <f t="shared" si="25"/>
        <v>95</v>
      </c>
      <c r="Z95">
        <v>0.65229999999999999</v>
      </c>
      <c r="AA95">
        <v>101</v>
      </c>
      <c r="AB95">
        <v>0.74099999999999999</v>
      </c>
      <c r="AC95">
        <f t="shared" si="26"/>
        <v>0.69664999999999999</v>
      </c>
      <c r="AD95">
        <v>97</v>
      </c>
      <c r="AE95">
        <v>0.65590000000000004</v>
      </c>
      <c r="AF95">
        <v>111</v>
      </c>
      <c r="AG95">
        <v>0.75170000000000003</v>
      </c>
      <c r="AH95">
        <v>73</v>
      </c>
      <c r="AI95">
        <f t="shared" si="27"/>
        <v>90.333333333333329</v>
      </c>
      <c r="AJ95">
        <f>IF(C95=1,(AI95/Z95),REF)</f>
        <v>138.48433747253307</v>
      </c>
      <c r="AK95">
        <f t="shared" si="28"/>
        <v>94</v>
      </c>
      <c r="AL95">
        <f>IF(B95=1,(AI95/AC95),REF)</f>
        <v>129.66817387975789</v>
      </c>
      <c r="AM95">
        <f t="shared" si="29"/>
        <v>91</v>
      </c>
      <c r="AN95">
        <f t="shared" si="30"/>
        <v>91</v>
      </c>
      <c r="AO95" t="str">
        <f t="shared" si="31"/>
        <v>San Francisco</v>
      </c>
      <c r="AP95">
        <f t="shared" si="32"/>
        <v>0.4727641723591493</v>
      </c>
      <c r="AQ95">
        <f t="shared" si="33"/>
        <v>0.46966059789091846</v>
      </c>
      <c r="AR95">
        <f t="shared" si="34"/>
        <v>0.74009365120603177</v>
      </c>
      <c r="AS95" t="str">
        <f t="shared" si="35"/>
        <v>San Francisco</v>
      </c>
      <c r="AT95">
        <f t="shared" si="36"/>
        <v>0.74009365120603177</v>
      </c>
      <c r="AU95">
        <f t="shared" si="37"/>
        <v>94</v>
      </c>
      <c r="AV95">
        <f t="shared" si="38"/>
        <v>94</v>
      </c>
      <c r="AW95">
        <v>98</v>
      </c>
      <c r="AX95" t="str">
        <f t="shared" si="39"/>
        <v>San Francisco</v>
      </c>
      <c r="AY95" t="str">
        <f t="shared" si="40"/>
        <v/>
      </c>
      <c r="AZ95">
        <v>94</v>
      </c>
      <c r="BA95">
        <f t="shared" si="41"/>
        <v>24</v>
      </c>
      <c r="BB95">
        <f t="shared" si="42"/>
        <v>24</v>
      </c>
    </row>
    <row r="96" spans="2:54">
      <c r="B96">
        <v>1</v>
      </c>
      <c r="C96">
        <v>1</v>
      </c>
      <c r="D96" t="s">
        <v>192</v>
      </c>
      <c r="E96">
        <v>68.661199999999994</v>
      </c>
      <c r="F96">
        <v>147</v>
      </c>
      <c r="G96">
        <v>68.408299999999997</v>
      </c>
      <c r="H96">
        <v>130</v>
      </c>
      <c r="I96">
        <v>109.745</v>
      </c>
      <c r="J96">
        <v>42</v>
      </c>
      <c r="K96">
        <v>112.24299999999999</v>
      </c>
      <c r="L96">
        <v>57</v>
      </c>
      <c r="M96">
        <v>102.03400000000001</v>
      </c>
      <c r="N96">
        <v>143</v>
      </c>
      <c r="O96">
        <v>104.042</v>
      </c>
      <c r="P96">
        <v>146</v>
      </c>
      <c r="Q96">
        <v>8.2009100000000004</v>
      </c>
      <c r="R96">
        <v>92</v>
      </c>
      <c r="S96">
        <f t="shared" si="22"/>
        <v>0.11944154777370618</v>
      </c>
      <c r="T96">
        <v>92</v>
      </c>
      <c r="U96">
        <f t="shared" si="23"/>
        <v>865027.51361359865</v>
      </c>
      <c r="V96">
        <v>57</v>
      </c>
      <c r="W96">
        <f t="shared" si="43"/>
        <v>24.593623369925901</v>
      </c>
      <c r="X96">
        <f t="shared" si="24"/>
        <v>136</v>
      </c>
      <c r="Y96">
        <f t="shared" si="25"/>
        <v>114</v>
      </c>
      <c r="Z96">
        <v>0.63139999999999996</v>
      </c>
      <c r="AA96">
        <v>106</v>
      </c>
      <c r="AB96">
        <v>0.82340000000000002</v>
      </c>
      <c r="AC96">
        <f t="shared" si="26"/>
        <v>0.72740000000000005</v>
      </c>
      <c r="AD96">
        <v>89</v>
      </c>
      <c r="AE96">
        <v>0.69630000000000003</v>
      </c>
      <c r="AF96">
        <v>94</v>
      </c>
      <c r="AG96">
        <v>0.58350000000000002</v>
      </c>
      <c r="AH96">
        <v>140</v>
      </c>
      <c r="AI96">
        <f t="shared" si="27"/>
        <v>97.666666666666671</v>
      </c>
      <c r="AJ96">
        <f>IF(C96=1,(AI96/Z96),REF)</f>
        <v>154.68271565832544</v>
      </c>
      <c r="AK96">
        <f t="shared" si="28"/>
        <v>98</v>
      </c>
      <c r="AL96">
        <f>IF(B96=1,(AI96/AC96),REF)</f>
        <v>134.2681697369627</v>
      </c>
      <c r="AM96">
        <f t="shared" si="29"/>
        <v>94</v>
      </c>
      <c r="AN96">
        <f t="shared" si="30"/>
        <v>89</v>
      </c>
      <c r="AO96" t="str">
        <f t="shared" si="31"/>
        <v>Louisiana</v>
      </c>
      <c r="AP96">
        <f t="shared" si="32"/>
        <v>0.45258238093240355</v>
      </c>
      <c r="AQ96">
        <f t="shared" si="33"/>
        <v>0.48825907343550973</v>
      </c>
      <c r="AR96">
        <f t="shared" si="34"/>
        <v>0.73959604409594271</v>
      </c>
      <c r="AS96" t="str">
        <f t="shared" si="35"/>
        <v>Louisiana</v>
      </c>
      <c r="AT96">
        <f t="shared" si="36"/>
        <v>0.73959604409594271</v>
      </c>
      <c r="AU96">
        <f t="shared" si="37"/>
        <v>95</v>
      </c>
      <c r="AV96">
        <f t="shared" si="38"/>
        <v>91</v>
      </c>
      <c r="AW96">
        <v>93</v>
      </c>
      <c r="AX96" t="str">
        <f t="shared" si="39"/>
        <v>Louisiana</v>
      </c>
      <c r="AY96" t="str">
        <f t="shared" si="40"/>
        <v/>
      </c>
      <c r="AZ96">
        <v>95</v>
      </c>
      <c r="BA96">
        <f t="shared" si="41"/>
        <v>24</v>
      </c>
      <c r="BB96">
        <f t="shared" si="42"/>
        <v>24</v>
      </c>
    </row>
    <row r="97" spans="2:55">
      <c r="B97">
        <v>1</v>
      </c>
      <c r="C97">
        <v>1</v>
      </c>
      <c r="D97" t="s">
        <v>226</v>
      </c>
      <c r="E97">
        <v>67.106999999999999</v>
      </c>
      <c r="F97">
        <v>223</v>
      </c>
      <c r="G97">
        <v>66.469200000000001</v>
      </c>
      <c r="H97">
        <v>221</v>
      </c>
      <c r="I97">
        <v>105.386</v>
      </c>
      <c r="J97">
        <v>133</v>
      </c>
      <c r="K97">
        <v>105.36</v>
      </c>
      <c r="L97">
        <v>170</v>
      </c>
      <c r="M97">
        <v>99.073700000000002</v>
      </c>
      <c r="N97">
        <v>80</v>
      </c>
      <c r="O97">
        <v>99.612099999999998</v>
      </c>
      <c r="P97">
        <v>72</v>
      </c>
      <c r="Q97">
        <v>5.7479300000000002</v>
      </c>
      <c r="R97">
        <v>110</v>
      </c>
      <c r="S97">
        <f t="shared" si="22"/>
        <v>8.5652763497101658E-2</v>
      </c>
      <c r="T97">
        <v>109</v>
      </c>
      <c r="U97">
        <f t="shared" si="23"/>
        <v>744936.66126720002</v>
      </c>
      <c r="V97">
        <v>189</v>
      </c>
      <c r="W97">
        <f t="shared" si="43"/>
        <v>23.470996527825463</v>
      </c>
      <c r="X97">
        <f t="shared" si="24"/>
        <v>83</v>
      </c>
      <c r="Y97">
        <f t="shared" si="25"/>
        <v>96</v>
      </c>
      <c r="Z97">
        <v>0.67</v>
      </c>
      <c r="AA97">
        <v>99</v>
      </c>
      <c r="AB97">
        <v>0.73529999999999995</v>
      </c>
      <c r="AC97">
        <f t="shared" si="26"/>
        <v>0.70265</v>
      </c>
      <c r="AD97">
        <v>95</v>
      </c>
      <c r="AE97">
        <v>0.71850000000000003</v>
      </c>
      <c r="AF97">
        <v>86</v>
      </c>
      <c r="AG97">
        <v>0.65459999999999996</v>
      </c>
      <c r="AH97">
        <v>104</v>
      </c>
      <c r="AI97">
        <f t="shared" si="27"/>
        <v>113.16666666666667</v>
      </c>
      <c r="AJ97">
        <f>IF(C97=1,(AI97/Z97),REF)</f>
        <v>168.90547263681592</v>
      </c>
      <c r="AK97">
        <f t="shared" si="28"/>
        <v>103</v>
      </c>
      <c r="AL97">
        <f>IF(B97=1,(AI97/AC97),REF)</f>
        <v>161.05695106620178</v>
      </c>
      <c r="AM97">
        <f t="shared" si="29"/>
        <v>104</v>
      </c>
      <c r="AN97">
        <f t="shared" si="30"/>
        <v>95</v>
      </c>
      <c r="AO97" t="str">
        <f t="shared" si="31"/>
        <v>Montana St.</v>
      </c>
      <c r="AP97">
        <f t="shared" si="32"/>
        <v>0.4760446345830831</v>
      </c>
      <c r="AQ97">
        <f t="shared" si="33"/>
        <v>0.46104177220030229</v>
      </c>
      <c r="AR97">
        <f t="shared" si="34"/>
        <v>0.73841388924149154</v>
      </c>
      <c r="AS97" t="str">
        <f t="shared" si="35"/>
        <v>Montana St.</v>
      </c>
      <c r="AT97">
        <f t="shared" si="36"/>
        <v>0.73841388924149154</v>
      </c>
      <c r="AU97">
        <f t="shared" si="37"/>
        <v>96</v>
      </c>
      <c r="AV97">
        <f t="shared" si="38"/>
        <v>95.333333333333329</v>
      </c>
      <c r="AW97">
        <v>96</v>
      </c>
      <c r="AX97" t="str">
        <f t="shared" si="39"/>
        <v>Montana St.</v>
      </c>
      <c r="AY97" t="str">
        <f t="shared" si="40"/>
        <v/>
      </c>
      <c r="AZ97">
        <v>96</v>
      </c>
      <c r="BA97">
        <f t="shared" si="41"/>
        <v>24</v>
      </c>
      <c r="BB97">
        <f t="shared" si="42"/>
        <v>24</v>
      </c>
    </row>
    <row r="98" spans="2:55">
      <c r="B98">
        <v>1</v>
      </c>
      <c r="C98">
        <v>1</v>
      </c>
      <c r="D98" t="s">
        <v>389</v>
      </c>
      <c r="E98">
        <v>69.222099999999998</v>
      </c>
      <c r="F98">
        <v>115</v>
      </c>
      <c r="G98">
        <v>69.225700000000003</v>
      </c>
      <c r="H98">
        <v>82</v>
      </c>
      <c r="I98">
        <v>98.550399999999996</v>
      </c>
      <c r="J98">
        <v>288</v>
      </c>
      <c r="K98">
        <v>105.825</v>
      </c>
      <c r="L98">
        <v>160</v>
      </c>
      <c r="M98">
        <v>100.355</v>
      </c>
      <c r="N98">
        <v>102</v>
      </c>
      <c r="O98">
        <v>99.440799999999996</v>
      </c>
      <c r="P98">
        <v>69</v>
      </c>
      <c r="Q98">
        <v>6.3843399999999999</v>
      </c>
      <c r="R98">
        <v>106</v>
      </c>
      <c r="S98">
        <f t="shared" si="22"/>
        <v>9.2227771188681182E-2</v>
      </c>
      <c r="T98">
        <v>106</v>
      </c>
      <c r="U98">
        <f t="shared" si="23"/>
        <v>775213.49561681249</v>
      </c>
      <c r="V98">
        <v>141</v>
      </c>
      <c r="W98">
        <f t="shared" si="43"/>
        <v>22.691259624126332</v>
      </c>
      <c r="X98">
        <f t="shared" si="24"/>
        <v>56</v>
      </c>
      <c r="Y98">
        <f t="shared" si="25"/>
        <v>81</v>
      </c>
      <c r="Z98">
        <v>0.68569999999999998</v>
      </c>
      <c r="AA98">
        <v>94</v>
      </c>
      <c r="AB98">
        <v>0.63449999999999995</v>
      </c>
      <c r="AC98">
        <f t="shared" si="26"/>
        <v>0.66009999999999991</v>
      </c>
      <c r="AD98">
        <v>106</v>
      </c>
      <c r="AE98">
        <v>0.64</v>
      </c>
      <c r="AF98">
        <v>115</v>
      </c>
      <c r="AG98">
        <v>0.64400000000000002</v>
      </c>
      <c r="AH98">
        <v>114</v>
      </c>
      <c r="AI98">
        <f t="shared" si="27"/>
        <v>110.5</v>
      </c>
      <c r="AJ98">
        <f>IF(C98=1,(AI98/Z98),REF)</f>
        <v>161.14919060813767</v>
      </c>
      <c r="AK98">
        <f t="shared" si="28"/>
        <v>99</v>
      </c>
      <c r="AL98">
        <f>IF(B98=1,(AI98/AC98),REF)</f>
        <v>167.3988789577337</v>
      </c>
      <c r="AM98">
        <f t="shared" si="29"/>
        <v>106</v>
      </c>
      <c r="AN98">
        <f t="shared" si="30"/>
        <v>99</v>
      </c>
      <c r="AO98" t="str">
        <f t="shared" si="31"/>
        <v>Washington</v>
      </c>
      <c r="AP98">
        <f t="shared" si="32"/>
        <v>0.48949536143693889</v>
      </c>
      <c r="AQ98">
        <f t="shared" si="33"/>
        <v>0.4310367744452861</v>
      </c>
      <c r="AR98">
        <f t="shared" si="34"/>
        <v>0.73316813857605456</v>
      </c>
      <c r="AS98" t="str">
        <f t="shared" si="35"/>
        <v>Washington</v>
      </c>
      <c r="AT98">
        <f t="shared" si="36"/>
        <v>0.73316813857605456</v>
      </c>
      <c r="AU98">
        <f t="shared" si="37"/>
        <v>97</v>
      </c>
      <c r="AV98">
        <f t="shared" si="38"/>
        <v>100.66666666666667</v>
      </c>
      <c r="AW98">
        <v>107</v>
      </c>
      <c r="AX98" t="str">
        <f t="shared" si="39"/>
        <v>Washington</v>
      </c>
      <c r="AY98" t="str">
        <f t="shared" si="40"/>
        <v/>
      </c>
      <c r="AZ98">
        <v>97</v>
      </c>
      <c r="BA98">
        <f t="shared" si="41"/>
        <v>25</v>
      </c>
      <c r="BB98">
        <f t="shared" si="42"/>
        <v>25</v>
      </c>
    </row>
    <row r="99" spans="2:55">
      <c r="B99">
        <v>1</v>
      </c>
      <c r="C99">
        <v>1</v>
      </c>
      <c r="D99" t="s">
        <v>279</v>
      </c>
      <c r="E99">
        <v>68.349199999999996</v>
      </c>
      <c r="F99">
        <v>164</v>
      </c>
      <c r="G99">
        <v>67.450299999999999</v>
      </c>
      <c r="H99">
        <v>171</v>
      </c>
      <c r="I99">
        <v>108.05500000000001</v>
      </c>
      <c r="J99">
        <v>74</v>
      </c>
      <c r="K99">
        <v>109.093</v>
      </c>
      <c r="L99">
        <v>103</v>
      </c>
      <c r="M99">
        <v>99.564999999999998</v>
      </c>
      <c r="N99">
        <v>89</v>
      </c>
      <c r="O99">
        <v>103.527</v>
      </c>
      <c r="P99">
        <v>137</v>
      </c>
      <c r="Q99">
        <v>5.5658000000000003</v>
      </c>
      <c r="R99">
        <v>112</v>
      </c>
      <c r="S99">
        <f t="shared" si="22"/>
        <v>8.1434749784928026E-2</v>
      </c>
      <c r="T99">
        <v>112</v>
      </c>
      <c r="U99">
        <f t="shared" si="23"/>
        <v>813443.1480330308</v>
      </c>
      <c r="V99">
        <v>102</v>
      </c>
      <c r="W99">
        <f t="shared" si="43"/>
        <v>24.510511308957714</v>
      </c>
      <c r="X99">
        <f t="shared" si="24"/>
        <v>131</v>
      </c>
      <c r="Y99">
        <f t="shared" si="25"/>
        <v>121.5</v>
      </c>
      <c r="Z99" s="427">
        <v>0.69230000000000003</v>
      </c>
      <c r="AA99">
        <v>91</v>
      </c>
      <c r="AB99" s="427">
        <v>0.62190000000000001</v>
      </c>
      <c r="AC99" s="427">
        <f t="shared" si="26"/>
        <v>0.65710000000000002</v>
      </c>
      <c r="AD99" s="427">
        <v>108</v>
      </c>
      <c r="AE99" s="427">
        <v>0.51029999999999998</v>
      </c>
      <c r="AF99" s="427">
        <v>157</v>
      </c>
      <c r="AG99" s="427">
        <v>0.66700000000000004</v>
      </c>
      <c r="AH99" s="427">
        <v>103</v>
      </c>
      <c r="AI99">
        <f t="shared" si="27"/>
        <v>117.25</v>
      </c>
      <c r="AJ99" s="427">
        <f>IF(C99=1,(AI99/Z99),REF)</f>
        <v>169.36299292214358</v>
      </c>
      <c r="AK99">
        <f t="shared" si="28"/>
        <v>104</v>
      </c>
      <c r="AL99" s="427">
        <f>IF(B99=1,(AI99/AC99),REF)</f>
        <v>178.43555014457465</v>
      </c>
      <c r="AM99">
        <f t="shared" si="29"/>
        <v>109</v>
      </c>
      <c r="AN99" s="427">
        <f t="shared" si="30"/>
        <v>104</v>
      </c>
      <c r="AO99" s="427" t="str">
        <f t="shared" si="31"/>
        <v>Princeton</v>
      </c>
      <c r="AP99" s="427">
        <f t="shared" si="32"/>
        <v>0.4917560636236662</v>
      </c>
      <c r="AQ99" s="427">
        <f t="shared" si="33"/>
        <v>0.42566697163675776</v>
      </c>
      <c r="AR99">
        <f t="shared" si="34"/>
        <v>0.73217662191061006</v>
      </c>
      <c r="AS99" s="427" t="str">
        <f t="shared" si="35"/>
        <v>Princeton</v>
      </c>
      <c r="AT99">
        <f t="shared" si="36"/>
        <v>0.73217662191061006</v>
      </c>
      <c r="AU99">
        <f t="shared" si="37"/>
        <v>98</v>
      </c>
      <c r="AV99" s="427">
        <f t="shared" si="38"/>
        <v>103.33333333333333</v>
      </c>
      <c r="AW99">
        <v>100</v>
      </c>
      <c r="AX99" s="427" t="str">
        <f t="shared" si="39"/>
        <v>Princeton</v>
      </c>
      <c r="AY99" t="str">
        <f t="shared" si="40"/>
        <v/>
      </c>
      <c r="AZ99">
        <v>98</v>
      </c>
      <c r="BA99">
        <f t="shared" si="41"/>
        <v>25</v>
      </c>
      <c r="BB99">
        <f t="shared" si="42"/>
        <v>25</v>
      </c>
      <c r="BC99" s="4">
        <v>2</v>
      </c>
    </row>
    <row r="100" spans="2:55">
      <c r="B100">
        <v>1</v>
      </c>
      <c r="C100">
        <v>1</v>
      </c>
      <c r="D100" t="s">
        <v>352</v>
      </c>
      <c r="E100">
        <v>73.982900000000001</v>
      </c>
      <c r="F100">
        <v>1</v>
      </c>
      <c r="G100">
        <v>73.104600000000005</v>
      </c>
      <c r="H100">
        <v>2</v>
      </c>
      <c r="I100">
        <v>106.248</v>
      </c>
      <c r="J100">
        <v>107</v>
      </c>
      <c r="K100">
        <v>110.238</v>
      </c>
      <c r="L100">
        <v>88</v>
      </c>
      <c r="M100">
        <v>102.602</v>
      </c>
      <c r="N100">
        <v>159</v>
      </c>
      <c r="O100">
        <v>103.934</v>
      </c>
      <c r="P100">
        <v>145</v>
      </c>
      <c r="Q100">
        <v>6.3041099999999997</v>
      </c>
      <c r="R100">
        <v>108</v>
      </c>
      <c r="S100">
        <f t="shared" si="22"/>
        <v>8.5208879349146921E-2</v>
      </c>
      <c r="T100">
        <v>110</v>
      </c>
      <c r="U100">
        <f t="shared" si="23"/>
        <v>899071.02533138753</v>
      </c>
      <c r="V100">
        <v>28</v>
      </c>
      <c r="W100">
        <f t="shared" si="43"/>
        <v>22.786670692753482</v>
      </c>
      <c r="X100">
        <f t="shared" si="24"/>
        <v>60</v>
      </c>
      <c r="Y100">
        <f t="shared" si="25"/>
        <v>85</v>
      </c>
      <c r="Z100">
        <v>0.63970000000000005</v>
      </c>
      <c r="AA100">
        <v>105</v>
      </c>
      <c r="AB100">
        <v>0.72189999999999999</v>
      </c>
      <c r="AC100">
        <f t="shared" si="26"/>
        <v>0.68080000000000007</v>
      </c>
      <c r="AD100">
        <v>103</v>
      </c>
      <c r="AE100">
        <v>0.5978</v>
      </c>
      <c r="AF100">
        <v>127</v>
      </c>
      <c r="AG100">
        <v>0.64800000000000002</v>
      </c>
      <c r="AH100">
        <v>111</v>
      </c>
      <c r="AI100">
        <f t="shared" si="27"/>
        <v>94</v>
      </c>
      <c r="AJ100">
        <f>IF(C100=1,(AI100/Z100),REF)</f>
        <v>146.9438799437236</v>
      </c>
      <c r="AK100">
        <f t="shared" si="28"/>
        <v>95</v>
      </c>
      <c r="AL100">
        <f>IF(B100=1,(AI100/AC100),REF)</f>
        <v>138.0728554641598</v>
      </c>
      <c r="AM100">
        <f t="shared" si="29"/>
        <v>95</v>
      </c>
      <c r="AN100">
        <f t="shared" si="30"/>
        <v>95</v>
      </c>
      <c r="AO100" t="str">
        <f t="shared" si="31"/>
        <v>Tulane</v>
      </c>
      <c r="AP100">
        <f t="shared" si="32"/>
        <v>0.46089123022830014</v>
      </c>
      <c r="AQ100">
        <f t="shared" si="33"/>
        <v>0.4553859930651023</v>
      </c>
      <c r="AR100">
        <f t="shared" si="34"/>
        <v>0.73181070509854196</v>
      </c>
      <c r="AS100" t="str">
        <f t="shared" si="35"/>
        <v>Tulane</v>
      </c>
      <c r="AT100">
        <f t="shared" si="36"/>
        <v>0.73181070509854196</v>
      </c>
      <c r="AU100">
        <f t="shared" si="37"/>
        <v>99</v>
      </c>
      <c r="AV100">
        <f t="shared" si="38"/>
        <v>99</v>
      </c>
      <c r="AW100">
        <v>103</v>
      </c>
      <c r="AX100" t="str">
        <f t="shared" si="39"/>
        <v>Tulane</v>
      </c>
      <c r="AY100" t="str">
        <f t="shared" si="40"/>
        <v/>
      </c>
      <c r="AZ100">
        <v>99</v>
      </c>
      <c r="BA100">
        <f t="shared" si="41"/>
        <v>25</v>
      </c>
      <c r="BB100">
        <f t="shared" si="42"/>
        <v>25</v>
      </c>
    </row>
    <row r="101" spans="2:55">
      <c r="B101">
        <v>1</v>
      </c>
      <c r="C101">
        <v>1</v>
      </c>
      <c r="D101" t="s">
        <v>99</v>
      </c>
      <c r="E101">
        <v>68.007199999999997</v>
      </c>
      <c r="F101">
        <v>179</v>
      </c>
      <c r="G101">
        <v>67.878299999999996</v>
      </c>
      <c r="H101">
        <v>156</v>
      </c>
      <c r="I101">
        <v>114.974</v>
      </c>
      <c r="J101">
        <v>7</v>
      </c>
      <c r="K101">
        <v>112.96299999999999</v>
      </c>
      <c r="L101">
        <v>44</v>
      </c>
      <c r="M101">
        <v>101.68300000000001</v>
      </c>
      <c r="N101">
        <v>138</v>
      </c>
      <c r="O101">
        <v>107.67</v>
      </c>
      <c r="P101">
        <v>231</v>
      </c>
      <c r="Q101">
        <v>5.2926700000000002</v>
      </c>
      <c r="R101">
        <v>114</v>
      </c>
      <c r="S101">
        <f t="shared" si="22"/>
        <v>7.782999447117353E-2</v>
      </c>
      <c r="T101">
        <v>113</v>
      </c>
      <c r="U101">
        <f t="shared" si="23"/>
        <v>867815.35369545664</v>
      </c>
      <c r="V101">
        <v>54</v>
      </c>
      <c r="W101">
        <f t="shared" si="43"/>
        <v>26.229900701841217</v>
      </c>
      <c r="X101">
        <f t="shared" si="24"/>
        <v>220</v>
      </c>
      <c r="Y101">
        <f t="shared" si="25"/>
        <v>166.5</v>
      </c>
      <c r="Z101">
        <v>0.70109999999999995</v>
      </c>
      <c r="AA101">
        <v>88</v>
      </c>
      <c r="AB101">
        <v>0.58640000000000003</v>
      </c>
      <c r="AC101">
        <f t="shared" si="26"/>
        <v>0.64375000000000004</v>
      </c>
      <c r="AD101">
        <v>116</v>
      </c>
      <c r="AE101">
        <v>0.66879999999999995</v>
      </c>
      <c r="AF101">
        <v>105</v>
      </c>
      <c r="AG101">
        <v>0.57279999999999998</v>
      </c>
      <c r="AH101">
        <v>146</v>
      </c>
      <c r="AI101">
        <f t="shared" si="27"/>
        <v>116.75</v>
      </c>
      <c r="AJ101">
        <f>IF(C101=1,(AI101/Z101),REF)</f>
        <v>166.52403366138927</v>
      </c>
      <c r="AK101">
        <f t="shared" si="28"/>
        <v>102</v>
      </c>
      <c r="AL101">
        <f>IF(B101=1,(AI101/AC101),REF)</f>
        <v>181.35922330097085</v>
      </c>
      <c r="AM101">
        <f t="shared" si="29"/>
        <v>111</v>
      </c>
      <c r="AN101">
        <f t="shared" si="30"/>
        <v>102</v>
      </c>
      <c r="AO101" t="str">
        <f t="shared" si="31"/>
        <v>Colgate</v>
      </c>
      <c r="AP101">
        <f t="shared" si="32"/>
        <v>0.49884947441049604</v>
      </c>
      <c r="AQ101">
        <f t="shared" si="33"/>
        <v>0.41617256355949406</v>
      </c>
      <c r="AR101">
        <f t="shared" si="34"/>
        <v>0.73140954448811923</v>
      </c>
      <c r="AS101" t="str">
        <f t="shared" si="35"/>
        <v>Colgate</v>
      </c>
      <c r="AT101">
        <f t="shared" si="36"/>
        <v>0.73140954448811923</v>
      </c>
      <c r="AU101">
        <f t="shared" si="37"/>
        <v>100</v>
      </c>
      <c r="AV101">
        <f t="shared" si="38"/>
        <v>106</v>
      </c>
      <c r="AW101">
        <v>102</v>
      </c>
      <c r="AX101" t="str">
        <f t="shared" si="39"/>
        <v>Colgate</v>
      </c>
      <c r="AY101" t="str">
        <f t="shared" si="40"/>
        <v/>
      </c>
      <c r="AZ101">
        <v>100</v>
      </c>
      <c r="BA101">
        <f t="shared" si="41"/>
        <v>25</v>
      </c>
      <c r="BB101">
        <f t="shared" si="42"/>
        <v>25</v>
      </c>
    </row>
    <row r="102" spans="2:55">
      <c r="B102">
        <v>1</v>
      </c>
      <c r="C102">
        <v>1</v>
      </c>
      <c r="D102" t="s">
        <v>310</v>
      </c>
      <c r="E102">
        <v>66.279799999999994</v>
      </c>
      <c r="F102">
        <v>269</v>
      </c>
      <c r="G102">
        <v>65.758899999999997</v>
      </c>
      <c r="H102">
        <v>270</v>
      </c>
      <c r="I102">
        <v>105.48399999999999</v>
      </c>
      <c r="J102">
        <v>127</v>
      </c>
      <c r="K102">
        <v>108.18300000000001</v>
      </c>
      <c r="L102">
        <v>113</v>
      </c>
      <c r="M102">
        <v>98.613699999999994</v>
      </c>
      <c r="N102">
        <v>73</v>
      </c>
      <c r="O102">
        <v>100.444</v>
      </c>
      <c r="P102">
        <v>82</v>
      </c>
      <c r="Q102">
        <v>7.7390400000000001</v>
      </c>
      <c r="R102">
        <v>94</v>
      </c>
      <c r="S102">
        <f t="shared" si="22"/>
        <v>0.11676257321235135</v>
      </c>
      <c r="T102">
        <v>94</v>
      </c>
      <c r="U102">
        <f t="shared" si="23"/>
        <v>775709.71477862226</v>
      </c>
      <c r="V102">
        <v>140</v>
      </c>
      <c r="W102">
        <f t="shared" si="43"/>
        <v>24.082258273743349</v>
      </c>
      <c r="X102">
        <f t="shared" si="24"/>
        <v>114</v>
      </c>
      <c r="Y102">
        <f t="shared" si="25"/>
        <v>104</v>
      </c>
      <c r="Z102">
        <v>0.62370000000000003</v>
      </c>
      <c r="AA102">
        <v>109</v>
      </c>
      <c r="AB102">
        <v>0.79549999999999998</v>
      </c>
      <c r="AC102">
        <f t="shared" si="26"/>
        <v>0.70960000000000001</v>
      </c>
      <c r="AD102">
        <v>92</v>
      </c>
      <c r="AE102">
        <v>0.79779999999999995</v>
      </c>
      <c r="AF102">
        <v>58</v>
      </c>
      <c r="AG102">
        <v>0.59399999999999997</v>
      </c>
      <c r="AH102">
        <v>135</v>
      </c>
      <c r="AI102">
        <f t="shared" si="27"/>
        <v>103.83333333333333</v>
      </c>
      <c r="AJ102">
        <f>IF(C102=1,(AI102/Z102),REF)</f>
        <v>166.47961092405535</v>
      </c>
      <c r="AK102">
        <f t="shared" si="28"/>
        <v>101</v>
      </c>
      <c r="AL102">
        <f>IF(B102=1,(AI102/AC102),REF)</f>
        <v>146.32656895903796</v>
      </c>
      <c r="AM102">
        <f t="shared" si="29"/>
        <v>100</v>
      </c>
      <c r="AN102">
        <f t="shared" si="30"/>
        <v>92</v>
      </c>
      <c r="AO102" t="str">
        <f t="shared" si="31"/>
        <v>South Alabama</v>
      </c>
      <c r="AP102">
        <f t="shared" si="32"/>
        <v>0.44378935718593704</v>
      </c>
      <c r="AQ102">
        <f t="shared" si="33"/>
        <v>0.47121799567353739</v>
      </c>
      <c r="AR102">
        <f t="shared" si="34"/>
        <v>0.731404849133795</v>
      </c>
      <c r="AS102" t="str">
        <f t="shared" si="35"/>
        <v>South Alabama</v>
      </c>
      <c r="AT102">
        <f t="shared" si="36"/>
        <v>0.731404849133795</v>
      </c>
      <c r="AU102">
        <f t="shared" si="37"/>
        <v>101</v>
      </c>
      <c r="AV102">
        <f t="shared" si="38"/>
        <v>95</v>
      </c>
      <c r="AW102">
        <v>95</v>
      </c>
      <c r="AX102" t="str">
        <f t="shared" si="39"/>
        <v>South Alabama</v>
      </c>
      <c r="AY102" t="str">
        <f t="shared" si="40"/>
        <v/>
      </c>
      <c r="AZ102">
        <v>101</v>
      </c>
      <c r="BA102">
        <f t="shared" si="41"/>
        <v>26</v>
      </c>
      <c r="BB102">
        <f t="shared" si="42"/>
        <v>26</v>
      </c>
    </row>
    <row r="103" spans="2:55">
      <c r="B103">
        <v>1</v>
      </c>
      <c r="C103">
        <v>1</v>
      </c>
      <c r="D103" t="s">
        <v>321</v>
      </c>
      <c r="E103">
        <v>68.270700000000005</v>
      </c>
      <c r="F103">
        <v>169</v>
      </c>
      <c r="G103">
        <v>68.5381</v>
      </c>
      <c r="H103">
        <v>119</v>
      </c>
      <c r="I103">
        <v>106.843</v>
      </c>
      <c r="J103">
        <v>96</v>
      </c>
      <c r="K103">
        <v>108.035</v>
      </c>
      <c r="L103">
        <v>117</v>
      </c>
      <c r="M103">
        <v>97.985399999999998</v>
      </c>
      <c r="N103">
        <v>65</v>
      </c>
      <c r="O103">
        <v>100.724</v>
      </c>
      <c r="P103">
        <v>88</v>
      </c>
      <c r="Q103">
        <v>7.3112899999999996</v>
      </c>
      <c r="R103">
        <v>98</v>
      </c>
      <c r="S103">
        <f t="shared" si="22"/>
        <v>0.10708839956233043</v>
      </c>
      <c r="T103">
        <v>96</v>
      </c>
      <c r="U103">
        <f t="shared" si="23"/>
        <v>796825.65492360748</v>
      </c>
      <c r="V103">
        <v>121</v>
      </c>
      <c r="W103">
        <f t="shared" si="43"/>
        <v>23.484341502698996</v>
      </c>
      <c r="X103">
        <f t="shared" si="24"/>
        <v>84</v>
      </c>
      <c r="Y103">
        <f t="shared" si="25"/>
        <v>90</v>
      </c>
      <c r="Z103">
        <v>0.62780000000000002</v>
      </c>
      <c r="AA103">
        <v>108</v>
      </c>
      <c r="AB103">
        <v>0.77580000000000005</v>
      </c>
      <c r="AC103">
        <f t="shared" si="26"/>
        <v>0.70179999999999998</v>
      </c>
      <c r="AD103">
        <v>96</v>
      </c>
      <c r="AE103">
        <v>0.50419999999999998</v>
      </c>
      <c r="AF103">
        <v>161</v>
      </c>
      <c r="AG103">
        <v>0.82479999999999998</v>
      </c>
      <c r="AH103">
        <v>55</v>
      </c>
      <c r="AI103">
        <f t="shared" si="27"/>
        <v>103.16666666666667</v>
      </c>
      <c r="AJ103">
        <f>IF(C103=1,(AI103/Z103),REF)</f>
        <v>164.33046617818837</v>
      </c>
      <c r="AK103">
        <f t="shared" si="28"/>
        <v>100</v>
      </c>
      <c r="AL103">
        <f>IF(B103=1,(AI103/AC103),REF)</f>
        <v>147.00294480858744</v>
      </c>
      <c r="AM103">
        <f t="shared" si="29"/>
        <v>101</v>
      </c>
      <c r="AN103">
        <f t="shared" si="30"/>
        <v>96</v>
      </c>
      <c r="AO103" t="str">
        <f t="shared" si="31"/>
        <v>Southern Miss</v>
      </c>
      <c r="AP103">
        <f t="shared" si="32"/>
        <v>0.44728748482912584</v>
      </c>
      <c r="AQ103">
        <f t="shared" si="33"/>
        <v>0.46576973900573254</v>
      </c>
      <c r="AR103">
        <f t="shared" si="34"/>
        <v>0.73078092110524151</v>
      </c>
      <c r="AS103" t="str">
        <f t="shared" si="35"/>
        <v>Southern Miss</v>
      </c>
      <c r="AT103">
        <f t="shared" si="36"/>
        <v>0.73078092110524151</v>
      </c>
      <c r="AU103">
        <f t="shared" si="37"/>
        <v>102</v>
      </c>
      <c r="AV103">
        <f t="shared" si="38"/>
        <v>98</v>
      </c>
      <c r="AW103">
        <v>99</v>
      </c>
      <c r="AX103" t="str">
        <f t="shared" si="39"/>
        <v>Southern Miss</v>
      </c>
      <c r="AY103" t="str">
        <f t="shared" si="40"/>
        <v/>
      </c>
      <c r="AZ103">
        <v>102</v>
      </c>
      <c r="BA103">
        <f t="shared" si="41"/>
        <v>26</v>
      </c>
      <c r="BB103">
        <f t="shared" si="42"/>
        <v>26</v>
      </c>
    </row>
    <row r="104" spans="2:55">
      <c r="B104">
        <v>1</v>
      </c>
      <c r="C104">
        <v>1</v>
      </c>
      <c r="D104" t="s">
        <v>175</v>
      </c>
      <c r="E104">
        <v>71.7637</v>
      </c>
      <c r="F104">
        <v>31</v>
      </c>
      <c r="G104">
        <v>70.540599999999998</v>
      </c>
      <c r="H104">
        <v>35</v>
      </c>
      <c r="I104">
        <v>106.039</v>
      </c>
      <c r="J104">
        <v>111</v>
      </c>
      <c r="K104">
        <v>106.72199999999999</v>
      </c>
      <c r="L104">
        <v>146</v>
      </c>
      <c r="M104">
        <v>96.418099999999995</v>
      </c>
      <c r="N104">
        <v>41</v>
      </c>
      <c r="O104">
        <v>99.982600000000005</v>
      </c>
      <c r="P104">
        <v>79</v>
      </c>
      <c r="Q104">
        <v>6.7394400000000001</v>
      </c>
      <c r="R104">
        <v>101</v>
      </c>
      <c r="S104">
        <f t="shared" si="22"/>
        <v>9.3910988424509734E-2</v>
      </c>
      <c r="T104">
        <v>105</v>
      </c>
      <c r="U104">
        <f t="shared" si="23"/>
        <v>817358.78144539066</v>
      </c>
      <c r="V104">
        <v>99</v>
      </c>
      <c r="W104">
        <f t="shared" si="43"/>
        <v>22.078738710926228</v>
      </c>
      <c r="X104">
        <f t="shared" si="24"/>
        <v>40</v>
      </c>
      <c r="Y104">
        <f t="shared" si="25"/>
        <v>72.5</v>
      </c>
      <c r="Z104">
        <v>0.64970000000000006</v>
      </c>
      <c r="AA104">
        <v>102</v>
      </c>
      <c r="AB104">
        <v>0.66849999999999998</v>
      </c>
      <c r="AC104">
        <f t="shared" si="26"/>
        <v>0.65910000000000002</v>
      </c>
      <c r="AD104">
        <v>107</v>
      </c>
      <c r="AE104">
        <v>0.60189999999999999</v>
      </c>
      <c r="AF104">
        <v>125</v>
      </c>
      <c r="AG104">
        <v>0.77939999999999998</v>
      </c>
      <c r="AH104">
        <v>69</v>
      </c>
      <c r="AI104">
        <f t="shared" si="27"/>
        <v>96.25</v>
      </c>
      <c r="AJ104">
        <f>IF(C104=1,(AI104/Z104),REF)</f>
        <v>148.14529782976757</v>
      </c>
      <c r="AK104">
        <f t="shared" si="28"/>
        <v>96</v>
      </c>
      <c r="AL104">
        <f>IF(B104=1,(AI104/AC104),REF)</f>
        <v>146.03246851767562</v>
      </c>
      <c r="AM104">
        <f t="shared" si="29"/>
        <v>99</v>
      </c>
      <c r="AN104">
        <f t="shared" si="30"/>
        <v>96</v>
      </c>
      <c r="AO104" t="str">
        <f t="shared" si="31"/>
        <v>James Madison</v>
      </c>
      <c r="AP104">
        <f t="shared" si="32"/>
        <v>0.46771502735067627</v>
      </c>
      <c r="AQ104">
        <f t="shared" si="33"/>
        <v>0.43779297946146012</v>
      </c>
      <c r="AR104">
        <f t="shared" si="34"/>
        <v>0.72835804186779141</v>
      </c>
      <c r="AS104" t="str">
        <f t="shared" si="35"/>
        <v>James Madison</v>
      </c>
      <c r="AT104">
        <f t="shared" si="36"/>
        <v>0.72835804186779141</v>
      </c>
      <c r="AU104">
        <f t="shared" si="37"/>
        <v>103</v>
      </c>
      <c r="AV104">
        <f t="shared" si="38"/>
        <v>102</v>
      </c>
      <c r="AW104">
        <v>101</v>
      </c>
      <c r="AX104" t="str">
        <f t="shared" si="39"/>
        <v>James Madison</v>
      </c>
      <c r="AY104" t="str">
        <f t="shared" si="40"/>
        <v/>
      </c>
      <c r="AZ104">
        <v>103</v>
      </c>
      <c r="BA104">
        <f t="shared" si="41"/>
        <v>26</v>
      </c>
      <c r="BB104">
        <f t="shared" si="42"/>
        <v>26</v>
      </c>
    </row>
    <row r="105" spans="2:55">
      <c r="B105">
        <v>1</v>
      </c>
      <c r="C105">
        <v>1</v>
      </c>
      <c r="D105" t="s">
        <v>336</v>
      </c>
      <c r="E105">
        <v>67.089699999999993</v>
      </c>
      <c r="F105">
        <v>224</v>
      </c>
      <c r="G105">
        <v>66.045100000000005</v>
      </c>
      <c r="H105">
        <v>247</v>
      </c>
      <c r="I105">
        <v>101.73</v>
      </c>
      <c r="J105">
        <v>215</v>
      </c>
      <c r="K105">
        <v>107.288</v>
      </c>
      <c r="L105">
        <v>139</v>
      </c>
      <c r="M105">
        <v>102.65</v>
      </c>
      <c r="N105">
        <v>161</v>
      </c>
      <c r="O105">
        <v>102.72199999999999</v>
      </c>
      <c r="P105">
        <v>119</v>
      </c>
      <c r="Q105">
        <v>4.5662900000000004</v>
      </c>
      <c r="R105">
        <v>118</v>
      </c>
      <c r="S105">
        <f t="shared" si="22"/>
        <v>6.8058137091088544E-2</v>
      </c>
      <c r="T105">
        <v>119</v>
      </c>
      <c r="U105">
        <f t="shared" si="23"/>
        <v>772250.4123784767</v>
      </c>
      <c r="V105">
        <v>146</v>
      </c>
      <c r="W105">
        <f t="shared" si="43"/>
        <v>24.660716841001086</v>
      </c>
      <c r="X105">
        <f t="shared" si="24"/>
        <v>140</v>
      </c>
      <c r="Y105">
        <f t="shared" si="25"/>
        <v>129.5</v>
      </c>
      <c r="Z105">
        <v>0.67330000000000001</v>
      </c>
      <c r="AA105">
        <v>98</v>
      </c>
      <c r="AB105">
        <v>0.67259999999999998</v>
      </c>
      <c r="AC105">
        <f t="shared" si="26"/>
        <v>0.67294999999999994</v>
      </c>
      <c r="AD105">
        <v>105</v>
      </c>
      <c r="AE105">
        <v>0.55320000000000003</v>
      </c>
      <c r="AF105">
        <v>144</v>
      </c>
      <c r="AG105">
        <v>0.62039999999999995</v>
      </c>
      <c r="AH105">
        <v>125</v>
      </c>
      <c r="AI105">
        <f t="shared" si="27"/>
        <v>128.08333333333334</v>
      </c>
      <c r="AJ105">
        <f>IF(C105=1,(AI105/Z105),REF)</f>
        <v>190.23218971236201</v>
      </c>
      <c r="AK105">
        <f t="shared" si="28"/>
        <v>109</v>
      </c>
      <c r="AL105">
        <f>IF(B105=1,(AI105/AC105),REF)</f>
        <v>190.33112910815566</v>
      </c>
      <c r="AM105">
        <f t="shared" si="29"/>
        <v>115</v>
      </c>
      <c r="AN105">
        <f t="shared" si="30"/>
        <v>105</v>
      </c>
      <c r="AO105" t="str">
        <f t="shared" si="31"/>
        <v>Temple</v>
      </c>
      <c r="AP105">
        <f t="shared" si="32"/>
        <v>0.47273467386839368</v>
      </c>
      <c r="AQ105">
        <f t="shared" si="33"/>
        <v>0.43243190510699425</v>
      </c>
      <c r="AR105">
        <f t="shared" si="34"/>
        <v>0.72824817653494833</v>
      </c>
      <c r="AS105" t="str">
        <f t="shared" si="35"/>
        <v>Temple</v>
      </c>
      <c r="AT105">
        <f t="shared" si="36"/>
        <v>0.72824817653494833</v>
      </c>
      <c r="AU105">
        <f t="shared" si="37"/>
        <v>104</v>
      </c>
      <c r="AV105">
        <f t="shared" si="38"/>
        <v>104.66666666666667</v>
      </c>
      <c r="AW105">
        <v>108</v>
      </c>
      <c r="AX105" t="str">
        <f t="shared" si="39"/>
        <v>Temple</v>
      </c>
      <c r="AY105" t="str">
        <f t="shared" si="40"/>
        <v/>
      </c>
      <c r="AZ105">
        <v>104</v>
      </c>
      <c r="BA105">
        <f t="shared" si="41"/>
        <v>26</v>
      </c>
      <c r="BB105">
        <f t="shared" si="42"/>
        <v>26</v>
      </c>
    </row>
    <row r="106" spans="2:55">
      <c r="B106">
        <v>1</v>
      </c>
      <c r="C106">
        <v>1</v>
      </c>
      <c r="D106" t="s">
        <v>295</v>
      </c>
      <c r="E106">
        <v>69.835899999999995</v>
      </c>
      <c r="F106">
        <v>88</v>
      </c>
      <c r="G106">
        <v>69.325999999999993</v>
      </c>
      <c r="H106">
        <v>75</v>
      </c>
      <c r="I106">
        <v>107.422</v>
      </c>
      <c r="J106">
        <v>87</v>
      </c>
      <c r="K106">
        <v>111.696</v>
      </c>
      <c r="L106">
        <v>66</v>
      </c>
      <c r="M106">
        <v>102.575</v>
      </c>
      <c r="N106">
        <v>158</v>
      </c>
      <c r="O106">
        <v>104.248</v>
      </c>
      <c r="P106">
        <v>150</v>
      </c>
      <c r="Q106">
        <v>7.4482200000000001</v>
      </c>
      <c r="R106">
        <v>96</v>
      </c>
      <c r="S106">
        <f t="shared" si="22"/>
        <v>0.10665001811389262</v>
      </c>
      <c r="T106">
        <v>97</v>
      </c>
      <c r="U106">
        <f t="shared" si="23"/>
        <v>871272.43810813432</v>
      </c>
      <c r="V106">
        <v>52</v>
      </c>
      <c r="W106">
        <f t="shared" si="43"/>
        <v>24.256583792985005</v>
      </c>
      <c r="X106">
        <f t="shared" si="24"/>
        <v>119</v>
      </c>
      <c r="Y106">
        <f t="shared" si="25"/>
        <v>108</v>
      </c>
      <c r="Z106">
        <v>0.61250000000000004</v>
      </c>
      <c r="AA106">
        <v>112</v>
      </c>
      <c r="AB106">
        <v>0.75209999999999999</v>
      </c>
      <c r="AC106">
        <f t="shared" si="26"/>
        <v>0.68230000000000002</v>
      </c>
      <c r="AD106">
        <v>102</v>
      </c>
      <c r="AE106">
        <v>0.62649999999999995</v>
      </c>
      <c r="AF106">
        <v>119</v>
      </c>
      <c r="AG106">
        <v>0.69020000000000004</v>
      </c>
      <c r="AH106">
        <v>89</v>
      </c>
      <c r="AI106">
        <f t="shared" si="27"/>
        <v>94.5</v>
      </c>
      <c r="AJ106">
        <f>IF(C106=1,(AI106/Z106),REF)</f>
        <v>154.28571428571428</v>
      </c>
      <c r="AK106">
        <f t="shared" si="28"/>
        <v>97</v>
      </c>
      <c r="AL106">
        <f>IF(B106=1,(AI106/AC106),REF)</f>
        <v>138.50212516488347</v>
      </c>
      <c r="AM106">
        <f t="shared" si="29"/>
        <v>96</v>
      </c>
      <c r="AN106">
        <f t="shared" si="30"/>
        <v>96</v>
      </c>
      <c r="AO106" t="str">
        <f t="shared" si="31"/>
        <v>Saint Louis</v>
      </c>
      <c r="AP106">
        <f t="shared" si="32"/>
        <v>0.43914785476848106</v>
      </c>
      <c r="AQ106">
        <f t="shared" si="33"/>
        <v>0.45621228527891433</v>
      </c>
      <c r="AR106">
        <f t="shared" si="34"/>
        <v>0.72508196710936368</v>
      </c>
      <c r="AS106" t="str">
        <f t="shared" si="35"/>
        <v>Saint Louis</v>
      </c>
      <c r="AT106">
        <f t="shared" si="36"/>
        <v>0.72508196710936368</v>
      </c>
      <c r="AU106">
        <f t="shared" si="37"/>
        <v>105</v>
      </c>
      <c r="AV106">
        <f t="shared" si="38"/>
        <v>101</v>
      </c>
      <c r="AW106">
        <v>105</v>
      </c>
      <c r="AX106" t="str">
        <f t="shared" si="39"/>
        <v>Saint Louis</v>
      </c>
      <c r="AY106" t="str">
        <f t="shared" si="40"/>
        <v/>
      </c>
      <c r="AZ106">
        <v>105</v>
      </c>
      <c r="BA106">
        <f t="shared" si="41"/>
        <v>27</v>
      </c>
      <c r="BB106">
        <f t="shared" si="42"/>
        <v>27</v>
      </c>
    </row>
    <row r="107" spans="2:55">
      <c r="B107">
        <v>1</v>
      </c>
      <c r="C107">
        <v>1</v>
      </c>
      <c r="D107" t="s">
        <v>219</v>
      </c>
      <c r="E107">
        <v>66.632999999999996</v>
      </c>
      <c r="F107">
        <v>249</v>
      </c>
      <c r="G107">
        <v>66.127099999999999</v>
      </c>
      <c r="H107">
        <v>241</v>
      </c>
      <c r="I107">
        <v>100.764</v>
      </c>
      <c r="J107">
        <v>242</v>
      </c>
      <c r="K107">
        <v>106.761</v>
      </c>
      <c r="L107">
        <v>144</v>
      </c>
      <c r="M107">
        <v>103.40600000000001</v>
      </c>
      <c r="N107">
        <v>183</v>
      </c>
      <c r="O107">
        <v>101.726</v>
      </c>
      <c r="P107">
        <v>99</v>
      </c>
      <c r="Q107">
        <v>5.0343600000000004</v>
      </c>
      <c r="R107">
        <v>115</v>
      </c>
      <c r="S107">
        <f t="shared" si="22"/>
        <v>7.5563159395494683E-2</v>
      </c>
      <c r="T107">
        <v>115</v>
      </c>
      <c r="U107">
        <f t="shared" si="23"/>
        <v>759477.01172559289</v>
      </c>
      <c r="V107">
        <v>167</v>
      </c>
      <c r="W107">
        <f t="shared" si="43"/>
        <v>24.445660817618631</v>
      </c>
      <c r="X107">
        <f t="shared" si="24"/>
        <v>126</v>
      </c>
      <c r="Y107">
        <f t="shared" si="25"/>
        <v>120.5</v>
      </c>
      <c r="Z107">
        <v>0.65880000000000005</v>
      </c>
      <c r="AA107">
        <v>100</v>
      </c>
      <c r="AB107">
        <v>0.6462</v>
      </c>
      <c r="AC107">
        <f t="shared" si="26"/>
        <v>0.65250000000000008</v>
      </c>
      <c r="AD107">
        <v>111</v>
      </c>
      <c r="AE107">
        <v>0.66810000000000003</v>
      </c>
      <c r="AF107">
        <v>106</v>
      </c>
      <c r="AG107">
        <v>0.67520000000000002</v>
      </c>
      <c r="AH107">
        <v>99</v>
      </c>
      <c r="AI107">
        <f t="shared" si="27"/>
        <v>119.75</v>
      </c>
      <c r="AJ107">
        <f>IF(C107=1,(AI107/Z107),REF)</f>
        <v>181.7698846387371</v>
      </c>
      <c r="AK107">
        <f t="shared" si="28"/>
        <v>108</v>
      </c>
      <c r="AL107">
        <f>IF(B107=1,(AI107/AC107),REF)</f>
        <v>183.52490421455937</v>
      </c>
      <c r="AM107">
        <f t="shared" si="29"/>
        <v>113</v>
      </c>
      <c r="AN107">
        <f t="shared" si="30"/>
        <v>108</v>
      </c>
      <c r="AO107" t="str">
        <f t="shared" si="31"/>
        <v>Mississippi</v>
      </c>
      <c r="AP107">
        <f t="shared" si="32"/>
        <v>0.46466358780934647</v>
      </c>
      <c r="AQ107">
        <f t="shared" si="33"/>
        <v>0.42120381857071021</v>
      </c>
      <c r="AR107">
        <f t="shared" si="34"/>
        <v>0.72199716280214077</v>
      </c>
      <c r="AS107" t="str">
        <f t="shared" si="35"/>
        <v>Mississippi</v>
      </c>
      <c r="AT107">
        <f t="shared" si="36"/>
        <v>0.72199716280214077</v>
      </c>
      <c r="AU107">
        <f t="shared" si="37"/>
        <v>106</v>
      </c>
      <c r="AV107">
        <f t="shared" si="38"/>
        <v>108.33333333333333</v>
      </c>
      <c r="AW107">
        <v>111</v>
      </c>
      <c r="AX107" t="str">
        <f t="shared" si="39"/>
        <v>Mississippi</v>
      </c>
      <c r="AY107" t="str">
        <f t="shared" si="40"/>
        <v/>
      </c>
      <c r="AZ107">
        <v>106</v>
      </c>
      <c r="BA107">
        <f t="shared" si="41"/>
        <v>27</v>
      </c>
      <c r="BB107">
        <f t="shared" si="42"/>
        <v>27</v>
      </c>
    </row>
    <row r="108" spans="2:55">
      <c r="B108">
        <v>1</v>
      </c>
      <c r="C108">
        <v>1</v>
      </c>
      <c r="D108" t="s">
        <v>233</v>
      </c>
      <c r="E108">
        <v>67.313900000000004</v>
      </c>
      <c r="F108">
        <v>214</v>
      </c>
      <c r="G108">
        <v>67.123599999999996</v>
      </c>
      <c r="H108">
        <v>185</v>
      </c>
      <c r="I108">
        <v>99.764399999999995</v>
      </c>
      <c r="J108">
        <v>262</v>
      </c>
      <c r="K108">
        <v>106.67700000000001</v>
      </c>
      <c r="L108">
        <v>147</v>
      </c>
      <c r="M108">
        <v>102.678</v>
      </c>
      <c r="N108">
        <v>163</v>
      </c>
      <c r="O108">
        <v>99.208500000000001</v>
      </c>
      <c r="P108">
        <v>68</v>
      </c>
      <c r="Q108">
        <v>7.4685199999999998</v>
      </c>
      <c r="R108">
        <v>95</v>
      </c>
      <c r="S108">
        <f t="shared" si="22"/>
        <v>0.11095033863733947</v>
      </c>
      <c r="T108">
        <v>95</v>
      </c>
      <c r="U108">
        <f t="shared" si="23"/>
        <v>766030.99249607325</v>
      </c>
      <c r="V108">
        <v>157</v>
      </c>
      <c r="W108">
        <f t="shared" si="43"/>
        <v>23.247350314044702</v>
      </c>
      <c r="X108">
        <f t="shared" si="24"/>
        <v>77</v>
      </c>
      <c r="Y108">
        <f t="shared" si="25"/>
        <v>86</v>
      </c>
      <c r="Z108">
        <v>0.58760000000000001</v>
      </c>
      <c r="AA108">
        <v>119</v>
      </c>
      <c r="AB108">
        <v>0.79390000000000005</v>
      </c>
      <c r="AC108">
        <f t="shared" si="26"/>
        <v>0.69074999999999998</v>
      </c>
      <c r="AD108">
        <v>99</v>
      </c>
      <c r="AE108">
        <v>0.67959999999999998</v>
      </c>
      <c r="AF108">
        <v>100</v>
      </c>
      <c r="AG108">
        <v>0.72550000000000003</v>
      </c>
      <c r="AH108">
        <v>77</v>
      </c>
      <c r="AI108">
        <f t="shared" si="27"/>
        <v>102.33333333333333</v>
      </c>
      <c r="AJ108">
        <f>IF(C108=1,(AI108/Z108),REF)</f>
        <v>174.15475380077149</v>
      </c>
      <c r="AK108">
        <f t="shared" si="28"/>
        <v>107</v>
      </c>
      <c r="AL108">
        <f>IF(B108=1,(AI108/AC108),REF)</f>
        <v>148.14814814814815</v>
      </c>
      <c r="AM108">
        <f t="shared" si="29"/>
        <v>102</v>
      </c>
      <c r="AN108">
        <f t="shared" si="30"/>
        <v>99</v>
      </c>
      <c r="AO108" t="str">
        <f t="shared" si="31"/>
        <v>Nebraska</v>
      </c>
      <c r="AP108">
        <f t="shared" si="32"/>
        <v>0.4162224467106253</v>
      </c>
      <c r="AQ108">
        <f t="shared" si="33"/>
        <v>0.45799161267283356</v>
      </c>
      <c r="AR108">
        <f t="shared" si="34"/>
        <v>0.71818299273816577</v>
      </c>
      <c r="AS108" t="str">
        <f t="shared" si="35"/>
        <v>Nebraska</v>
      </c>
      <c r="AT108">
        <f t="shared" si="36"/>
        <v>0.71818299273816577</v>
      </c>
      <c r="AU108">
        <f t="shared" si="37"/>
        <v>107</v>
      </c>
      <c r="AV108">
        <f t="shared" si="38"/>
        <v>101.66666666666667</v>
      </c>
      <c r="AW108">
        <v>104</v>
      </c>
      <c r="AX108" t="str">
        <f t="shared" si="39"/>
        <v>Nebraska</v>
      </c>
      <c r="AY108" t="str">
        <f t="shared" si="40"/>
        <v/>
      </c>
      <c r="AZ108">
        <v>107</v>
      </c>
      <c r="BA108">
        <f t="shared" si="41"/>
        <v>27</v>
      </c>
      <c r="BB108">
        <f t="shared" si="42"/>
        <v>27</v>
      </c>
    </row>
    <row r="109" spans="2:55">
      <c r="B109">
        <v>1</v>
      </c>
      <c r="C109">
        <v>1</v>
      </c>
      <c r="D109" t="s">
        <v>303</v>
      </c>
      <c r="E109">
        <v>62.865499999999997</v>
      </c>
      <c r="F109">
        <v>356</v>
      </c>
      <c r="G109">
        <v>62.728099999999998</v>
      </c>
      <c r="H109">
        <v>351</v>
      </c>
      <c r="I109">
        <v>105.06699999999999</v>
      </c>
      <c r="J109">
        <v>138</v>
      </c>
      <c r="K109">
        <v>110.68899999999999</v>
      </c>
      <c r="L109">
        <v>82</v>
      </c>
      <c r="M109">
        <v>104.542</v>
      </c>
      <c r="N109">
        <v>218</v>
      </c>
      <c r="O109">
        <v>102.776</v>
      </c>
      <c r="P109">
        <v>120</v>
      </c>
      <c r="Q109">
        <v>7.9129500000000004</v>
      </c>
      <c r="R109">
        <v>93</v>
      </c>
      <c r="S109">
        <f t="shared" si="22"/>
        <v>0.12587190112223712</v>
      </c>
      <c r="T109">
        <v>88</v>
      </c>
      <c r="U109">
        <f t="shared" si="23"/>
        <v>770231.54606302537</v>
      </c>
      <c r="V109">
        <v>150</v>
      </c>
      <c r="W109">
        <f t="shared" si="43"/>
        <v>26.339914671365353</v>
      </c>
      <c r="X109">
        <f t="shared" si="24"/>
        <v>231</v>
      </c>
      <c r="Y109">
        <f t="shared" si="25"/>
        <v>159.5</v>
      </c>
      <c r="Z109">
        <v>0.61580000000000001</v>
      </c>
      <c r="AA109">
        <v>111</v>
      </c>
      <c r="AB109">
        <v>0.73440000000000005</v>
      </c>
      <c r="AC109">
        <f t="shared" si="26"/>
        <v>0.67510000000000003</v>
      </c>
      <c r="AD109">
        <v>104</v>
      </c>
      <c r="AE109">
        <v>0.63</v>
      </c>
      <c r="AF109">
        <v>117</v>
      </c>
      <c r="AG109">
        <v>0.62480000000000002</v>
      </c>
      <c r="AH109">
        <v>124</v>
      </c>
      <c r="AI109">
        <f t="shared" si="27"/>
        <v>123.75</v>
      </c>
      <c r="AJ109">
        <f>IF(C109=1,(AI109/Z109),REF)</f>
        <v>200.9581032802858</v>
      </c>
      <c r="AK109">
        <f t="shared" si="28"/>
        <v>113</v>
      </c>
      <c r="AL109">
        <f>IF(B109=1,(AI109/AC109),REF)</f>
        <v>183.30617686268701</v>
      </c>
      <c r="AM109">
        <f t="shared" si="29"/>
        <v>112</v>
      </c>
      <c r="AN109">
        <f t="shared" si="30"/>
        <v>104</v>
      </c>
      <c r="AO109" t="str">
        <f t="shared" si="31"/>
        <v>San Jose St.</v>
      </c>
      <c r="AP109">
        <f t="shared" si="32"/>
        <v>0.42999794133017988</v>
      </c>
      <c r="AQ109">
        <f t="shared" si="33"/>
        <v>0.43585760695910236</v>
      </c>
      <c r="AR109">
        <f t="shared" si="34"/>
        <v>0.71542840541762853</v>
      </c>
      <c r="AS109" t="str">
        <f t="shared" si="35"/>
        <v>San Jose St.</v>
      </c>
      <c r="AT109">
        <f t="shared" si="36"/>
        <v>0.71542840541762853</v>
      </c>
      <c r="AU109">
        <f t="shared" si="37"/>
        <v>108</v>
      </c>
      <c r="AV109">
        <f t="shared" si="38"/>
        <v>105.33333333333333</v>
      </c>
      <c r="AW109">
        <v>109</v>
      </c>
      <c r="AX109" t="str">
        <f t="shared" si="39"/>
        <v>San Jose St.</v>
      </c>
      <c r="AY109" t="str">
        <f t="shared" si="40"/>
        <v/>
      </c>
      <c r="AZ109">
        <v>108</v>
      </c>
      <c r="BA109">
        <f t="shared" si="41"/>
        <v>27</v>
      </c>
      <c r="BB109">
        <f t="shared" si="42"/>
        <v>27</v>
      </c>
    </row>
    <row r="110" spans="2:55">
      <c r="B110">
        <v>1</v>
      </c>
      <c r="C110">
        <v>1</v>
      </c>
      <c r="D110" t="s">
        <v>366</v>
      </c>
      <c r="E110">
        <v>66.634600000000006</v>
      </c>
      <c r="F110">
        <v>248</v>
      </c>
      <c r="G110">
        <v>65.979200000000006</v>
      </c>
      <c r="H110">
        <v>257</v>
      </c>
      <c r="I110">
        <v>103.76900000000001</v>
      </c>
      <c r="J110">
        <v>162</v>
      </c>
      <c r="K110">
        <v>103.504</v>
      </c>
      <c r="L110">
        <v>209</v>
      </c>
      <c r="M110">
        <v>96.866200000000006</v>
      </c>
      <c r="N110">
        <v>46</v>
      </c>
      <c r="O110">
        <v>98.572500000000005</v>
      </c>
      <c r="P110">
        <v>61</v>
      </c>
      <c r="Q110">
        <v>4.9313200000000004</v>
      </c>
      <c r="R110">
        <v>116</v>
      </c>
      <c r="S110">
        <f t="shared" si="22"/>
        <v>7.4008097895087527E-2</v>
      </c>
      <c r="T110">
        <v>117</v>
      </c>
      <c r="U110">
        <f t="shared" si="23"/>
        <v>713861.66836495372</v>
      </c>
      <c r="V110">
        <v>228</v>
      </c>
      <c r="W110">
        <f t="shared" si="43"/>
        <v>23.243923585295232</v>
      </c>
      <c r="X110">
        <f t="shared" si="24"/>
        <v>76</v>
      </c>
      <c r="Y110">
        <f t="shared" si="25"/>
        <v>96.5</v>
      </c>
      <c r="Z110">
        <v>0.64970000000000006</v>
      </c>
      <c r="AA110">
        <v>103</v>
      </c>
      <c r="AB110">
        <v>0.64729999999999999</v>
      </c>
      <c r="AC110">
        <f t="shared" si="26"/>
        <v>0.64850000000000008</v>
      </c>
      <c r="AD110">
        <v>112</v>
      </c>
      <c r="AE110">
        <v>0.73599999999999999</v>
      </c>
      <c r="AF110">
        <v>80</v>
      </c>
      <c r="AG110">
        <v>0.51029999999999998</v>
      </c>
      <c r="AH110">
        <v>170</v>
      </c>
      <c r="AI110">
        <f t="shared" si="27"/>
        <v>133.91666666666666</v>
      </c>
      <c r="AJ110">
        <f>IF(C110=1,(AI110/Z110),REF)</f>
        <v>206.12077369042117</v>
      </c>
      <c r="AK110">
        <f t="shared" si="28"/>
        <v>116</v>
      </c>
      <c r="AL110">
        <f>IF(B110=1,(AI110/AC110),REF)</f>
        <v>206.50218452839883</v>
      </c>
      <c r="AM110">
        <f t="shared" si="29"/>
        <v>121</v>
      </c>
      <c r="AN110">
        <f t="shared" si="30"/>
        <v>112</v>
      </c>
      <c r="AO110" t="str">
        <f t="shared" si="31"/>
        <v>UNC Greensboro</v>
      </c>
      <c r="AP110">
        <f t="shared" si="32"/>
        <v>0.45252016254488336</v>
      </c>
      <c r="AQ110">
        <f t="shared" si="33"/>
        <v>0.41249440160805684</v>
      </c>
      <c r="AR110">
        <f t="shared" si="34"/>
        <v>0.71515037320031027</v>
      </c>
      <c r="AS110" t="str">
        <f t="shared" si="35"/>
        <v>UNC Greensboro</v>
      </c>
      <c r="AT110">
        <f t="shared" si="36"/>
        <v>0.71515037320031027</v>
      </c>
      <c r="AU110">
        <f t="shared" si="37"/>
        <v>109</v>
      </c>
      <c r="AV110">
        <f t="shared" si="38"/>
        <v>111</v>
      </c>
      <c r="AW110">
        <v>113</v>
      </c>
      <c r="AX110" t="str">
        <f t="shared" si="39"/>
        <v>UNC Greensboro</v>
      </c>
      <c r="AY110" t="str">
        <f t="shared" si="40"/>
        <v/>
      </c>
      <c r="AZ110">
        <v>109</v>
      </c>
      <c r="BA110">
        <f t="shared" si="41"/>
        <v>28</v>
      </c>
      <c r="BB110">
        <f t="shared" si="42"/>
        <v>28</v>
      </c>
    </row>
    <row r="111" spans="2:55">
      <c r="B111">
        <v>1</v>
      </c>
      <c r="C111">
        <v>1</v>
      </c>
      <c r="D111" t="s">
        <v>148</v>
      </c>
      <c r="E111">
        <v>65.932500000000005</v>
      </c>
      <c r="F111">
        <v>281</v>
      </c>
      <c r="G111">
        <v>65.1541</v>
      </c>
      <c r="H111">
        <v>293</v>
      </c>
      <c r="I111">
        <v>108.542</v>
      </c>
      <c r="J111">
        <v>67</v>
      </c>
      <c r="K111">
        <v>112.31699999999999</v>
      </c>
      <c r="L111">
        <v>54</v>
      </c>
      <c r="M111">
        <v>103.639</v>
      </c>
      <c r="N111">
        <v>188</v>
      </c>
      <c r="O111">
        <v>106.325</v>
      </c>
      <c r="P111">
        <v>198</v>
      </c>
      <c r="Q111">
        <v>5.9914100000000001</v>
      </c>
      <c r="R111">
        <v>109</v>
      </c>
      <c r="S111">
        <f t="shared" si="22"/>
        <v>9.0880825086262315E-2</v>
      </c>
      <c r="T111">
        <v>108</v>
      </c>
      <c r="U111">
        <f t="shared" si="23"/>
        <v>831745.64045099251</v>
      </c>
      <c r="V111">
        <v>81</v>
      </c>
      <c r="W111">
        <f t="shared" si="43"/>
        <v>26.516553925902489</v>
      </c>
      <c r="X111">
        <f t="shared" si="24"/>
        <v>237</v>
      </c>
      <c r="Y111">
        <f t="shared" si="25"/>
        <v>172.5</v>
      </c>
      <c r="Z111">
        <v>0.629</v>
      </c>
      <c r="AA111">
        <v>107</v>
      </c>
      <c r="AB111">
        <v>0.64759999999999995</v>
      </c>
      <c r="AC111">
        <f t="shared" si="26"/>
        <v>0.63829999999999998</v>
      </c>
      <c r="AD111">
        <v>117</v>
      </c>
      <c r="AE111">
        <v>0.78010000000000002</v>
      </c>
      <c r="AF111">
        <v>65</v>
      </c>
      <c r="AG111">
        <v>0.67310000000000003</v>
      </c>
      <c r="AH111">
        <v>100</v>
      </c>
      <c r="AI111">
        <f t="shared" si="27"/>
        <v>107.25</v>
      </c>
      <c r="AJ111">
        <f>IF(C111=1,(AI111/Z111),REF)</f>
        <v>170.50874403815581</v>
      </c>
      <c r="AK111">
        <f t="shared" si="28"/>
        <v>105</v>
      </c>
      <c r="AL111">
        <f>IF(B111=1,(AI111/AC111),REF)</f>
        <v>168.0244399185336</v>
      </c>
      <c r="AM111">
        <f t="shared" si="29"/>
        <v>107</v>
      </c>
      <c r="AN111">
        <f t="shared" si="30"/>
        <v>105</v>
      </c>
      <c r="AO111" t="str">
        <f t="shared" si="31"/>
        <v>Grand Canyon</v>
      </c>
      <c r="AP111">
        <f t="shared" si="32"/>
        <v>0.44649152928348762</v>
      </c>
      <c r="AQ111">
        <f t="shared" si="33"/>
        <v>0.41660736839974133</v>
      </c>
      <c r="AR111">
        <f t="shared" si="34"/>
        <v>0.71451644127808878</v>
      </c>
      <c r="AS111" t="str">
        <f t="shared" si="35"/>
        <v>Grand Canyon</v>
      </c>
      <c r="AT111">
        <f t="shared" si="36"/>
        <v>0.71451644127808878</v>
      </c>
      <c r="AU111">
        <f t="shared" si="37"/>
        <v>110</v>
      </c>
      <c r="AV111">
        <f t="shared" si="38"/>
        <v>110.66666666666667</v>
      </c>
      <c r="AW111">
        <v>110</v>
      </c>
      <c r="AX111" t="str">
        <f t="shared" si="39"/>
        <v>Grand Canyon</v>
      </c>
      <c r="AY111" t="str">
        <f t="shared" si="40"/>
        <v/>
      </c>
      <c r="AZ111">
        <v>110</v>
      </c>
      <c r="BA111">
        <f t="shared" si="41"/>
        <v>28</v>
      </c>
      <c r="BB111">
        <f t="shared" si="42"/>
        <v>28</v>
      </c>
    </row>
    <row r="112" spans="2:55">
      <c r="B112">
        <v>1</v>
      </c>
      <c r="C112">
        <v>1</v>
      </c>
      <c r="D112" t="s">
        <v>72</v>
      </c>
      <c r="E112">
        <v>65.8489</v>
      </c>
      <c r="F112">
        <v>287</v>
      </c>
      <c r="G112">
        <v>65.219700000000003</v>
      </c>
      <c r="H112">
        <v>289</v>
      </c>
      <c r="I112">
        <v>106.059</v>
      </c>
      <c r="J112">
        <v>110</v>
      </c>
      <c r="K112">
        <v>107.133</v>
      </c>
      <c r="L112">
        <v>142</v>
      </c>
      <c r="M112">
        <v>94.195899999999995</v>
      </c>
      <c r="N112">
        <v>13</v>
      </c>
      <c r="O112">
        <v>97.888300000000001</v>
      </c>
      <c r="P112">
        <v>51</v>
      </c>
      <c r="Q112">
        <v>9.2448999999999995</v>
      </c>
      <c r="R112">
        <v>86</v>
      </c>
      <c r="S112">
        <f t="shared" si="22"/>
        <v>0.14039262614865236</v>
      </c>
      <c r="T112">
        <v>84</v>
      </c>
      <c r="U112">
        <f t="shared" si="23"/>
        <v>755779.41229299211</v>
      </c>
      <c r="V112">
        <v>175</v>
      </c>
      <c r="W112">
        <f t="shared" si="43"/>
        <v>23.260590388085756</v>
      </c>
      <c r="X112">
        <f t="shared" si="24"/>
        <v>78</v>
      </c>
      <c r="Y112">
        <f t="shared" si="25"/>
        <v>81</v>
      </c>
      <c r="Z112">
        <v>0.54590000000000005</v>
      </c>
      <c r="AA112">
        <v>137</v>
      </c>
      <c r="AB112">
        <v>0.89100000000000001</v>
      </c>
      <c r="AC112">
        <f t="shared" si="26"/>
        <v>0.71845000000000003</v>
      </c>
      <c r="AD112">
        <v>90</v>
      </c>
      <c r="AE112">
        <v>0.65620000000000001</v>
      </c>
      <c r="AF112">
        <v>110</v>
      </c>
      <c r="AG112">
        <v>0.69389999999999996</v>
      </c>
      <c r="AH112">
        <v>86</v>
      </c>
      <c r="AI112">
        <f t="shared" si="27"/>
        <v>104.33333333333333</v>
      </c>
      <c r="AJ112">
        <f>IF(C112=1,(AI112/Z112),REF)</f>
        <v>191.1216950601453</v>
      </c>
      <c r="AK112">
        <f t="shared" si="28"/>
        <v>110</v>
      </c>
      <c r="AL112">
        <f>IF(B112=1,(AI112/AC112),REF)</f>
        <v>145.22003386920917</v>
      </c>
      <c r="AM112">
        <f t="shared" si="29"/>
        <v>98</v>
      </c>
      <c r="AN112">
        <f t="shared" si="30"/>
        <v>90</v>
      </c>
      <c r="AO112" t="str">
        <f t="shared" si="31"/>
        <v>Bradley</v>
      </c>
      <c r="AP112">
        <f t="shared" si="32"/>
        <v>0.38310634033832253</v>
      </c>
      <c r="AQ112">
        <f t="shared" si="33"/>
        <v>0.47754784757280638</v>
      </c>
      <c r="AR112">
        <f t="shared" si="34"/>
        <v>0.7137062111190956</v>
      </c>
      <c r="AS112" t="str">
        <f t="shared" si="35"/>
        <v>Bradley</v>
      </c>
      <c r="AT112">
        <f t="shared" si="36"/>
        <v>0.7137062111190956</v>
      </c>
      <c r="AU112">
        <f t="shared" si="37"/>
        <v>111</v>
      </c>
      <c r="AV112">
        <f t="shared" si="38"/>
        <v>97</v>
      </c>
      <c r="AW112">
        <v>97</v>
      </c>
      <c r="AX112" t="str">
        <f t="shared" si="39"/>
        <v>Bradley</v>
      </c>
      <c r="AY112" t="str">
        <f t="shared" si="40"/>
        <v/>
      </c>
      <c r="AZ112">
        <v>111</v>
      </c>
      <c r="BA112">
        <f t="shared" si="41"/>
        <v>28</v>
      </c>
      <c r="BB112">
        <f t="shared" si="42"/>
        <v>28</v>
      </c>
    </row>
    <row r="113" spans="2:54">
      <c r="B113">
        <v>1</v>
      </c>
      <c r="C113">
        <v>1</v>
      </c>
      <c r="D113" t="s">
        <v>101</v>
      </c>
      <c r="E113">
        <v>66.222800000000007</v>
      </c>
      <c r="F113">
        <v>273</v>
      </c>
      <c r="G113">
        <v>66.148600000000002</v>
      </c>
      <c r="H113">
        <v>238</v>
      </c>
      <c r="I113">
        <v>106.163</v>
      </c>
      <c r="J113">
        <v>108</v>
      </c>
      <c r="K113">
        <v>112.27500000000001</v>
      </c>
      <c r="L113">
        <v>56</v>
      </c>
      <c r="M113">
        <v>106.624</v>
      </c>
      <c r="N113">
        <v>265</v>
      </c>
      <c r="O113">
        <v>105.87</v>
      </c>
      <c r="P113">
        <v>187</v>
      </c>
      <c r="Q113">
        <v>6.40503</v>
      </c>
      <c r="R113">
        <v>105</v>
      </c>
      <c r="S113">
        <f t="shared" si="22"/>
        <v>9.6718954801065501E-2</v>
      </c>
      <c r="T113">
        <v>102</v>
      </c>
      <c r="U113">
        <f t="shared" si="23"/>
        <v>834783.13577925018</v>
      </c>
      <c r="V113">
        <v>78</v>
      </c>
      <c r="W113">
        <f t="shared" si="43"/>
        <v>26.219784716582151</v>
      </c>
      <c r="X113">
        <f t="shared" si="24"/>
        <v>217</v>
      </c>
      <c r="Y113">
        <f t="shared" si="25"/>
        <v>159.5</v>
      </c>
      <c r="Z113">
        <v>0.60360000000000003</v>
      </c>
      <c r="AA113">
        <v>116</v>
      </c>
      <c r="AB113">
        <v>0.71009999999999995</v>
      </c>
      <c r="AC113">
        <f t="shared" si="26"/>
        <v>0.65684999999999993</v>
      </c>
      <c r="AD113">
        <v>109</v>
      </c>
      <c r="AE113">
        <v>0.70569999999999999</v>
      </c>
      <c r="AF113">
        <v>91</v>
      </c>
      <c r="AG113">
        <v>0.69259999999999999</v>
      </c>
      <c r="AH113">
        <v>88</v>
      </c>
      <c r="AI113">
        <f t="shared" si="27"/>
        <v>104.58333333333333</v>
      </c>
      <c r="AJ113">
        <f>IF(C113=1,(AI113/Z113),REF)</f>
        <v>173.26595979677489</v>
      </c>
      <c r="AK113">
        <f t="shared" si="28"/>
        <v>106</v>
      </c>
      <c r="AL113">
        <f>IF(B113=1,(AI113/AC113),REF)</f>
        <v>159.21950724417042</v>
      </c>
      <c r="AM113">
        <f t="shared" si="29"/>
        <v>103</v>
      </c>
      <c r="AN113">
        <f t="shared" si="30"/>
        <v>103</v>
      </c>
      <c r="AO113" t="str">
        <f t="shared" si="31"/>
        <v>Colorado St.</v>
      </c>
      <c r="AP113">
        <f t="shared" si="32"/>
        <v>0.42777475409985544</v>
      </c>
      <c r="AQ113">
        <f t="shared" si="33"/>
        <v>0.43160883823980911</v>
      </c>
      <c r="AR113">
        <f t="shared" si="34"/>
        <v>0.71328456260521722</v>
      </c>
      <c r="AS113" t="str">
        <f t="shared" si="35"/>
        <v>Colorado St.</v>
      </c>
      <c r="AT113">
        <f t="shared" si="36"/>
        <v>0.71328456260521722</v>
      </c>
      <c r="AU113">
        <f t="shared" si="37"/>
        <v>112</v>
      </c>
      <c r="AV113">
        <f t="shared" si="38"/>
        <v>108</v>
      </c>
      <c r="AW113">
        <v>112</v>
      </c>
      <c r="AX113" t="str">
        <f t="shared" si="39"/>
        <v>Colorado St.</v>
      </c>
      <c r="AY113" t="str">
        <f t="shared" si="40"/>
        <v/>
      </c>
      <c r="AZ113">
        <v>112</v>
      </c>
      <c r="BA113">
        <f t="shared" si="41"/>
        <v>28</v>
      </c>
      <c r="BB113">
        <f t="shared" si="42"/>
        <v>28</v>
      </c>
    </row>
    <row r="114" spans="2:54">
      <c r="B114">
        <v>1</v>
      </c>
      <c r="C114">
        <v>1</v>
      </c>
      <c r="D114" t="s">
        <v>382</v>
      </c>
      <c r="E114">
        <v>65.460099999999997</v>
      </c>
      <c r="F114">
        <v>306</v>
      </c>
      <c r="G114">
        <v>64.604799999999997</v>
      </c>
      <c r="H114">
        <v>314</v>
      </c>
      <c r="I114">
        <v>109.14400000000001</v>
      </c>
      <c r="J114">
        <v>55</v>
      </c>
      <c r="K114">
        <v>109.77800000000001</v>
      </c>
      <c r="L114">
        <v>99</v>
      </c>
      <c r="M114">
        <v>100.59399999999999</v>
      </c>
      <c r="N114">
        <v>109</v>
      </c>
      <c r="O114">
        <v>104.357</v>
      </c>
      <c r="P114">
        <v>153</v>
      </c>
      <c r="Q114">
        <v>5.4212400000000001</v>
      </c>
      <c r="R114">
        <v>113</v>
      </c>
      <c r="S114">
        <f t="shared" si="22"/>
        <v>8.2813805661769643E-2</v>
      </c>
      <c r="T114">
        <v>111</v>
      </c>
      <c r="U114">
        <f t="shared" si="23"/>
        <v>788873.36485156836</v>
      </c>
      <c r="V114">
        <v>127</v>
      </c>
      <c r="W114">
        <f t="shared" si="43"/>
        <v>25.921365318255283</v>
      </c>
      <c r="X114">
        <f t="shared" si="24"/>
        <v>205</v>
      </c>
      <c r="Y114">
        <f t="shared" si="25"/>
        <v>158</v>
      </c>
      <c r="Z114">
        <v>0.58579999999999999</v>
      </c>
      <c r="AA114">
        <v>121</v>
      </c>
      <c r="AB114">
        <v>0.79410000000000003</v>
      </c>
      <c r="AC114">
        <f t="shared" si="26"/>
        <v>0.68995000000000006</v>
      </c>
      <c r="AD114">
        <v>100</v>
      </c>
      <c r="AE114">
        <v>0.62909999999999999</v>
      </c>
      <c r="AF114">
        <v>118</v>
      </c>
      <c r="AG114">
        <v>0.6028</v>
      </c>
      <c r="AH114">
        <v>131</v>
      </c>
      <c r="AI114">
        <f t="shared" si="27"/>
        <v>124.16666666666667</v>
      </c>
      <c r="AJ114">
        <f>IF(C114=1,(AI114/Z114),REF)</f>
        <v>211.96085125753956</v>
      </c>
      <c r="AK114">
        <f t="shared" si="28"/>
        <v>118</v>
      </c>
      <c r="AL114">
        <f>IF(B114=1,(AI114/AC114),REF)</f>
        <v>179.96473174384616</v>
      </c>
      <c r="AM114">
        <f t="shared" si="29"/>
        <v>110</v>
      </c>
      <c r="AN114">
        <f t="shared" si="30"/>
        <v>100</v>
      </c>
      <c r="AO114" t="str">
        <f t="shared" si="31"/>
        <v>Vermont</v>
      </c>
      <c r="AP114">
        <f t="shared" si="32"/>
        <v>0.4068750374863585</v>
      </c>
      <c r="AQ114">
        <f t="shared" si="33"/>
        <v>0.44647058676679441</v>
      </c>
      <c r="AR114">
        <f t="shared" si="34"/>
        <v>0.71127572678612838</v>
      </c>
      <c r="AS114" t="str">
        <f t="shared" si="35"/>
        <v>Vermont</v>
      </c>
      <c r="AT114">
        <f t="shared" si="36"/>
        <v>0.71127572678612838</v>
      </c>
      <c r="AU114">
        <f t="shared" si="37"/>
        <v>113</v>
      </c>
      <c r="AV114">
        <f t="shared" si="38"/>
        <v>104.33333333333333</v>
      </c>
      <c r="AW114">
        <v>106</v>
      </c>
      <c r="AX114" t="str">
        <f t="shared" si="39"/>
        <v>Vermont</v>
      </c>
      <c r="AY114" t="str">
        <f t="shared" si="40"/>
        <v/>
      </c>
      <c r="AZ114">
        <v>113</v>
      </c>
      <c r="BA114">
        <f t="shared" si="41"/>
        <v>29</v>
      </c>
      <c r="BB114">
        <f t="shared" si="42"/>
        <v>29</v>
      </c>
    </row>
    <row r="115" spans="2:54">
      <c r="B115">
        <v>1</v>
      </c>
      <c r="C115">
        <v>1</v>
      </c>
      <c r="D115" t="s">
        <v>315</v>
      </c>
      <c r="E115">
        <v>69.557699999999997</v>
      </c>
      <c r="F115">
        <v>101</v>
      </c>
      <c r="G115">
        <v>68.355500000000006</v>
      </c>
      <c r="H115">
        <v>136</v>
      </c>
      <c r="I115">
        <v>103.229</v>
      </c>
      <c r="J115">
        <v>171</v>
      </c>
      <c r="K115">
        <v>105.93600000000001</v>
      </c>
      <c r="L115">
        <v>157</v>
      </c>
      <c r="M115">
        <v>103.02800000000001</v>
      </c>
      <c r="N115">
        <v>174</v>
      </c>
      <c r="O115">
        <v>104.613</v>
      </c>
      <c r="P115">
        <v>159</v>
      </c>
      <c r="Q115">
        <v>1.32324</v>
      </c>
      <c r="R115">
        <v>150</v>
      </c>
      <c r="S115">
        <f t="shared" si="22"/>
        <v>1.902018036824115E-2</v>
      </c>
      <c r="T115">
        <v>151</v>
      </c>
      <c r="U115">
        <f t="shared" si="23"/>
        <v>780606.84323473927</v>
      </c>
      <c r="V115">
        <v>137</v>
      </c>
      <c r="W115">
        <f t="shared" si="43"/>
        <v>24.490172118827022</v>
      </c>
      <c r="X115">
        <f t="shared" si="24"/>
        <v>130</v>
      </c>
      <c r="Y115">
        <f t="shared" si="25"/>
        <v>140.5</v>
      </c>
      <c r="Z115">
        <v>0.69330000000000003</v>
      </c>
      <c r="AA115">
        <v>90</v>
      </c>
      <c r="AB115">
        <v>0.45540000000000003</v>
      </c>
      <c r="AC115">
        <f t="shared" si="26"/>
        <v>0.57435000000000003</v>
      </c>
      <c r="AD115">
        <v>135</v>
      </c>
      <c r="AE115">
        <v>0.58130000000000004</v>
      </c>
      <c r="AF115">
        <v>133</v>
      </c>
      <c r="AG115">
        <v>0.47449999999999998</v>
      </c>
      <c r="AH115">
        <v>183</v>
      </c>
      <c r="AI115">
        <f t="shared" si="27"/>
        <v>146.58333333333334</v>
      </c>
      <c r="AJ115">
        <f>IF(C115=1,(AI115/Z115),REF)</f>
        <v>211.42843405932979</v>
      </c>
      <c r="AK115">
        <f t="shared" si="28"/>
        <v>117</v>
      </c>
      <c r="AL115">
        <f>IF(B115=1,(AI115/AC115),REF)</f>
        <v>255.21604132207423</v>
      </c>
      <c r="AM115">
        <f t="shared" si="29"/>
        <v>137</v>
      </c>
      <c r="AN115">
        <f t="shared" si="30"/>
        <v>117</v>
      </c>
      <c r="AO115" t="str">
        <f t="shared" si="31"/>
        <v>South Florida</v>
      </c>
      <c r="AP115">
        <f t="shared" si="32"/>
        <v>0.48166168979797819</v>
      </c>
      <c r="AQ115">
        <f t="shared" si="33"/>
        <v>0.35578430757569052</v>
      </c>
      <c r="AR115">
        <f t="shared" si="34"/>
        <v>0.70594477179511772</v>
      </c>
      <c r="AS115" t="str">
        <f t="shared" si="35"/>
        <v>South Florida</v>
      </c>
      <c r="AT115">
        <f t="shared" si="36"/>
        <v>0.70594477179511772</v>
      </c>
      <c r="AU115">
        <f t="shared" si="37"/>
        <v>114</v>
      </c>
      <c r="AV115">
        <f t="shared" si="38"/>
        <v>122</v>
      </c>
      <c r="AW115">
        <v>122</v>
      </c>
      <c r="AX115" t="str">
        <f t="shared" si="39"/>
        <v>South Florida</v>
      </c>
      <c r="AY115" t="str">
        <f t="shared" si="40"/>
        <v/>
      </c>
      <c r="AZ115">
        <v>114</v>
      </c>
      <c r="BA115">
        <f t="shared" si="41"/>
        <v>29</v>
      </c>
      <c r="BB115">
        <f t="shared" si="42"/>
        <v>29</v>
      </c>
    </row>
    <row r="116" spans="2:54">
      <c r="B116">
        <v>1</v>
      </c>
      <c r="C116">
        <v>1</v>
      </c>
      <c r="D116" t="s">
        <v>359</v>
      </c>
      <c r="E116">
        <v>65.242199999999997</v>
      </c>
      <c r="F116">
        <v>313</v>
      </c>
      <c r="G116">
        <v>64.956699999999998</v>
      </c>
      <c r="H116">
        <v>302</v>
      </c>
      <c r="I116">
        <v>109.642</v>
      </c>
      <c r="J116">
        <v>46</v>
      </c>
      <c r="K116">
        <v>111.33499999999999</v>
      </c>
      <c r="L116">
        <v>71</v>
      </c>
      <c r="M116">
        <v>100.429</v>
      </c>
      <c r="N116">
        <v>106</v>
      </c>
      <c r="O116">
        <v>104.693</v>
      </c>
      <c r="P116">
        <v>163</v>
      </c>
      <c r="Q116">
        <v>6.6421999999999999</v>
      </c>
      <c r="R116">
        <v>102</v>
      </c>
      <c r="S116">
        <f t="shared" si="22"/>
        <v>0.1018052732740465</v>
      </c>
      <c r="T116">
        <v>100</v>
      </c>
      <c r="U116">
        <f t="shared" si="23"/>
        <v>808708.53041989484</v>
      </c>
      <c r="V116">
        <v>108</v>
      </c>
      <c r="W116">
        <f t="shared" si="43"/>
        <v>26.142049605372421</v>
      </c>
      <c r="X116">
        <f t="shared" si="24"/>
        <v>216</v>
      </c>
      <c r="Y116">
        <f t="shared" si="25"/>
        <v>158</v>
      </c>
      <c r="Z116">
        <v>0.62260000000000004</v>
      </c>
      <c r="AA116">
        <v>110</v>
      </c>
      <c r="AB116">
        <v>0.62260000000000004</v>
      </c>
      <c r="AC116">
        <f t="shared" si="26"/>
        <v>0.62260000000000004</v>
      </c>
      <c r="AD116">
        <v>122</v>
      </c>
      <c r="AE116">
        <v>0.55189999999999995</v>
      </c>
      <c r="AF116">
        <v>145</v>
      </c>
      <c r="AG116">
        <v>0.59460000000000002</v>
      </c>
      <c r="AH116">
        <v>133</v>
      </c>
      <c r="AI116">
        <f t="shared" si="27"/>
        <v>127.66666666666667</v>
      </c>
      <c r="AJ116">
        <f>IF(C116=1,(AI116/Z116),REF)</f>
        <v>205.05407431202482</v>
      </c>
      <c r="AK116">
        <f t="shared" si="28"/>
        <v>115</v>
      </c>
      <c r="AL116">
        <f>IF(B116=1,(AI116/AC116),REF)</f>
        <v>205.05407431202482</v>
      </c>
      <c r="AM116">
        <f t="shared" si="29"/>
        <v>119</v>
      </c>
      <c r="AN116">
        <f t="shared" si="30"/>
        <v>115</v>
      </c>
      <c r="AO116" t="str">
        <f t="shared" si="31"/>
        <v>UC Santa Barbara</v>
      </c>
      <c r="AP116">
        <f t="shared" si="32"/>
        <v>0.43386989842031942</v>
      </c>
      <c r="AQ116">
        <f t="shared" si="33"/>
        <v>0.39636858429718846</v>
      </c>
      <c r="AR116">
        <f t="shared" si="34"/>
        <v>0.70350817039011926</v>
      </c>
      <c r="AS116" t="str">
        <f t="shared" si="35"/>
        <v>UC Santa Barbara</v>
      </c>
      <c r="AT116">
        <f t="shared" si="36"/>
        <v>0.70350817039011926</v>
      </c>
      <c r="AU116">
        <f t="shared" si="37"/>
        <v>115</v>
      </c>
      <c r="AV116">
        <f t="shared" si="38"/>
        <v>117.33333333333333</v>
      </c>
      <c r="AW116">
        <v>116</v>
      </c>
      <c r="AX116" t="str">
        <f t="shared" si="39"/>
        <v>UC Santa Barbara</v>
      </c>
      <c r="AY116" t="str">
        <f t="shared" si="40"/>
        <v/>
      </c>
      <c r="AZ116">
        <v>115</v>
      </c>
      <c r="BA116">
        <f t="shared" si="41"/>
        <v>29</v>
      </c>
      <c r="BB116">
        <f t="shared" si="42"/>
        <v>29</v>
      </c>
    </row>
    <row r="117" spans="2:54">
      <c r="B117">
        <v>1</v>
      </c>
      <c r="C117">
        <v>1</v>
      </c>
      <c r="D117" t="s">
        <v>178</v>
      </c>
      <c r="E117">
        <v>69.191800000000001</v>
      </c>
      <c r="F117">
        <v>118</v>
      </c>
      <c r="G117">
        <v>68.542500000000004</v>
      </c>
      <c r="H117">
        <v>118</v>
      </c>
      <c r="I117">
        <v>105.334</v>
      </c>
      <c r="J117">
        <v>134</v>
      </c>
      <c r="K117">
        <v>106.304</v>
      </c>
      <c r="L117">
        <v>153</v>
      </c>
      <c r="M117">
        <v>101.312</v>
      </c>
      <c r="N117">
        <v>130</v>
      </c>
      <c r="O117">
        <v>102.661</v>
      </c>
      <c r="P117">
        <v>116</v>
      </c>
      <c r="Q117">
        <v>3.64263</v>
      </c>
      <c r="R117">
        <v>127</v>
      </c>
      <c r="S117">
        <f t="shared" si="22"/>
        <v>5.2650747631944834E-2</v>
      </c>
      <c r="T117">
        <v>128</v>
      </c>
      <c r="U117">
        <f t="shared" si="23"/>
        <v>781904.73235578882</v>
      </c>
      <c r="V117">
        <v>135</v>
      </c>
      <c r="W117">
        <f t="shared" si="43"/>
        <v>23.888790167764238</v>
      </c>
      <c r="X117">
        <f t="shared" si="24"/>
        <v>104</v>
      </c>
      <c r="Y117">
        <f t="shared" si="25"/>
        <v>116</v>
      </c>
      <c r="Z117">
        <v>0.60409999999999997</v>
      </c>
      <c r="AA117">
        <v>115</v>
      </c>
      <c r="AB117">
        <v>0.65159999999999996</v>
      </c>
      <c r="AC117">
        <f t="shared" si="26"/>
        <v>0.62785000000000002</v>
      </c>
      <c r="AD117">
        <v>121</v>
      </c>
      <c r="AE117">
        <v>0.65549999999999997</v>
      </c>
      <c r="AF117">
        <v>112</v>
      </c>
      <c r="AG117">
        <v>0.53900000000000003</v>
      </c>
      <c r="AH117">
        <v>159</v>
      </c>
      <c r="AI117">
        <f t="shared" si="27"/>
        <v>128.5</v>
      </c>
      <c r="AJ117">
        <f>IF(C117=1,(AI117/Z117),REF)</f>
        <v>212.71312696573415</v>
      </c>
      <c r="AK117">
        <f t="shared" si="28"/>
        <v>119</v>
      </c>
      <c r="AL117">
        <f>IF(B117=1,(AI117/AC117),REF)</f>
        <v>204.66671975790396</v>
      </c>
      <c r="AM117">
        <f t="shared" si="29"/>
        <v>118</v>
      </c>
      <c r="AN117">
        <f t="shared" si="30"/>
        <v>118</v>
      </c>
      <c r="AO117" t="str">
        <f t="shared" si="31"/>
        <v>Kennesaw St.</v>
      </c>
      <c r="AP117">
        <f t="shared" si="32"/>
        <v>0.41943691517221449</v>
      </c>
      <c r="AQ117">
        <f t="shared" si="33"/>
        <v>0.39980539892451666</v>
      </c>
      <c r="AR117">
        <f t="shared" si="34"/>
        <v>0.69976618479609398</v>
      </c>
      <c r="AS117" t="str">
        <f t="shared" si="35"/>
        <v>Kennesaw St.</v>
      </c>
      <c r="AT117">
        <f t="shared" si="36"/>
        <v>0.69976618479609398</v>
      </c>
      <c r="AU117">
        <f t="shared" si="37"/>
        <v>116</v>
      </c>
      <c r="AV117">
        <f t="shared" si="38"/>
        <v>118.33333333333333</v>
      </c>
      <c r="AW117">
        <v>119</v>
      </c>
      <c r="AX117" t="str">
        <f t="shared" si="39"/>
        <v>Kennesaw St.</v>
      </c>
      <c r="AY117" t="str">
        <f t="shared" si="40"/>
        <v/>
      </c>
      <c r="AZ117">
        <v>116</v>
      </c>
      <c r="BA117">
        <f t="shared" si="41"/>
        <v>29</v>
      </c>
      <c r="BB117">
        <f t="shared" si="42"/>
        <v>29</v>
      </c>
    </row>
    <row r="118" spans="2:54">
      <c r="B118">
        <v>1</v>
      </c>
      <c r="C118">
        <v>1</v>
      </c>
      <c r="D118" t="s">
        <v>322</v>
      </c>
      <c r="E118">
        <v>72.494699999999995</v>
      </c>
      <c r="F118">
        <v>19</v>
      </c>
      <c r="G118">
        <v>71.9191</v>
      </c>
      <c r="H118">
        <v>16</v>
      </c>
      <c r="I118">
        <v>106.268</v>
      </c>
      <c r="J118">
        <v>106</v>
      </c>
      <c r="K118">
        <v>110.151</v>
      </c>
      <c r="L118">
        <v>91</v>
      </c>
      <c r="M118">
        <v>104.21</v>
      </c>
      <c r="N118">
        <v>208</v>
      </c>
      <c r="O118">
        <v>104.515</v>
      </c>
      <c r="P118">
        <v>156</v>
      </c>
      <c r="Q118">
        <v>5.6358499999999996</v>
      </c>
      <c r="R118">
        <v>111</v>
      </c>
      <c r="S118">
        <f t="shared" si="22"/>
        <v>7.7743614360773899E-2</v>
      </c>
      <c r="T118">
        <v>114</v>
      </c>
      <c r="U118">
        <f t="shared" si="23"/>
        <v>879595.79688565456</v>
      </c>
      <c r="V118">
        <v>43</v>
      </c>
      <c r="W118">
        <f t="shared" si="43"/>
        <v>23.462784019626849</v>
      </c>
      <c r="X118">
        <f t="shared" si="24"/>
        <v>82</v>
      </c>
      <c r="Y118">
        <f t="shared" si="25"/>
        <v>98</v>
      </c>
      <c r="Z118">
        <v>0.56330000000000002</v>
      </c>
      <c r="AA118">
        <v>132</v>
      </c>
      <c r="AB118">
        <v>0.73360000000000003</v>
      </c>
      <c r="AC118">
        <f t="shared" si="26"/>
        <v>0.64844999999999997</v>
      </c>
      <c r="AD118">
        <v>113</v>
      </c>
      <c r="AE118">
        <v>0.56210000000000004</v>
      </c>
      <c r="AF118">
        <v>140</v>
      </c>
      <c r="AG118">
        <v>0.5827</v>
      </c>
      <c r="AH118">
        <v>142</v>
      </c>
      <c r="AI118">
        <f t="shared" si="27"/>
        <v>108.33333333333333</v>
      </c>
      <c r="AJ118">
        <f>IF(C118=1,(AI118/Z118),REF)</f>
        <v>192.3190721344458</v>
      </c>
      <c r="AK118">
        <f t="shared" si="28"/>
        <v>111</v>
      </c>
      <c r="AL118">
        <f>IF(B118=1,(AI118/AC118),REF)</f>
        <v>167.06505256123577</v>
      </c>
      <c r="AM118">
        <f t="shared" si="29"/>
        <v>105</v>
      </c>
      <c r="AN118">
        <f t="shared" si="30"/>
        <v>105</v>
      </c>
      <c r="AO118" t="str">
        <f t="shared" si="31"/>
        <v>Southern Utah</v>
      </c>
      <c r="AP118">
        <f t="shared" si="32"/>
        <v>0.39507064353466492</v>
      </c>
      <c r="AQ118">
        <f t="shared" si="33"/>
        <v>0.42353514371919165</v>
      </c>
      <c r="AR118">
        <f t="shared" si="34"/>
        <v>0.69954865510108477</v>
      </c>
      <c r="AS118" t="str">
        <f t="shared" si="35"/>
        <v>Southern Utah</v>
      </c>
      <c r="AT118">
        <f t="shared" si="36"/>
        <v>0.69954865510108477</v>
      </c>
      <c r="AU118">
        <f t="shared" si="37"/>
        <v>117</v>
      </c>
      <c r="AV118">
        <f t="shared" si="38"/>
        <v>111.66666666666667</v>
      </c>
      <c r="AW118">
        <v>117</v>
      </c>
      <c r="AX118" t="str">
        <f t="shared" si="39"/>
        <v>Southern Utah</v>
      </c>
      <c r="AY118" t="str">
        <f t="shared" si="40"/>
        <v/>
      </c>
      <c r="AZ118">
        <v>117</v>
      </c>
      <c r="BA118">
        <f t="shared" si="41"/>
        <v>30</v>
      </c>
      <c r="BB118">
        <f t="shared" si="42"/>
        <v>30</v>
      </c>
    </row>
    <row r="119" spans="2:54">
      <c r="B119">
        <v>1</v>
      </c>
      <c r="C119">
        <v>1</v>
      </c>
      <c r="D119" t="s">
        <v>118</v>
      </c>
      <c r="E119">
        <v>69.348799999999997</v>
      </c>
      <c r="F119">
        <v>110</v>
      </c>
      <c r="G119">
        <v>68.236900000000006</v>
      </c>
      <c r="H119">
        <v>138</v>
      </c>
      <c r="I119">
        <v>107.92400000000001</v>
      </c>
      <c r="J119">
        <v>76</v>
      </c>
      <c r="K119">
        <v>108.59699999999999</v>
      </c>
      <c r="L119">
        <v>107</v>
      </c>
      <c r="M119">
        <v>102.09699999999999</v>
      </c>
      <c r="N119">
        <v>145</v>
      </c>
      <c r="O119">
        <v>104.616</v>
      </c>
      <c r="P119">
        <v>160</v>
      </c>
      <c r="Q119">
        <v>3.9808400000000002</v>
      </c>
      <c r="R119">
        <v>125</v>
      </c>
      <c r="S119">
        <f t="shared" si="22"/>
        <v>5.7405463396626832E-2</v>
      </c>
      <c r="T119">
        <v>126</v>
      </c>
      <c r="U119">
        <f t="shared" si="23"/>
        <v>817851.78619405907</v>
      </c>
      <c r="V119">
        <v>97</v>
      </c>
      <c r="W119">
        <f t="shared" si="43"/>
        <v>24.565071166573151</v>
      </c>
      <c r="X119">
        <f t="shared" si="24"/>
        <v>133</v>
      </c>
      <c r="Y119">
        <f t="shared" si="25"/>
        <v>129.5</v>
      </c>
      <c r="Z119">
        <v>0.57310000000000005</v>
      </c>
      <c r="AA119">
        <v>129</v>
      </c>
      <c r="AB119">
        <v>0.70109999999999995</v>
      </c>
      <c r="AC119">
        <f t="shared" si="26"/>
        <v>0.6371</v>
      </c>
      <c r="AD119">
        <v>118</v>
      </c>
      <c r="AE119">
        <v>0.67410000000000003</v>
      </c>
      <c r="AF119">
        <v>103</v>
      </c>
      <c r="AG119">
        <v>0.68140000000000001</v>
      </c>
      <c r="AH119">
        <v>95</v>
      </c>
      <c r="AI119">
        <f t="shared" si="27"/>
        <v>111.41666666666667</v>
      </c>
      <c r="AJ119">
        <f>IF(C119=1,(AI119/Z119),REF)</f>
        <v>194.41051590763681</v>
      </c>
      <c r="AK119">
        <f t="shared" si="28"/>
        <v>112</v>
      </c>
      <c r="AL119">
        <f>IF(B119=1,(AI119/AC119),REF)</f>
        <v>174.88097106681317</v>
      </c>
      <c r="AM119">
        <f t="shared" si="29"/>
        <v>108</v>
      </c>
      <c r="AN119">
        <f t="shared" si="30"/>
        <v>108</v>
      </c>
      <c r="AO119" t="str">
        <f t="shared" si="31"/>
        <v>Duquesne</v>
      </c>
      <c r="AP119">
        <f t="shared" si="32"/>
        <v>0.40150936299787199</v>
      </c>
      <c r="AQ119">
        <f t="shared" si="33"/>
        <v>0.41375041757667053</v>
      </c>
      <c r="AR119">
        <f t="shared" si="34"/>
        <v>0.69840350268651907</v>
      </c>
      <c r="AS119" t="str">
        <f t="shared" si="35"/>
        <v>Duquesne</v>
      </c>
      <c r="AT119">
        <f t="shared" si="36"/>
        <v>0.69840350268651907</v>
      </c>
      <c r="AU119">
        <f t="shared" si="37"/>
        <v>118</v>
      </c>
      <c r="AV119">
        <f t="shared" si="38"/>
        <v>114.66666666666667</v>
      </c>
      <c r="AW119">
        <v>115</v>
      </c>
      <c r="AX119" t="str">
        <f t="shared" si="39"/>
        <v>Duquesne</v>
      </c>
      <c r="AY119" t="str">
        <f t="shared" si="40"/>
        <v/>
      </c>
      <c r="AZ119">
        <v>118</v>
      </c>
      <c r="BA119">
        <f t="shared" si="41"/>
        <v>30</v>
      </c>
      <c r="BB119">
        <f t="shared" si="42"/>
        <v>30</v>
      </c>
    </row>
    <row r="120" spans="2:54">
      <c r="B120">
        <v>1</v>
      </c>
      <c r="C120">
        <v>1</v>
      </c>
      <c r="D120" t="s">
        <v>197</v>
      </c>
      <c r="E120">
        <v>68.998099999999994</v>
      </c>
      <c r="F120">
        <v>126</v>
      </c>
      <c r="G120">
        <v>67.075000000000003</v>
      </c>
      <c r="H120">
        <v>187</v>
      </c>
      <c r="I120">
        <v>106.824</v>
      </c>
      <c r="J120">
        <v>97</v>
      </c>
      <c r="K120">
        <v>110.035</v>
      </c>
      <c r="L120">
        <v>93</v>
      </c>
      <c r="M120">
        <v>105.715</v>
      </c>
      <c r="N120">
        <v>244</v>
      </c>
      <c r="O120">
        <v>103.71299999999999</v>
      </c>
      <c r="P120">
        <v>140</v>
      </c>
      <c r="Q120">
        <v>6.3225199999999999</v>
      </c>
      <c r="R120">
        <v>107</v>
      </c>
      <c r="S120">
        <f t="shared" si="22"/>
        <v>9.1625711432633705E-2</v>
      </c>
      <c r="T120">
        <v>107</v>
      </c>
      <c r="U120">
        <f t="shared" si="23"/>
        <v>835408.3798926723</v>
      </c>
      <c r="V120">
        <v>77</v>
      </c>
      <c r="W120">
        <f t="shared" si="43"/>
        <v>24.349832786266425</v>
      </c>
      <c r="X120">
        <f t="shared" si="24"/>
        <v>123</v>
      </c>
      <c r="Y120">
        <f t="shared" si="25"/>
        <v>115</v>
      </c>
      <c r="Z120">
        <v>0.59540000000000004</v>
      </c>
      <c r="AA120">
        <v>117</v>
      </c>
      <c r="AB120">
        <v>0.6462</v>
      </c>
      <c r="AC120">
        <f t="shared" si="26"/>
        <v>0.62080000000000002</v>
      </c>
      <c r="AD120">
        <v>123</v>
      </c>
      <c r="AE120">
        <v>0.40849999999999997</v>
      </c>
      <c r="AF120">
        <v>202</v>
      </c>
      <c r="AG120">
        <v>0.65159999999999996</v>
      </c>
      <c r="AH120">
        <v>107</v>
      </c>
      <c r="AI120">
        <f t="shared" si="27"/>
        <v>121.83333333333333</v>
      </c>
      <c r="AJ120">
        <f>IF(C120=1,(AI120/Z120),REF)</f>
        <v>204.62434217892732</v>
      </c>
      <c r="AK120">
        <f t="shared" si="28"/>
        <v>114</v>
      </c>
      <c r="AL120">
        <f>IF(B120=1,(AI120/AC120),REF)</f>
        <v>196.25214776632302</v>
      </c>
      <c r="AM120">
        <f t="shared" si="29"/>
        <v>116</v>
      </c>
      <c r="AN120">
        <f t="shared" si="30"/>
        <v>114</v>
      </c>
      <c r="AO120" t="str">
        <f t="shared" si="31"/>
        <v>Loyola Marymount</v>
      </c>
      <c r="AP120">
        <f t="shared" si="32"/>
        <v>0.41500214818430581</v>
      </c>
      <c r="AQ120">
        <f t="shared" si="33"/>
        <v>0.39739606780038633</v>
      </c>
      <c r="AR120">
        <f t="shared" si="34"/>
        <v>0.69742190875554855</v>
      </c>
      <c r="AS120" t="str">
        <f t="shared" si="35"/>
        <v>Loyola Marymount</v>
      </c>
      <c r="AT120">
        <f t="shared" si="36"/>
        <v>0.69742190875554855</v>
      </c>
      <c r="AU120">
        <f t="shared" si="37"/>
        <v>119</v>
      </c>
      <c r="AV120">
        <f t="shared" si="38"/>
        <v>118.66666666666667</v>
      </c>
      <c r="AW120">
        <v>123</v>
      </c>
      <c r="AX120" t="str">
        <f t="shared" si="39"/>
        <v>Loyola Marymount</v>
      </c>
      <c r="AY120" t="str">
        <f t="shared" si="40"/>
        <v/>
      </c>
      <c r="AZ120">
        <v>119</v>
      </c>
      <c r="BA120">
        <f t="shared" si="41"/>
        <v>30</v>
      </c>
      <c r="BB120">
        <f t="shared" si="42"/>
        <v>30</v>
      </c>
    </row>
    <row r="121" spans="2:54">
      <c r="B121">
        <v>1</v>
      </c>
      <c r="C121">
        <v>1</v>
      </c>
      <c r="D121" t="s">
        <v>92</v>
      </c>
      <c r="E121">
        <v>61.431800000000003</v>
      </c>
      <c r="F121">
        <v>361</v>
      </c>
      <c r="G121">
        <v>60.467100000000002</v>
      </c>
      <c r="H121">
        <v>362</v>
      </c>
      <c r="I121">
        <v>106.28700000000001</v>
      </c>
      <c r="J121">
        <v>105</v>
      </c>
      <c r="K121">
        <v>107.97199999999999</v>
      </c>
      <c r="L121">
        <v>118</v>
      </c>
      <c r="M121">
        <v>100.53400000000001</v>
      </c>
      <c r="N121">
        <v>108</v>
      </c>
      <c r="O121">
        <v>103.37</v>
      </c>
      <c r="P121">
        <v>133</v>
      </c>
      <c r="Q121">
        <v>4.6012300000000002</v>
      </c>
      <c r="R121">
        <v>117</v>
      </c>
      <c r="S121">
        <f t="shared" si="22"/>
        <v>7.491234181645319E-2</v>
      </c>
      <c r="T121">
        <v>116</v>
      </c>
      <c r="U121">
        <f t="shared" si="23"/>
        <v>716169.02383613121</v>
      </c>
      <c r="V121">
        <v>224</v>
      </c>
      <c r="W121">
        <f t="shared" si="43"/>
        <v>27.204326929422415</v>
      </c>
      <c r="X121">
        <f t="shared" si="24"/>
        <v>278</v>
      </c>
      <c r="Y121">
        <f t="shared" si="25"/>
        <v>197</v>
      </c>
      <c r="Z121">
        <v>0.57789999999999997</v>
      </c>
      <c r="AA121">
        <v>125</v>
      </c>
      <c r="AB121">
        <v>0.73150000000000004</v>
      </c>
      <c r="AC121">
        <f t="shared" si="26"/>
        <v>0.65470000000000006</v>
      </c>
      <c r="AD121">
        <v>110</v>
      </c>
      <c r="AE121">
        <v>0.54149999999999998</v>
      </c>
      <c r="AF121">
        <v>148</v>
      </c>
      <c r="AG121">
        <v>0.68820000000000003</v>
      </c>
      <c r="AH121">
        <v>90</v>
      </c>
      <c r="AI121">
        <f t="shared" si="27"/>
        <v>147.5</v>
      </c>
      <c r="AJ121">
        <f>IF(C121=1,(AI121/Z121),REF)</f>
        <v>255.23446963142413</v>
      </c>
      <c r="AK121">
        <f t="shared" si="28"/>
        <v>132</v>
      </c>
      <c r="AL121">
        <f>IF(B121=1,(AI121/AC121),REF)</f>
        <v>225.29402779899189</v>
      </c>
      <c r="AM121">
        <f t="shared" si="29"/>
        <v>125</v>
      </c>
      <c r="AN121">
        <f t="shared" si="30"/>
        <v>110</v>
      </c>
      <c r="AO121" t="str">
        <f t="shared" si="31"/>
        <v>Charlotte</v>
      </c>
      <c r="AP121">
        <f t="shared" si="32"/>
        <v>0.39399980416531899</v>
      </c>
      <c r="AQ121">
        <f t="shared" si="33"/>
        <v>0.41192892692155658</v>
      </c>
      <c r="AR121">
        <f t="shared" si="34"/>
        <v>0.69519502757566054</v>
      </c>
      <c r="AS121" t="str">
        <f t="shared" si="35"/>
        <v>Charlotte</v>
      </c>
      <c r="AT121">
        <f t="shared" si="36"/>
        <v>0.69519502757566054</v>
      </c>
      <c r="AU121">
        <f t="shared" si="37"/>
        <v>120</v>
      </c>
      <c r="AV121">
        <f t="shared" si="38"/>
        <v>113.33333333333333</v>
      </c>
      <c r="AW121">
        <v>114</v>
      </c>
      <c r="AX121" t="str">
        <f t="shared" si="39"/>
        <v>Charlotte</v>
      </c>
      <c r="AY121" t="str">
        <f t="shared" si="40"/>
        <v/>
      </c>
      <c r="AZ121">
        <v>120</v>
      </c>
      <c r="BA121">
        <f t="shared" si="41"/>
        <v>30</v>
      </c>
      <c r="BB121">
        <f t="shared" si="42"/>
        <v>30</v>
      </c>
    </row>
    <row r="122" spans="2:54">
      <c r="B122">
        <v>1</v>
      </c>
      <c r="C122">
        <v>1</v>
      </c>
      <c r="D122" t="s">
        <v>82</v>
      </c>
      <c r="E122">
        <v>65.209199999999996</v>
      </c>
      <c r="F122">
        <v>314</v>
      </c>
      <c r="G122">
        <v>64.828500000000005</v>
      </c>
      <c r="H122">
        <v>307</v>
      </c>
      <c r="I122">
        <v>101.51</v>
      </c>
      <c r="J122">
        <v>220</v>
      </c>
      <c r="K122">
        <v>104.955</v>
      </c>
      <c r="L122">
        <v>177</v>
      </c>
      <c r="M122">
        <v>98.245599999999996</v>
      </c>
      <c r="N122">
        <v>69</v>
      </c>
      <c r="O122">
        <v>100.405</v>
      </c>
      <c r="P122">
        <v>81</v>
      </c>
      <c r="Q122">
        <v>4.5502799999999999</v>
      </c>
      <c r="R122">
        <v>119</v>
      </c>
      <c r="S122">
        <f t="shared" si="22"/>
        <v>6.9775430460732493E-2</v>
      </c>
      <c r="T122">
        <v>118</v>
      </c>
      <c r="U122">
        <f t="shared" si="23"/>
        <v>718315.33510862989</v>
      </c>
      <c r="V122">
        <v>222</v>
      </c>
      <c r="W122">
        <f t="shared" si="43"/>
        <v>24.462434316026879</v>
      </c>
      <c r="X122">
        <f t="shared" si="24"/>
        <v>127</v>
      </c>
      <c r="Y122">
        <f t="shared" si="25"/>
        <v>122.5</v>
      </c>
      <c r="Z122">
        <v>0.60499999999999998</v>
      </c>
      <c r="AA122">
        <v>114</v>
      </c>
      <c r="AB122">
        <v>0.63349999999999995</v>
      </c>
      <c r="AC122">
        <f t="shared" si="26"/>
        <v>0.61924999999999997</v>
      </c>
      <c r="AD122">
        <v>124</v>
      </c>
      <c r="AE122">
        <v>0.69140000000000001</v>
      </c>
      <c r="AF122">
        <v>97</v>
      </c>
      <c r="AG122">
        <v>0.42370000000000002</v>
      </c>
      <c r="AH122">
        <v>210</v>
      </c>
      <c r="AI122">
        <f t="shared" si="27"/>
        <v>148.91666666666666</v>
      </c>
      <c r="AJ122">
        <f>IF(C122=1,(AI122/Z122),REF)</f>
        <v>246.14325068870522</v>
      </c>
      <c r="AK122">
        <f t="shared" si="28"/>
        <v>126</v>
      </c>
      <c r="AL122">
        <f>IF(B122=1,(AI122/AC122),REF)</f>
        <v>240.47907414883596</v>
      </c>
      <c r="AM122">
        <f t="shared" si="29"/>
        <v>133</v>
      </c>
      <c r="AN122">
        <f t="shared" si="30"/>
        <v>124</v>
      </c>
      <c r="AO122" t="str">
        <f t="shared" si="31"/>
        <v>Cal St. Fullerton</v>
      </c>
      <c r="AP122">
        <f t="shared" si="32"/>
        <v>0.4139747242702172</v>
      </c>
      <c r="AQ122">
        <f t="shared" si="33"/>
        <v>0.38646041275819681</v>
      </c>
      <c r="AR122">
        <f t="shared" si="34"/>
        <v>0.69329562504787934</v>
      </c>
      <c r="AS122" t="str">
        <f t="shared" si="35"/>
        <v>Cal St. Fullerton</v>
      </c>
      <c r="AT122">
        <f t="shared" si="36"/>
        <v>0.69329562504787934</v>
      </c>
      <c r="AU122">
        <f t="shared" si="37"/>
        <v>121</v>
      </c>
      <c r="AV122">
        <f t="shared" si="38"/>
        <v>123</v>
      </c>
      <c r="AW122">
        <v>126</v>
      </c>
      <c r="AX122" t="str">
        <f t="shared" si="39"/>
        <v>Cal St. Fullerton</v>
      </c>
      <c r="AY122" t="str">
        <f t="shared" si="40"/>
        <v/>
      </c>
      <c r="AZ122">
        <v>121</v>
      </c>
      <c r="BA122">
        <f t="shared" si="41"/>
        <v>31</v>
      </c>
      <c r="BB122">
        <f t="shared" si="42"/>
        <v>31</v>
      </c>
    </row>
    <row r="123" spans="2:54">
      <c r="B123">
        <v>1</v>
      </c>
      <c r="C123">
        <v>1</v>
      </c>
      <c r="D123" t="s">
        <v>46</v>
      </c>
      <c r="E123">
        <v>66.974400000000003</v>
      </c>
      <c r="F123">
        <v>232</v>
      </c>
      <c r="G123">
        <v>65.347899999999996</v>
      </c>
      <c r="H123">
        <v>283</v>
      </c>
      <c r="I123">
        <v>109.675</v>
      </c>
      <c r="J123">
        <v>45</v>
      </c>
      <c r="K123">
        <v>109.979</v>
      </c>
      <c r="L123">
        <v>95</v>
      </c>
      <c r="M123">
        <v>101.21899999999999</v>
      </c>
      <c r="N123">
        <v>127</v>
      </c>
      <c r="O123">
        <v>103.50700000000001</v>
      </c>
      <c r="P123">
        <v>135</v>
      </c>
      <c r="Q123">
        <v>6.4715400000000001</v>
      </c>
      <c r="R123">
        <v>104</v>
      </c>
      <c r="S123">
        <f t="shared" si="22"/>
        <v>9.6633937743376488E-2</v>
      </c>
      <c r="T123">
        <v>103</v>
      </c>
      <c r="U123">
        <f t="shared" si="23"/>
        <v>810080.84780771041</v>
      </c>
      <c r="V123">
        <v>105</v>
      </c>
      <c r="W123">
        <f t="shared" si="43"/>
        <v>25.005913387696616</v>
      </c>
      <c r="X123">
        <f t="shared" si="24"/>
        <v>161</v>
      </c>
      <c r="Y123">
        <f t="shared" si="25"/>
        <v>132</v>
      </c>
      <c r="Z123">
        <v>0.55379999999999996</v>
      </c>
      <c r="AA123">
        <v>135</v>
      </c>
      <c r="AB123">
        <v>0.7339</v>
      </c>
      <c r="AC123">
        <f t="shared" si="26"/>
        <v>0.64385000000000003</v>
      </c>
      <c r="AD123">
        <v>115</v>
      </c>
      <c r="AE123">
        <v>0.70150000000000001</v>
      </c>
      <c r="AF123">
        <v>92</v>
      </c>
      <c r="AG123">
        <v>0.53449999999999998</v>
      </c>
      <c r="AH123">
        <v>162</v>
      </c>
      <c r="AI123">
        <f t="shared" si="27"/>
        <v>118.16666666666667</v>
      </c>
      <c r="AJ123">
        <f>IF(C123=1,(AI123/Z123),REF)</f>
        <v>213.37426267003735</v>
      </c>
      <c r="AK123">
        <f t="shared" si="28"/>
        <v>120</v>
      </c>
      <c r="AL123">
        <f>IF(B123=1,(AI123/AC123),REF)</f>
        <v>183.53136082420855</v>
      </c>
      <c r="AM123">
        <f t="shared" si="29"/>
        <v>114</v>
      </c>
      <c r="AN123">
        <f t="shared" si="30"/>
        <v>114</v>
      </c>
      <c r="AO123" t="str">
        <f t="shared" si="31"/>
        <v>Akron</v>
      </c>
      <c r="AP123">
        <f t="shared" si="32"/>
        <v>0.38439346185802903</v>
      </c>
      <c r="AQ123">
        <f t="shared" si="33"/>
        <v>0.41561821610052768</v>
      </c>
      <c r="AR123">
        <f t="shared" si="34"/>
        <v>0.69314889039579863</v>
      </c>
      <c r="AS123" t="str">
        <f t="shared" si="35"/>
        <v>Akron</v>
      </c>
      <c r="AT123">
        <f t="shared" si="36"/>
        <v>0.69314889039579863</v>
      </c>
      <c r="AU123">
        <f t="shared" si="37"/>
        <v>122</v>
      </c>
      <c r="AV123">
        <f t="shared" si="38"/>
        <v>117</v>
      </c>
      <c r="AW123">
        <v>118</v>
      </c>
      <c r="AX123" t="str">
        <f t="shared" si="39"/>
        <v>Akron</v>
      </c>
      <c r="AY123" t="str">
        <f t="shared" si="40"/>
        <v/>
      </c>
      <c r="AZ123">
        <v>122</v>
      </c>
      <c r="BA123">
        <f t="shared" si="41"/>
        <v>31</v>
      </c>
      <c r="BB123">
        <f t="shared" si="42"/>
        <v>31</v>
      </c>
    </row>
    <row r="124" spans="2:54">
      <c r="B124">
        <v>1</v>
      </c>
      <c r="C124">
        <v>1</v>
      </c>
      <c r="D124" t="s">
        <v>77</v>
      </c>
      <c r="E124">
        <v>67.241799999999998</v>
      </c>
      <c r="F124">
        <v>217</v>
      </c>
      <c r="G124">
        <v>65.536500000000004</v>
      </c>
      <c r="H124">
        <v>277</v>
      </c>
      <c r="I124">
        <v>96.886200000000002</v>
      </c>
      <c r="J124">
        <v>311</v>
      </c>
      <c r="K124">
        <v>102.45099999999999</v>
      </c>
      <c r="L124">
        <v>235</v>
      </c>
      <c r="M124">
        <v>101.384</v>
      </c>
      <c r="N124">
        <v>131</v>
      </c>
      <c r="O124">
        <v>98.460700000000003</v>
      </c>
      <c r="P124">
        <v>59</v>
      </c>
      <c r="Q124">
        <v>3.9903</v>
      </c>
      <c r="R124">
        <v>124</v>
      </c>
      <c r="S124">
        <f t="shared" si="22"/>
        <v>5.9342551805573185E-2</v>
      </c>
      <c r="T124">
        <v>124</v>
      </c>
      <c r="U124">
        <f t="shared" si="23"/>
        <v>705783.87881656166</v>
      </c>
      <c r="V124">
        <v>241</v>
      </c>
      <c r="W124">
        <f t="shared" si="43"/>
        <v>22.992242952383936</v>
      </c>
      <c r="X124">
        <f t="shared" si="24"/>
        <v>71</v>
      </c>
      <c r="Y124">
        <f t="shared" si="25"/>
        <v>97.5</v>
      </c>
      <c r="Z124">
        <v>0.55959999999999999</v>
      </c>
      <c r="AA124">
        <v>133</v>
      </c>
      <c r="AB124">
        <v>0.71050000000000002</v>
      </c>
      <c r="AC124">
        <f t="shared" si="26"/>
        <v>0.63505</v>
      </c>
      <c r="AD124">
        <v>119</v>
      </c>
      <c r="AE124">
        <v>0.51990000000000003</v>
      </c>
      <c r="AF124">
        <v>152</v>
      </c>
      <c r="AG124">
        <v>0.87480000000000002</v>
      </c>
      <c r="AH124">
        <v>33</v>
      </c>
      <c r="AI124">
        <f t="shared" si="27"/>
        <v>127.75</v>
      </c>
      <c r="AJ124">
        <f>IF(C124=1,(AI124/Z124),REF)</f>
        <v>228.28806290207291</v>
      </c>
      <c r="AK124">
        <f t="shared" si="28"/>
        <v>123</v>
      </c>
      <c r="AL124">
        <f>IF(B124=1,(AI124/AC124),REF)</f>
        <v>201.16526257774979</v>
      </c>
      <c r="AM124">
        <f t="shared" si="29"/>
        <v>117</v>
      </c>
      <c r="AN124">
        <f t="shared" si="30"/>
        <v>117</v>
      </c>
      <c r="AO124" t="str">
        <f t="shared" si="31"/>
        <v>Butler</v>
      </c>
      <c r="AP124">
        <f t="shared" si="32"/>
        <v>0.38580391429565536</v>
      </c>
      <c r="AQ124">
        <f t="shared" si="33"/>
        <v>0.40526346780944694</v>
      </c>
      <c r="AR124">
        <f t="shared" si="34"/>
        <v>0.69003861183758242</v>
      </c>
      <c r="AS124" t="str">
        <f t="shared" si="35"/>
        <v>Butler</v>
      </c>
      <c r="AT124">
        <f t="shared" si="36"/>
        <v>0.69003861183758242</v>
      </c>
      <c r="AU124">
        <f t="shared" si="37"/>
        <v>123</v>
      </c>
      <c r="AV124">
        <f t="shared" si="38"/>
        <v>119.66666666666667</v>
      </c>
      <c r="AW124">
        <v>121</v>
      </c>
      <c r="AX124" t="str">
        <f t="shared" si="39"/>
        <v>Butler</v>
      </c>
      <c r="AY124" t="str">
        <f t="shared" si="40"/>
        <v/>
      </c>
      <c r="AZ124">
        <v>123</v>
      </c>
      <c r="BA124">
        <f t="shared" si="41"/>
        <v>31</v>
      </c>
      <c r="BB124">
        <f t="shared" si="42"/>
        <v>31</v>
      </c>
    </row>
    <row r="125" spans="2:54">
      <c r="B125">
        <v>1</v>
      </c>
      <c r="C125">
        <v>1</v>
      </c>
      <c r="D125" t="s">
        <v>108</v>
      </c>
      <c r="E125">
        <v>65.823700000000002</v>
      </c>
      <c r="F125">
        <v>288</v>
      </c>
      <c r="G125">
        <v>65.107699999999994</v>
      </c>
      <c r="H125">
        <v>295</v>
      </c>
      <c r="I125">
        <v>103.914</v>
      </c>
      <c r="J125">
        <v>159</v>
      </c>
      <c r="K125">
        <v>107.426</v>
      </c>
      <c r="L125">
        <v>136</v>
      </c>
      <c r="M125">
        <v>103.208</v>
      </c>
      <c r="N125">
        <v>180</v>
      </c>
      <c r="O125">
        <v>104.95</v>
      </c>
      <c r="P125">
        <v>169</v>
      </c>
      <c r="Q125">
        <v>2.4758399999999998</v>
      </c>
      <c r="R125">
        <v>140</v>
      </c>
      <c r="S125">
        <f t="shared" si="22"/>
        <v>3.7615630844209595E-2</v>
      </c>
      <c r="T125">
        <v>139</v>
      </c>
      <c r="U125">
        <f t="shared" si="23"/>
        <v>759628.2385085813</v>
      </c>
      <c r="V125">
        <v>165</v>
      </c>
      <c r="W125">
        <f t="shared" si="43"/>
        <v>26.012950708312172</v>
      </c>
      <c r="X125">
        <f t="shared" si="24"/>
        <v>211</v>
      </c>
      <c r="Y125">
        <f t="shared" si="25"/>
        <v>175</v>
      </c>
      <c r="Z125">
        <v>0.64339999999999997</v>
      </c>
      <c r="AA125">
        <v>104</v>
      </c>
      <c r="AB125">
        <v>0.48409999999999997</v>
      </c>
      <c r="AC125">
        <f t="shared" si="26"/>
        <v>0.56374999999999997</v>
      </c>
      <c r="AD125">
        <v>140</v>
      </c>
      <c r="AE125">
        <v>0.71250000000000002</v>
      </c>
      <c r="AF125">
        <v>87</v>
      </c>
      <c r="AG125">
        <v>0.45669999999999999</v>
      </c>
      <c r="AH125">
        <v>193</v>
      </c>
      <c r="AI125">
        <f t="shared" si="27"/>
        <v>149.83333333333334</v>
      </c>
      <c r="AJ125">
        <f>IF(C125=1,(AI125/Z125),REF)</f>
        <v>232.87742202880534</v>
      </c>
      <c r="AK125">
        <f t="shared" si="28"/>
        <v>124</v>
      </c>
      <c r="AL125">
        <f>IF(B125=1,(AI125/AC125),REF)</f>
        <v>265.779748706578</v>
      </c>
      <c r="AM125">
        <f t="shared" si="29"/>
        <v>142</v>
      </c>
      <c r="AN125">
        <f t="shared" si="30"/>
        <v>124</v>
      </c>
      <c r="AO125" t="str">
        <f t="shared" si="31"/>
        <v>Davidson</v>
      </c>
      <c r="AP125">
        <f t="shared" si="32"/>
        <v>0.4426959635684839</v>
      </c>
      <c r="AQ125">
        <f t="shared" si="33"/>
        <v>0.34745213016835619</v>
      </c>
      <c r="AR125">
        <f t="shared" si="34"/>
        <v>0.68971774624767535</v>
      </c>
      <c r="AS125" t="str">
        <f t="shared" si="35"/>
        <v>Davidson</v>
      </c>
      <c r="AT125">
        <f t="shared" si="36"/>
        <v>0.68971774624767535</v>
      </c>
      <c r="AU125">
        <f t="shared" si="37"/>
        <v>124</v>
      </c>
      <c r="AV125">
        <f t="shared" si="38"/>
        <v>129.33333333333334</v>
      </c>
      <c r="AW125">
        <v>132</v>
      </c>
      <c r="AX125" t="str">
        <f t="shared" si="39"/>
        <v>Davidson</v>
      </c>
      <c r="AY125" t="str">
        <f t="shared" si="40"/>
        <v/>
      </c>
      <c r="AZ125">
        <v>124</v>
      </c>
      <c r="BA125">
        <f t="shared" si="41"/>
        <v>31</v>
      </c>
      <c r="BB125">
        <f t="shared" si="42"/>
        <v>31</v>
      </c>
    </row>
    <row r="126" spans="2:54">
      <c r="B126">
        <v>1</v>
      </c>
      <c r="C126">
        <v>1</v>
      </c>
      <c r="D126" t="s">
        <v>271</v>
      </c>
      <c r="E126">
        <v>67.811000000000007</v>
      </c>
      <c r="F126">
        <v>188</v>
      </c>
      <c r="G126">
        <v>66.957700000000003</v>
      </c>
      <c r="H126">
        <v>192</v>
      </c>
      <c r="I126">
        <v>108.005</v>
      </c>
      <c r="J126">
        <v>75</v>
      </c>
      <c r="K126">
        <v>110.321</v>
      </c>
      <c r="L126">
        <v>86</v>
      </c>
      <c r="M126">
        <v>104.922</v>
      </c>
      <c r="N126">
        <v>227</v>
      </c>
      <c r="O126">
        <v>107.17700000000001</v>
      </c>
      <c r="P126">
        <v>220</v>
      </c>
      <c r="Q126">
        <v>3.14378</v>
      </c>
      <c r="R126">
        <v>133</v>
      </c>
      <c r="S126">
        <f t="shared" si="22"/>
        <v>4.6364159207208135E-2</v>
      </c>
      <c r="T126">
        <v>133</v>
      </c>
      <c r="U126">
        <f t="shared" si="23"/>
        <v>825308.90013325098</v>
      </c>
      <c r="V126">
        <v>87</v>
      </c>
      <c r="W126">
        <f t="shared" si="43"/>
        <v>26.113338925796615</v>
      </c>
      <c r="X126">
        <f t="shared" si="24"/>
        <v>214</v>
      </c>
      <c r="Y126">
        <f t="shared" si="25"/>
        <v>173.5</v>
      </c>
      <c r="Z126">
        <v>0.5776</v>
      </c>
      <c r="AA126">
        <v>126</v>
      </c>
      <c r="AB126">
        <v>0.63739999999999997</v>
      </c>
      <c r="AC126">
        <f t="shared" si="26"/>
        <v>0.60749999999999993</v>
      </c>
      <c r="AD126">
        <v>126</v>
      </c>
      <c r="AE126">
        <v>0.77390000000000003</v>
      </c>
      <c r="AF126">
        <v>69</v>
      </c>
      <c r="AG126">
        <v>0.50180000000000002</v>
      </c>
      <c r="AH126">
        <v>172</v>
      </c>
      <c r="AI126">
        <f t="shared" si="27"/>
        <v>126.75</v>
      </c>
      <c r="AJ126">
        <f>IF(C126=1,(AI126/Z126),REF)</f>
        <v>219.44252077562328</v>
      </c>
      <c r="AK126">
        <f t="shared" si="28"/>
        <v>122</v>
      </c>
      <c r="AL126">
        <f>IF(B126=1,(AI126/AC126),REF)</f>
        <v>208.641975308642</v>
      </c>
      <c r="AM126">
        <f t="shared" si="29"/>
        <v>122</v>
      </c>
      <c r="AN126">
        <f t="shared" si="30"/>
        <v>122</v>
      </c>
      <c r="AO126" t="str">
        <f t="shared" si="31"/>
        <v>Penn</v>
      </c>
      <c r="AP126">
        <f t="shared" si="32"/>
        <v>0.39979038980322584</v>
      </c>
      <c r="AQ126">
        <f t="shared" si="33"/>
        <v>0.38591772956208559</v>
      </c>
      <c r="AR126">
        <f t="shared" si="34"/>
        <v>0.68816486926634735</v>
      </c>
      <c r="AS126" t="str">
        <f t="shared" si="35"/>
        <v>Penn</v>
      </c>
      <c r="AT126">
        <f t="shared" si="36"/>
        <v>0.68816486926634735</v>
      </c>
      <c r="AU126">
        <f t="shared" si="37"/>
        <v>125</v>
      </c>
      <c r="AV126">
        <f t="shared" si="38"/>
        <v>124.33333333333333</v>
      </c>
      <c r="AW126">
        <v>127</v>
      </c>
      <c r="AX126" t="str">
        <f t="shared" si="39"/>
        <v>Penn</v>
      </c>
      <c r="AY126" t="str">
        <f t="shared" si="40"/>
        <v/>
      </c>
      <c r="AZ126">
        <v>125</v>
      </c>
      <c r="BA126">
        <f t="shared" si="41"/>
        <v>32</v>
      </c>
      <c r="BB126">
        <f t="shared" si="42"/>
        <v>32</v>
      </c>
    </row>
    <row r="127" spans="2:54">
      <c r="B127">
        <v>1</v>
      </c>
      <c r="C127">
        <v>1</v>
      </c>
      <c r="D127" t="s">
        <v>333</v>
      </c>
      <c r="E127">
        <v>68.319299999999998</v>
      </c>
      <c r="F127">
        <v>167</v>
      </c>
      <c r="G127">
        <v>67.483000000000004</v>
      </c>
      <c r="H127">
        <v>169</v>
      </c>
      <c r="I127">
        <v>107.818</v>
      </c>
      <c r="J127">
        <v>78</v>
      </c>
      <c r="K127">
        <v>110.389</v>
      </c>
      <c r="L127">
        <v>85</v>
      </c>
      <c r="M127">
        <v>106.28</v>
      </c>
      <c r="N127">
        <v>260</v>
      </c>
      <c r="O127">
        <v>105.932</v>
      </c>
      <c r="P127">
        <v>190</v>
      </c>
      <c r="Q127">
        <v>4.4574400000000001</v>
      </c>
      <c r="R127">
        <v>120</v>
      </c>
      <c r="S127">
        <f t="shared" si="22"/>
        <v>6.5237787857896579E-2</v>
      </c>
      <c r="T127">
        <v>120</v>
      </c>
      <c r="U127">
        <f t="shared" si="23"/>
        <v>832520.63383879524</v>
      </c>
      <c r="V127">
        <v>80</v>
      </c>
      <c r="W127">
        <f t="shared" si="43"/>
        <v>25.439001858756473</v>
      </c>
      <c r="X127">
        <f t="shared" si="24"/>
        <v>179</v>
      </c>
      <c r="Y127">
        <f t="shared" si="25"/>
        <v>149.5</v>
      </c>
      <c r="Z127">
        <v>0.58620000000000005</v>
      </c>
      <c r="AA127">
        <v>120</v>
      </c>
      <c r="AB127">
        <v>0.6069</v>
      </c>
      <c r="AC127">
        <f t="shared" si="26"/>
        <v>0.59655000000000002</v>
      </c>
      <c r="AD127">
        <v>129</v>
      </c>
      <c r="AE127">
        <v>0.5746</v>
      </c>
      <c r="AF127">
        <v>135</v>
      </c>
      <c r="AG127">
        <v>0.57630000000000003</v>
      </c>
      <c r="AH127">
        <v>144</v>
      </c>
      <c r="AI127">
        <f t="shared" si="27"/>
        <v>126.25</v>
      </c>
      <c r="AJ127">
        <f>IF(C127=1,(AI127/Z127),REF)</f>
        <v>215.37018082565675</v>
      </c>
      <c r="AK127">
        <f t="shared" si="28"/>
        <v>121</v>
      </c>
      <c r="AL127">
        <f>IF(B127=1,(AI127/AC127),REF)</f>
        <v>211.63355963456542</v>
      </c>
      <c r="AM127">
        <f t="shared" si="29"/>
        <v>124</v>
      </c>
      <c r="AN127">
        <f t="shared" si="30"/>
        <v>121</v>
      </c>
      <c r="AO127" t="str">
        <f t="shared" si="31"/>
        <v>Syracuse</v>
      </c>
      <c r="AP127">
        <f t="shared" si="32"/>
        <v>0.40650369814179704</v>
      </c>
      <c r="AQ127">
        <f t="shared" si="33"/>
        <v>0.37828789338113378</v>
      </c>
      <c r="AR127">
        <f t="shared" si="34"/>
        <v>0.68784365933823566</v>
      </c>
      <c r="AS127" t="str">
        <f t="shared" si="35"/>
        <v>Syracuse</v>
      </c>
      <c r="AT127">
        <f t="shared" si="36"/>
        <v>0.68784365933823566</v>
      </c>
      <c r="AU127">
        <f t="shared" si="37"/>
        <v>126</v>
      </c>
      <c r="AV127">
        <f t="shared" si="38"/>
        <v>125.33333333333333</v>
      </c>
      <c r="AW127">
        <v>131</v>
      </c>
      <c r="AX127" t="str">
        <f t="shared" si="39"/>
        <v>Syracuse</v>
      </c>
      <c r="AY127" t="str">
        <f t="shared" si="40"/>
        <v/>
      </c>
      <c r="AZ127">
        <v>126</v>
      </c>
      <c r="BA127">
        <f t="shared" si="41"/>
        <v>32</v>
      </c>
      <c r="BB127">
        <f t="shared" si="42"/>
        <v>32</v>
      </c>
    </row>
    <row r="128" spans="2:54">
      <c r="B128">
        <v>1</v>
      </c>
      <c r="C128">
        <v>1</v>
      </c>
      <c r="D128" t="s">
        <v>153</v>
      </c>
      <c r="E128">
        <v>64.876000000000005</v>
      </c>
      <c r="F128">
        <v>325</v>
      </c>
      <c r="G128">
        <v>64.770399999999995</v>
      </c>
      <c r="H128">
        <v>309</v>
      </c>
      <c r="I128">
        <v>101.667</v>
      </c>
      <c r="J128">
        <v>218</v>
      </c>
      <c r="K128">
        <v>102.057</v>
      </c>
      <c r="L128">
        <v>246</v>
      </c>
      <c r="M128">
        <v>94.500500000000002</v>
      </c>
      <c r="N128">
        <v>18</v>
      </c>
      <c r="O128">
        <v>98.200999999999993</v>
      </c>
      <c r="P128">
        <v>55</v>
      </c>
      <c r="Q128">
        <v>3.85575</v>
      </c>
      <c r="R128">
        <v>126</v>
      </c>
      <c r="S128">
        <f t="shared" si="22"/>
        <v>5.9436463407115239E-2</v>
      </c>
      <c r="T128">
        <v>123</v>
      </c>
      <c r="U128">
        <f t="shared" si="23"/>
        <v>675724.49291012401</v>
      </c>
      <c r="V128">
        <v>276</v>
      </c>
      <c r="W128">
        <f t="shared" si="43"/>
        <v>23.730199610471502</v>
      </c>
      <c r="X128">
        <f t="shared" si="24"/>
        <v>92</v>
      </c>
      <c r="Y128">
        <f t="shared" si="25"/>
        <v>107.5</v>
      </c>
      <c r="Z128">
        <v>0.59099999999999997</v>
      </c>
      <c r="AA128">
        <v>118</v>
      </c>
      <c r="AB128">
        <v>0.57330000000000003</v>
      </c>
      <c r="AC128">
        <f t="shared" si="26"/>
        <v>0.58214999999999995</v>
      </c>
      <c r="AD128">
        <v>131</v>
      </c>
      <c r="AE128">
        <v>0.55510000000000004</v>
      </c>
      <c r="AF128">
        <v>142</v>
      </c>
      <c r="AG128">
        <v>0.63060000000000005</v>
      </c>
      <c r="AH128">
        <v>120</v>
      </c>
      <c r="AI128">
        <f t="shared" si="27"/>
        <v>149.91666666666666</v>
      </c>
      <c r="AJ128">
        <f>IF(C128=1,(AI128/Z128),REF)</f>
        <v>253.66610265087422</v>
      </c>
      <c r="AK128">
        <f t="shared" si="28"/>
        <v>131</v>
      </c>
      <c r="AL128">
        <f>IF(B128=1,(AI128/AC128),REF)</f>
        <v>257.5224025881073</v>
      </c>
      <c r="AM128">
        <f t="shared" si="29"/>
        <v>139</v>
      </c>
      <c r="AN128">
        <f t="shared" si="30"/>
        <v>131</v>
      </c>
      <c r="AO128" t="str">
        <f t="shared" si="31"/>
        <v>Hawaii</v>
      </c>
      <c r="AP128">
        <f t="shared" si="32"/>
        <v>0.40317953656724564</v>
      </c>
      <c r="AQ128">
        <f t="shared" si="33"/>
        <v>0.36021076226040799</v>
      </c>
      <c r="AR128">
        <f t="shared" si="34"/>
        <v>0.68027836052270285</v>
      </c>
      <c r="AS128" t="str">
        <f t="shared" si="35"/>
        <v>Hawaii</v>
      </c>
      <c r="AT128">
        <f t="shared" si="36"/>
        <v>0.68027836052270285</v>
      </c>
      <c r="AU128">
        <f t="shared" si="37"/>
        <v>127</v>
      </c>
      <c r="AV128">
        <f t="shared" si="38"/>
        <v>129.66666666666666</v>
      </c>
      <c r="AW128">
        <v>129</v>
      </c>
      <c r="AX128" t="str">
        <f t="shared" si="39"/>
        <v>Hawaii</v>
      </c>
      <c r="AY128" t="str">
        <f t="shared" si="40"/>
        <v/>
      </c>
      <c r="AZ128">
        <v>127</v>
      </c>
      <c r="BA128">
        <f t="shared" si="41"/>
        <v>32</v>
      </c>
      <c r="BB128">
        <f t="shared" si="42"/>
        <v>32</v>
      </c>
    </row>
    <row r="129" spans="2:54">
      <c r="B129">
        <v>1</v>
      </c>
      <c r="C129">
        <v>1</v>
      </c>
      <c r="D129" t="s">
        <v>350</v>
      </c>
      <c r="E129">
        <v>65.683199999999999</v>
      </c>
      <c r="F129">
        <v>297</v>
      </c>
      <c r="G129">
        <v>64.934899999999999</v>
      </c>
      <c r="H129">
        <v>303</v>
      </c>
      <c r="I129">
        <v>108.193</v>
      </c>
      <c r="J129">
        <v>72</v>
      </c>
      <c r="K129">
        <v>108.164</v>
      </c>
      <c r="L129">
        <v>115</v>
      </c>
      <c r="M129">
        <v>100.36</v>
      </c>
      <c r="N129">
        <v>103</v>
      </c>
      <c r="O129">
        <v>104.669</v>
      </c>
      <c r="P129">
        <v>161</v>
      </c>
      <c r="Q129">
        <v>3.4954900000000002</v>
      </c>
      <c r="R129">
        <v>130</v>
      </c>
      <c r="S129">
        <f t="shared" si="22"/>
        <v>5.3209953230049761E-2</v>
      </c>
      <c r="T129">
        <v>127</v>
      </c>
      <c r="U129">
        <f t="shared" si="23"/>
        <v>768457.37309214717</v>
      </c>
      <c r="V129">
        <v>154</v>
      </c>
      <c r="W129">
        <f t="shared" si="43"/>
        <v>25.957007169140542</v>
      </c>
      <c r="X129">
        <f t="shared" si="24"/>
        <v>207</v>
      </c>
      <c r="Y129">
        <f t="shared" si="25"/>
        <v>167</v>
      </c>
      <c r="Z129">
        <v>0.56389999999999996</v>
      </c>
      <c r="AA129">
        <v>131</v>
      </c>
      <c r="AB129">
        <v>0.62970000000000004</v>
      </c>
      <c r="AC129">
        <f t="shared" si="26"/>
        <v>0.5968</v>
      </c>
      <c r="AD129">
        <v>128</v>
      </c>
      <c r="AE129">
        <v>0.68830000000000002</v>
      </c>
      <c r="AF129">
        <v>98</v>
      </c>
      <c r="AG129">
        <v>0.49340000000000001</v>
      </c>
      <c r="AH129">
        <v>178</v>
      </c>
      <c r="AI129">
        <f t="shared" si="27"/>
        <v>142</v>
      </c>
      <c r="AJ129">
        <f>IF(C129=1,(AI129/Z129),REF)</f>
        <v>251.81769817343502</v>
      </c>
      <c r="AK129">
        <f t="shared" si="28"/>
        <v>130</v>
      </c>
      <c r="AL129">
        <f>IF(B129=1,(AI129/AC129),REF)</f>
        <v>237.93565683646113</v>
      </c>
      <c r="AM129">
        <f t="shared" si="29"/>
        <v>132</v>
      </c>
      <c r="AN129">
        <f t="shared" si="30"/>
        <v>128</v>
      </c>
      <c r="AO129" t="str">
        <f t="shared" si="31"/>
        <v>Towson</v>
      </c>
      <c r="AP129">
        <f t="shared" si="32"/>
        <v>0.3849733920387009</v>
      </c>
      <c r="AQ129">
        <f t="shared" si="33"/>
        <v>0.3729452092979732</v>
      </c>
      <c r="AR129">
        <f t="shared" si="34"/>
        <v>0.67832375768630548</v>
      </c>
      <c r="AS129" t="str">
        <f t="shared" si="35"/>
        <v>Towson</v>
      </c>
      <c r="AT129">
        <f t="shared" si="36"/>
        <v>0.67832375768630548</v>
      </c>
      <c r="AU129">
        <f t="shared" si="37"/>
        <v>128</v>
      </c>
      <c r="AV129">
        <f t="shared" si="38"/>
        <v>128</v>
      </c>
      <c r="AW129">
        <v>125</v>
      </c>
      <c r="AX129" t="str">
        <f t="shared" si="39"/>
        <v>Towson</v>
      </c>
      <c r="AY129" t="str">
        <f t="shared" si="40"/>
        <v/>
      </c>
      <c r="AZ129">
        <v>128</v>
      </c>
      <c r="BA129">
        <f t="shared" si="41"/>
        <v>32</v>
      </c>
      <c r="BB129">
        <f t="shared" si="42"/>
        <v>32</v>
      </c>
    </row>
    <row r="130" spans="2:54">
      <c r="B130">
        <v>1</v>
      </c>
      <c r="C130">
        <v>1</v>
      </c>
      <c r="D130" t="s">
        <v>199</v>
      </c>
      <c r="E130">
        <v>66.653000000000006</v>
      </c>
      <c r="F130">
        <v>246</v>
      </c>
      <c r="G130">
        <v>65.855099999999993</v>
      </c>
      <c r="H130">
        <v>264</v>
      </c>
      <c r="I130">
        <v>101.383</v>
      </c>
      <c r="J130">
        <v>223</v>
      </c>
      <c r="K130">
        <v>106.616</v>
      </c>
      <c r="L130">
        <v>149</v>
      </c>
      <c r="M130">
        <v>106.419</v>
      </c>
      <c r="N130">
        <v>262</v>
      </c>
      <c r="O130">
        <v>104.991</v>
      </c>
      <c r="P130">
        <v>172</v>
      </c>
      <c r="Q130">
        <v>1.6244799999999999</v>
      </c>
      <c r="R130">
        <v>145</v>
      </c>
      <c r="S130">
        <f t="shared" ref="S130:S193" si="44">(K130-O130)/E130</f>
        <v>2.4379997899569409E-2</v>
      </c>
      <c r="T130">
        <v>145</v>
      </c>
      <c r="U130">
        <f t="shared" ref="U130:U193" si="45">(K130^2)*E130</f>
        <v>757642.74845676799</v>
      </c>
      <c r="V130">
        <v>172</v>
      </c>
      <c r="W130">
        <f t="shared" si="43"/>
        <v>25.705355480629812</v>
      </c>
      <c r="X130">
        <f t="shared" ref="X130:X193" si="46">RANK(W130,W:W,1)</f>
        <v>192</v>
      </c>
      <c r="Y130">
        <f t="shared" ref="Y130:Y193" si="47">AVERAGE(X130,T130)</f>
        <v>168.5</v>
      </c>
      <c r="Z130">
        <v>0.57889999999999997</v>
      </c>
      <c r="AA130">
        <v>124</v>
      </c>
      <c r="AB130">
        <v>0.54559999999999997</v>
      </c>
      <c r="AC130">
        <f t="shared" ref="AC130:AC193" si="48">(Z130+AB130)/2</f>
        <v>0.56224999999999992</v>
      </c>
      <c r="AD130">
        <v>141</v>
      </c>
      <c r="AE130">
        <v>0.51080000000000003</v>
      </c>
      <c r="AF130">
        <v>155</v>
      </c>
      <c r="AG130">
        <v>0.70399999999999996</v>
      </c>
      <c r="AH130">
        <v>82</v>
      </c>
      <c r="AI130">
        <f t="shared" ref="AI130:AI193" si="49">(T130+V130+(AD130)+AF130+AH130+Y130)/6</f>
        <v>143.91666666666666</v>
      </c>
      <c r="AJ130">
        <f>IF(C130=1,(AI130/Z130),REF)</f>
        <v>248.60367363390338</v>
      </c>
      <c r="AK130">
        <f t="shared" ref="AK130:AK193" si="50">RANK(AJ130,AJ:AJ,1)</f>
        <v>128</v>
      </c>
      <c r="AL130">
        <f>IF(B130=1,(AI130/AC130),REF)</f>
        <v>255.96561434711725</v>
      </c>
      <c r="AM130">
        <f t="shared" ref="AM130:AM193" si="51">RANK(AL130,AL:AL,1)</f>
        <v>138</v>
      </c>
      <c r="AN130">
        <f t="shared" ref="AN130:AN193" si="52">MIN(AK130,AM130,AD130)</f>
        <v>128</v>
      </c>
      <c r="AO130" t="str">
        <f t="shared" ref="AO130:AO193" si="53">D130</f>
        <v>LSU</v>
      </c>
      <c r="AP130">
        <f t="shared" ref="AP130:AP193" si="54">(Z130*(($BG$2)/((AJ130)))^(1/10))</f>
        <v>0.39572185794138737</v>
      </c>
      <c r="AQ130">
        <f t="shared" ref="AQ130:AQ193" si="55">(AC130*(($BF$2)/((AL130)))^(1/8))</f>
        <v>0.34816123980449498</v>
      </c>
      <c r="AR130">
        <f t="shared" ref="AR130:AR193" si="56">((AP130+AQ130)/2)^(1/2.5)</f>
        <v>0.67327095307405904</v>
      </c>
      <c r="AS130" t="str">
        <f t="shared" ref="AS130:AS193" si="57">AO130</f>
        <v>LSU</v>
      </c>
      <c r="AT130">
        <f t="shared" ref="AT130:AT193" si="58">AR130</f>
        <v>0.67327095307405904</v>
      </c>
      <c r="AU130">
        <f t="shared" ref="AU130:AU193" si="59">RANK(AT130,AT:AT,0)</f>
        <v>129</v>
      </c>
      <c r="AV130">
        <f t="shared" ref="AV130:AV193" si="60">(AU130+AN130+AD130)/3</f>
        <v>132.66666666666666</v>
      </c>
      <c r="AW130">
        <v>138</v>
      </c>
      <c r="AX130" t="str">
        <f t="shared" ref="AX130:AX193" si="61">AS130</f>
        <v>LSU</v>
      </c>
      <c r="AY130" t="str">
        <f t="shared" ref="AY130:AY193" si="62">IF(OR(((RANK(Z130,Z:Z,0))&lt;17),(RANK(AB130,AB:AB,0)&lt;17)),"y","")</f>
        <v/>
      </c>
      <c r="AZ130">
        <v>129</v>
      </c>
      <c r="BA130">
        <f t="shared" ref="BA130:BA193" si="63">ROUNDUP((AU130/4),0)</f>
        <v>33</v>
      </c>
      <c r="BB130">
        <f t="shared" ref="BB130:BB193" si="64">ROUNDUP((AZ130/4),0)</f>
        <v>33</v>
      </c>
    </row>
    <row r="131" spans="2:54">
      <c r="B131">
        <v>1</v>
      </c>
      <c r="C131">
        <v>1</v>
      </c>
      <c r="D131" t="s">
        <v>65</v>
      </c>
      <c r="E131">
        <v>69.078800000000001</v>
      </c>
      <c r="F131">
        <v>122</v>
      </c>
      <c r="G131">
        <v>68.394800000000004</v>
      </c>
      <c r="H131">
        <v>132</v>
      </c>
      <c r="I131">
        <v>109.577</v>
      </c>
      <c r="J131">
        <v>48</v>
      </c>
      <c r="K131">
        <v>111.54900000000001</v>
      </c>
      <c r="L131">
        <v>68</v>
      </c>
      <c r="M131">
        <v>103.964</v>
      </c>
      <c r="N131">
        <v>198</v>
      </c>
      <c r="O131">
        <v>107.46599999999999</v>
      </c>
      <c r="P131">
        <v>227</v>
      </c>
      <c r="Q131">
        <v>4.0831600000000003</v>
      </c>
      <c r="R131">
        <v>123</v>
      </c>
      <c r="S131">
        <f t="shared" si="44"/>
        <v>5.9106411807964422E-2</v>
      </c>
      <c r="T131">
        <v>125</v>
      </c>
      <c r="U131">
        <f t="shared" si="45"/>
        <v>859559.90120579884</v>
      </c>
      <c r="V131">
        <v>61</v>
      </c>
      <c r="W131">
        <f t="shared" ref="W131:W194" si="65">O131^1.6/E131</f>
        <v>25.744766084362457</v>
      </c>
      <c r="X131">
        <f t="shared" si="46"/>
        <v>196</v>
      </c>
      <c r="Y131">
        <f t="shared" si="47"/>
        <v>160.5</v>
      </c>
      <c r="Z131">
        <v>0.51359999999999995</v>
      </c>
      <c r="AA131">
        <v>149</v>
      </c>
      <c r="AB131">
        <v>0.70689999999999997</v>
      </c>
      <c r="AC131">
        <f t="shared" si="48"/>
        <v>0.61024999999999996</v>
      </c>
      <c r="AD131">
        <v>125</v>
      </c>
      <c r="AE131">
        <v>0.47739999999999999</v>
      </c>
      <c r="AF131">
        <v>176</v>
      </c>
      <c r="AG131">
        <v>0.61729999999999996</v>
      </c>
      <c r="AH131">
        <v>126</v>
      </c>
      <c r="AI131">
        <f t="shared" si="49"/>
        <v>128.91666666666666</v>
      </c>
      <c r="AJ131">
        <f>IF(C131=1,(AI131/Z131),REF)</f>
        <v>251.00597092419522</v>
      </c>
      <c r="AK131">
        <f t="shared" si="50"/>
        <v>129</v>
      </c>
      <c r="AL131">
        <f>IF(B131=1,(AI131/AC131),REF)</f>
        <v>211.25221903591424</v>
      </c>
      <c r="AM131">
        <f t="shared" si="51"/>
        <v>123</v>
      </c>
      <c r="AN131">
        <f t="shared" si="52"/>
        <v>123</v>
      </c>
      <c r="AO131" t="str">
        <f t="shared" si="53"/>
        <v>Belmont</v>
      </c>
      <c r="AP131">
        <f t="shared" si="54"/>
        <v>0.35074691016201831</v>
      </c>
      <c r="AQ131">
        <f t="shared" si="55"/>
        <v>0.38706266962119756</v>
      </c>
      <c r="AR131">
        <f t="shared" si="56"/>
        <v>0.6710667449562977</v>
      </c>
      <c r="AS131" t="str">
        <f t="shared" si="57"/>
        <v>Belmont</v>
      </c>
      <c r="AT131">
        <f t="shared" si="58"/>
        <v>0.6710667449562977</v>
      </c>
      <c r="AU131">
        <f t="shared" si="59"/>
        <v>130</v>
      </c>
      <c r="AV131">
        <f t="shared" si="60"/>
        <v>126</v>
      </c>
      <c r="AW131">
        <v>128</v>
      </c>
      <c r="AX131" t="str">
        <f t="shared" si="61"/>
        <v>Belmont</v>
      </c>
      <c r="AY131" t="str">
        <f t="shared" si="62"/>
        <v/>
      </c>
      <c r="AZ131">
        <v>130</v>
      </c>
      <c r="BA131">
        <f t="shared" si="63"/>
        <v>33</v>
      </c>
      <c r="BB131">
        <f t="shared" si="64"/>
        <v>33</v>
      </c>
    </row>
    <row r="132" spans="2:54">
      <c r="B132">
        <v>1</v>
      </c>
      <c r="C132">
        <v>1</v>
      </c>
      <c r="D132" t="s">
        <v>216</v>
      </c>
      <c r="E132">
        <v>66.900700000000001</v>
      </c>
      <c r="F132">
        <v>234</v>
      </c>
      <c r="G132">
        <v>66.943600000000004</v>
      </c>
      <c r="H132">
        <v>193</v>
      </c>
      <c r="I132">
        <v>103.429</v>
      </c>
      <c r="J132">
        <v>165</v>
      </c>
      <c r="K132">
        <v>106.492</v>
      </c>
      <c r="L132">
        <v>150</v>
      </c>
      <c r="M132">
        <v>102.325</v>
      </c>
      <c r="N132">
        <v>151</v>
      </c>
      <c r="O132">
        <v>102.352</v>
      </c>
      <c r="P132">
        <v>113</v>
      </c>
      <c r="Q132">
        <v>4.1398000000000001</v>
      </c>
      <c r="R132">
        <v>121</v>
      </c>
      <c r="S132">
        <f t="shared" si="44"/>
        <v>6.1882760569022456E-2</v>
      </c>
      <c r="T132">
        <v>121</v>
      </c>
      <c r="U132">
        <f t="shared" si="45"/>
        <v>758690.47006384481</v>
      </c>
      <c r="V132">
        <v>170</v>
      </c>
      <c r="W132">
        <f t="shared" si="65"/>
        <v>24.5880151174464</v>
      </c>
      <c r="X132">
        <f t="shared" si="46"/>
        <v>135</v>
      </c>
      <c r="Y132">
        <f t="shared" si="47"/>
        <v>128</v>
      </c>
      <c r="Z132">
        <v>0.49509999999999998</v>
      </c>
      <c r="AA132">
        <v>160</v>
      </c>
      <c r="AB132">
        <v>0.79869999999999997</v>
      </c>
      <c r="AC132">
        <f t="shared" si="48"/>
        <v>0.64690000000000003</v>
      </c>
      <c r="AD132">
        <v>114</v>
      </c>
      <c r="AE132">
        <v>0.38700000000000001</v>
      </c>
      <c r="AF132">
        <v>208</v>
      </c>
      <c r="AG132">
        <v>0.54249999999999998</v>
      </c>
      <c r="AH132">
        <v>156</v>
      </c>
      <c r="AI132">
        <f t="shared" si="49"/>
        <v>149.5</v>
      </c>
      <c r="AJ132">
        <f>IF(C132=1,(AI132/Z132),REF)</f>
        <v>301.95920016158351</v>
      </c>
      <c r="AK132">
        <f t="shared" si="50"/>
        <v>147</v>
      </c>
      <c r="AL132">
        <f>IF(B132=1,(AI132/AC132),REF)</f>
        <v>231.10217962590818</v>
      </c>
      <c r="AM132">
        <f t="shared" si="51"/>
        <v>128</v>
      </c>
      <c r="AN132">
        <f t="shared" si="52"/>
        <v>114</v>
      </c>
      <c r="AO132" t="str">
        <f t="shared" si="53"/>
        <v>Middle Tennessee</v>
      </c>
      <c r="AP132">
        <f t="shared" si="54"/>
        <v>0.33192146890650837</v>
      </c>
      <c r="AQ132">
        <f t="shared" si="55"/>
        <v>0.40572830391992726</v>
      </c>
      <c r="AR132">
        <f t="shared" si="56"/>
        <v>0.67100860090045067</v>
      </c>
      <c r="AS132" t="str">
        <f t="shared" si="57"/>
        <v>Middle Tennessee</v>
      </c>
      <c r="AT132">
        <f t="shared" si="58"/>
        <v>0.67100860090045067</v>
      </c>
      <c r="AU132">
        <f t="shared" si="59"/>
        <v>131</v>
      </c>
      <c r="AV132">
        <f t="shared" si="60"/>
        <v>119.66666666666667</v>
      </c>
      <c r="AW132">
        <v>120</v>
      </c>
      <c r="AX132" t="str">
        <f t="shared" si="61"/>
        <v>Middle Tennessee</v>
      </c>
      <c r="AY132" t="str">
        <f t="shared" si="62"/>
        <v/>
      </c>
      <c r="AZ132">
        <v>131</v>
      </c>
      <c r="BA132">
        <f t="shared" si="63"/>
        <v>33</v>
      </c>
      <c r="BB132">
        <f t="shared" si="64"/>
        <v>33</v>
      </c>
    </row>
    <row r="133" spans="2:54">
      <c r="B133">
        <v>1</v>
      </c>
      <c r="C133">
        <v>1</v>
      </c>
      <c r="D133" t="s">
        <v>375</v>
      </c>
      <c r="E133">
        <v>70.323899999999995</v>
      </c>
      <c r="F133">
        <v>68</v>
      </c>
      <c r="G133">
        <v>68.606899999999996</v>
      </c>
      <c r="H133">
        <v>114</v>
      </c>
      <c r="I133">
        <v>104.373</v>
      </c>
      <c r="J133">
        <v>151</v>
      </c>
      <c r="K133">
        <v>107.883</v>
      </c>
      <c r="L133">
        <v>122</v>
      </c>
      <c r="M133">
        <v>106.021</v>
      </c>
      <c r="N133">
        <v>252</v>
      </c>
      <c r="O133">
        <v>106.425</v>
      </c>
      <c r="P133">
        <v>201</v>
      </c>
      <c r="Q133">
        <v>1.4587399999999999</v>
      </c>
      <c r="R133">
        <v>148</v>
      </c>
      <c r="S133">
        <f t="shared" si="44"/>
        <v>2.0732638548203362E-2</v>
      </c>
      <c r="T133">
        <v>149</v>
      </c>
      <c r="U133">
        <f t="shared" si="45"/>
        <v>818481.70666306699</v>
      </c>
      <c r="V133">
        <v>96</v>
      </c>
      <c r="W133">
        <f t="shared" si="65"/>
        <v>24.898140106252168</v>
      </c>
      <c r="X133">
        <f t="shared" si="46"/>
        <v>154</v>
      </c>
      <c r="Y133">
        <f t="shared" si="47"/>
        <v>151.5</v>
      </c>
      <c r="Z133">
        <v>0.53420000000000001</v>
      </c>
      <c r="AA133">
        <v>140</v>
      </c>
      <c r="AB133">
        <v>0.62139999999999995</v>
      </c>
      <c r="AC133">
        <f t="shared" si="48"/>
        <v>0.57779999999999998</v>
      </c>
      <c r="AD133">
        <v>132</v>
      </c>
      <c r="AE133">
        <v>0.54510000000000003</v>
      </c>
      <c r="AF133">
        <v>146</v>
      </c>
      <c r="AG133">
        <v>0.63629999999999998</v>
      </c>
      <c r="AH133">
        <v>118</v>
      </c>
      <c r="AI133">
        <f t="shared" si="49"/>
        <v>132.08333333333334</v>
      </c>
      <c r="AJ133">
        <f>IF(C133=1,(AI133/Z133),REF)</f>
        <v>247.2544615000624</v>
      </c>
      <c r="AK133">
        <f t="shared" si="50"/>
        <v>127</v>
      </c>
      <c r="AL133">
        <f>IF(B133=1,(AI133/AC133),REF)</f>
        <v>228.59697703934467</v>
      </c>
      <c r="AM133">
        <f t="shared" si="51"/>
        <v>126</v>
      </c>
      <c r="AN133">
        <f t="shared" si="52"/>
        <v>126</v>
      </c>
      <c r="AO133" t="str">
        <f t="shared" si="53"/>
        <v>Utah Tech</v>
      </c>
      <c r="AP133">
        <f t="shared" si="54"/>
        <v>0.36536480831235824</v>
      </c>
      <c r="AQ133">
        <f t="shared" si="55"/>
        <v>0.36288363787659245</v>
      </c>
      <c r="AR133">
        <f t="shared" si="56"/>
        <v>0.66757463719835486</v>
      </c>
      <c r="AS133" t="str">
        <f t="shared" si="57"/>
        <v>Utah Tech</v>
      </c>
      <c r="AT133">
        <f t="shared" si="58"/>
        <v>0.66757463719835486</v>
      </c>
      <c r="AU133">
        <f t="shared" si="59"/>
        <v>132</v>
      </c>
      <c r="AV133">
        <f t="shared" si="60"/>
        <v>130</v>
      </c>
      <c r="AW133">
        <v>134</v>
      </c>
      <c r="AX133" t="str">
        <f t="shared" si="61"/>
        <v>Utah Tech</v>
      </c>
      <c r="AY133" t="str">
        <f t="shared" si="62"/>
        <v/>
      </c>
      <c r="AZ133">
        <v>132</v>
      </c>
      <c r="BA133">
        <f t="shared" si="63"/>
        <v>33</v>
      </c>
      <c r="BB133">
        <f t="shared" si="64"/>
        <v>33</v>
      </c>
    </row>
    <row r="134" spans="2:54">
      <c r="B134">
        <v>1</v>
      </c>
      <c r="C134">
        <v>1</v>
      </c>
      <c r="D134" t="s">
        <v>53</v>
      </c>
      <c r="E134">
        <v>65.581800000000001</v>
      </c>
      <c r="F134">
        <v>299</v>
      </c>
      <c r="G134">
        <v>64.992400000000004</v>
      </c>
      <c r="H134">
        <v>299</v>
      </c>
      <c r="I134">
        <v>99.219099999999997</v>
      </c>
      <c r="J134">
        <v>275</v>
      </c>
      <c r="K134">
        <v>101.425</v>
      </c>
      <c r="L134">
        <v>254</v>
      </c>
      <c r="M134">
        <v>99.946299999999994</v>
      </c>
      <c r="N134">
        <v>93</v>
      </c>
      <c r="O134">
        <v>102.15300000000001</v>
      </c>
      <c r="P134">
        <v>110</v>
      </c>
      <c r="Q134">
        <v>-0.72807599999999995</v>
      </c>
      <c r="R134">
        <v>177</v>
      </c>
      <c r="S134">
        <f t="shared" si="44"/>
        <v>-1.1100640726543166E-2</v>
      </c>
      <c r="T134">
        <v>178</v>
      </c>
      <c r="U134">
        <f t="shared" si="45"/>
        <v>674641.98504262499</v>
      </c>
      <c r="V134">
        <v>277</v>
      </c>
      <c r="W134">
        <f t="shared" si="65"/>
        <v>25.004516901805982</v>
      </c>
      <c r="X134">
        <f t="shared" si="46"/>
        <v>160</v>
      </c>
      <c r="Y134">
        <f t="shared" si="47"/>
        <v>169</v>
      </c>
      <c r="Z134">
        <v>0.61029999999999995</v>
      </c>
      <c r="AA134">
        <v>113</v>
      </c>
      <c r="AB134">
        <v>0.43740000000000001</v>
      </c>
      <c r="AC134">
        <f t="shared" si="48"/>
        <v>0.52384999999999993</v>
      </c>
      <c r="AD134">
        <v>159</v>
      </c>
      <c r="AE134">
        <v>0.60519999999999996</v>
      </c>
      <c r="AF134">
        <v>124</v>
      </c>
      <c r="AG134">
        <v>0.48530000000000001</v>
      </c>
      <c r="AH134">
        <v>180</v>
      </c>
      <c r="AI134">
        <f t="shared" si="49"/>
        <v>181.16666666666666</v>
      </c>
      <c r="AJ134">
        <f>IF(C134=1,(AI134/Z134),REF)</f>
        <v>296.84854443170025</v>
      </c>
      <c r="AK134">
        <f t="shared" si="50"/>
        <v>146</v>
      </c>
      <c r="AL134">
        <f>IF(B134=1,(AI134/AC134),REF)</f>
        <v>345.83691260220803</v>
      </c>
      <c r="AM134">
        <f t="shared" si="51"/>
        <v>168</v>
      </c>
      <c r="AN134">
        <f t="shared" si="52"/>
        <v>146</v>
      </c>
      <c r="AO134" t="str">
        <f t="shared" si="53"/>
        <v>Appalachian St.</v>
      </c>
      <c r="AP134">
        <f t="shared" si="54"/>
        <v>0.40985205941719732</v>
      </c>
      <c r="AQ134">
        <f t="shared" si="55"/>
        <v>0.31240767128320729</v>
      </c>
      <c r="AR134">
        <f t="shared" si="56"/>
        <v>0.66537328897597403</v>
      </c>
      <c r="AS134" t="str">
        <f t="shared" si="57"/>
        <v>Appalachian St.</v>
      </c>
      <c r="AT134">
        <f t="shared" si="58"/>
        <v>0.66537328897597403</v>
      </c>
      <c r="AU134">
        <f t="shared" si="59"/>
        <v>133</v>
      </c>
      <c r="AV134">
        <f t="shared" si="60"/>
        <v>146</v>
      </c>
      <c r="AW134">
        <v>142</v>
      </c>
      <c r="AX134" t="str">
        <f t="shared" si="61"/>
        <v>Appalachian St.</v>
      </c>
      <c r="AY134" t="str">
        <f t="shared" si="62"/>
        <v/>
      </c>
      <c r="AZ134">
        <v>133</v>
      </c>
      <c r="BA134">
        <f t="shared" si="63"/>
        <v>34</v>
      </c>
      <c r="BB134">
        <f t="shared" si="64"/>
        <v>34</v>
      </c>
    </row>
    <row r="135" spans="2:54">
      <c r="B135">
        <v>1</v>
      </c>
      <c r="C135">
        <v>1</v>
      </c>
      <c r="D135" t="s">
        <v>329</v>
      </c>
      <c r="E135">
        <v>70.385800000000003</v>
      </c>
      <c r="F135">
        <v>64</v>
      </c>
      <c r="G135">
        <v>69.275899999999993</v>
      </c>
      <c r="H135">
        <v>78</v>
      </c>
      <c r="I135">
        <v>103.33499999999999</v>
      </c>
      <c r="J135">
        <v>168</v>
      </c>
      <c r="K135">
        <v>105.46899999999999</v>
      </c>
      <c r="L135">
        <v>163</v>
      </c>
      <c r="M135">
        <v>100.91200000000001</v>
      </c>
      <c r="N135">
        <v>117</v>
      </c>
      <c r="O135">
        <v>102.273</v>
      </c>
      <c r="P135">
        <v>112</v>
      </c>
      <c r="Q135">
        <v>3.1958799999999998</v>
      </c>
      <c r="R135">
        <v>132</v>
      </c>
      <c r="S135">
        <f t="shared" si="44"/>
        <v>4.5406886048038067E-2</v>
      </c>
      <c r="T135">
        <v>134</v>
      </c>
      <c r="U135">
        <f t="shared" si="45"/>
        <v>782951.22457295377</v>
      </c>
      <c r="V135">
        <v>134</v>
      </c>
      <c r="W135">
        <f t="shared" si="65"/>
        <v>23.341703146305523</v>
      </c>
      <c r="X135">
        <f t="shared" si="46"/>
        <v>81</v>
      </c>
      <c r="Y135">
        <f t="shared" si="47"/>
        <v>107.5</v>
      </c>
      <c r="Z135">
        <v>0.54220000000000002</v>
      </c>
      <c r="AA135">
        <v>138</v>
      </c>
      <c r="AB135">
        <v>0.60670000000000002</v>
      </c>
      <c r="AC135">
        <f t="shared" si="48"/>
        <v>0.57445000000000002</v>
      </c>
      <c r="AD135">
        <v>134</v>
      </c>
      <c r="AE135">
        <v>0.3891</v>
      </c>
      <c r="AF135">
        <v>207</v>
      </c>
      <c r="AG135">
        <v>0.48530000000000001</v>
      </c>
      <c r="AH135">
        <v>181</v>
      </c>
      <c r="AI135">
        <f t="shared" si="49"/>
        <v>149.58333333333334</v>
      </c>
      <c r="AJ135">
        <f>IF(C135=1,(AI135/Z135),REF)</f>
        <v>275.8822082872249</v>
      </c>
      <c r="AK135">
        <f t="shared" si="50"/>
        <v>139</v>
      </c>
      <c r="AL135">
        <f>IF(B135=1,(AI135/AC135),REF)</f>
        <v>260.39400005802651</v>
      </c>
      <c r="AM135">
        <f t="shared" si="51"/>
        <v>140</v>
      </c>
      <c r="AN135">
        <f t="shared" si="52"/>
        <v>134</v>
      </c>
      <c r="AO135" t="str">
        <f t="shared" si="53"/>
        <v>Stephen F. Austin</v>
      </c>
      <c r="AP135">
        <f t="shared" si="54"/>
        <v>0.36679582857334408</v>
      </c>
      <c r="AQ135">
        <f t="shared" si="55"/>
        <v>0.35495395671203656</v>
      </c>
      <c r="AR135">
        <f t="shared" si="56"/>
        <v>0.6651853366704662</v>
      </c>
      <c r="AS135" t="str">
        <f t="shared" si="57"/>
        <v>Stephen F. Austin</v>
      </c>
      <c r="AT135">
        <f t="shared" si="58"/>
        <v>0.6651853366704662</v>
      </c>
      <c r="AU135">
        <f t="shared" si="59"/>
        <v>134</v>
      </c>
      <c r="AV135">
        <f t="shared" si="60"/>
        <v>134</v>
      </c>
      <c r="AW135">
        <v>136</v>
      </c>
      <c r="AX135" t="str">
        <f t="shared" si="61"/>
        <v>Stephen F. Austin</v>
      </c>
      <c r="AY135" t="str">
        <f t="shared" si="62"/>
        <v/>
      </c>
      <c r="AZ135">
        <v>134</v>
      </c>
      <c r="BA135">
        <f t="shared" si="63"/>
        <v>34</v>
      </c>
      <c r="BB135">
        <f t="shared" si="64"/>
        <v>34</v>
      </c>
    </row>
    <row r="136" spans="2:54">
      <c r="B136">
        <v>1</v>
      </c>
      <c r="C136">
        <v>1</v>
      </c>
      <c r="D136" t="s">
        <v>124</v>
      </c>
      <c r="E136">
        <v>68.578199999999995</v>
      </c>
      <c r="F136">
        <v>153</v>
      </c>
      <c r="G136">
        <v>68.4619</v>
      </c>
      <c r="H136">
        <v>123</v>
      </c>
      <c r="I136">
        <v>110.002</v>
      </c>
      <c r="J136">
        <v>39</v>
      </c>
      <c r="K136">
        <v>111.545</v>
      </c>
      <c r="L136">
        <v>69</v>
      </c>
      <c r="M136">
        <v>104.806</v>
      </c>
      <c r="N136">
        <v>225</v>
      </c>
      <c r="O136">
        <v>107.46</v>
      </c>
      <c r="P136">
        <v>226</v>
      </c>
      <c r="Q136">
        <v>4.0848000000000004</v>
      </c>
      <c r="R136">
        <v>122</v>
      </c>
      <c r="S136">
        <f t="shared" si="44"/>
        <v>5.9567034422017613E-2</v>
      </c>
      <c r="T136">
        <v>122</v>
      </c>
      <c r="U136">
        <f t="shared" si="45"/>
        <v>853269.64805785497</v>
      </c>
      <c r="V136">
        <v>66</v>
      </c>
      <c r="W136">
        <f t="shared" si="65"/>
        <v>25.93037850191828</v>
      </c>
      <c r="X136">
        <f t="shared" si="46"/>
        <v>206</v>
      </c>
      <c r="Y136">
        <f t="shared" si="47"/>
        <v>164</v>
      </c>
      <c r="Z136">
        <v>0.51880000000000004</v>
      </c>
      <c r="AA136">
        <v>146</v>
      </c>
      <c r="AB136">
        <v>0.65139999999999998</v>
      </c>
      <c r="AC136">
        <f t="shared" si="48"/>
        <v>0.58509999999999995</v>
      </c>
      <c r="AD136">
        <v>130</v>
      </c>
      <c r="AE136">
        <v>0.58199999999999996</v>
      </c>
      <c r="AF136">
        <v>132</v>
      </c>
      <c r="AG136">
        <v>0.4335</v>
      </c>
      <c r="AH136">
        <v>204</v>
      </c>
      <c r="AI136">
        <f t="shared" si="49"/>
        <v>136.33333333333334</v>
      </c>
      <c r="AJ136">
        <f>IF(C136=1,(AI136/Z136),REF)</f>
        <v>262.78591621691083</v>
      </c>
      <c r="AK136">
        <f t="shared" si="50"/>
        <v>135</v>
      </c>
      <c r="AL136">
        <f>IF(B136=1,(AI136/AC136),REF)</f>
        <v>233.00860251808811</v>
      </c>
      <c r="AM136">
        <f t="shared" si="51"/>
        <v>130</v>
      </c>
      <c r="AN136">
        <f t="shared" si="52"/>
        <v>130</v>
      </c>
      <c r="AO136" t="str">
        <f t="shared" si="53"/>
        <v>Eastern Washington</v>
      </c>
      <c r="AP136">
        <f t="shared" si="54"/>
        <v>0.35267689040155303</v>
      </c>
      <c r="AQ136">
        <f t="shared" si="55"/>
        <v>0.36659139220732523</v>
      </c>
      <c r="AR136">
        <f t="shared" si="56"/>
        <v>0.66426958169112371</v>
      </c>
      <c r="AS136" t="str">
        <f t="shared" si="57"/>
        <v>Eastern Washington</v>
      </c>
      <c r="AT136">
        <f t="shared" si="58"/>
        <v>0.66426958169112371</v>
      </c>
      <c r="AU136">
        <f t="shared" si="59"/>
        <v>135</v>
      </c>
      <c r="AV136">
        <f t="shared" si="60"/>
        <v>131.66666666666666</v>
      </c>
      <c r="AW136">
        <v>133</v>
      </c>
      <c r="AX136" t="str">
        <f t="shared" si="61"/>
        <v>Eastern Washington</v>
      </c>
      <c r="AY136" t="str">
        <f t="shared" si="62"/>
        <v/>
      </c>
      <c r="AZ136">
        <v>135</v>
      </c>
      <c r="BA136">
        <f t="shared" si="63"/>
        <v>34</v>
      </c>
      <c r="BB136">
        <f t="shared" si="64"/>
        <v>34</v>
      </c>
    </row>
    <row r="137" spans="2:54">
      <c r="B137">
        <v>1</v>
      </c>
      <c r="C137">
        <v>1</v>
      </c>
      <c r="D137" t="s">
        <v>190</v>
      </c>
      <c r="E137">
        <v>72.039100000000005</v>
      </c>
      <c r="F137">
        <v>27</v>
      </c>
      <c r="G137">
        <v>72.909099999999995</v>
      </c>
      <c r="H137">
        <v>3</v>
      </c>
      <c r="I137">
        <v>101.88800000000001</v>
      </c>
      <c r="J137">
        <v>208</v>
      </c>
      <c r="K137">
        <v>105.43600000000001</v>
      </c>
      <c r="L137">
        <v>165</v>
      </c>
      <c r="M137">
        <v>102.07899999999999</v>
      </c>
      <c r="N137">
        <v>144</v>
      </c>
      <c r="O137">
        <v>104.93300000000001</v>
      </c>
      <c r="P137">
        <v>168</v>
      </c>
      <c r="Q137">
        <v>0.50281200000000004</v>
      </c>
      <c r="R137">
        <v>162</v>
      </c>
      <c r="S137">
        <f t="shared" si="44"/>
        <v>6.9823193238116536E-3</v>
      </c>
      <c r="T137">
        <v>162</v>
      </c>
      <c r="U137">
        <f t="shared" si="45"/>
        <v>800840.67184075376</v>
      </c>
      <c r="V137">
        <v>116</v>
      </c>
      <c r="W137">
        <f t="shared" si="65"/>
        <v>23.762441711019587</v>
      </c>
      <c r="X137">
        <f t="shared" si="46"/>
        <v>96</v>
      </c>
      <c r="Y137">
        <f t="shared" si="47"/>
        <v>129</v>
      </c>
      <c r="Z137">
        <v>0.57389999999999997</v>
      </c>
      <c r="AA137">
        <v>128</v>
      </c>
      <c r="AB137">
        <v>0.49330000000000002</v>
      </c>
      <c r="AC137">
        <f t="shared" si="48"/>
        <v>0.53359999999999996</v>
      </c>
      <c r="AD137">
        <v>156</v>
      </c>
      <c r="AE137">
        <v>0.4466</v>
      </c>
      <c r="AF137">
        <v>188</v>
      </c>
      <c r="AG137">
        <v>0.59050000000000002</v>
      </c>
      <c r="AH137">
        <v>136</v>
      </c>
      <c r="AI137">
        <f t="shared" si="49"/>
        <v>147.83333333333334</v>
      </c>
      <c r="AJ137">
        <f>IF(C137=1,(AI137/Z137),REF)</f>
        <v>257.59423825288962</v>
      </c>
      <c r="AK137">
        <f t="shared" si="50"/>
        <v>134</v>
      </c>
      <c r="AL137">
        <f>IF(B137=1,(AI137/AC137),REF)</f>
        <v>277.04897551224394</v>
      </c>
      <c r="AM137">
        <f t="shared" si="51"/>
        <v>144</v>
      </c>
      <c r="AN137">
        <f t="shared" si="52"/>
        <v>134</v>
      </c>
      <c r="AO137" t="str">
        <f t="shared" si="53"/>
        <v>Long Beach St.</v>
      </c>
      <c r="AP137">
        <f t="shared" si="54"/>
        <v>0.39091276688366278</v>
      </c>
      <c r="AQ137">
        <f t="shared" si="55"/>
        <v>0.32716731652958669</v>
      </c>
      <c r="AR137">
        <f t="shared" si="56"/>
        <v>0.66383042645203405</v>
      </c>
      <c r="AS137" t="str">
        <f t="shared" si="57"/>
        <v>Long Beach St.</v>
      </c>
      <c r="AT137">
        <f t="shared" si="58"/>
        <v>0.66383042645203405</v>
      </c>
      <c r="AU137">
        <f t="shared" si="59"/>
        <v>136</v>
      </c>
      <c r="AV137">
        <f t="shared" si="60"/>
        <v>142</v>
      </c>
      <c r="AW137">
        <v>140</v>
      </c>
      <c r="AX137" t="str">
        <f t="shared" si="61"/>
        <v>Long Beach St.</v>
      </c>
      <c r="AY137" t="str">
        <f t="shared" si="62"/>
        <v/>
      </c>
      <c r="AZ137">
        <v>136</v>
      </c>
      <c r="BA137">
        <f t="shared" si="63"/>
        <v>34</v>
      </c>
      <c r="BB137">
        <f t="shared" si="64"/>
        <v>34</v>
      </c>
    </row>
    <row r="138" spans="2:54">
      <c r="B138">
        <v>1</v>
      </c>
      <c r="C138">
        <v>1</v>
      </c>
      <c r="D138" t="s">
        <v>334</v>
      </c>
      <c r="E138">
        <v>67.811400000000006</v>
      </c>
      <c r="F138">
        <v>187</v>
      </c>
      <c r="G138">
        <v>66.640500000000003</v>
      </c>
      <c r="H138">
        <v>213</v>
      </c>
      <c r="I138">
        <v>99.204499999999996</v>
      </c>
      <c r="J138">
        <v>276</v>
      </c>
      <c r="K138">
        <v>103.49299999999999</v>
      </c>
      <c r="L138">
        <v>210</v>
      </c>
      <c r="M138">
        <v>103.169</v>
      </c>
      <c r="N138">
        <v>178</v>
      </c>
      <c r="O138">
        <v>102.959</v>
      </c>
      <c r="P138">
        <v>122</v>
      </c>
      <c r="Q138">
        <v>0.53382200000000002</v>
      </c>
      <c r="R138">
        <v>160</v>
      </c>
      <c r="S138">
        <f t="shared" si="44"/>
        <v>7.8747821162812124E-3</v>
      </c>
      <c r="T138">
        <v>161</v>
      </c>
      <c r="U138">
        <f t="shared" si="45"/>
        <v>726314.41425415862</v>
      </c>
      <c r="V138">
        <v>207</v>
      </c>
      <c r="W138">
        <f t="shared" si="65"/>
        <v>24.488387822500297</v>
      </c>
      <c r="X138">
        <f t="shared" si="46"/>
        <v>129</v>
      </c>
      <c r="Y138">
        <f t="shared" si="47"/>
        <v>145</v>
      </c>
      <c r="Z138">
        <v>0.46929999999999999</v>
      </c>
      <c r="AA138">
        <v>169</v>
      </c>
      <c r="AB138">
        <v>0.79900000000000004</v>
      </c>
      <c r="AC138">
        <f t="shared" si="48"/>
        <v>0.63414999999999999</v>
      </c>
      <c r="AD138">
        <v>120</v>
      </c>
      <c r="AE138">
        <v>0.57140000000000002</v>
      </c>
      <c r="AF138">
        <v>136</v>
      </c>
      <c r="AG138">
        <v>0.64319999999999999</v>
      </c>
      <c r="AH138">
        <v>115</v>
      </c>
      <c r="AI138">
        <f t="shared" si="49"/>
        <v>147.33333333333334</v>
      </c>
      <c r="AJ138">
        <f>IF(C138=1,(AI138/Z138),REF)</f>
        <v>313.94275161588183</v>
      </c>
      <c r="AK138">
        <f t="shared" si="50"/>
        <v>149</v>
      </c>
      <c r="AL138">
        <f>IF(B138=1,(AI138/AC138),REF)</f>
        <v>232.3319929564509</v>
      </c>
      <c r="AM138">
        <f t="shared" si="51"/>
        <v>129</v>
      </c>
      <c r="AN138">
        <f t="shared" si="52"/>
        <v>120</v>
      </c>
      <c r="AO138" t="str">
        <f t="shared" si="53"/>
        <v>Tarleton St.</v>
      </c>
      <c r="AP138">
        <f t="shared" si="54"/>
        <v>0.31340271342734316</v>
      </c>
      <c r="AQ138">
        <f t="shared" si="55"/>
        <v>0.3974678714820214</v>
      </c>
      <c r="AR138">
        <f t="shared" si="56"/>
        <v>0.66115641985862073</v>
      </c>
      <c r="AS138" t="str">
        <f t="shared" si="57"/>
        <v>Tarleton St.</v>
      </c>
      <c r="AT138">
        <f t="shared" si="58"/>
        <v>0.66115641985862073</v>
      </c>
      <c r="AU138">
        <f t="shared" si="59"/>
        <v>137</v>
      </c>
      <c r="AV138">
        <f t="shared" si="60"/>
        <v>125.66666666666667</v>
      </c>
      <c r="AW138">
        <v>130</v>
      </c>
      <c r="AX138" t="str">
        <f t="shared" si="61"/>
        <v>Tarleton St.</v>
      </c>
      <c r="AY138" t="str">
        <f t="shared" si="62"/>
        <v/>
      </c>
      <c r="AZ138">
        <v>137</v>
      </c>
      <c r="BA138">
        <f t="shared" si="63"/>
        <v>35</v>
      </c>
      <c r="BB138">
        <f t="shared" si="64"/>
        <v>35</v>
      </c>
    </row>
    <row r="139" spans="2:54">
      <c r="B139">
        <v>1</v>
      </c>
      <c r="C139">
        <v>1</v>
      </c>
      <c r="D139" t="s">
        <v>299</v>
      </c>
      <c r="E139">
        <v>68.646000000000001</v>
      </c>
      <c r="F139">
        <v>148</v>
      </c>
      <c r="G139">
        <v>68.363</v>
      </c>
      <c r="H139">
        <v>134</v>
      </c>
      <c r="I139">
        <v>110.435</v>
      </c>
      <c r="J139">
        <v>36</v>
      </c>
      <c r="K139">
        <v>109.27800000000001</v>
      </c>
      <c r="L139">
        <v>100</v>
      </c>
      <c r="M139">
        <v>103.35599999999999</v>
      </c>
      <c r="N139">
        <v>182</v>
      </c>
      <c r="O139">
        <v>106.33499999999999</v>
      </c>
      <c r="P139">
        <v>199</v>
      </c>
      <c r="Q139">
        <v>2.9434499999999999</v>
      </c>
      <c r="R139">
        <v>135</v>
      </c>
      <c r="S139">
        <f t="shared" si="44"/>
        <v>4.2872126562363604E-2</v>
      </c>
      <c r="T139">
        <v>136</v>
      </c>
      <c r="U139">
        <f t="shared" si="45"/>
        <v>819748.65342146414</v>
      </c>
      <c r="V139">
        <v>91</v>
      </c>
      <c r="W139">
        <f t="shared" si="65"/>
        <v>25.472216695079922</v>
      </c>
      <c r="X139">
        <f t="shared" si="46"/>
        <v>180</v>
      </c>
      <c r="Y139">
        <f t="shared" si="47"/>
        <v>158</v>
      </c>
      <c r="Z139">
        <v>0.52139999999999997</v>
      </c>
      <c r="AA139">
        <v>143</v>
      </c>
      <c r="AB139">
        <v>0.61270000000000002</v>
      </c>
      <c r="AC139">
        <f t="shared" si="48"/>
        <v>0.56705000000000005</v>
      </c>
      <c r="AD139">
        <v>137</v>
      </c>
      <c r="AE139">
        <v>0.59199999999999997</v>
      </c>
      <c r="AF139">
        <v>128</v>
      </c>
      <c r="AG139">
        <v>0.55100000000000005</v>
      </c>
      <c r="AH139">
        <v>150</v>
      </c>
      <c r="AI139">
        <f t="shared" si="49"/>
        <v>133.33333333333334</v>
      </c>
      <c r="AJ139">
        <f>IF(C139=1,(AI139/Z139),REF)</f>
        <v>255.72177470911652</v>
      </c>
      <c r="AK139">
        <f t="shared" si="50"/>
        <v>133</v>
      </c>
      <c r="AL139">
        <f>IF(B139=1,(AI139/AC139),REF)</f>
        <v>235.13505569761631</v>
      </c>
      <c r="AM139">
        <f t="shared" si="51"/>
        <v>131</v>
      </c>
      <c r="AN139">
        <f t="shared" si="52"/>
        <v>131</v>
      </c>
      <c r="AO139" t="str">
        <f t="shared" si="53"/>
        <v>Samford</v>
      </c>
      <c r="AP139">
        <f t="shared" si="54"/>
        <v>0.35541151950465649</v>
      </c>
      <c r="AQ139">
        <f t="shared" si="55"/>
        <v>0.35487903341218674</v>
      </c>
      <c r="AR139">
        <f t="shared" si="56"/>
        <v>0.66094057984656229</v>
      </c>
      <c r="AS139" t="str">
        <f t="shared" si="57"/>
        <v>Samford</v>
      </c>
      <c r="AT139">
        <f t="shared" si="58"/>
        <v>0.66094057984656229</v>
      </c>
      <c r="AU139">
        <f t="shared" si="59"/>
        <v>138</v>
      </c>
      <c r="AV139">
        <f t="shared" si="60"/>
        <v>135.33333333333334</v>
      </c>
      <c r="AW139">
        <v>135</v>
      </c>
      <c r="AX139" t="str">
        <f t="shared" si="61"/>
        <v>Samford</v>
      </c>
      <c r="AY139" t="str">
        <f t="shared" si="62"/>
        <v/>
      </c>
      <c r="AZ139">
        <v>138</v>
      </c>
      <c r="BA139">
        <f t="shared" si="63"/>
        <v>35</v>
      </c>
      <c r="BB139">
        <f t="shared" si="64"/>
        <v>35</v>
      </c>
    </row>
    <row r="140" spans="2:54">
      <c r="B140">
        <v>1</v>
      </c>
      <c r="C140">
        <v>1</v>
      </c>
      <c r="D140" t="s">
        <v>362</v>
      </c>
      <c r="E140">
        <v>69.262500000000003</v>
      </c>
      <c r="F140">
        <v>113</v>
      </c>
      <c r="G140">
        <v>68.859700000000004</v>
      </c>
      <c r="H140">
        <v>103</v>
      </c>
      <c r="I140">
        <v>109.73699999999999</v>
      </c>
      <c r="J140">
        <v>43</v>
      </c>
      <c r="K140">
        <v>107.783</v>
      </c>
      <c r="L140">
        <v>128</v>
      </c>
      <c r="M140">
        <v>96.604799999999997</v>
      </c>
      <c r="N140">
        <v>42</v>
      </c>
      <c r="O140">
        <v>105.148</v>
      </c>
      <c r="P140">
        <v>175</v>
      </c>
      <c r="Q140">
        <v>2.6350600000000002</v>
      </c>
      <c r="R140">
        <v>138</v>
      </c>
      <c r="S140">
        <f t="shared" si="44"/>
        <v>3.8043674426998811E-2</v>
      </c>
      <c r="T140">
        <v>138</v>
      </c>
      <c r="U140">
        <f t="shared" si="45"/>
        <v>804634.58960186259</v>
      </c>
      <c r="V140">
        <v>111</v>
      </c>
      <c r="W140">
        <f t="shared" si="65"/>
        <v>24.79610479804078</v>
      </c>
      <c r="X140">
        <f t="shared" si="46"/>
        <v>149</v>
      </c>
      <c r="Y140">
        <f t="shared" si="47"/>
        <v>143.5</v>
      </c>
      <c r="Z140">
        <v>0.46500000000000002</v>
      </c>
      <c r="AA140">
        <v>171</v>
      </c>
      <c r="AB140">
        <v>0.74529999999999996</v>
      </c>
      <c r="AC140">
        <f t="shared" si="48"/>
        <v>0.60514999999999997</v>
      </c>
      <c r="AD140">
        <v>127</v>
      </c>
      <c r="AE140">
        <v>0.61799999999999999</v>
      </c>
      <c r="AF140">
        <v>120</v>
      </c>
      <c r="AG140">
        <v>0.64870000000000005</v>
      </c>
      <c r="AH140">
        <v>109</v>
      </c>
      <c r="AI140">
        <f t="shared" si="49"/>
        <v>124.75</v>
      </c>
      <c r="AJ140">
        <f>IF(C140=1,(AI140/Z140),REF)</f>
        <v>268.27956989247309</v>
      </c>
      <c r="AK140">
        <f t="shared" si="50"/>
        <v>137</v>
      </c>
      <c r="AL140">
        <f>IF(B140=1,(AI140/AC140),REF)</f>
        <v>206.1472362224242</v>
      </c>
      <c r="AM140">
        <f t="shared" si="51"/>
        <v>120</v>
      </c>
      <c r="AN140">
        <f t="shared" si="52"/>
        <v>120</v>
      </c>
      <c r="AO140" t="str">
        <f t="shared" si="53"/>
        <v>UMass Lowell</v>
      </c>
      <c r="AP140">
        <f t="shared" si="54"/>
        <v>0.31545065741219619</v>
      </c>
      <c r="AQ140">
        <f t="shared" si="55"/>
        <v>0.38500334924774787</v>
      </c>
      <c r="AR140">
        <f t="shared" si="56"/>
        <v>0.65726400868028922</v>
      </c>
      <c r="AS140" t="str">
        <f t="shared" si="57"/>
        <v>UMass Lowell</v>
      </c>
      <c r="AT140">
        <f t="shared" si="58"/>
        <v>0.65726400868028922</v>
      </c>
      <c r="AU140">
        <f t="shared" si="59"/>
        <v>139</v>
      </c>
      <c r="AV140">
        <f t="shared" si="60"/>
        <v>128.66666666666666</v>
      </c>
      <c r="AW140">
        <v>124</v>
      </c>
      <c r="AX140" t="str">
        <f t="shared" si="61"/>
        <v>UMass Lowell</v>
      </c>
      <c r="AY140" t="str">
        <f t="shared" si="62"/>
        <v/>
      </c>
      <c r="AZ140">
        <v>139</v>
      </c>
      <c r="BA140">
        <f t="shared" si="63"/>
        <v>35</v>
      </c>
      <c r="BB140">
        <f t="shared" si="64"/>
        <v>35</v>
      </c>
    </row>
    <row r="141" spans="2:54">
      <c r="B141">
        <v>1</v>
      </c>
      <c r="C141">
        <v>1</v>
      </c>
      <c r="D141" t="s">
        <v>105</v>
      </c>
      <c r="E141">
        <v>72.088300000000004</v>
      </c>
      <c r="F141">
        <v>25</v>
      </c>
      <c r="G141">
        <v>71.265299999999996</v>
      </c>
      <c r="H141">
        <v>24</v>
      </c>
      <c r="I141">
        <v>110.771</v>
      </c>
      <c r="J141">
        <v>33</v>
      </c>
      <c r="K141">
        <v>112.029</v>
      </c>
      <c r="L141">
        <v>62</v>
      </c>
      <c r="M141">
        <v>106.836</v>
      </c>
      <c r="N141">
        <v>270</v>
      </c>
      <c r="O141">
        <v>110.265</v>
      </c>
      <c r="P141">
        <v>282</v>
      </c>
      <c r="Q141">
        <v>1.7644899999999999</v>
      </c>
      <c r="R141">
        <v>144</v>
      </c>
      <c r="S141">
        <f t="shared" si="44"/>
        <v>2.4469990275814462E-2</v>
      </c>
      <c r="T141">
        <v>144</v>
      </c>
      <c r="U141">
        <f t="shared" si="45"/>
        <v>904743.98142306018</v>
      </c>
      <c r="V141">
        <v>25</v>
      </c>
      <c r="W141">
        <f t="shared" si="65"/>
        <v>25.706059406592228</v>
      </c>
      <c r="X141">
        <f t="shared" si="46"/>
        <v>193</v>
      </c>
      <c r="Y141">
        <f t="shared" si="47"/>
        <v>168.5</v>
      </c>
      <c r="Z141">
        <v>0.51619999999999999</v>
      </c>
      <c r="AA141">
        <v>148</v>
      </c>
      <c r="AB141">
        <v>0.6</v>
      </c>
      <c r="AC141">
        <f t="shared" si="48"/>
        <v>0.55810000000000004</v>
      </c>
      <c r="AD141">
        <v>145</v>
      </c>
      <c r="AE141">
        <v>0.31380000000000002</v>
      </c>
      <c r="AF141">
        <v>238</v>
      </c>
      <c r="AG141">
        <v>0.67230000000000001</v>
      </c>
      <c r="AH141">
        <v>101</v>
      </c>
      <c r="AI141">
        <f t="shared" si="49"/>
        <v>136.91666666666666</v>
      </c>
      <c r="AJ141">
        <f>IF(C141=1,(AI141/Z141),REF)</f>
        <v>265.23957122562314</v>
      </c>
      <c r="AK141">
        <f t="shared" si="50"/>
        <v>136</v>
      </c>
      <c r="AL141">
        <f>IF(B141=1,(AI141/AC141),REF)</f>
        <v>245.32640506480317</v>
      </c>
      <c r="AM141">
        <f t="shared" si="51"/>
        <v>136</v>
      </c>
      <c r="AN141">
        <f t="shared" si="52"/>
        <v>136</v>
      </c>
      <c r="AO141" t="str">
        <f t="shared" si="53"/>
        <v>Cornell</v>
      </c>
      <c r="AP141">
        <f t="shared" si="54"/>
        <v>0.35058345167727017</v>
      </c>
      <c r="AQ141">
        <f t="shared" si="55"/>
        <v>0.34743026307900854</v>
      </c>
      <c r="AR141">
        <f t="shared" si="56"/>
        <v>0.65634712020690156</v>
      </c>
      <c r="AS141" t="str">
        <f t="shared" si="57"/>
        <v>Cornell</v>
      </c>
      <c r="AT141">
        <f t="shared" si="58"/>
        <v>0.65634712020690156</v>
      </c>
      <c r="AU141">
        <f t="shared" si="59"/>
        <v>140</v>
      </c>
      <c r="AV141">
        <f t="shared" si="60"/>
        <v>140.33333333333334</v>
      </c>
      <c r="AW141">
        <v>143</v>
      </c>
      <c r="AX141" t="str">
        <f t="shared" si="61"/>
        <v>Cornell</v>
      </c>
      <c r="AY141" t="str">
        <f t="shared" si="62"/>
        <v/>
      </c>
      <c r="AZ141">
        <v>140</v>
      </c>
      <c r="BA141">
        <f t="shared" si="63"/>
        <v>35</v>
      </c>
      <c r="BB141">
        <f t="shared" si="64"/>
        <v>35</v>
      </c>
    </row>
    <row r="142" spans="2:54">
      <c r="B142">
        <v>1</v>
      </c>
      <c r="C142">
        <v>1</v>
      </c>
      <c r="D142" t="s">
        <v>136</v>
      </c>
      <c r="E142">
        <v>63.8354</v>
      </c>
      <c r="F142">
        <v>344</v>
      </c>
      <c r="G142">
        <v>64.281999999999996</v>
      </c>
      <c r="H142">
        <v>328</v>
      </c>
      <c r="I142">
        <v>99.2911</v>
      </c>
      <c r="J142">
        <v>271</v>
      </c>
      <c r="K142">
        <v>103.527</v>
      </c>
      <c r="L142">
        <v>208</v>
      </c>
      <c r="M142">
        <v>103.184</v>
      </c>
      <c r="N142">
        <v>179</v>
      </c>
      <c r="O142">
        <v>100.55800000000001</v>
      </c>
      <c r="P142">
        <v>84</v>
      </c>
      <c r="Q142">
        <v>2.96882</v>
      </c>
      <c r="R142">
        <v>134</v>
      </c>
      <c r="S142">
        <f t="shared" si="44"/>
        <v>4.6510243532585274E-2</v>
      </c>
      <c r="T142">
        <v>132</v>
      </c>
      <c r="U142">
        <f t="shared" si="45"/>
        <v>684177.58623660658</v>
      </c>
      <c r="V142">
        <v>268</v>
      </c>
      <c r="W142">
        <f t="shared" si="65"/>
        <v>25.049843633335946</v>
      </c>
      <c r="X142">
        <f t="shared" si="46"/>
        <v>165</v>
      </c>
      <c r="Y142">
        <f t="shared" si="47"/>
        <v>148.5</v>
      </c>
      <c r="Z142">
        <v>0.51639999999999997</v>
      </c>
      <c r="AA142">
        <v>147</v>
      </c>
      <c r="AB142">
        <v>0.63900000000000001</v>
      </c>
      <c r="AC142">
        <f t="shared" si="48"/>
        <v>0.57769999999999999</v>
      </c>
      <c r="AD142">
        <v>133</v>
      </c>
      <c r="AE142">
        <v>0.48970000000000002</v>
      </c>
      <c r="AF142">
        <v>169</v>
      </c>
      <c r="AG142">
        <v>0.56320000000000003</v>
      </c>
      <c r="AH142">
        <v>147</v>
      </c>
      <c r="AI142">
        <f t="shared" si="49"/>
        <v>166.25</v>
      </c>
      <c r="AJ142">
        <f>IF(C142=1,(AI142/Z142),REF)</f>
        <v>321.94035631293571</v>
      </c>
      <c r="AK142">
        <f t="shared" si="50"/>
        <v>152</v>
      </c>
      <c r="AL142">
        <f>IF(B142=1,(AI142/AC142),REF)</f>
        <v>287.77912411286133</v>
      </c>
      <c r="AM142">
        <f t="shared" si="51"/>
        <v>147</v>
      </c>
      <c r="AN142">
        <f t="shared" si="52"/>
        <v>133</v>
      </c>
      <c r="AO142" t="str">
        <f t="shared" si="53"/>
        <v>Fresno St.</v>
      </c>
      <c r="AP142">
        <f t="shared" si="54"/>
        <v>0.34399009353435828</v>
      </c>
      <c r="AQ142">
        <f t="shared" si="55"/>
        <v>0.35252799931708373</v>
      </c>
      <c r="AR142">
        <f t="shared" si="56"/>
        <v>0.6557842207457677</v>
      </c>
      <c r="AS142" t="str">
        <f t="shared" si="57"/>
        <v>Fresno St.</v>
      </c>
      <c r="AT142">
        <f t="shared" si="58"/>
        <v>0.6557842207457677</v>
      </c>
      <c r="AU142">
        <f t="shared" si="59"/>
        <v>141</v>
      </c>
      <c r="AV142">
        <f t="shared" si="60"/>
        <v>135.66666666666666</v>
      </c>
      <c r="AW142">
        <v>137</v>
      </c>
      <c r="AX142" t="str">
        <f t="shared" si="61"/>
        <v>Fresno St.</v>
      </c>
      <c r="AY142" t="str">
        <f t="shared" si="62"/>
        <v/>
      </c>
      <c r="AZ142">
        <v>141</v>
      </c>
      <c r="BA142">
        <f t="shared" si="63"/>
        <v>36</v>
      </c>
      <c r="BB142">
        <f t="shared" si="64"/>
        <v>36</v>
      </c>
    </row>
    <row r="143" spans="2:54">
      <c r="B143">
        <v>1</v>
      </c>
      <c r="C143">
        <v>1</v>
      </c>
      <c r="D143" t="s">
        <v>275</v>
      </c>
      <c r="E143">
        <v>70.840599999999995</v>
      </c>
      <c r="F143">
        <v>43</v>
      </c>
      <c r="G143">
        <v>69.097300000000004</v>
      </c>
      <c r="H143">
        <v>93</v>
      </c>
      <c r="I143">
        <v>107.255</v>
      </c>
      <c r="J143">
        <v>91</v>
      </c>
      <c r="K143">
        <v>110.997</v>
      </c>
      <c r="L143">
        <v>77</v>
      </c>
      <c r="M143">
        <v>111.056</v>
      </c>
      <c r="N143">
        <v>332</v>
      </c>
      <c r="O143">
        <v>109.733</v>
      </c>
      <c r="P143">
        <v>269</v>
      </c>
      <c r="Q143">
        <v>1.26363</v>
      </c>
      <c r="R143">
        <v>152</v>
      </c>
      <c r="S143">
        <f t="shared" si="44"/>
        <v>1.7842875413251663E-2</v>
      </c>
      <c r="T143">
        <v>153</v>
      </c>
      <c r="U143">
        <f t="shared" si="45"/>
        <v>872779.85339796531</v>
      </c>
      <c r="V143">
        <v>48</v>
      </c>
      <c r="W143">
        <f t="shared" si="65"/>
        <v>25.957171901237967</v>
      </c>
      <c r="X143">
        <f t="shared" si="46"/>
        <v>208</v>
      </c>
      <c r="Y143">
        <f t="shared" si="47"/>
        <v>180.5</v>
      </c>
      <c r="Z143">
        <v>0.52280000000000004</v>
      </c>
      <c r="AA143">
        <v>142</v>
      </c>
      <c r="AB143">
        <v>0.55130000000000001</v>
      </c>
      <c r="AC143">
        <f t="shared" si="48"/>
        <v>0.53705000000000003</v>
      </c>
      <c r="AD143">
        <v>153</v>
      </c>
      <c r="AE143">
        <v>0.68340000000000001</v>
      </c>
      <c r="AF143">
        <v>99</v>
      </c>
      <c r="AG143">
        <v>0.65459999999999996</v>
      </c>
      <c r="AH143">
        <v>105</v>
      </c>
      <c r="AI143">
        <f t="shared" si="49"/>
        <v>123.08333333333333</v>
      </c>
      <c r="AJ143">
        <f>IF(C143=1,(AI143/Z143),REF)</f>
        <v>235.431012496812</v>
      </c>
      <c r="AK143">
        <f t="shared" si="50"/>
        <v>125</v>
      </c>
      <c r="AL143">
        <f>IF(B143=1,(AI143/AC143),REF)</f>
        <v>229.18412314185517</v>
      </c>
      <c r="AM143">
        <f t="shared" si="51"/>
        <v>127</v>
      </c>
      <c r="AN143">
        <f t="shared" si="52"/>
        <v>125</v>
      </c>
      <c r="AO143" t="str">
        <f t="shared" si="53"/>
        <v>Portland</v>
      </c>
      <c r="AP143">
        <f t="shared" si="54"/>
        <v>0.35932419058210896</v>
      </c>
      <c r="AQ143">
        <f t="shared" si="55"/>
        <v>0.33718272363639717</v>
      </c>
      <c r="AR143">
        <f t="shared" si="56"/>
        <v>0.65578001077249604</v>
      </c>
      <c r="AS143" t="str">
        <f t="shared" si="57"/>
        <v>Portland</v>
      </c>
      <c r="AT143">
        <f t="shared" si="58"/>
        <v>0.65578001077249604</v>
      </c>
      <c r="AU143">
        <f t="shared" si="59"/>
        <v>142</v>
      </c>
      <c r="AV143">
        <f t="shared" si="60"/>
        <v>140</v>
      </c>
      <c r="AW143">
        <v>152</v>
      </c>
      <c r="AX143" t="str">
        <f t="shared" si="61"/>
        <v>Portland</v>
      </c>
      <c r="AY143" t="str">
        <f t="shared" si="62"/>
        <v/>
      </c>
      <c r="AZ143">
        <v>142</v>
      </c>
      <c r="BA143">
        <f t="shared" si="63"/>
        <v>36</v>
      </c>
      <c r="BB143">
        <f t="shared" si="64"/>
        <v>36</v>
      </c>
    </row>
    <row r="144" spans="2:54">
      <c r="B144">
        <v>1</v>
      </c>
      <c r="C144">
        <v>1</v>
      </c>
      <c r="D144" t="s">
        <v>113</v>
      </c>
      <c r="E144">
        <v>69.862899999999996</v>
      </c>
      <c r="F144">
        <v>85</v>
      </c>
      <c r="G144">
        <v>68.792100000000005</v>
      </c>
      <c r="H144">
        <v>107</v>
      </c>
      <c r="I144">
        <v>100.459</v>
      </c>
      <c r="J144">
        <v>249</v>
      </c>
      <c r="K144">
        <v>107.877</v>
      </c>
      <c r="L144">
        <v>123</v>
      </c>
      <c r="M144">
        <v>108.998</v>
      </c>
      <c r="N144">
        <v>307</v>
      </c>
      <c r="O144">
        <v>105.611</v>
      </c>
      <c r="P144">
        <v>180</v>
      </c>
      <c r="Q144">
        <v>2.2665500000000001</v>
      </c>
      <c r="R144">
        <v>142</v>
      </c>
      <c r="S144">
        <f t="shared" si="44"/>
        <v>3.2434954747083092E-2</v>
      </c>
      <c r="T144">
        <v>142</v>
      </c>
      <c r="U144">
        <f t="shared" si="45"/>
        <v>813025.80502861389</v>
      </c>
      <c r="V144">
        <v>103</v>
      </c>
      <c r="W144">
        <f t="shared" si="65"/>
        <v>24.756431204588637</v>
      </c>
      <c r="X144">
        <f t="shared" si="46"/>
        <v>147</v>
      </c>
      <c r="Y144">
        <f t="shared" si="47"/>
        <v>144.5</v>
      </c>
      <c r="Z144">
        <v>0.4985</v>
      </c>
      <c r="AA144">
        <v>158</v>
      </c>
      <c r="AB144">
        <v>0.62150000000000005</v>
      </c>
      <c r="AC144">
        <f t="shared" si="48"/>
        <v>0.56000000000000005</v>
      </c>
      <c r="AD144">
        <v>143</v>
      </c>
      <c r="AE144">
        <v>0.63719999999999999</v>
      </c>
      <c r="AF144">
        <v>116</v>
      </c>
      <c r="AG144">
        <v>0.50049999999999994</v>
      </c>
      <c r="AH144">
        <v>173</v>
      </c>
      <c r="AI144">
        <f t="shared" si="49"/>
        <v>136.91666666666666</v>
      </c>
      <c r="AJ144">
        <f>IF(C144=1,(AI144/Z144),REF)</f>
        <v>274.65730524908054</v>
      </c>
      <c r="AK144">
        <f t="shared" si="50"/>
        <v>138</v>
      </c>
      <c r="AL144">
        <f>IF(B144=1,(AI144/AC144),REF)</f>
        <v>244.49404761904759</v>
      </c>
      <c r="AM144">
        <f t="shared" si="51"/>
        <v>135</v>
      </c>
      <c r="AN144">
        <f t="shared" si="52"/>
        <v>135</v>
      </c>
      <c r="AO144" t="str">
        <f t="shared" si="53"/>
        <v>DePaul</v>
      </c>
      <c r="AP144">
        <f t="shared" si="54"/>
        <v>0.33738307427533853</v>
      </c>
      <c r="AQ144">
        <f t="shared" si="55"/>
        <v>0.34876118951621921</v>
      </c>
      <c r="AR144">
        <f t="shared" si="56"/>
        <v>0.651859766175926</v>
      </c>
      <c r="AS144" t="str">
        <f t="shared" si="57"/>
        <v>DePaul</v>
      </c>
      <c r="AT144">
        <f t="shared" si="58"/>
        <v>0.651859766175926</v>
      </c>
      <c r="AU144">
        <f t="shared" si="59"/>
        <v>143</v>
      </c>
      <c r="AV144">
        <f t="shared" si="60"/>
        <v>140.33333333333334</v>
      </c>
      <c r="AW144">
        <v>144</v>
      </c>
      <c r="AX144" t="str">
        <f t="shared" si="61"/>
        <v>DePaul</v>
      </c>
      <c r="AY144" t="str">
        <f t="shared" si="62"/>
        <v/>
      </c>
      <c r="AZ144">
        <v>143</v>
      </c>
      <c r="BA144">
        <f t="shared" si="63"/>
        <v>36</v>
      </c>
      <c r="BB144">
        <f t="shared" si="64"/>
        <v>36</v>
      </c>
    </row>
    <row r="145" spans="2:54">
      <c r="B145">
        <v>1</v>
      </c>
      <c r="C145">
        <v>1</v>
      </c>
      <c r="D145" t="s">
        <v>145</v>
      </c>
      <c r="E145">
        <v>67.373699999999999</v>
      </c>
      <c r="F145">
        <v>211</v>
      </c>
      <c r="G145">
        <v>66.717399999999998</v>
      </c>
      <c r="H145">
        <v>207</v>
      </c>
      <c r="I145">
        <v>101.33199999999999</v>
      </c>
      <c r="J145">
        <v>225</v>
      </c>
      <c r="K145">
        <v>104.26300000000001</v>
      </c>
      <c r="L145">
        <v>192</v>
      </c>
      <c r="M145">
        <v>105.983</v>
      </c>
      <c r="N145">
        <v>250</v>
      </c>
      <c r="O145">
        <v>104.102</v>
      </c>
      <c r="P145">
        <v>148</v>
      </c>
      <c r="Q145">
        <v>0.16103899999999999</v>
      </c>
      <c r="R145">
        <v>167</v>
      </c>
      <c r="S145">
        <f t="shared" si="44"/>
        <v>2.3896564980103716E-3</v>
      </c>
      <c r="T145">
        <v>167</v>
      </c>
      <c r="U145">
        <f t="shared" si="45"/>
        <v>732404.21025625546</v>
      </c>
      <c r="V145">
        <v>203</v>
      </c>
      <c r="W145">
        <f t="shared" si="65"/>
        <v>25.086733643693506</v>
      </c>
      <c r="X145">
        <f t="shared" si="46"/>
        <v>167</v>
      </c>
      <c r="Y145">
        <f t="shared" si="47"/>
        <v>167</v>
      </c>
      <c r="Z145">
        <v>0.51170000000000004</v>
      </c>
      <c r="AA145">
        <v>151</v>
      </c>
      <c r="AB145">
        <v>0.59470000000000001</v>
      </c>
      <c r="AC145">
        <f t="shared" si="48"/>
        <v>0.55320000000000003</v>
      </c>
      <c r="AD145">
        <v>146</v>
      </c>
      <c r="AE145">
        <v>0.67049999999999998</v>
      </c>
      <c r="AF145">
        <v>104</v>
      </c>
      <c r="AG145">
        <v>0.68059999999999998</v>
      </c>
      <c r="AH145">
        <v>96</v>
      </c>
      <c r="AI145">
        <f t="shared" si="49"/>
        <v>147.16666666666666</v>
      </c>
      <c r="AJ145">
        <f>IF(C145=1,(AI145/Z145),REF)</f>
        <v>287.60341345840658</v>
      </c>
      <c r="AK145">
        <f t="shared" si="50"/>
        <v>143</v>
      </c>
      <c r="AL145">
        <f>IF(B145=1,(AI145/AC145),REF)</f>
        <v>266.02795854422749</v>
      </c>
      <c r="AM145">
        <f t="shared" si="51"/>
        <v>143</v>
      </c>
      <c r="AN145">
        <f t="shared" si="52"/>
        <v>143</v>
      </c>
      <c r="AO145" t="str">
        <f t="shared" si="53"/>
        <v>Georgia Tech</v>
      </c>
      <c r="AP145">
        <f t="shared" si="54"/>
        <v>0.34472537875098236</v>
      </c>
      <c r="AQ145">
        <f t="shared" si="55"/>
        <v>0.34091014134276498</v>
      </c>
      <c r="AR145">
        <f t="shared" si="56"/>
        <v>0.65166639381334857</v>
      </c>
      <c r="AS145" t="str">
        <f t="shared" si="57"/>
        <v>Georgia Tech</v>
      </c>
      <c r="AT145">
        <f t="shared" si="58"/>
        <v>0.65166639381334857</v>
      </c>
      <c r="AU145">
        <f t="shared" si="59"/>
        <v>144</v>
      </c>
      <c r="AV145">
        <f t="shared" si="60"/>
        <v>144.33333333333334</v>
      </c>
      <c r="AW145">
        <v>145</v>
      </c>
      <c r="AX145" t="str">
        <f t="shared" si="61"/>
        <v>Georgia Tech</v>
      </c>
      <c r="AY145" t="str">
        <f t="shared" si="62"/>
        <v/>
      </c>
      <c r="AZ145">
        <v>144</v>
      </c>
      <c r="BA145">
        <f t="shared" si="63"/>
        <v>36</v>
      </c>
      <c r="BB145">
        <f t="shared" si="64"/>
        <v>36</v>
      </c>
    </row>
    <row r="146" spans="2:54">
      <c r="B146">
        <v>1</v>
      </c>
      <c r="C146">
        <v>1</v>
      </c>
      <c r="D146" t="s">
        <v>93</v>
      </c>
      <c r="E146">
        <v>68.717799999999997</v>
      </c>
      <c r="F146">
        <v>142</v>
      </c>
      <c r="G146">
        <v>68.493799999999993</v>
      </c>
      <c r="H146">
        <v>122</v>
      </c>
      <c r="I146">
        <v>109.023</v>
      </c>
      <c r="J146">
        <v>57</v>
      </c>
      <c r="K146">
        <v>108.179</v>
      </c>
      <c r="L146">
        <v>114</v>
      </c>
      <c r="M146">
        <v>107.39100000000001</v>
      </c>
      <c r="N146">
        <v>280</v>
      </c>
      <c r="O146">
        <v>109.21</v>
      </c>
      <c r="P146">
        <v>265</v>
      </c>
      <c r="Q146">
        <v>-1.03044</v>
      </c>
      <c r="R146">
        <v>185</v>
      </c>
      <c r="S146">
        <f t="shared" si="44"/>
        <v>-1.5003390678979708E-2</v>
      </c>
      <c r="T146">
        <v>184</v>
      </c>
      <c r="U146">
        <f t="shared" si="45"/>
        <v>804183.5260062298</v>
      </c>
      <c r="V146">
        <v>115</v>
      </c>
      <c r="W146">
        <f t="shared" si="65"/>
        <v>26.555262833854492</v>
      </c>
      <c r="X146">
        <f t="shared" si="46"/>
        <v>241</v>
      </c>
      <c r="Y146">
        <f t="shared" si="47"/>
        <v>212.5</v>
      </c>
      <c r="Z146">
        <v>0.58089999999999997</v>
      </c>
      <c r="AA146">
        <v>123</v>
      </c>
      <c r="AB146">
        <v>0.3982</v>
      </c>
      <c r="AC146">
        <f t="shared" si="48"/>
        <v>0.48954999999999999</v>
      </c>
      <c r="AD146">
        <v>179</v>
      </c>
      <c r="AE146">
        <v>0.51119999999999999</v>
      </c>
      <c r="AF146">
        <v>154</v>
      </c>
      <c r="AG146">
        <v>0.58630000000000004</v>
      </c>
      <c r="AH146">
        <v>138</v>
      </c>
      <c r="AI146">
        <f t="shared" si="49"/>
        <v>163.75</v>
      </c>
      <c r="AJ146">
        <f>IF(C146=1,(AI146/Z146),REF)</f>
        <v>281.89017042520231</v>
      </c>
      <c r="AK146">
        <f t="shared" si="50"/>
        <v>141</v>
      </c>
      <c r="AL146">
        <f>IF(B146=1,(AI146/AC146),REF)</f>
        <v>334.4908589520989</v>
      </c>
      <c r="AM146">
        <f t="shared" si="51"/>
        <v>165</v>
      </c>
      <c r="AN146">
        <f t="shared" si="52"/>
        <v>141</v>
      </c>
      <c r="AO146" t="str">
        <f t="shared" si="53"/>
        <v>Chattanooga</v>
      </c>
      <c r="AP146">
        <f t="shared" si="54"/>
        <v>0.39213050379270703</v>
      </c>
      <c r="AQ146">
        <f t="shared" si="55"/>
        <v>0.29317213025723332</v>
      </c>
      <c r="AR146">
        <f t="shared" si="56"/>
        <v>0.6515398179598858</v>
      </c>
      <c r="AS146" t="str">
        <f t="shared" si="57"/>
        <v>Chattanooga</v>
      </c>
      <c r="AT146">
        <f t="shared" si="58"/>
        <v>0.6515398179598858</v>
      </c>
      <c r="AU146">
        <f t="shared" si="59"/>
        <v>145</v>
      </c>
      <c r="AV146">
        <f t="shared" si="60"/>
        <v>155</v>
      </c>
      <c r="AW146">
        <v>157</v>
      </c>
      <c r="AX146" t="str">
        <f t="shared" si="61"/>
        <v>Chattanooga</v>
      </c>
      <c r="AY146" t="str">
        <f t="shared" si="62"/>
        <v/>
      </c>
      <c r="AZ146">
        <v>145</v>
      </c>
      <c r="BA146">
        <f t="shared" si="63"/>
        <v>37</v>
      </c>
      <c r="BB146">
        <f t="shared" si="64"/>
        <v>37</v>
      </c>
    </row>
    <row r="147" spans="2:54">
      <c r="B147">
        <v>1</v>
      </c>
      <c r="C147">
        <v>1</v>
      </c>
      <c r="D147" t="s">
        <v>69</v>
      </c>
      <c r="E147">
        <v>66.736199999999997</v>
      </c>
      <c r="F147">
        <v>239</v>
      </c>
      <c r="G147">
        <v>66.575000000000003</v>
      </c>
      <c r="H147">
        <v>215</v>
      </c>
      <c r="I147">
        <v>99.232699999999994</v>
      </c>
      <c r="J147">
        <v>274</v>
      </c>
      <c r="K147">
        <v>102.60299999999999</v>
      </c>
      <c r="L147">
        <v>232</v>
      </c>
      <c r="M147">
        <v>104.658</v>
      </c>
      <c r="N147">
        <v>221</v>
      </c>
      <c r="O147">
        <v>103.048</v>
      </c>
      <c r="P147">
        <v>125</v>
      </c>
      <c r="Q147">
        <v>-0.44507999999999998</v>
      </c>
      <c r="R147">
        <v>172</v>
      </c>
      <c r="S147">
        <f t="shared" si="44"/>
        <v>-6.6680452288264448E-3</v>
      </c>
      <c r="T147">
        <v>172</v>
      </c>
      <c r="U147">
        <f t="shared" si="45"/>
        <v>702557.04411734571</v>
      </c>
      <c r="V147">
        <v>246</v>
      </c>
      <c r="W147">
        <f t="shared" si="65"/>
        <v>24.917348909639699</v>
      </c>
      <c r="X147">
        <f t="shared" si="46"/>
        <v>156</v>
      </c>
      <c r="Y147">
        <f t="shared" si="47"/>
        <v>164</v>
      </c>
      <c r="Z147">
        <v>0.57650000000000001</v>
      </c>
      <c r="AA147">
        <v>127</v>
      </c>
      <c r="AB147">
        <v>0.42259999999999998</v>
      </c>
      <c r="AC147">
        <f t="shared" si="48"/>
        <v>0.49954999999999999</v>
      </c>
      <c r="AD147">
        <v>175</v>
      </c>
      <c r="AE147">
        <v>0.66700000000000004</v>
      </c>
      <c r="AF147">
        <v>107</v>
      </c>
      <c r="AG147">
        <v>0.37380000000000002</v>
      </c>
      <c r="AH147">
        <v>232</v>
      </c>
      <c r="AI147">
        <f t="shared" si="49"/>
        <v>182.66666666666666</v>
      </c>
      <c r="AJ147">
        <f>IF(C147=1,(AI147/Z147),REF)</f>
        <v>316.85458224920495</v>
      </c>
      <c r="AK147">
        <f t="shared" si="50"/>
        <v>150</v>
      </c>
      <c r="AL147">
        <f>IF(B147=1,(AI147/AC147),REF)</f>
        <v>365.66242951990125</v>
      </c>
      <c r="AM147">
        <f t="shared" si="51"/>
        <v>177</v>
      </c>
      <c r="AN147">
        <f t="shared" si="52"/>
        <v>150</v>
      </c>
      <c r="AO147" t="str">
        <f t="shared" si="53"/>
        <v>Boston College</v>
      </c>
      <c r="AP147">
        <f t="shared" si="54"/>
        <v>0.38463655522674273</v>
      </c>
      <c r="AQ147">
        <f t="shared" si="55"/>
        <v>0.29584727967463342</v>
      </c>
      <c r="AR147">
        <f t="shared" si="56"/>
        <v>0.64970338111757819</v>
      </c>
      <c r="AS147" t="str">
        <f t="shared" si="57"/>
        <v>Boston College</v>
      </c>
      <c r="AT147">
        <f t="shared" si="58"/>
        <v>0.64970338111757819</v>
      </c>
      <c r="AU147">
        <f t="shared" si="59"/>
        <v>146</v>
      </c>
      <c r="AV147">
        <f t="shared" si="60"/>
        <v>157</v>
      </c>
      <c r="AW147">
        <v>172</v>
      </c>
      <c r="AX147" t="str">
        <f t="shared" si="61"/>
        <v>Boston College</v>
      </c>
      <c r="AY147" t="str">
        <f t="shared" si="62"/>
        <v/>
      </c>
      <c r="AZ147">
        <v>146</v>
      </c>
      <c r="BA147">
        <f t="shared" si="63"/>
        <v>37</v>
      </c>
      <c r="BB147">
        <f t="shared" si="64"/>
        <v>37</v>
      </c>
    </row>
    <row r="148" spans="2:54">
      <c r="B148">
        <v>1</v>
      </c>
      <c r="C148">
        <v>1</v>
      </c>
      <c r="D148" t="s">
        <v>270</v>
      </c>
      <c r="E148">
        <v>70.846000000000004</v>
      </c>
      <c r="F148">
        <v>42</v>
      </c>
      <c r="G148">
        <v>69.6066</v>
      </c>
      <c r="H148">
        <v>60</v>
      </c>
      <c r="I148">
        <v>105.901</v>
      </c>
      <c r="J148">
        <v>116</v>
      </c>
      <c r="K148">
        <v>108.333</v>
      </c>
      <c r="L148">
        <v>111</v>
      </c>
      <c r="M148">
        <v>109.739</v>
      </c>
      <c r="N148">
        <v>315</v>
      </c>
      <c r="O148">
        <v>109.209</v>
      </c>
      <c r="P148">
        <v>264</v>
      </c>
      <c r="Q148">
        <v>-0.87545899999999999</v>
      </c>
      <c r="R148">
        <v>181</v>
      </c>
      <c r="S148">
        <f t="shared" si="44"/>
        <v>-1.2364847697823514E-2</v>
      </c>
      <c r="T148">
        <v>181</v>
      </c>
      <c r="U148">
        <f t="shared" si="45"/>
        <v>831451.41113009397</v>
      </c>
      <c r="V148">
        <v>82</v>
      </c>
      <c r="W148">
        <f t="shared" si="65"/>
        <v>25.757170561608053</v>
      </c>
      <c r="X148">
        <f t="shared" si="46"/>
        <v>199</v>
      </c>
      <c r="Y148">
        <f t="shared" si="47"/>
        <v>190</v>
      </c>
      <c r="Z148">
        <v>0.56830000000000003</v>
      </c>
      <c r="AA148">
        <v>130</v>
      </c>
      <c r="AB148">
        <v>0.42130000000000001</v>
      </c>
      <c r="AC148">
        <f t="shared" si="48"/>
        <v>0.49480000000000002</v>
      </c>
      <c r="AD148">
        <v>178</v>
      </c>
      <c r="AE148">
        <v>0.48089999999999999</v>
      </c>
      <c r="AF148">
        <v>175</v>
      </c>
      <c r="AG148">
        <v>0.46210000000000001</v>
      </c>
      <c r="AH148">
        <v>188</v>
      </c>
      <c r="AI148">
        <f t="shared" si="49"/>
        <v>165.66666666666666</v>
      </c>
      <c r="AJ148">
        <f>IF(C148=1,(AI148/Z148),REF)</f>
        <v>291.51269869200536</v>
      </c>
      <c r="AK148">
        <f t="shared" si="50"/>
        <v>145</v>
      </c>
      <c r="AL148">
        <f>IF(B148=1,(AI148/AC148),REF)</f>
        <v>334.81541363513873</v>
      </c>
      <c r="AM148">
        <f t="shared" si="51"/>
        <v>166</v>
      </c>
      <c r="AN148">
        <f t="shared" si="52"/>
        <v>145</v>
      </c>
      <c r="AO148" t="str">
        <f t="shared" si="53"/>
        <v>Pacific</v>
      </c>
      <c r="AP148">
        <f t="shared" si="54"/>
        <v>0.38233948631394316</v>
      </c>
      <c r="AQ148">
        <f t="shared" si="55"/>
        <v>0.29628022794324788</v>
      </c>
      <c r="AR148">
        <f t="shared" si="56"/>
        <v>0.64899087498072405</v>
      </c>
      <c r="AS148" t="str">
        <f t="shared" si="57"/>
        <v>Pacific</v>
      </c>
      <c r="AT148">
        <f t="shared" si="58"/>
        <v>0.64899087498072405</v>
      </c>
      <c r="AU148">
        <f t="shared" si="59"/>
        <v>147</v>
      </c>
      <c r="AV148">
        <f t="shared" si="60"/>
        <v>156.66666666666666</v>
      </c>
      <c r="AW148">
        <v>170</v>
      </c>
      <c r="AX148" t="str">
        <f t="shared" si="61"/>
        <v>Pacific</v>
      </c>
      <c r="AY148" t="str">
        <f t="shared" si="62"/>
        <v/>
      </c>
      <c r="AZ148">
        <v>147</v>
      </c>
      <c r="BA148">
        <f t="shared" si="63"/>
        <v>37</v>
      </c>
      <c r="BB148">
        <f t="shared" si="64"/>
        <v>37</v>
      </c>
    </row>
    <row r="149" spans="2:54">
      <c r="B149">
        <v>1</v>
      </c>
      <c r="C149">
        <v>1</v>
      </c>
      <c r="D149" t="s">
        <v>223</v>
      </c>
      <c r="E149">
        <v>62.823799999999999</v>
      </c>
      <c r="F149">
        <v>357</v>
      </c>
      <c r="G149">
        <v>62.2166</v>
      </c>
      <c r="H149">
        <v>355</v>
      </c>
      <c r="I149">
        <v>102.217</v>
      </c>
      <c r="J149">
        <v>198</v>
      </c>
      <c r="K149">
        <v>104.626</v>
      </c>
      <c r="L149">
        <v>183</v>
      </c>
      <c r="M149">
        <v>100.438</v>
      </c>
      <c r="N149">
        <v>107</v>
      </c>
      <c r="O149">
        <v>103.312</v>
      </c>
      <c r="P149">
        <v>131</v>
      </c>
      <c r="Q149">
        <v>1.3141499999999999</v>
      </c>
      <c r="R149">
        <v>151</v>
      </c>
      <c r="S149">
        <f t="shared" si="44"/>
        <v>2.0915640250987799E-2</v>
      </c>
      <c r="T149">
        <v>148</v>
      </c>
      <c r="U149">
        <f t="shared" si="45"/>
        <v>687707.00128984882</v>
      </c>
      <c r="V149">
        <v>265</v>
      </c>
      <c r="W149">
        <f t="shared" si="65"/>
        <v>26.577677582497021</v>
      </c>
      <c r="X149">
        <f t="shared" si="46"/>
        <v>242</v>
      </c>
      <c r="Y149">
        <f t="shared" si="47"/>
        <v>195</v>
      </c>
      <c r="Z149">
        <v>0.52039999999999997</v>
      </c>
      <c r="AA149">
        <v>144</v>
      </c>
      <c r="AB149">
        <v>0.58409999999999995</v>
      </c>
      <c r="AC149">
        <f t="shared" si="48"/>
        <v>0.55224999999999991</v>
      </c>
      <c r="AD149">
        <v>147</v>
      </c>
      <c r="AE149">
        <v>0.50660000000000005</v>
      </c>
      <c r="AF149">
        <v>160</v>
      </c>
      <c r="AG149">
        <v>0.58599999999999997</v>
      </c>
      <c r="AH149">
        <v>139</v>
      </c>
      <c r="AI149">
        <f t="shared" si="49"/>
        <v>175.66666666666666</v>
      </c>
      <c r="AJ149">
        <f>IF(C149=1,(AI149/Z149),REF)</f>
        <v>337.56085062772229</v>
      </c>
      <c r="AK149">
        <f t="shared" si="50"/>
        <v>157</v>
      </c>
      <c r="AL149">
        <f>IF(B149=1,(AI149/AC149),REF)</f>
        <v>318.09265127508678</v>
      </c>
      <c r="AM149">
        <f t="shared" si="51"/>
        <v>159</v>
      </c>
      <c r="AN149">
        <f t="shared" si="52"/>
        <v>147</v>
      </c>
      <c r="AO149" t="str">
        <f t="shared" si="53"/>
        <v>Missouri St.</v>
      </c>
      <c r="AP149">
        <f t="shared" si="54"/>
        <v>0.34501607063328071</v>
      </c>
      <c r="AQ149">
        <f t="shared" si="55"/>
        <v>0.33280525836392744</v>
      </c>
      <c r="AR149">
        <f t="shared" si="56"/>
        <v>0.6486853561582665</v>
      </c>
      <c r="AS149" t="str">
        <f t="shared" si="57"/>
        <v>Missouri St.</v>
      </c>
      <c r="AT149">
        <f t="shared" si="58"/>
        <v>0.6486853561582665</v>
      </c>
      <c r="AU149">
        <f t="shared" si="59"/>
        <v>148</v>
      </c>
      <c r="AV149">
        <f t="shared" si="60"/>
        <v>147.33333333333334</v>
      </c>
      <c r="AW149">
        <v>141</v>
      </c>
      <c r="AX149" t="str">
        <f t="shared" si="61"/>
        <v>Missouri St.</v>
      </c>
      <c r="AY149" t="str">
        <f t="shared" si="62"/>
        <v/>
      </c>
      <c r="AZ149">
        <v>148</v>
      </c>
      <c r="BA149">
        <f t="shared" si="63"/>
        <v>37</v>
      </c>
      <c r="BB149">
        <f t="shared" si="64"/>
        <v>37</v>
      </c>
    </row>
    <row r="150" spans="2:54">
      <c r="B150">
        <v>1</v>
      </c>
      <c r="C150">
        <v>1</v>
      </c>
      <c r="D150" t="s">
        <v>152</v>
      </c>
      <c r="E150">
        <v>67.757199999999997</v>
      </c>
      <c r="F150">
        <v>189</v>
      </c>
      <c r="G150">
        <v>65.954099999999997</v>
      </c>
      <c r="H150">
        <v>258</v>
      </c>
      <c r="I150">
        <v>99.400300000000001</v>
      </c>
      <c r="J150">
        <v>268</v>
      </c>
      <c r="K150">
        <v>101.253</v>
      </c>
      <c r="L150">
        <v>257</v>
      </c>
      <c r="M150">
        <v>97.448800000000006</v>
      </c>
      <c r="N150">
        <v>55</v>
      </c>
      <c r="O150">
        <v>100.932</v>
      </c>
      <c r="P150">
        <v>91</v>
      </c>
      <c r="Q150">
        <v>0.32092100000000001</v>
      </c>
      <c r="R150">
        <v>163</v>
      </c>
      <c r="S150">
        <f t="shared" si="44"/>
        <v>4.7375039110234482E-3</v>
      </c>
      <c r="T150">
        <v>163</v>
      </c>
      <c r="U150">
        <f t="shared" si="45"/>
        <v>694658.33373381477</v>
      </c>
      <c r="V150">
        <v>257</v>
      </c>
      <c r="W150">
        <f t="shared" si="65"/>
        <v>23.740548876849537</v>
      </c>
      <c r="X150">
        <f t="shared" si="46"/>
        <v>94</v>
      </c>
      <c r="Y150">
        <f t="shared" si="47"/>
        <v>128.5</v>
      </c>
      <c r="Z150">
        <v>0.5837</v>
      </c>
      <c r="AA150">
        <v>122</v>
      </c>
      <c r="AB150">
        <v>0.35970000000000002</v>
      </c>
      <c r="AC150">
        <f t="shared" si="48"/>
        <v>0.47170000000000001</v>
      </c>
      <c r="AD150">
        <v>189</v>
      </c>
      <c r="AE150">
        <v>0.67600000000000005</v>
      </c>
      <c r="AF150">
        <v>102</v>
      </c>
      <c r="AG150">
        <v>0.54749999999999999</v>
      </c>
      <c r="AH150">
        <v>151</v>
      </c>
      <c r="AI150">
        <f t="shared" si="49"/>
        <v>165.08333333333334</v>
      </c>
      <c r="AJ150">
        <f>IF(C150=1,(AI150/Z150),REF)</f>
        <v>282.82222602935298</v>
      </c>
      <c r="AK150">
        <f t="shared" si="50"/>
        <v>142</v>
      </c>
      <c r="AL150">
        <f>IF(B150=1,(AI150/AC150),REF)</f>
        <v>349.9752667655996</v>
      </c>
      <c r="AM150">
        <f t="shared" si="51"/>
        <v>171</v>
      </c>
      <c r="AN150">
        <f t="shared" si="52"/>
        <v>142</v>
      </c>
      <c r="AO150" t="str">
        <f t="shared" si="53"/>
        <v>Harvard</v>
      </c>
      <c r="AP150">
        <f t="shared" si="54"/>
        <v>0.39389057012330503</v>
      </c>
      <c r="AQ150">
        <f t="shared" si="55"/>
        <v>0.28088908709066263</v>
      </c>
      <c r="AR150">
        <f t="shared" si="56"/>
        <v>0.64751941436212468</v>
      </c>
      <c r="AS150" t="str">
        <f t="shared" si="57"/>
        <v>Harvard</v>
      </c>
      <c r="AT150">
        <f t="shared" si="58"/>
        <v>0.64751941436212468</v>
      </c>
      <c r="AU150">
        <f t="shared" si="59"/>
        <v>149</v>
      </c>
      <c r="AV150">
        <f t="shared" si="60"/>
        <v>160</v>
      </c>
      <c r="AW150">
        <v>158</v>
      </c>
      <c r="AX150" t="str">
        <f t="shared" si="61"/>
        <v>Harvard</v>
      </c>
      <c r="AY150" t="str">
        <f t="shared" si="62"/>
        <v/>
      </c>
      <c r="AZ150">
        <v>149</v>
      </c>
      <c r="BA150">
        <f t="shared" si="63"/>
        <v>38</v>
      </c>
      <c r="BB150">
        <f t="shared" si="64"/>
        <v>38</v>
      </c>
    </row>
    <row r="151" spans="2:54">
      <c r="B151">
        <v>1</v>
      </c>
      <c r="C151">
        <v>1</v>
      </c>
      <c r="D151" t="s">
        <v>135</v>
      </c>
      <c r="E151">
        <v>69.980900000000005</v>
      </c>
      <c r="F151">
        <v>78</v>
      </c>
      <c r="G151">
        <v>69.704800000000006</v>
      </c>
      <c r="H151">
        <v>52</v>
      </c>
      <c r="I151">
        <v>102.258</v>
      </c>
      <c r="J151">
        <v>197</v>
      </c>
      <c r="K151">
        <v>103.178</v>
      </c>
      <c r="L151">
        <v>221</v>
      </c>
      <c r="M151">
        <v>96.131100000000004</v>
      </c>
      <c r="N151">
        <v>37</v>
      </c>
      <c r="O151">
        <v>100.666</v>
      </c>
      <c r="P151">
        <v>87</v>
      </c>
      <c r="Q151">
        <v>2.5114200000000002</v>
      </c>
      <c r="R151">
        <v>139</v>
      </c>
      <c r="S151">
        <f t="shared" si="44"/>
        <v>3.589550863164092E-2</v>
      </c>
      <c r="T151">
        <v>140</v>
      </c>
      <c r="U151">
        <f t="shared" si="45"/>
        <v>744995.64501603565</v>
      </c>
      <c r="V151">
        <v>188</v>
      </c>
      <c r="W151">
        <f t="shared" si="65"/>
        <v>22.889324485565066</v>
      </c>
      <c r="X151">
        <f t="shared" si="46"/>
        <v>63</v>
      </c>
      <c r="Y151">
        <f t="shared" si="47"/>
        <v>101.5</v>
      </c>
      <c r="Z151">
        <v>0.53049999999999997</v>
      </c>
      <c r="AA151">
        <v>141</v>
      </c>
      <c r="AB151">
        <v>0.50980000000000003</v>
      </c>
      <c r="AC151">
        <f t="shared" si="48"/>
        <v>0.52015</v>
      </c>
      <c r="AD151">
        <v>162</v>
      </c>
      <c r="AE151">
        <v>0.51739999999999997</v>
      </c>
      <c r="AF151">
        <v>153</v>
      </c>
      <c r="AG151">
        <v>0.49780000000000002</v>
      </c>
      <c r="AH151">
        <v>176</v>
      </c>
      <c r="AI151">
        <f t="shared" si="49"/>
        <v>153.41666666666666</v>
      </c>
      <c r="AJ151">
        <f>IF(C151=1,(AI151/Z151),REF)</f>
        <v>289.19258561105875</v>
      </c>
      <c r="AK151">
        <f t="shared" si="50"/>
        <v>144</v>
      </c>
      <c r="AL151">
        <f>IF(B151=1,(AI151/AC151),REF)</f>
        <v>294.94697042519783</v>
      </c>
      <c r="AM151">
        <f t="shared" si="51"/>
        <v>150</v>
      </c>
      <c r="AN151">
        <f t="shared" si="52"/>
        <v>144</v>
      </c>
      <c r="AO151" t="str">
        <f t="shared" si="53"/>
        <v>Fordham</v>
      </c>
      <c r="AP151">
        <f t="shared" si="54"/>
        <v>0.35719380402322637</v>
      </c>
      <c r="AQ151">
        <f t="shared" si="55"/>
        <v>0.31643482243958976</v>
      </c>
      <c r="AR151">
        <f t="shared" si="56"/>
        <v>0.6470773758377617</v>
      </c>
      <c r="AS151" t="str">
        <f t="shared" si="57"/>
        <v>Fordham</v>
      </c>
      <c r="AT151">
        <f t="shared" si="58"/>
        <v>0.6470773758377617</v>
      </c>
      <c r="AU151">
        <f t="shared" si="59"/>
        <v>150</v>
      </c>
      <c r="AV151">
        <f t="shared" si="60"/>
        <v>152</v>
      </c>
      <c r="AW151">
        <v>150</v>
      </c>
      <c r="AX151" t="str">
        <f t="shared" si="61"/>
        <v>Fordham</v>
      </c>
      <c r="AY151" t="str">
        <f t="shared" si="62"/>
        <v/>
      </c>
      <c r="AZ151">
        <v>150</v>
      </c>
      <c r="BA151">
        <f t="shared" si="63"/>
        <v>38</v>
      </c>
      <c r="BB151">
        <f t="shared" si="64"/>
        <v>38</v>
      </c>
    </row>
    <row r="152" spans="2:54">
      <c r="B152">
        <v>1</v>
      </c>
      <c r="C152">
        <v>1</v>
      </c>
      <c r="D152" t="s">
        <v>357</v>
      </c>
      <c r="E152">
        <v>67.307900000000004</v>
      </c>
      <c r="F152">
        <v>215</v>
      </c>
      <c r="G152">
        <v>66.856800000000007</v>
      </c>
      <c r="H152">
        <v>198</v>
      </c>
      <c r="I152">
        <v>104.605</v>
      </c>
      <c r="J152">
        <v>146</v>
      </c>
      <c r="K152">
        <v>107.85899999999999</v>
      </c>
      <c r="L152">
        <v>124</v>
      </c>
      <c r="M152">
        <v>102.964</v>
      </c>
      <c r="N152">
        <v>169</v>
      </c>
      <c r="O152">
        <v>105.16500000000001</v>
      </c>
      <c r="P152">
        <v>176</v>
      </c>
      <c r="Q152">
        <v>2.6940200000000001</v>
      </c>
      <c r="R152">
        <v>137</v>
      </c>
      <c r="S152">
        <f t="shared" si="44"/>
        <v>4.0025019351368686E-2</v>
      </c>
      <c r="T152">
        <v>137</v>
      </c>
      <c r="U152">
        <f t="shared" si="45"/>
        <v>783030.75434595987</v>
      </c>
      <c r="V152">
        <v>133</v>
      </c>
      <c r="W152">
        <f t="shared" si="65"/>
        <v>25.522776712785873</v>
      </c>
      <c r="X152">
        <f t="shared" si="46"/>
        <v>185</v>
      </c>
      <c r="Y152">
        <f t="shared" si="47"/>
        <v>161</v>
      </c>
      <c r="Z152">
        <v>0.55189999999999995</v>
      </c>
      <c r="AA152">
        <v>136</v>
      </c>
      <c r="AB152">
        <v>0.43980000000000002</v>
      </c>
      <c r="AC152">
        <f t="shared" si="48"/>
        <v>0.49585000000000001</v>
      </c>
      <c r="AD152">
        <v>177</v>
      </c>
      <c r="AE152">
        <v>0.50760000000000005</v>
      </c>
      <c r="AF152">
        <v>159</v>
      </c>
      <c r="AG152">
        <v>0.53590000000000004</v>
      </c>
      <c r="AH152">
        <v>160</v>
      </c>
      <c r="AI152">
        <f t="shared" si="49"/>
        <v>154.5</v>
      </c>
      <c r="AJ152">
        <f>IF(C152=1,(AI152/Z152),REF)</f>
        <v>279.94201848160901</v>
      </c>
      <c r="AK152">
        <f t="shared" si="50"/>
        <v>140</v>
      </c>
      <c r="AL152">
        <f>IF(B152=1,(AI152/AC152),REF)</f>
        <v>311.5861651709186</v>
      </c>
      <c r="AM152">
        <f t="shared" si="51"/>
        <v>157</v>
      </c>
      <c r="AN152">
        <f t="shared" si="52"/>
        <v>140</v>
      </c>
      <c r="AO152" t="str">
        <f t="shared" si="53"/>
        <v>UC Riverside</v>
      </c>
      <c r="AP152">
        <f t="shared" si="54"/>
        <v>0.37281281232057428</v>
      </c>
      <c r="AQ152">
        <f t="shared" si="55"/>
        <v>0.29958958151381815</v>
      </c>
      <c r="AR152">
        <f t="shared" si="56"/>
        <v>0.64660595814836408</v>
      </c>
      <c r="AS152" t="str">
        <f t="shared" si="57"/>
        <v>UC Riverside</v>
      </c>
      <c r="AT152">
        <f t="shared" si="58"/>
        <v>0.64660595814836408</v>
      </c>
      <c r="AU152">
        <f t="shared" si="59"/>
        <v>151</v>
      </c>
      <c r="AV152">
        <f t="shared" si="60"/>
        <v>156</v>
      </c>
      <c r="AW152">
        <v>156</v>
      </c>
      <c r="AX152" t="str">
        <f t="shared" si="61"/>
        <v>UC Riverside</v>
      </c>
      <c r="AY152" t="str">
        <f t="shared" si="62"/>
        <v/>
      </c>
      <c r="AZ152">
        <v>151</v>
      </c>
      <c r="BA152">
        <f t="shared" si="63"/>
        <v>38</v>
      </c>
      <c r="BB152">
        <f t="shared" si="64"/>
        <v>38</v>
      </c>
    </row>
    <row r="153" spans="2:54">
      <c r="B153">
        <v>1</v>
      </c>
      <c r="C153">
        <v>1</v>
      </c>
      <c r="D153" t="s">
        <v>367</v>
      </c>
      <c r="E153">
        <v>65.2</v>
      </c>
      <c r="F153">
        <v>315</v>
      </c>
      <c r="G153">
        <v>65.411500000000004</v>
      </c>
      <c r="H153">
        <v>280</v>
      </c>
      <c r="I153">
        <v>101.752</v>
      </c>
      <c r="J153">
        <v>214</v>
      </c>
      <c r="K153">
        <v>102.437</v>
      </c>
      <c r="L153">
        <v>237</v>
      </c>
      <c r="M153">
        <v>98.739199999999997</v>
      </c>
      <c r="N153">
        <v>74</v>
      </c>
      <c r="O153">
        <v>101.574</v>
      </c>
      <c r="P153">
        <v>97</v>
      </c>
      <c r="Q153">
        <v>0.86349500000000001</v>
      </c>
      <c r="R153">
        <v>158</v>
      </c>
      <c r="S153">
        <f t="shared" si="44"/>
        <v>1.3236196319018397E-2</v>
      </c>
      <c r="T153">
        <v>158</v>
      </c>
      <c r="U153">
        <f t="shared" si="45"/>
        <v>684165.70077880006</v>
      </c>
      <c r="V153">
        <v>269</v>
      </c>
      <c r="W153">
        <f t="shared" si="65"/>
        <v>24.92323961521506</v>
      </c>
      <c r="X153">
        <f t="shared" si="46"/>
        <v>157</v>
      </c>
      <c r="Y153">
        <f t="shared" si="47"/>
        <v>157.5</v>
      </c>
      <c r="Z153">
        <v>0.50870000000000004</v>
      </c>
      <c r="AA153">
        <v>152</v>
      </c>
      <c r="AB153">
        <v>0.5806</v>
      </c>
      <c r="AC153">
        <f t="shared" si="48"/>
        <v>0.54465000000000008</v>
      </c>
      <c r="AD153">
        <v>151</v>
      </c>
      <c r="AE153">
        <v>0.47170000000000001</v>
      </c>
      <c r="AF153">
        <v>180</v>
      </c>
      <c r="AG153">
        <v>0.64849999999999997</v>
      </c>
      <c r="AH153">
        <v>110</v>
      </c>
      <c r="AI153">
        <f t="shared" si="49"/>
        <v>170.91666666666666</v>
      </c>
      <c r="AJ153">
        <f>IF(C153=1,(AI153/Z153),REF)</f>
        <v>335.98715680492757</v>
      </c>
      <c r="AK153">
        <f t="shared" si="50"/>
        <v>155</v>
      </c>
      <c r="AL153">
        <f>IF(B153=1,(AI153/AC153),REF)</f>
        <v>313.81009210808156</v>
      </c>
      <c r="AM153">
        <f t="shared" si="51"/>
        <v>158</v>
      </c>
      <c r="AN153">
        <f t="shared" si="52"/>
        <v>151</v>
      </c>
      <c r="AO153" t="str">
        <f t="shared" si="53"/>
        <v>UNC Wilmington</v>
      </c>
      <c r="AP153">
        <f t="shared" si="54"/>
        <v>0.33741680909578753</v>
      </c>
      <c r="AQ153">
        <f t="shared" si="55"/>
        <v>0.32878182681150725</v>
      </c>
      <c r="AR153">
        <f t="shared" si="56"/>
        <v>0.64421301911867579</v>
      </c>
      <c r="AS153" t="str">
        <f t="shared" si="57"/>
        <v>UNC Wilmington</v>
      </c>
      <c r="AT153">
        <f t="shared" si="58"/>
        <v>0.64421301911867579</v>
      </c>
      <c r="AU153">
        <f t="shared" si="59"/>
        <v>152</v>
      </c>
      <c r="AV153">
        <f t="shared" si="60"/>
        <v>151.33333333333334</v>
      </c>
      <c r="AW153">
        <v>149</v>
      </c>
      <c r="AX153" t="str">
        <f t="shared" si="61"/>
        <v>UNC Wilmington</v>
      </c>
      <c r="AY153" t="str">
        <f t="shared" si="62"/>
        <v/>
      </c>
      <c r="AZ153">
        <v>152</v>
      </c>
      <c r="BA153">
        <f t="shared" si="63"/>
        <v>38</v>
      </c>
      <c r="BB153">
        <f t="shared" si="64"/>
        <v>38</v>
      </c>
    </row>
    <row r="154" spans="2:54">
      <c r="B154">
        <v>1</v>
      </c>
      <c r="C154">
        <v>1</v>
      </c>
      <c r="D154" t="s">
        <v>351</v>
      </c>
      <c r="E154">
        <v>67.966899999999995</v>
      </c>
      <c r="F154">
        <v>180</v>
      </c>
      <c r="G154">
        <v>67.915899999999993</v>
      </c>
      <c r="H154">
        <v>154</v>
      </c>
      <c r="I154">
        <v>102.639</v>
      </c>
      <c r="J154">
        <v>190</v>
      </c>
      <c r="K154">
        <v>104.83499999999999</v>
      </c>
      <c r="L154">
        <v>179</v>
      </c>
      <c r="M154">
        <v>98.999799999999993</v>
      </c>
      <c r="N154">
        <v>78</v>
      </c>
      <c r="O154">
        <v>101.273</v>
      </c>
      <c r="P154">
        <v>95</v>
      </c>
      <c r="Q154">
        <v>3.5613299999999999</v>
      </c>
      <c r="R154">
        <v>128</v>
      </c>
      <c r="S154">
        <f t="shared" si="44"/>
        <v>5.2407863239312048E-2</v>
      </c>
      <c r="T154">
        <v>129</v>
      </c>
      <c r="U154">
        <f t="shared" si="45"/>
        <v>746981.86981385236</v>
      </c>
      <c r="V154">
        <v>186</v>
      </c>
      <c r="W154">
        <f t="shared" si="65"/>
        <v>23.795367601291339</v>
      </c>
      <c r="X154">
        <f t="shared" si="46"/>
        <v>99</v>
      </c>
      <c r="Y154">
        <f t="shared" si="47"/>
        <v>114</v>
      </c>
      <c r="Z154">
        <v>0.46729999999999999</v>
      </c>
      <c r="AA154">
        <v>170</v>
      </c>
      <c r="AB154">
        <v>0.67249999999999999</v>
      </c>
      <c r="AC154">
        <f t="shared" si="48"/>
        <v>0.56989999999999996</v>
      </c>
      <c r="AD154">
        <v>136</v>
      </c>
      <c r="AE154">
        <v>0.36799999999999999</v>
      </c>
      <c r="AF154">
        <v>214</v>
      </c>
      <c r="AG154">
        <v>0.62509999999999999</v>
      </c>
      <c r="AH154">
        <v>123</v>
      </c>
      <c r="AI154">
        <f t="shared" si="49"/>
        <v>150.33333333333334</v>
      </c>
      <c r="AJ154">
        <f>IF(C154=1,(AI154/Z154),REF)</f>
        <v>321.70625579570583</v>
      </c>
      <c r="AK154">
        <f t="shared" si="50"/>
        <v>151</v>
      </c>
      <c r="AL154">
        <f>IF(B154=1,(AI154/AC154),REF)</f>
        <v>263.78896882494007</v>
      </c>
      <c r="AM154">
        <f t="shared" si="51"/>
        <v>141</v>
      </c>
      <c r="AN154">
        <f t="shared" si="52"/>
        <v>136</v>
      </c>
      <c r="AO154" t="str">
        <f t="shared" si="53"/>
        <v>Troy</v>
      </c>
      <c r="AP154">
        <f t="shared" si="54"/>
        <v>0.31130570130106761</v>
      </c>
      <c r="AQ154">
        <f t="shared" si="55"/>
        <v>0.35157277565404671</v>
      </c>
      <c r="AR154">
        <f t="shared" si="56"/>
        <v>0.64292685854501463</v>
      </c>
      <c r="AS154" t="str">
        <f t="shared" si="57"/>
        <v>Troy</v>
      </c>
      <c r="AT154">
        <f t="shared" si="58"/>
        <v>0.64292685854501463</v>
      </c>
      <c r="AU154">
        <f t="shared" si="59"/>
        <v>153</v>
      </c>
      <c r="AV154">
        <f t="shared" si="60"/>
        <v>141.66666666666666</v>
      </c>
      <c r="AW154">
        <v>139</v>
      </c>
      <c r="AX154" t="str">
        <f t="shared" si="61"/>
        <v>Troy</v>
      </c>
      <c r="AY154" t="str">
        <f t="shared" si="62"/>
        <v/>
      </c>
      <c r="AZ154">
        <v>153</v>
      </c>
      <c r="BA154">
        <f t="shared" si="63"/>
        <v>39</v>
      </c>
      <c r="BB154">
        <f t="shared" si="64"/>
        <v>39</v>
      </c>
    </row>
    <row r="155" spans="2:54">
      <c r="B155">
        <v>1</v>
      </c>
      <c r="C155">
        <v>1</v>
      </c>
      <c r="D155" t="s">
        <v>406</v>
      </c>
      <c r="E155">
        <v>68.785799999999995</v>
      </c>
      <c r="F155">
        <v>139</v>
      </c>
      <c r="G155">
        <v>68.007300000000001</v>
      </c>
      <c r="H155">
        <v>148</v>
      </c>
      <c r="I155">
        <v>115.73</v>
      </c>
      <c r="J155">
        <v>5</v>
      </c>
      <c r="K155">
        <v>112.94499999999999</v>
      </c>
      <c r="L155">
        <v>45</v>
      </c>
      <c r="M155">
        <v>104.4</v>
      </c>
      <c r="N155">
        <v>215</v>
      </c>
      <c r="O155">
        <v>109.389</v>
      </c>
      <c r="P155">
        <v>266</v>
      </c>
      <c r="Q155">
        <v>3.5557300000000001</v>
      </c>
      <c r="R155">
        <v>129</v>
      </c>
      <c r="S155">
        <f t="shared" si="44"/>
        <v>5.1696716473458151E-2</v>
      </c>
      <c r="T155">
        <v>130</v>
      </c>
      <c r="U155">
        <f t="shared" si="45"/>
        <v>877471.0807830448</v>
      </c>
      <c r="V155">
        <v>46</v>
      </c>
      <c r="W155">
        <f t="shared" si="65"/>
        <v>26.598616684422304</v>
      </c>
      <c r="X155">
        <f t="shared" si="46"/>
        <v>243</v>
      </c>
      <c r="Y155">
        <f t="shared" si="47"/>
        <v>186.5</v>
      </c>
      <c r="Z155">
        <v>0.49669999999999997</v>
      </c>
      <c r="AA155">
        <v>159</v>
      </c>
      <c r="AB155">
        <v>0.57350000000000001</v>
      </c>
      <c r="AC155">
        <f t="shared" si="48"/>
        <v>0.53510000000000002</v>
      </c>
      <c r="AD155">
        <v>154</v>
      </c>
      <c r="AE155">
        <v>0.31269999999999998</v>
      </c>
      <c r="AF155">
        <v>240</v>
      </c>
      <c r="AG155">
        <v>0.54659999999999997</v>
      </c>
      <c r="AH155">
        <v>153</v>
      </c>
      <c r="AI155">
        <f t="shared" si="49"/>
        <v>151.58333333333334</v>
      </c>
      <c r="AJ155">
        <f>IF(C155=1,(AI155/Z155),REF)</f>
        <v>305.18086034494331</v>
      </c>
      <c r="AK155">
        <f t="shared" si="50"/>
        <v>148</v>
      </c>
      <c r="AL155">
        <f>IF(B155=1,(AI155/AC155),REF)</f>
        <v>283.28038372889802</v>
      </c>
      <c r="AM155">
        <f t="shared" si="51"/>
        <v>145</v>
      </c>
      <c r="AN155">
        <f t="shared" si="52"/>
        <v>145</v>
      </c>
      <c r="AO155" t="str">
        <f t="shared" si="53"/>
        <v>Youngstown St.</v>
      </c>
      <c r="AP155">
        <f t="shared" si="54"/>
        <v>0.33264092125416728</v>
      </c>
      <c r="AQ155">
        <f t="shared" si="55"/>
        <v>0.32717608230981499</v>
      </c>
      <c r="AR155">
        <f t="shared" si="56"/>
        <v>0.64173747772697054</v>
      </c>
      <c r="AS155" t="str">
        <f t="shared" si="57"/>
        <v>Youngstown St.</v>
      </c>
      <c r="AT155">
        <f t="shared" si="58"/>
        <v>0.64173747772697054</v>
      </c>
      <c r="AU155">
        <f t="shared" si="59"/>
        <v>154</v>
      </c>
      <c r="AV155">
        <f t="shared" si="60"/>
        <v>151</v>
      </c>
      <c r="AW155">
        <v>151</v>
      </c>
      <c r="AX155" t="str">
        <f t="shared" si="61"/>
        <v>Youngstown St.</v>
      </c>
      <c r="AY155" t="str">
        <f t="shared" si="62"/>
        <v/>
      </c>
      <c r="AZ155">
        <v>154</v>
      </c>
      <c r="BA155">
        <f t="shared" si="63"/>
        <v>39</v>
      </c>
      <c r="BB155">
        <f t="shared" si="64"/>
        <v>39</v>
      </c>
    </row>
    <row r="156" spans="2:54">
      <c r="B156">
        <v>1</v>
      </c>
      <c r="C156">
        <v>1</v>
      </c>
      <c r="D156" t="s">
        <v>45</v>
      </c>
      <c r="E156">
        <v>63.623399999999997</v>
      </c>
      <c r="F156">
        <v>345</v>
      </c>
      <c r="G156">
        <v>63.184899999999999</v>
      </c>
      <c r="H156">
        <v>347</v>
      </c>
      <c r="I156">
        <v>104.03700000000001</v>
      </c>
      <c r="J156">
        <v>156</v>
      </c>
      <c r="K156">
        <v>106.346</v>
      </c>
      <c r="L156">
        <v>152</v>
      </c>
      <c r="M156">
        <v>104.358</v>
      </c>
      <c r="N156">
        <v>213</v>
      </c>
      <c r="O156">
        <v>104.383</v>
      </c>
      <c r="P156">
        <v>155</v>
      </c>
      <c r="Q156">
        <v>1.9637800000000001</v>
      </c>
      <c r="R156">
        <v>143</v>
      </c>
      <c r="S156">
        <f t="shared" si="44"/>
        <v>3.0853428141218612E-2</v>
      </c>
      <c r="T156">
        <v>143</v>
      </c>
      <c r="U156">
        <f t="shared" si="45"/>
        <v>719547.04277575435</v>
      </c>
      <c r="V156">
        <v>214</v>
      </c>
      <c r="W156">
        <f t="shared" si="65"/>
        <v>26.680303482736505</v>
      </c>
      <c r="X156">
        <f t="shared" si="46"/>
        <v>250</v>
      </c>
      <c r="Y156">
        <f t="shared" si="47"/>
        <v>196.5</v>
      </c>
      <c r="Z156">
        <v>0.47639999999999999</v>
      </c>
      <c r="AA156">
        <v>165</v>
      </c>
      <c r="AB156">
        <v>0.62619999999999998</v>
      </c>
      <c r="AC156">
        <f t="shared" si="48"/>
        <v>0.55130000000000001</v>
      </c>
      <c r="AD156">
        <v>148</v>
      </c>
      <c r="AE156">
        <v>0.56269999999999998</v>
      </c>
      <c r="AF156">
        <v>139</v>
      </c>
      <c r="AG156">
        <v>0.6522</v>
      </c>
      <c r="AH156">
        <v>106</v>
      </c>
      <c r="AI156">
        <f t="shared" si="49"/>
        <v>157.75</v>
      </c>
      <c r="AJ156">
        <f>IF(C156=1,(AI156/Z156),REF)</f>
        <v>331.12930310663307</v>
      </c>
      <c r="AK156">
        <f t="shared" si="50"/>
        <v>153</v>
      </c>
      <c r="AL156">
        <f>IF(B156=1,(AI156/AC156),REF)</f>
        <v>286.14184654453112</v>
      </c>
      <c r="AM156">
        <f t="shared" si="51"/>
        <v>146</v>
      </c>
      <c r="AN156">
        <f t="shared" si="52"/>
        <v>146</v>
      </c>
      <c r="AO156" t="str">
        <f t="shared" si="53"/>
        <v>Air Force</v>
      </c>
      <c r="AP156">
        <f t="shared" si="54"/>
        <v>0.31645301326490649</v>
      </c>
      <c r="AQ156">
        <f t="shared" si="55"/>
        <v>0.33665803179628712</v>
      </c>
      <c r="AR156">
        <f t="shared" si="56"/>
        <v>0.63912059591326587</v>
      </c>
      <c r="AS156" t="str">
        <f t="shared" si="57"/>
        <v>Air Force</v>
      </c>
      <c r="AT156">
        <f t="shared" si="58"/>
        <v>0.63912059591326587</v>
      </c>
      <c r="AU156">
        <f t="shared" si="59"/>
        <v>155</v>
      </c>
      <c r="AV156">
        <f t="shared" si="60"/>
        <v>149.66666666666666</v>
      </c>
      <c r="AW156">
        <v>153</v>
      </c>
      <c r="AX156" t="str">
        <f t="shared" si="61"/>
        <v>Air Force</v>
      </c>
      <c r="AY156" t="str">
        <f t="shared" si="62"/>
        <v/>
      </c>
      <c r="AZ156">
        <v>155</v>
      </c>
      <c r="BA156">
        <f t="shared" si="63"/>
        <v>39</v>
      </c>
      <c r="BB156">
        <f t="shared" si="64"/>
        <v>39</v>
      </c>
    </row>
    <row r="157" spans="2:54">
      <c r="B157">
        <v>1</v>
      </c>
      <c r="C157">
        <v>1</v>
      </c>
      <c r="D157" t="s">
        <v>260</v>
      </c>
      <c r="E157">
        <v>65.417100000000005</v>
      </c>
      <c r="F157">
        <v>308</v>
      </c>
      <c r="G157">
        <v>64.905900000000003</v>
      </c>
      <c r="H157">
        <v>306</v>
      </c>
      <c r="I157">
        <v>105.961</v>
      </c>
      <c r="J157">
        <v>113</v>
      </c>
      <c r="K157">
        <v>108.765</v>
      </c>
      <c r="L157">
        <v>106</v>
      </c>
      <c r="M157">
        <v>109.639</v>
      </c>
      <c r="N157">
        <v>314</v>
      </c>
      <c r="O157">
        <v>108.76600000000001</v>
      </c>
      <c r="P157">
        <v>258</v>
      </c>
      <c r="Q157">
        <v>-1.67139E-3</v>
      </c>
      <c r="R157">
        <v>168</v>
      </c>
      <c r="S157">
        <f t="shared" si="44"/>
        <v>-1.5286522942850948E-5</v>
      </c>
      <c r="T157">
        <v>168</v>
      </c>
      <c r="U157">
        <f t="shared" si="45"/>
        <v>773872.85972634761</v>
      </c>
      <c r="V157">
        <v>144</v>
      </c>
      <c r="W157">
        <f t="shared" si="65"/>
        <v>27.713907548491022</v>
      </c>
      <c r="X157">
        <f t="shared" si="46"/>
        <v>301</v>
      </c>
      <c r="Y157">
        <f t="shared" si="47"/>
        <v>234.5</v>
      </c>
      <c r="Z157">
        <v>0.48010000000000003</v>
      </c>
      <c r="AA157">
        <v>163</v>
      </c>
      <c r="AB157">
        <v>0.6169</v>
      </c>
      <c r="AC157">
        <f t="shared" si="48"/>
        <v>0.54849999999999999</v>
      </c>
      <c r="AD157">
        <v>149</v>
      </c>
      <c r="AE157">
        <v>0.56340000000000001</v>
      </c>
      <c r="AF157">
        <v>138</v>
      </c>
      <c r="AG157">
        <v>0.59419999999999995</v>
      </c>
      <c r="AH157">
        <v>134</v>
      </c>
      <c r="AI157">
        <f t="shared" si="49"/>
        <v>161.25</v>
      </c>
      <c r="AJ157">
        <f>IF(C157=1,(AI157/Z157),REF)</f>
        <v>335.86752759841698</v>
      </c>
      <c r="AK157">
        <f t="shared" si="50"/>
        <v>154</v>
      </c>
      <c r="AL157">
        <f>IF(B157=1,(AI157/AC157),REF)</f>
        <v>293.98359161349134</v>
      </c>
      <c r="AM157">
        <f t="shared" si="51"/>
        <v>149</v>
      </c>
      <c r="AN157">
        <f t="shared" si="52"/>
        <v>149</v>
      </c>
      <c r="AO157" t="str">
        <f t="shared" si="53"/>
        <v>Notre Dame</v>
      </c>
      <c r="AP157">
        <f t="shared" si="54"/>
        <v>0.31845798901809297</v>
      </c>
      <c r="AQ157">
        <f t="shared" si="55"/>
        <v>0.33381811851598181</v>
      </c>
      <c r="AR157">
        <f t="shared" si="56"/>
        <v>0.63879364963372087</v>
      </c>
      <c r="AS157" t="str">
        <f t="shared" si="57"/>
        <v>Notre Dame</v>
      </c>
      <c r="AT157">
        <f t="shared" si="58"/>
        <v>0.63879364963372087</v>
      </c>
      <c r="AU157">
        <f t="shared" si="59"/>
        <v>156</v>
      </c>
      <c r="AV157">
        <f t="shared" si="60"/>
        <v>151.33333333333334</v>
      </c>
      <c r="AW157">
        <v>155</v>
      </c>
      <c r="AX157" t="str">
        <f t="shared" si="61"/>
        <v>Notre Dame</v>
      </c>
      <c r="AY157" t="str">
        <f t="shared" si="62"/>
        <v/>
      </c>
      <c r="AZ157">
        <v>156</v>
      </c>
      <c r="BA157">
        <f t="shared" si="63"/>
        <v>39</v>
      </c>
      <c r="BB157">
        <f t="shared" si="64"/>
        <v>39</v>
      </c>
    </row>
    <row r="158" spans="2:54">
      <c r="B158">
        <v>1</v>
      </c>
      <c r="C158">
        <v>1</v>
      </c>
      <c r="D158" t="s">
        <v>73</v>
      </c>
      <c r="E158">
        <v>69.897000000000006</v>
      </c>
      <c r="F158">
        <v>81</v>
      </c>
      <c r="G158">
        <v>69.341200000000001</v>
      </c>
      <c r="H158">
        <v>72</v>
      </c>
      <c r="I158">
        <v>98.999700000000004</v>
      </c>
      <c r="J158">
        <v>278</v>
      </c>
      <c r="K158">
        <v>100.779</v>
      </c>
      <c r="L158">
        <v>269</v>
      </c>
      <c r="M158">
        <v>98.488399999999999</v>
      </c>
      <c r="N158">
        <v>71</v>
      </c>
      <c r="O158">
        <v>101.75700000000001</v>
      </c>
      <c r="P158">
        <v>100</v>
      </c>
      <c r="Q158">
        <v>-0.97802</v>
      </c>
      <c r="R158">
        <v>184</v>
      </c>
      <c r="S158">
        <f t="shared" si="44"/>
        <v>-1.3992016824756549E-2</v>
      </c>
      <c r="T158">
        <v>182</v>
      </c>
      <c r="U158">
        <f t="shared" si="45"/>
        <v>709902.3689653771</v>
      </c>
      <c r="V158">
        <v>236</v>
      </c>
      <c r="W158">
        <f t="shared" si="65"/>
        <v>23.31547863193023</v>
      </c>
      <c r="X158">
        <f t="shared" si="46"/>
        <v>80</v>
      </c>
      <c r="Y158">
        <f t="shared" si="47"/>
        <v>131</v>
      </c>
      <c r="Z158">
        <v>0.51259999999999994</v>
      </c>
      <c r="AA158">
        <v>150</v>
      </c>
      <c r="AB158">
        <v>0.52029999999999998</v>
      </c>
      <c r="AC158">
        <f t="shared" si="48"/>
        <v>0.51644999999999996</v>
      </c>
      <c r="AD158">
        <v>164</v>
      </c>
      <c r="AE158">
        <v>0.4667</v>
      </c>
      <c r="AF158">
        <v>181</v>
      </c>
      <c r="AG158">
        <v>0.499</v>
      </c>
      <c r="AH158">
        <v>174</v>
      </c>
      <c r="AI158">
        <f t="shared" si="49"/>
        <v>178</v>
      </c>
      <c r="AJ158">
        <f>IF(C158=1,(AI158/Z158),REF)</f>
        <v>347.24931720639881</v>
      </c>
      <c r="AK158">
        <f t="shared" si="50"/>
        <v>160</v>
      </c>
      <c r="AL158">
        <f>IF(B158=1,(AI158/AC158),REF)</f>
        <v>344.66066414948205</v>
      </c>
      <c r="AM158">
        <f t="shared" si="51"/>
        <v>167</v>
      </c>
      <c r="AN158">
        <f t="shared" si="52"/>
        <v>160</v>
      </c>
      <c r="AO158" t="str">
        <f t="shared" si="53"/>
        <v>Brown</v>
      </c>
      <c r="AP158">
        <f t="shared" si="54"/>
        <v>0.33888450037596202</v>
      </c>
      <c r="AQ158">
        <f t="shared" si="55"/>
        <v>0.30812573758026768</v>
      </c>
      <c r="AR158">
        <f t="shared" si="56"/>
        <v>0.63672582213813844</v>
      </c>
      <c r="AS158" t="str">
        <f t="shared" si="57"/>
        <v>Brown</v>
      </c>
      <c r="AT158">
        <f t="shared" si="58"/>
        <v>0.63672582213813844</v>
      </c>
      <c r="AU158">
        <f t="shared" si="59"/>
        <v>157</v>
      </c>
      <c r="AV158">
        <f t="shared" si="60"/>
        <v>160.33333333333334</v>
      </c>
      <c r="AW158">
        <v>166</v>
      </c>
      <c r="AX158" t="str">
        <f t="shared" si="61"/>
        <v>Brown</v>
      </c>
      <c r="AY158" t="str">
        <f t="shared" si="62"/>
        <v/>
      </c>
      <c r="AZ158">
        <v>157</v>
      </c>
      <c r="BA158">
        <f t="shared" si="63"/>
        <v>40</v>
      </c>
      <c r="BB158">
        <f t="shared" si="64"/>
        <v>40</v>
      </c>
    </row>
    <row r="159" spans="2:54">
      <c r="B159">
        <v>1</v>
      </c>
      <c r="C159">
        <v>1</v>
      </c>
      <c r="D159" t="s">
        <v>62</v>
      </c>
      <c r="E159">
        <v>68.214699999999993</v>
      </c>
      <c r="F159">
        <v>173</v>
      </c>
      <c r="G159">
        <v>67.552000000000007</v>
      </c>
      <c r="H159">
        <v>167</v>
      </c>
      <c r="I159">
        <v>109.55800000000001</v>
      </c>
      <c r="J159">
        <v>49</v>
      </c>
      <c r="K159">
        <v>108.114</v>
      </c>
      <c r="L159">
        <v>116</v>
      </c>
      <c r="M159">
        <v>105.959</v>
      </c>
      <c r="N159">
        <v>249</v>
      </c>
      <c r="O159">
        <v>107.89100000000001</v>
      </c>
      <c r="P159">
        <v>237</v>
      </c>
      <c r="Q159">
        <v>0.22329199999999999</v>
      </c>
      <c r="R159">
        <v>164</v>
      </c>
      <c r="S159">
        <f t="shared" si="44"/>
        <v>3.2690900934842343E-3</v>
      </c>
      <c r="T159">
        <v>164</v>
      </c>
      <c r="U159">
        <f t="shared" si="45"/>
        <v>797336.86609104124</v>
      </c>
      <c r="V159">
        <v>120</v>
      </c>
      <c r="W159">
        <f t="shared" si="65"/>
        <v>26.236045534582235</v>
      </c>
      <c r="X159">
        <f t="shared" si="46"/>
        <v>222</v>
      </c>
      <c r="Y159">
        <f t="shared" si="47"/>
        <v>193</v>
      </c>
      <c r="Z159">
        <v>0.51990000000000003</v>
      </c>
      <c r="AA159">
        <v>145</v>
      </c>
      <c r="AB159">
        <v>0.47639999999999999</v>
      </c>
      <c r="AC159">
        <f t="shared" si="48"/>
        <v>0.49814999999999998</v>
      </c>
      <c r="AD159">
        <v>176</v>
      </c>
      <c r="AE159">
        <v>0.32100000000000001</v>
      </c>
      <c r="AF159">
        <v>234</v>
      </c>
      <c r="AG159">
        <v>0.53239999999999998</v>
      </c>
      <c r="AH159">
        <v>164</v>
      </c>
      <c r="AI159">
        <f t="shared" si="49"/>
        <v>175.16666666666666</v>
      </c>
      <c r="AJ159">
        <f>IF(C159=1,(AI159/Z159),REF)</f>
        <v>336.92376739116492</v>
      </c>
      <c r="AK159">
        <f t="shared" si="50"/>
        <v>156</v>
      </c>
      <c r="AL159">
        <f>IF(B159=1,(AI159/AC159),REF)</f>
        <v>351.63438054133627</v>
      </c>
      <c r="AM159">
        <f t="shared" si="51"/>
        <v>172</v>
      </c>
      <c r="AN159">
        <f t="shared" si="52"/>
        <v>156</v>
      </c>
      <c r="AO159" t="str">
        <f t="shared" si="53"/>
        <v>Ball St.</v>
      </c>
      <c r="AP159">
        <f t="shared" si="54"/>
        <v>0.34474969981516712</v>
      </c>
      <c r="AQ159">
        <f t="shared" si="55"/>
        <v>0.296464282499809</v>
      </c>
      <c r="AR159">
        <f t="shared" si="56"/>
        <v>0.6344380116180357</v>
      </c>
      <c r="AS159" t="str">
        <f t="shared" si="57"/>
        <v>Ball St.</v>
      </c>
      <c r="AT159">
        <f t="shared" si="58"/>
        <v>0.6344380116180357</v>
      </c>
      <c r="AU159">
        <f t="shared" si="59"/>
        <v>158</v>
      </c>
      <c r="AV159">
        <f t="shared" si="60"/>
        <v>163.33333333333334</v>
      </c>
      <c r="AW159">
        <v>171</v>
      </c>
      <c r="AX159" t="str">
        <f t="shared" si="61"/>
        <v>Ball St.</v>
      </c>
      <c r="AY159" t="str">
        <f t="shared" si="62"/>
        <v/>
      </c>
      <c r="AZ159">
        <v>158</v>
      </c>
      <c r="BA159">
        <f t="shared" si="63"/>
        <v>40</v>
      </c>
      <c r="BB159">
        <f t="shared" si="64"/>
        <v>40</v>
      </c>
    </row>
    <row r="160" spans="2:54">
      <c r="B160">
        <v>1</v>
      </c>
      <c r="C160">
        <v>1</v>
      </c>
      <c r="D160" t="s">
        <v>285</v>
      </c>
      <c r="E160">
        <v>65.151600000000002</v>
      </c>
      <c r="F160">
        <v>317</v>
      </c>
      <c r="G160">
        <v>64.551000000000002</v>
      </c>
      <c r="H160">
        <v>316</v>
      </c>
      <c r="I160">
        <v>105.31100000000001</v>
      </c>
      <c r="J160">
        <v>135</v>
      </c>
      <c r="K160">
        <v>104.44199999999999</v>
      </c>
      <c r="L160">
        <v>185</v>
      </c>
      <c r="M160">
        <v>102.137</v>
      </c>
      <c r="N160">
        <v>146</v>
      </c>
      <c r="O160">
        <v>105.371</v>
      </c>
      <c r="P160">
        <v>179</v>
      </c>
      <c r="Q160">
        <v>-0.929172</v>
      </c>
      <c r="R160">
        <v>182</v>
      </c>
      <c r="S160">
        <f t="shared" si="44"/>
        <v>-1.4259051197514751E-2</v>
      </c>
      <c r="T160">
        <v>183</v>
      </c>
      <c r="U160">
        <f t="shared" si="45"/>
        <v>710682.21137478238</v>
      </c>
      <c r="V160">
        <v>232</v>
      </c>
      <c r="W160">
        <f t="shared" si="65"/>
        <v>26.450182749225714</v>
      </c>
      <c r="X160">
        <f t="shared" si="46"/>
        <v>235</v>
      </c>
      <c r="Y160">
        <f t="shared" si="47"/>
        <v>209</v>
      </c>
      <c r="Z160">
        <v>0.53990000000000005</v>
      </c>
      <c r="AA160">
        <v>139</v>
      </c>
      <c r="AB160">
        <v>0.4244</v>
      </c>
      <c r="AC160">
        <f t="shared" si="48"/>
        <v>0.48215000000000002</v>
      </c>
      <c r="AD160">
        <v>184</v>
      </c>
      <c r="AE160">
        <v>0.48709999999999998</v>
      </c>
      <c r="AF160">
        <v>171</v>
      </c>
      <c r="AG160">
        <v>0.54420000000000002</v>
      </c>
      <c r="AH160">
        <v>154</v>
      </c>
      <c r="AI160">
        <f t="shared" si="49"/>
        <v>188.83333333333334</v>
      </c>
      <c r="AJ160">
        <f>IF(C160=1,(AI160/Z160),REF)</f>
        <v>349.75612767796503</v>
      </c>
      <c r="AK160">
        <f t="shared" si="50"/>
        <v>161</v>
      </c>
      <c r="AL160">
        <f>IF(B160=1,(AI160/AC160),REF)</f>
        <v>391.64851878737596</v>
      </c>
      <c r="AM160">
        <f t="shared" si="51"/>
        <v>187</v>
      </c>
      <c r="AN160">
        <f t="shared" si="52"/>
        <v>161</v>
      </c>
      <c r="AO160" t="str">
        <f t="shared" si="53"/>
        <v>Radford</v>
      </c>
      <c r="AP160">
        <f t="shared" si="54"/>
        <v>0.35667612386441749</v>
      </c>
      <c r="AQ160">
        <f t="shared" si="55"/>
        <v>0.28310254241194488</v>
      </c>
      <c r="AR160">
        <f t="shared" si="56"/>
        <v>0.6338695703061632</v>
      </c>
      <c r="AS160" t="str">
        <f t="shared" si="57"/>
        <v>Radford</v>
      </c>
      <c r="AT160">
        <f t="shared" si="58"/>
        <v>0.6338695703061632</v>
      </c>
      <c r="AU160">
        <f t="shared" si="59"/>
        <v>159</v>
      </c>
      <c r="AV160">
        <f t="shared" si="60"/>
        <v>168</v>
      </c>
      <c r="AW160">
        <v>160</v>
      </c>
      <c r="AX160" t="str">
        <f t="shared" si="61"/>
        <v>Radford</v>
      </c>
      <c r="AY160" t="str">
        <f t="shared" si="62"/>
        <v/>
      </c>
      <c r="AZ160">
        <v>159</v>
      </c>
      <c r="BA160">
        <f t="shared" si="63"/>
        <v>40</v>
      </c>
      <c r="BB160">
        <f t="shared" si="64"/>
        <v>40</v>
      </c>
    </row>
    <row r="161" spans="2:54">
      <c r="B161">
        <v>1</v>
      </c>
      <c r="C161">
        <v>1</v>
      </c>
      <c r="D161" t="s">
        <v>142</v>
      </c>
      <c r="E161">
        <v>68.218900000000005</v>
      </c>
      <c r="F161">
        <v>172</v>
      </c>
      <c r="G161">
        <v>67.744</v>
      </c>
      <c r="H161">
        <v>161</v>
      </c>
      <c r="I161">
        <v>100.151</v>
      </c>
      <c r="J161">
        <v>256</v>
      </c>
      <c r="K161">
        <v>104.428</v>
      </c>
      <c r="L161">
        <v>187</v>
      </c>
      <c r="M161">
        <v>104.316</v>
      </c>
      <c r="N161">
        <v>211</v>
      </c>
      <c r="O161">
        <v>103.03700000000001</v>
      </c>
      <c r="P161">
        <v>124</v>
      </c>
      <c r="Q161">
        <v>1.3903799999999999</v>
      </c>
      <c r="R161">
        <v>149</v>
      </c>
      <c r="S161">
        <f t="shared" si="44"/>
        <v>2.0390243759427242E-2</v>
      </c>
      <c r="T161">
        <v>150</v>
      </c>
      <c r="U161">
        <f t="shared" si="45"/>
        <v>743941.23836457753</v>
      </c>
      <c r="V161">
        <v>192</v>
      </c>
      <c r="W161">
        <f t="shared" si="65"/>
        <v>24.371621025598515</v>
      </c>
      <c r="X161">
        <f t="shared" si="46"/>
        <v>125</v>
      </c>
      <c r="Y161">
        <f t="shared" si="47"/>
        <v>137.5</v>
      </c>
      <c r="Z161">
        <v>0.45429999999999998</v>
      </c>
      <c r="AA161">
        <v>176</v>
      </c>
      <c r="AB161">
        <v>0.66520000000000001</v>
      </c>
      <c r="AC161">
        <f t="shared" si="48"/>
        <v>0.55974999999999997</v>
      </c>
      <c r="AD161">
        <v>144</v>
      </c>
      <c r="AE161">
        <v>0.184</v>
      </c>
      <c r="AF161">
        <v>295</v>
      </c>
      <c r="AG161">
        <v>0.68679999999999997</v>
      </c>
      <c r="AH161">
        <v>93</v>
      </c>
      <c r="AI161">
        <f t="shared" si="49"/>
        <v>168.58333333333334</v>
      </c>
      <c r="AJ161">
        <f>IF(C161=1,(AI161/Z161),REF)</f>
        <v>371.08371854134572</v>
      </c>
      <c r="AK161">
        <f t="shared" si="50"/>
        <v>167</v>
      </c>
      <c r="AL161">
        <f>IF(B161=1,(AI161/AC161),REF)</f>
        <v>301.17612029179696</v>
      </c>
      <c r="AM161">
        <f t="shared" si="51"/>
        <v>151</v>
      </c>
      <c r="AN161">
        <f t="shared" si="52"/>
        <v>144</v>
      </c>
      <c r="AO161" t="str">
        <f t="shared" si="53"/>
        <v>Georgia</v>
      </c>
      <c r="AP161">
        <f t="shared" si="54"/>
        <v>0.29835463624978037</v>
      </c>
      <c r="AQ161">
        <f t="shared" si="55"/>
        <v>0.33963715551030305</v>
      </c>
      <c r="AR161">
        <f t="shared" si="56"/>
        <v>0.633160827807003</v>
      </c>
      <c r="AS161" t="str">
        <f t="shared" si="57"/>
        <v>Georgia</v>
      </c>
      <c r="AT161">
        <f t="shared" si="58"/>
        <v>0.633160827807003</v>
      </c>
      <c r="AU161">
        <f t="shared" si="59"/>
        <v>160</v>
      </c>
      <c r="AV161">
        <f t="shared" si="60"/>
        <v>149.33333333333334</v>
      </c>
      <c r="AW161">
        <v>154</v>
      </c>
      <c r="AX161" t="str">
        <f t="shared" si="61"/>
        <v>Georgia</v>
      </c>
      <c r="AY161" t="str">
        <f t="shared" si="62"/>
        <v/>
      </c>
      <c r="AZ161">
        <v>160</v>
      </c>
      <c r="BA161">
        <f t="shared" si="63"/>
        <v>40</v>
      </c>
      <c r="BB161">
        <f t="shared" si="64"/>
        <v>40</v>
      </c>
    </row>
    <row r="162" spans="2:54">
      <c r="B162">
        <v>1</v>
      </c>
      <c r="C162">
        <v>1</v>
      </c>
      <c r="D162" t="s">
        <v>319</v>
      </c>
      <c r="E162">
        <v>64.715100000000007</v>
      </c>
      <c r="F162">
        <v>330</v>
      </c>
      <c r="G162">
        <v>63.901600000000002</v>
      </c>
      <c r="H162">
        <v>333</v>
      </c>
      <c r="I162">
        <v>100.181</v>
      </c>
      <c r="J162">
        <v>255</v>
      </c>
      <c r="K162">
        <v>101.331</v>
      </c>
      <c r="L162">
        <v>256</v>
      </c>
      <c r="M162">
        <v>95.285300000000007</v>
      </c>
      <c r="N162">
        <v>25</v>
      </c>
      <c r="O162">
        <v>98.431299999999993</v>
      </c>
      <c r="P162">
        <v>57</v>
      </c>
      <c r="Q162">
        <v>2.8992800000000001</v>
      </c>
      <c r="R162">
        <v>136</v>
      </c>
      <c r="S162">
        <f t="shared" si="44"/>
        <v>4.4807162470582751E-2</v>
      </c>
      <c r="T162">
        <v>135</v>
      </c>
      <c r="U162">
        <f t="shared" si="45"/>
        <v>664492.80636727123</v>
      </c>
      <c r="V162">
        <v>284</v>
      </c>
      <c r="W162">
        <f t="shared" si="65"/>
        <v>23.878526673346176</v>
      </c>
      <c r="X162">
        <f t="shared" si="46"/>
        <v>103</v>
      </c>
      <c r="Y162">
        <f t="shared" si="47"/>
        <v>119</v>
      </c>
      <c r="Z162">
        <v>0.45040000000000002</v>
      </c>
      <c r="AA162">
        <v>178</v>
      </c>
      <c r="AB162">
        <v>0.68289999999999995</v>
      </c>
      <c r="AC162">
        <f t="shared" si="48"/>
        <v>0.56664999999999999</v>
      </c>
      <c r="AD162">
        <v>139</v>
      </c>
      <c r="AE162">
        <v>0.33900000000000002</v>
      </c>
      <c r="AF162">
        <v>228</v>
      </c>
      <c r="AG162">
        <v>0.55710000000000004</v>
      </c>
      <c r="AH162">
        <v>148</v>
      </c>
      <c r="AI162">
        <f t="shared" si="49"/>
        <v>175.5</v>
      </c>
      <c r="AJ162">
        <f>IF(C162=1,(AI162/Z162),REF)</f>
        <v>389.65364120781527</v>
      </c>
      <c r="AK162">
        <f t="shared" si="50"/>
        <v>175</v>
      </c>
      <c r="AL162">
        <f>IF(B162=1,(AI162/AC162),REF)</f>
        <v>309.71499161740053</v>
      </c>
      <c r="AM162">
        <f t="shared" si="51"/>
        <v>154</v>
      </c>
      <c r="AN162">
        <f t="shared" si="52"/>
        <v>139</v>
      </c>
      <c r="AO162" t="str">
        <f t="shared" si="53"/>
        <v>Southern Illinois</v>
      </c>
      <c r="AP162">
        <f t="shared" si="54"/>
        <v>0.29435251579680649</v>
      </c>
      <c r="AQ162">
        <f t="shared" si="55"/>
        <v>0.34262438907657855</v>
      </c>
      <c r="AR162">
        <f t="shared" si="56"/>
        <v>0.6327577545707066</v>
      </c>
      <c r="AS162" t="str">
        <f t="shared" si="57"/>
        <v>Southern Illinois</v>
      </c>
      <c r="AT162">
        <f t="shared" si="58"/>
        <v>0.6327577545707066</v>
      </c>
      <c r="AU162">
        <f t="shared" si="59"/>
        <v>161</v>
      </c>
      <c r="AV162">
        <f t="shared" si="60"/>
        <v>146.33333333333334</v>
      </c>
      <c r="AW162">
        <v>146</v>
      </c>
      <c r="AX162" t="str">
        <f t="shared" si="61"/>
        <v>Southern Illinois</v>
      </c>
      <c r="AY162" t="str">
        <f t="shared" si="62"/>
        <v/>
      </c>
      <c r="AZ162">
        <v>161</v>
      </c>
      <c r="BA162">
        <f t="shared" si="63"/>
        <v>41</v>
      </c>
      <c r="BB162">
        <f t="shared" si="64"/>
        <v>41</v>
      </c>
    </row>
    <row r="163" spans="2:54">
      <c r="B163">
        <v>1</v>
      </c>
      <c r="C163">
        <v>1</v>
      </c>
      <c r="D163" t="s">
        <v>305</v>
      </c>
      <c r="E163">
        <v>70.127700000000004</v>
      </c>
      <c r="F163">
        <v>72</v>
      </c>
      <c r="G163">
        <v>69.179100000000005</v>
      </c>
      <c r="H163">
        <v>87</v>
      </c>
      <c r="I163">
        <v>99.865300000000005</v>
      </c>
      <c r="J163">
        <v>259</v>
      </c>
      <c r="K163">
        <v>102.11</v>
      </c>
      <c r="L163">
        <v>243</v>
      </c>
      <c r="M163">
        <v>99.426299999999998</v>
      </c>
      <c r="N163">
        <v>85</v>
      </c>
      <c r="O163">
        <v>99.76</v>
      </c>
      <c r="P163">
        <v>77</v>
      </c>
      <c r="Q163">
        <v>2.35032</v>
      </c>
      <c r="R163">
        <v>141</v>
      </c>
      <c r="S163">
        <f t="shared" si="44"/>
        <v>3.3510296216758773E-2</v>
      </c>
      <c r="T163">
        <v>141</v>
      </c>
      <c r="U163">
        <f t="shared" si="45"/>
        <v>731183.10493317002</v>
      </c>
      <c r="V163">
        <v>205</v>
      </c>
      <c r="W163">
        <f t="shared" si="65"/>
        <v>22.513380389177929</v>
      </c>
      <c r="X163">
        <f t="shared" si="46"/>
        <v>50</v>
      </c>
      <c r="Y163">
        <f t="shared" si="47"/>
        <v>95.5</v>
      </c>
      <c r="Z163">
        <v>0.43609999999999999</v>
      </c>
      <c r="AA163">
        <v>186</v>
      </c>
      <c r="AB163">
        <v>0.69779999999999998</v>
      </c>
      <c r="AC163">
        <f t="shared" si="48"/>
        <v>0.56694999999999995</v>
      </c>
      <c r="AD163">
        <v>138</v>
      </c>
      <c r="AE163">
        <v>0.2225</v>
      </c>
      <c r="AF163">
        <v>279</v>
      </c>
      <c r="AG163">
        <v>0.58740000000000003</v>
      </c>
      <c r="AH163">
        <v>137</v>
      </c>
      <c r="AI163">
        <f t="shared" si="49"/>
        <v>165.91666666666666</v>
      </c>
      <c r="AJ163">
        <f>IF(C163=1,(AI163/Z163),REF)</f>
        <v>380.45555300771991</v>
      </c>
      <c r="AK163">
        <f t="shared" si="50"/>
        <v>170</v>
      </c>
      <c r="AL163">
        <f>IF(B163=1,(AI163/AC163),REF)</f>
        <v>292.64779375018372</v>
      </c>
      <c r="AM163">
        <f t="shared" si="51"/>
        <v>148</v>
      </c>
      <c r="AN163">
        <f t="shared" si="52"/>
        <v>138</v>
      </c>
      <c r="AO163" t="str">
        <f t="shared" si="53"/>
        <v>Seattle</v>
      </c>
      <c r="AP163">
        <f t="shared" si="54"/>
        <v>0.28568861789490763</v>
      </c>
      <c r="AQ163">
        <f t="shared" si="55"/>
        <v>0.34524330255578001</v>
      </c>
      <c r="AR163">
        <f t="shared" si="56"/>
        <v>0.6303489035500589</v>
      </c>
      <c r="AS163" t="str">
        <f t="shared" si="57"/>
        <v>Seattle</v>
      </c>
      <c r="AT163">
        <f t="shared" si="58"/>
        <v>0.6303489035500589</v>
      </c>
      <c r="AU163">
        <f t="shared" si="59"/>
        <v>162</v>
      </c>
      <c r="AV163">
        <f t="shared" si="60"/>
        <v>146</v>
      </c>
      <c r="AW163">
        <v>148</v>
      </c>
      <c r="AX163" t="str">
        <f t="shared" si="61"/>
        <v>Seattle</v>
      </c>
      <c r="AY163" t="str">
        <f t="shared" si="62"/>
        <v/>
      </c>
      <c r="AZ163">
        <v>162</v>
      </c>
      <c r="BA163">
        <f t="shared" si="63"/>
        <v>41</v>
      </c>
      <c r="BB163">
        <f t="shared" si="64"/>
        <v>41</v>
      </c>
    </row>
    <row r="164" spans="2:54">
      <c r="B164">
        <v>1</v>
      </c>
      <c r="C164">
        <v>1</v>
      </c>
      <c r="D164" t="s">
        <v>97</v>
      </c>
      <c r="E164">
        <v>66.552599999999998</v>
      </c>
      <c r="F164">
        <v>253</v>
      </c>
      <c r="G164">
        <v>65.983699999999999</v>
      </c>
      <c r="H164">
        <v>254</v>
      </c>
      <c r="I164">
        <v>105.902</v>
      </c>
      <c r="J164">
        <v>115</v>
      </c>
      <c r="K164">
        <v>104.369</v>
      </c>
      <c r="L164">
        <v>189</v>
      </c>
      <c r="M164">
        <v>101.45699999999999</v>
      </c>
      <c r="N164">
        <v>132</v>
      </c>
      <c r="O164">
        <v>105.14700000000001</v>
      </c>
      <c r="P164">
        <v>174</v>
      </c>
      <c r="Q164">
        <v>-0.77844000000000002</v>
      </c>
      <c r="R164">
        <v>179</v>
      </c>
      <c r="S164">
        <f t="shared" si="44"/>
        <v>-1.1690001592725241E-2</v>
      </c>
      <c r="T164">
        <v>179</v>
      </c>
      <c r="U164">
        <f t="shared" si="45"/>
        <v>724950.02862376859</v>
      </c>
      <c r="V164">
        <v>209</v>
      </c>
      <c r="W164">
        <f t="shared" si="65"/>
        <v>25.805364102491019</v>
      </c>
      <c r="X164">
        <f t="shared" si="46"/>
        <v>201</v>
      </c>
      <c r="Y164">
        <f t="shared" si="47"/>
        <v>190</v>
      </c>
      <c r="Z164">
        <v>0.50670000000000004</v>
      </c>
      <c r="AA164">
        <v>153</v>
      </c>
      <c r="AB164">
        <v>0.50360000000000005</v>
      </c>
      <c r="AC164">
        <f t="shared" si="48"/>
        <v>0.50514999999999999</v>
      </c>
      <c r="AD164">
        <v>170</v>
      </c>
      <c r="AE164">
        <v>0.36220000000000002</v>
      </c>
      <c r="AF164">
        <v>219</v>
      </c>
      <c r="AG164">
        <v>0.44440000000000002</v>
      </c>
      <c r="AH164">
        <v>200</v>
      </c>
      <c r="AI164">
        <f t="shared" si="49"/>
        <v>194.5</v>
      </c>
      <c r="AJ164">
        <f>IF(C164=1,(AI164/Z164),REF)</f>
        <v>383.85632524176037</v>
      </c>
      <c r="AK164">
        <f t="shared" si="50"/>
        <v>171</v>
      </c>
      <c r="AL164">
        <f>IF(B164=1,(AI164/AC164),REF)</f>
        <v>385.03414827279028</v>
      </c>
      <c r="AM164">
        <f t="shared" si="51"/>
        <v>183</v>
      </c>
      <c r="AN164">
        <f t="shared" si="52"/>
        <v>170</v>
      </c>
      <c r="AO164" t="str">
        <f t="shared" si="53"/>
        <v>Cleveland St.</v>
      </c>
      <c r="AP164">
        <f t="shared" si="54"/>
        <v>0.33164333842228988</v>
      </c>
      <c r="AQ164">
        <f t="shared" si="55"/>
        <v>0.29723956072489999</v>
      </c>
      <c r="AR164">
        <f t="shared" si="56"/>
        <v>0.62952925321574704</v>
      </c>
      <c r="AS164" t="str">
        <f t="shared" si="57"/>
        <v>Cleveland St.</v>
      </c>
      <c r="AT164">
        <f t="shared" si="58"/>
        <v>0.62952925321574704</v>
      </c>
      <c r="AU164">
        <f t="shared" si="59"/>
        <v>163</v>
      </c>
      <c r="AV164">
        <f t="shared" si="60"/>
        <v>167.66666666666666</v>
      </c>
      <c r="AW164">
        <v>167</v>
      </c>
      <c r="AX164" t="str">
        <f t="shared" si="61"/>
        <v>Cleveland St.</v>
      </c>
      <c r="AY164" t="str">
        <f t="shared" si="62"/>
        <v/>
      </c>
      <c r="AZ164">
        <v>163</v>
      </c>
      <c r="BA164">
        <f t="shared" si="63"/>
        <v>41</v>
      </c>
      <c r="BB164">
        <f t="shared" si="64"/>
        <v>41</v>
      </c>
    </row>
    <row r="165" spans="2:54">
      <c r="B165">
        <v>1</v>
      </c>
      <c r="C165">
        <v>1</v>
      </c>
      <c r="D165" t="s">
        <v>309</v>
      </c>
      <c r="E165">
        <v>70.611800000000002</v>
      </c>
      <c r="F165">
        <v>57</v>
      </c>
      <c r="G165">
        <v>69.622200000000007</v>
      </c>
      <c r="H165">
        <v>57</v>
      </c>
      <c r="I165">
        <v>97.8245</v>
      </c>
      <c r="J165">
        <v>299</v>
      </c>
      <c r="K165">
        <v>103.33</v>
      </c>
      <c r="L165">
        <v>218</v>
      </c>
      <c r="M165">
        <v>105.36799999999999</v>
      </c>
      <c r="N165">
        <v>236</v>
      </c>
      <c r="O165">
        <v>104.2</v>
      </c>
      <c r="P165">
        <v>149</v>
      </c>
      <c r="Q165">
        <v>-0.86970999999999998</v>
      </c>
      <c r="R165">
        <v>180</v>
      </c>
      <c r="S165">
        <f t="shared" si="44"/>
        <v>-1.2320886877264204E-2</v>
      </c>
      <c r="T165">
        <v>180</v>
      </c>
      <c r="U165">
        <f t="shared" si="45"/>
        <v>753928.46598901995</v>
      </c>
      <c r="V165">
        <v>177</v>
      </c>
      <c r="W165">
        <f t="shared" si="65"/>
        <v>23.972375283917383</v>
      </c>
      <c r="X165">
        <f t="shared" si="46"/>
        <v>109</v>
      </c>
      <c r="Y165">
        <f t="shared" si="47"/>
        <v>144.5</v>
      </c>
      <c r="Z165">
        <v>0.4849</v>
      </c>
      <c r="AA165">
        <v>161</v>
      </c>
      <c r="AB165">
        <v>0.53990000000000005</v>
      </c>
      <c r="AC165">
        <f t="shared" si="48"/>
        <v>0.51239999999999997</v>
      </c>
      <c r="AD165">
        <v>167</v>
      </c>
      <c r="AE165">
        <v>0.46160000000000001</v>
      </c>
      <c r="AF165">
        <v>184</v>
      </c>
      <c r="AG165">
        <v>0.55610000000000004</v>
      </c>
      <c r="AH165">
        <v>149</v>
      </c>
      <c r="AI165">
        <f t="shared" si="49"/>
        <v>166.91666666666666</v>
      </c>
      <c r="AJ165">
        <f>IF(C165=1,(AI165/Z165),REF)</f>
        <v>344.22905066336699</v>
      </c>
      <c r="AK165">
        <f t="shared" si="50"/>
        <v>159</v>
      </c>
      <c r="AL165">
        <f>IF(B165=1,(AI165/AC165),REF)</f>
        <v>325.75461878740566</v>
      </c>
      <c r="AM165">
        <f t="shared" si="51"/>
        <v>163</v>
      </c>
      <c r="AN165">
        <f t="shared" si="52"/>
        <v>159</v>
      </c>
      <c r="AO165" t="str">
        <f t="shared" si="53"/>
        <v>SMU</v>
      </c>
      <c r="AP165">
        <f t="shared" si="54"/>
        <v>0.32085194497147873</v>
      </c>
      <c r="AQ165">
        <f t="shared" si="55"/>
        <v>0.30787289666398315</v>
      </c>
      <c r="AR165">
        <f t="shared" si="56"/>
        <v>0.62946596045913372</v>
      </c>
      <c r="AS165" t="str">
        <f t="shared" si="57"/>
        <v>SMU</v>
      </c>
      <c r="AT165">
        <f t="shared" si="58"/>
        <v>0.62946596045913372</v>
      </c>
      <c r="AU165">
        <f t="shared" si="59"/>
        <v>164</v>
      </c>
      <c r="AV165">
        <f t="shared" si="60"/>
        <v>163.33333333333334</v>
      </c>
      <c r="AW165">
        <v>174</v>
      </c>
      <c r="AX165" t="str">
        <f t="shared" si="61"/>
        <v>SMU</v>
      </c>
      <c r="AY165" t="str">
        <f t="shared" si="62"/>
        <v/>
      </c>
      <c r="AZ165">
        <v>164</v>
      </c>
      <c r="BA165">
        <f t="shared" si="63"/>
        <v>41</v>
      </c>
      <c r="BB165">
        <f t="shared" si="64"/>
        <v>41</v>
      </c>
    </row>
    <row r="166" spans="2:54">
      <c r="B166">
        <v>1</v>
      </c>
      <c r="C166">
        <v>1</v>
      </c>
      <c r="D166" t="s">
        <v>355</v>
      </c>
      <c r="E166">
        <v>70.496799999999993</v>
      </c>
      <c r="F166">
        <v>59</v>
      </c>
      <c r="G166">
        <v>70.524299999999997</v>
      </c>
      <c r="H166">
        <v>36</v>
      </c>
      <c r="I166">
        <v>102.7</v>
      </c>
      <c r="J166">
        <v>186</v>
      </c>
      <c r="K166">
        <v>104.82</v>
      </c>
      <c r="L166">
        <v>180</v>
      </c>
      <c r="M166">
        <v>100.28</v>
      </c>
      <c r="N166">
        <v>99</v>
      </c>
      <c r="O166">
        <v>103.66200000000001</v>
      </c>
      <c r="P166">
        <v>138</v>
      </c>
      <c r="Q166">
        <v>1.15825</v>
      </c>
      <c r="R166">
        <v>154</v>
      </c>
      <c r="S166">
        <f t="shared" si="44"/>
        <v>1.6426277504794362E-2</v>
      </c>
      <c r="T166">
        <v>154</v>
      </c>
      <c r="U166">
        <f t="shared" si="45"/>
        <v>774564.72505631985</v>
      </c>
      <c r="V166">
        <v>143</v>
      </c>
      <c r="W166">
        <f t="shared" si="65"/>
        <v>23.813428673915386</v>
      </c>
      <c r="X166">
        <f t="shared" si="46"/>
        <v>101</v>
      </c>
      <c r="Y166">
        <f t="shared" si="47"/>
        <v>127.5</v>
      </c>
      <c r="Z166">
        <v>0.47149999999999997</v>
      </c>
      <c r="AA166">
        <v>167</v>
      </c>
      <c r="AB166">
        <v>0.56299999999999994</v>
      </c>
      <c r="AC166">
        <f t="shared" si="48"/>
        <v>0.51724999999999999</v>
      </c>
      <c r="AD166">
        <v>163</v>
      </c>
      <c r="AE166">
        <v>0.28949999999999998</v>
      </c>
      <c r="AF166">
        <v>249</v>
      </c>
      <c r="AG166">
        <v>0.50649999999999995</v>
      </c>
      <c r="AH166">
        <v>171</v>
      </c>
      <c r="AI166">
        <f t="shared" si="49"/>
        <v>167.91666666666666</v>
      </c>
      <c r="AJ166">
        <f>IF(C166=1,(AI166/Z166),REF)</f>
        <v>356.13290915517848</v>
      </c>
      <c r="AK166">
        <f t="shared" si="50"/>
        <v>162</v>
      </c>
      <c r="AL166">
        <f>IF(B166=1,(AI166/AC166),REF)</f>
        <v>324.63347833091672</v>
      </c>
      <c r="AM166">
        <f t="shared" si="51"/>
        <v>162</v>
      </c>
      <c r="AN166">
        <f t="shared" si="52"/>
        <v>162</v>
      </c>
      <c r="AO166" t="str">
        <f t="shared" si="53"/>
        <v>UC Davis</v>
      </c>
      <c r="AP166">
        <f t="shared" si="54"/>
        <v>0.31092649445189802</v>
      </c>
      <c r="AQ166">
        <f t="shared" si="55"/>
        <v>0.3109209569693156</v>
      </c>
      <c r="AR166">
        <f t="shared" si="56"/>
        <v>0.62670267038595417</v>
      </c>
      <c r="AS166" t="str">
        <f t="shared" si="57"/>
        <v>UC Davis</v>
      </c>
      <c r="AT166">
        <f t="shared" si="58"/>
        <v>0.62670267038595417</v>
      </c>
      <c r="AU166">
        <f t="shared" si="59"/>
        <v>165</v>
      </c>
      <c r="AV166">
        <f t="shared" si="60"/>
        <v>163.33333333333334</v>
      </c>
      <c r="AW166">
        <v>169</v>
      </c>
      <c r="AX166" t="str">
        <f t="shared" si="61"/>
        <v>UC Davis</v>
      </c>
      <c r="AY166" t="str">
        <f t="shared" si="62"/>
        <v/>
      </c>
      <c r="AZ166">
        <v>165</v>
      </c>
      <c r="BA166">
        <f t="shared" si="63"/>
        <v>42</v>
      </c>
      <c r="BB166">
        <f t="shared" si="64"/>
        <v>42</v>
      </c>
    </row>
    <row r="167" spans="2:54">
      <c r="B167">
        <v>1</v>
      </c>
      <c r="C167">
        <v>1</v>
      </c>
      <c r="D167" t="s">
        <v>194</v>
      </c>
      <c r="E167">
        <v>66.992500000000007</v>
      </c>
      <c r="F167">
        <v>231</v>
      </c>
      <c r="G167">
        <v>66.557199999999995</v>
      </c>
      <c r="H167">
        <v>216</v>
      </c>
      <c r="I167">
        <v>102.05500000000001</v>
      </c>
      <c r="J167">
        <v>201</v>
      </c>
      <c r="K167">
        <v>105.37</v>
      </c>
      <c r="L167">
        <v>169</v>
      </c>
      <c r="M167">
        <v>105.274</v>
      </c>
      <c r="N167">
        <v>233</v>
      </c>
      <c r="O167">
        <v>105.851</v>
      </c>
      <c r="P167">
        <v>185</v>
      </c>
      <c r="Q167">
        <v>-0.48082200000000003</v>
      </c>
      <c r="R167">
        <v>173</v>
      </c>
      <c r="S167">
        <f t="shared" si="44"/>
        <v>-7.1799081986788742E-3</v>
      </c>
      <c r="T167">
        <v>173</v>
      </c>
      <c r="U167">
        <f t="shared" si="45"/>
        <v>743806.8010232501</v>
      </c>
      <c r="V167">
        <v>194</v>
      </c>
      <c r="W167">
        <f t="shared" si="65"/>
        <v>25.911094575189686</v>
      </c>
      <c r="X167">
        <f t="shared" si="46"/>
        <v>204</v>
      </c>
      <c r="Y167">
        <f t="shared" si="47"/>
        <v>188.5</v>
      </c>
      <c r="Z167">
        <v>0.47110000000000002</v>
      </c>
      <c r="AA167">
        <v>168</v>
      </c>
      <c r="AB167">
        <v>0.57379999999999998</v>
      </c>
      <c r="AC167">
        <f t="shared" si="48"/>
        <v>0.52244999999999997</v>
      </c>
      <c r="AD167">
        <v>161</v>
      </c>
      <c r="AE167">
        <v>0.3377</v>
      </c>
      <c r="AF167">
        <v>229</v>
      </c>
      <c r="AG167">
        <v>0.54190000000000005</v>
      </c>
      <c r="AH167">
        <v>157</v>
      </c>
      <c r="AI167">
        <f t="shared" si="49"/>
        <v>183.75</v>
      </c>
      <c r="AJ167">
        <f>IF(C167=1,(AI167/Z167),REF)</f>
        <v>390.0445765230312</v>
      </c>
      <c r="AK167">
        <f t="shared" si="50"/>
        <v>176</v>
      </c>
      <c r="AL167">
        <f>IF(B167=1,(AI167/AC167),REF)</f>
        <v>351.70829744473156</v>
      </c>
      <c r="AM167">
        <f t="shared" si="51"/>
        <v>173</v>
      </c>
      <c r="AN167">
        <f t="shared" si="52"/>
        <v>161</v>
      </c>
      <c r="AO167" t="str">
        <f t="shared" si="53"/>
        <v>Louisiana Tech</v>
      </c>
      <c r="AP167">
        <f t="shared" si="54"/>
        <v>0.30784983415738182</v>
      </c>
      <c r="AQ167">
        <f t="shared" si="55"/>
        <v>0.3109177858323029</v>
      </c>
      <c r="AR167">
        <f t="shared" si="56"/>
        <v>0.62545926961041742</v>
      </c>
      <c r="AS167" t="str">
        <f t="shared" si="57"/>
        <v>Louisiana Tech</v>
      </c>
      <c r="AT167">
        <f t="shared" si="58"/>
        <v>0.62545926961041742</v>
      </c>
      <c r="AU167">
        <f t="shared" si="59"/>
        <v>166</v>
      </c>
      <c r="AV167">
        <f t="shared" si="60"/>
        <v>162.66666666666666</v>
      </c>
      <c r="AW167">
        <v>168</v>
      </c>
      <c r="AX167" t="str">
        <f t="shared" si="61"/>
        <v>Louisiana Tech</v>
      </c>
      <c r="AY167" t="str">
        <f t="shared" si="62"/>
        <v/>
      </c>
      <c r="AZ167">
        <v>166</v>
      </c>
      <c r="BA167">
        <f t="shared" si="63"/>
        <v>42</v>
      </c>
      <c r="BB167">
        <f t="shared" si="64"/>
        <v>42</v>
      </c>
    </row>
    <row r="168" spans="2:54">
      <c r="B168">
        <v>1</v>
      </c>
      <c r="C168">
        <v>1</v>
      </c>
      <c r="D168" t="s">
        <v>284</v>
      </c>
      <c r="E168">
        <v>69.217399999999998</v>
      </c>
      <c r="F168">
        <v>116</v>
      </c>
      <c r="G168">
        <v>69.695499999999996</v>
      </c>
      <c r="H168">
        <v>53</v>
      </c>
      <c r="I168">
        <v>103.58499999999999</v>
      </c>
      <c r="J168">
        <v>163</v>
      </c>
      <c r="K168">
        <v>104.20399999999999</v>
      </c>
      <c r="L168">
        <v>194</v>
      </c>
      <c r="M168">
        <v>99.550299999999993</v>
      </c>
      <c r="N168">
        <v>88</v>
      </c>
      <c r="O168">
        <v>105.723</v>
      </c>
      <c r="P168">
        <v>182</v>
      </c>
      <c r="Q168">
        <v>-1.5188999999999999</v>
      </c>
      <c r="R168">
        <v>196</v>
      </c>
      <c r="S168">
        <f t="shared" si="44"/>
        <v>-2.1945349001840656E-2</v>
      </c>
      <c r="T168">
        <v>196</v>
      </c>
      <c r="U168">
        <f t="shared" si="45"/>
        <v>751595.31166811835</v>
      </c>
      <c r="V168">
        <v>182</v>
      </c>
      <c r="W168">
        <f t="shared" si="65"/>
        <v>25.029713767010673</v>
      </c>
      <c r="X168">
        <f t="shared" si="46"/>
        <v>163</v>
      </c>
      <c r="Y168">
        <f t="shared" si="47"/>
        <v>179.5</v>
      </c>
      <c r="Z168">
        <v>0.50329999999999997</v>
      </c>
      <c r="AA168">
        <v>156</v>
      </c>
      <c r="AB168">
        <v>0.46229999999999999</v>
      </c>
      <c r="AC168">
        <f t="shared" si="48"/>
        <v>0.48280000000000001</v>
      </c>
      <c r="AD168">
        <v>182</v>
      </c>
      <c r="AE168">
        <v>0.32079999999999997</v>
      </c>
      <c r="AF168">
        <v>235</v>
      </c>
      <c r="AG168">
        <v>0.59670000000000001</v>
      </c>
      <c r="AH168">
        <v>132</v>
      </c>
      <c r="AI168">
        <f t="shared" si="49"/>
        <v>184.41666666666666</v>
      </c>
      <c r="AJ168">
        <f>IF(C168=1,(AI168/Z168),REF)</f>
        <v>366.4149943704881</v>
      </c>
      <c r="AK168">
        <f t="shared" si="50"/>
        <v>165</v>
      </c>
      <c r="AL168">
        <f>IF(B168=1,(AI168/AC168),REF)</f>
        <v>381.97321181993919</v>
      </c>
      <c r="AM168">
        <f t="shared" si="51"/>
        <v>182</v>
      </c>
      <c r="AN168">
        <f t="shared" si="52"/>
        <v>165</v>
      </c>
      <c r="AO168" t="str">
        <f t="shared" si="53"/>
        <v>Quinnipiac</v>
      </c>
      <c r="AP168">
        <f t="shared" si="54"/>
        <v>0.33095340276155144</v>
      </c>
      <c r="AQ168">
        <f t="shared" si="55"/>
        <v>0.28437198378664658</v>
      </c>
      <c r="AR168">
        <f t="shared" si="56"/>
        <v>0.62406515616471769</v>
      </c>
      <c r="AS168" t="str">
        <f t="shared" si="57"/>
        <v>Quinnipiac</v>
      </c>
      <c r="AT168">
        <f t="shared" si="58"/>
        <v>0.62406515616471769</v>
      </c>
      <c r="AU168">
        <f t="shared" si="59"/>
        <v>167</v>
      </c>
      <c r="AV168">
        <f t="shared" si="60"/>
        <v>171.33333333333334</v>
      </c>
      <c r="AW168">
        <v>175</v>
      </c>
      <c r="AX168" t="str">
        <f t="shared" si="61"/>
        <v>Quinnipiac</v>
      </c>
      <c r="AY168" t="str">
        <f t="shared" si="62"/>
        <v/>
      </c>
      <c r="AZ168">
        <v>167</v>
      </c>
      <c r="BA168">
        <f t="shared" si="63"/>
        <v>42</v>
      </c>
      <c r="BB168">
        <f t="shared" si="64"/>
        <v>42</v>
      </c>
    </row>
    <row r="169" spans="2:54">
      <c r="B169">
        <v>1</v>
      </c>
      <c r="C169">
        <v>1</v>
      </c>
      <c r="D169" t="s">
        <v>262</v>
      </c>
      <c r="E169">
        <v>69.602999999999994</v>
      </c>
      <c r="F169">
        <v>97</v>
      </c>
      <c r="G169">
        <v>68.4298</v>
      </c>
      <c r="H169">
        <v>127</v>
      </c>
      <c r="I169">
        <v>111.605</v>
      </c>
      <c r="J169">
        <v>25</v>
      </c>
      <c r="K169">
        <v>110.852</v>
      </c>
      <c r="L169">
        <v>80</v>
      </c>
      <c r="M169">
        <v>106.173</v>
      </c>
      <c r="N169">
        <v>257</v>
      </c>
      <c r="O169">
        <v>107.44</v>
      </c>
      <c r="P169">
        <v>224</v>
      </c>
      <c r="Q169">
        <v>3.4118300000000001</v>
      </c>
      <c r="R169">
        <v>131</v>
      </c>
      <c r="S169">
        <f t="shared" si="44"/>
        <v>4.9020875536974075E-2</v>
      </c>
      <c r="T169">
        <v>131</v>
      </c>
      <c r="U169">
        <f t="shared" si="45"/>
        <v>855293.21141611203</v>
      </c>
      <c r="V169">
        <v>64</v>
      </c>
      <c r="W169">
        <f t="shared" si="65"/>
        <v>25.540984920050171</v>
      </c>
      <c r="X169">
        <f t="shared" si="46"/>
        <v>187</v>
      </c>
      <c r="Y169">
        <f t="shared" si="47"/>
        <v>159</v>
      </c>
      <c r="Z169">
        <v>0.39710000000000001</v>
      </c>
      <c r="AA169">
        <v>211</v>
      </c>
      <c r="AB169">
        <v>0.72599999999999998</v>
      </c>
      <c r="AC169">
        <f t="shared" si="48"/>
        <v>0.56154999999999999</v>
      </c>
      <c r="AD169">
        <v>142</v>
      </c>
      <c r="AE169">
        <v>0.49709999999999999</v>
      </c>
      <c r="AF169">
        <v>164</v>
      </c>
      <c r="AG169">
        <v>0.54710000000000003</v>
      </c>
      <c r="AH169">
        <v>152</v>
      </c>
      <c r="AI169">
        <f t="shared" si="49"/>
        <v>135.33333333333334</v>
      </c>
      <c r="AJ169">
        <f>IF(C169=1,(AI169/Z169),REF)</f>
        <v>340.80416351884497</v>
      </c>
      <c r="AK169">
        <f t="shared" si="50"/>
        <v>158</v>
      </c>
      <c r="AL169">
        <f>IF(B169=1,(AI169/AC169),REF)</f>
        <v>240.9996141631793</v>
      </c>
      <c r="AM169">
        <f t="shared" si="51"/>
        <v>134</v>
      </c>
      <c r="AN169">
        <f t="shared" si="52"/>
        <v>134</v>
      </c>
      <c r="AO169" t="str">
        <f t="shared" si="53"/>
        <v>Ohio</v>
      </c>
      <c r="AP169">
        <f t="shared" si="54"/>
        <v>0.26301870913285941</v>
      </c>
      <c r="AQ169">
        <f t="shared" si="55"/>
        <v>0.3503563939433707</v>
      </c>
      <c r="AR169">
        <f t="shared" si="56"/>
        <v>0.62327320885651682</v>
      </c>
      <c r="AS169" t="str">
        <f t="shared" si="57"/>
        <v>Ohio</v>
      </c>
      <c r="AT169">
        <f t="shared" si="58"/>
        <v>0.62327320885651682</v>
      </c>
      <c r="AU169">
        <f t="shared" si="59"/>
        <v>168</v>
      </c>
      <c r="AV169">
        <f t="shared" si="60"/>
        <v>148</v>
      </c>
      <c r="AW169">
        <v>147</v>
      </c>
      <c r="AX169" t="str">
        <f t="shared" si="61"/>
        <v>Ohio</v>
      </c>
      <c r="AY169" t="str">
        <f t="shared" si="62"/>
        <v/>
      </c>
      <c r="AZ169">
        <v>168</v>
      </c>
      <c r="BA169">
        <f t="shared" si="63"/>
        <v>42</v>
      </c>
      <c r="BB169">
        <f t="shared" si="64"/>
        <v>42</v>
      </c>
    </row>
    <row r="170" spans="2:54">
      <c r="B170">
        <v>1</v>
      </c>
      <c r="C170">
        <v>1</v>
      </c>
      <c r="D170" t="s">
        <v>225</v>
      </c>
      <c r="E170">
        <v>64.0227</v>
      </c>
      <c r="F170">
        <v>342</v>
      </c>
      <c r="G170">
        <v>63.6858</v>
      </c>
      <c r="H170">
        <v>338</v>
      </c>
      <c r="I170">
        <v>107.854</v>
      </c>
      <c r="J170">
        <v>77</v>
      </c>
      <c r="K170">
        <v>108.928</v>
      </c>
      <c r="L170">
        <v>104</v>
      </c>
      <c r="M170">
        <v>107</v>
      </c>
      <c r="N170">
        <v>272</v>
      </c>
      <c r="O170">
        <v>108.289</v>
      </c>
      <c r="P170">
        <v>245</v>
      </c>
      <c r="Q170">
        <v>0.63963300000000001</v>
      </c>
      <c r="R170">
        <v>159</v>
      </c>
      <c r="S170">
        <f t="shared" si="44"/>
        <v>9.98083492261332E-3</v>
      </c>
      <c r="T170">
        <v>159</v>
      </c>
      <c r="U170">
        <f t="shared" si="45"/>
        <v>759649.13029447675</v>
      </c>
      <c r="V170">
        <v>164</v>
      </c>
      <c r="W170">
        <f t="shared" si="65"/>
        <v>28.119070697160598</v>
      </c>
      <c r="X170">
        <f t="shared" si="46"/>
        <v>318</v>
      </c>
      <c r="Y170">
        <f t="shared" si="47"/>
        <v>238.5</v>
      </c>
      <c r="Z170">
        <v>0.44419999999999998</v>
      </c>
      <c r="AA170">
        <v>182</v>
      </c>
      <c r="AB170">
        <v>0.62509999999999999</v>
      </c>
      <c r="AC170">
        <f t="shared" si="48"/>
        <v>0.53464999999999996</v>
      </c>
      <c r="AD170">
        <v>155</v>
      </c>
      <c r="AE170">
        <v>0.55579999999999996</v>
      </c>
      <c r="AF170">
        <v>141</v>
      </c>
      <c r="AG170">
        <v>0.52259999999999995</v>
      </c>
      <c r="AH170">
        <v>167</v>
      </c>
      <c r="AI170">
        <f t="shared" si="49"/>
        <v>170.75</v>
      </c>
      <c r="AJ170">
        <f>IF(C170=1,(AI170/Z170),REF)</f>
        <v>384.39891940567315</v>
      </c>
      <c r="AK170">
        <f t="shared" si="50"/>
        <v>172</v>
      </c>
      <c r="AL170">
        <f>IF(B170=1,(AI170/AC170),REF)</f>
        <v>319.36781071729172</v>
      </c>
      <c r="AM170">
        <f t="shared" si="51"/>
        <v>161</v>
      </c>
      <c r="AN170">
        <f t="shared" si="52"/>
        <v>155</v>
      </c>
      <c r="AO170" t="str">
        <f t="shared" si="53"/>
        <v>Montana</v>
      </c>
      <c r="AP170">
        <f t="shared" si="54"/>
        <v>0.29069501377432549</v>
      </c>
      <c r="AQ170">
        <f t="shared" si="55"/>
        <v>0.32203779031590779</v>
      </c>
      <c r="AR170">
        <f t="shared" si="56"/>
        <v>0.6230120612618919</v>
      </c>
      <c r="AS170" t="str">
        <f t="shared" si="57"/>
        <v>Montana</v>
      </c>
      <c r="AT170">
        <f t="shared" si="58"/>
        <v>0.6230120612618919</v>
      </c>
      <c r="AU170">
        <f t="shared" si="59"/>
        <v>169</v>
      </c>
      <c r="AV170">
        <f t="shared" si="60"/>
        <v>159.66666666666666</v>
      </c>
      <c r="AW170">
        <v>164</v>
      </c>
      <c r="AX170" t="str">
        <f t="shared" si="61"/>
        <v>Montana</v>
      </c>
      <c r="AY170" t="str">
        <f t="shared" si="62"/>
        <v/>
      </c>
      <c r="AZ170">
        <v>169</v>
      </c>
      <c r="BA170">
        <f t="shared" si="63"/>
        <v>43</v>
      </c>
      <c r="BB170">
        <f t="shared" si="64"/>
        <v>43</v>
      </c>
    </row>
    <row r="171" spans="2:54">
      <c r="B171">
        <v>1</v>
      </c>
      <c r="C171">
        <v>1</v>
      </c>
      <c r="D171" t="s">
        <v>122</v>
      </c>
      <c r="E171">
        <v>70.368600000000001</v>
      </c>
      <c r="F171">
        <v>65</v>
      </c>
      <c r="G171">
        <v>70.177999999999997</v>
      </c>
      <c r="H171">
        <v>41</v>
      </c>
      <c r="I171">
        <v>101.75700000000001</v>
      </c>
      <c r="J171">
        <v>213</v>
      </c>
      <c r="K171">
        <v>103.358</v>
      </c>
      <c r="L171">
        <v>214</v>
      </c>
      <c r="M171">
        <v>102.008</v>
      </c>
      <c r="N171">
        <v>142</v>
      </c>
      <c r="O171">
        <v>103.404</v>
      </c>
      <c r="P171">
        <v>134</v>
      </c>
      <c r="Q171">
        <v>-4.5990299999999998E-2</v>
      </c>
      <c r="R171">
        <v>169</v>
      </c>
      <c r="S171">
        <f t="shared" si="44"/>
        <v>-6.5370065625850544E-4</v>
      </c>
      <c r="T171">
        <v>169</v>
      </c>
      <c r="U171">
        <f t="shared" si="45"/>
        <v>751739.03963405045</v>
      </c>
      <c r="V171">
        <v>181</v>
      </c>
      <c r="W171">
        <f t="shared" si="65"/>
        <v>23.761881824689649</v>
      </c>
      <c r="X171">
        <f t="shared" si="46"/>
        <v>95</v>
      </c>
      <c r="Y171">
        <f t="shared" si="47"/>
        <v>132</v>
      </c>
      <c r="Z171">
        <v>0.42699999999999999</v>
      </c>
      <c r="AA171">
        <v>195</v>
      </c>
      <c r="AB171">
        <v>0.66520000000000001</v>
      </c>
      <c r="AC171">
        <f t="shared" si="48"/>
        <v>0.54610000000000003</v>
      </c>
      <c r="AD171">
        <v>150</v>
      </c>
      <c r="AE171">
        <v>0.5857</v>
      </c>
      <c r="AF171">
        <v>130</v>
      </c>
      <c r="AG171">
        <v>0.3377</v>
      </c>
      <c r="AH171">
        <v>241</v>
      </c>
      <c r="AI171">
        <f t="shared" si="49"/>
        <v>167.16666666666666</v>
      </c>
      <c r="AJ171">
        <f>IF(C171=1,(AI171/Z171),REF)</f>
        <v>391.49102263856361</v>
      </c>
      <c r="AK171">
        <f t="shared" si="50"/>
        <v>177</v>
      </c>
      <c r="AL171">
        <f>IF(B171=1,(AI171/AC171),REF)</f>
        <v>306.10999206494535</v>
      </c>
      <c r="AM171">
        <f t="shared" si="51"/>
        <v>153</v>
      </c>
      <c r="AN171">
        <f t="shared" si="52"/>
        <v>150</v>
      </c>
      <c r="AO171" t="str">
        <f t="shared" si="53"/>
        <v>Eastern Kentucky</v>
      </c>
      <c r="AP171">
        <f t="shared" si="54"/>
        <v>0.27892853020207409</v>
      </c>
      <c r="AQ171">
        <f t="shared" si="55"/>
        <v>0.33068245089934795</v>
      </c>
      <c r="AR171">
        <f t="shared" si="56"/>
        <v>0.6217404373179185</v>
      </c>
      <c r="AS171" t="str">
        <f t="shared" si="57"/>
        <v>Eastern Kentucky</v>
      </c>
      <c r="AT171">
        <f t="shared" si="58"/>
        <v>0.6217404373179185</v>
      </c>
      <c r="AU171">
        <f t="shared" si="59"/>
        <v>170</v>
      </c>
      <c r="AV171">
        <f t="shared" si="60"/>
        <v>156.66666666666666</v>
      </c>
      <c r="AW171">
        <v>159</v>
      </c>
      <c r="AX171" t="str">
        <f t="shared" si="61"/>
        <v>Eastern Kentucky</v>
      </c>
      <c r="AY171" t="str">
        <f t="shared" si="62"/>
        <v/>
      </c>
      <c r="AZ171">
        <v>170</v>
      </c>
      <c r="BA171">
        <f t="shared" si="63"/>
        <v>43</v>
      </c>
      <c r="BB171">
        <f t="shared" si="64"/>
        <v>43</v>
      </c>
    </row>
    <row r="172" spans="2:54">
      <c r="B172">
        <v>1</v>
      </c>
      <c r="C172">
        <v>1</v>
      </c>
      <c r="D172" t="s">
        <v>191</v>
      </c>
      <c r="E172">
        <v>66.691699999999997</v>
      </c>
      <c r="F172">
        <v>241</v>
      </c>
      <c r="G172">
        <v>65.982500000000002</v>
      </c>
      <c r="H172">
        <v>256</v>
      </c>
      <c r="I172">
        <v>106.572</v>
      </c>
      <c r="J172">
        <v>101</v>
      </c>
      <c r="K172">
        <v>104.279</v>
      </c>
      <c r="L172">
        <v>190</v>
      </c>
      <c r="M172">
        <v>99.434799999999996</v>
      </c>
      <c r="N172">
        <v>86</v>
      </c>
      <c r="O172">
        <v>104.538</v>
      </c>
      <c r="P172">
        <v>158</v>
      </c>
      <c r="Q172">
        <v>-0.25969300000000001</v>
      </c>
      <c r="R172">
        <v>171</v>
      </c>
      <c r="S172">
        <f t="shared" si="44"/>
        <v>-3.8835417300803602E-3</v>
      </c>
      <c r="T172">
        <v>171</v>
      </c>
      <c r="U172">
        <f t="shared" si="45"/>
        <v>725212.87128301966</v>
      </c>
      <c r="V172">
        <v>208</v>
      </c>
      <c r="W172">
        <f t="shared" si="65"/>
        <v>25.513316186930599</v>
      </c>
      <c r="X172">
        <f t="shared" si="46"/>
        <v>183</v>
      </c>
      <c r="Y172">
        <f t="shared" si="47"/>
        <v>177</v>
      </c>
      <c r="Z172">
        <v>0.46379999999999999</v>
      </c>
      <c r="AA172">
        <v>172</v>
      </c>
      <c r="AB172">
        <v>0.56579999999999997</v>
      </c>
      <c r="AC172">
        <f t="shared" si="48"/>
        <v>0.51479999999999992</v>
      </c>
      <c r="AD172">
        <v>165</v>
      </c>
      <c r="AE172">
        <v>0.48249999999999998</v>
      </c>
      <c r="AF172">
        <v>174</v>
      </c>
      <c r="AG172">
        <v>0.44729999999999998</v>
      </c>
      <c r="AH172">
        <v>198</v>
      </c>
      <c r="AI172">
        <f t="shared" si="49"/>
        <v>182.16666666666666</v>
      </c>
      <c r="AJ172">
        <f>IF(C172=1,(AI172/Z172),REF)</f>
        <v>392.76987207129508</v>
      </c>
      <c r="AK172">
        <f t="shared" si="50"/>
        <v>180</v>
      </c>
      <c r="AL172">
        <f>IF(B172=1,(AI172/AC172),REF)</f>
        <v>353.85910385910387</v>
      </c>
      <c r="AM172">
        <f t="shared" si="51"/>
        <v>174</v>
      </c>
      <c r="AN172">
        <f t="shared" si="52"/>
        <v>165</v>
      </c>
      <c r="AO172" t="str">
        <f t="shared" si="53"/>
        <v>Longwood</v>
      </c>
      <c r="AP172">
        <f t="shared" si="54"/>
        <v>0.30286854533288898</v>
      </c>
      <c r="AQ172">
        <f t="shared" si="55"/>
        <v>0.30613176899981553</v>
      </c>
      <c r="AR172">
        <f t="shared" si="56"/>
        <v>0.62149123551759256</v>
      </c>
      <c r="AS172" t="str">
        <f t="shared" si="57"/>
        <v>Longwood</v>
      </c>
      <c r="AT172">
        <f t="shared" si="58"/>
        <v>0.62149123551759256</v>
      </c>
      <c r="AU172">
        <f t="shared" si="59"/>
        <v>171</v>
      </c>
      <c r="AV172">
        <f t="shared" si="60"/>
        <v>167</v>
      </c>
      <c r="AW172">
        <v>161</v>
      </c>
      <c r="AX172" t="str">
        <f t="shared" si="61"/>
        <v>Longwood</v>
      </c>
      <c r="AY172" t="str">
        <f t="shared" si="62"/>
        <v/>
      </c>
      <c r="AZ172">
        <v>171</v>
      </c>
      <c r="BA172">
        <f t="shared" si="63"/>
        <v>43</v>
      </c>
      <c r="BB172">
        <f t="shared" si="64"/>
        <v>43</v>
      </c>
    </row>
    <row r="173" spans="2:54">
      <c r="B173">
        <v>1</v>
      </c>
      <c r="C173">
        <v>1</v>
      </c>
      <c r="D173" t="s">
        <v>403</v>
      </c>
      <c r="E173">
        <v>65.922899999999998</v>
      </c>
      <c r="F173">
        <v>282</v>
      </c>
      <c r="G173">
        <v>65.746499999999997</v>
      </c>
      <c r="H173">
        <v>271</v>
      </c>
      <c r="I173">
        <v>102.57599999999999</v>
      </c>
      <c r="J173">
        <v>192</v>
      </c>
      <c r="K173">
        <v>107.887</v>
      </c>
      <c r="L173">
        <v>121</v>
      </c>
      <c r="M173">
        <v>109.07299999999999</v>
      </c>
      <c r="N173">
        <v>309</v>
      </c>
      <c r="O173">
        <v>106.64700000000001</v>
      </c>
      <c r="P173">
        <v>207</v>
      </c>
      <c r="Q173">
        <v>1.2408600000000001</v>
      </c>
      <c r="R173">
        <v>153</v>
      </c>
      <c r="S173">
        <f t="shared" si="44"/>
        <v>1.8809852115122285E-2</v>
      </c>
      <c r="T173">
        <v>152</v>
      </c>
      <c r="U173">
        <f t="shared" si="45"/>
        <v>767316.50122631004</v>
      </c>
      <c r="V173">
        <v>155</v>
      </c>
      <c r="W173">
        <f t="shared" si="65"/>
        <v>26.64903731914502</v>
      </c>
      <c r="X173">
        <f t="shared" si="46"/>
        <v>246</v>
      </c>
      <c r="Y173">
        <f t="shared" si="47"/>
        <v>199</v>
      </c>
      <c r="Z173">
        <v>0.42730000000000001</v>
      </c>
      <c r="AA173">
        <v>193</v>
      </c>
      <c r="AB173">
        <v>0.65190000000000003</v>
      </c>
      <c r="AC173">
        <f t="shared" si="48"/>
        <v>0.53960000000000008</v>
      </c>
      <c r="AD173">
        <v>152</v>
      </c>
      <c r="AE173">
        <v>0.48630000000000001</v>
      </c>
      <c r="AF173">
        <v>172</v>
      </c>
      <c r="AG173">
        <v>0.499</v>
      </c>
      <c r="AH173">
        <v>175</v>
      </c>
      <c r="AI173">
        <f t="shared" si="49"/>
        <v>167.5</v>
      </c>
      <c r="AJ173">
        <f>IF(C173=1,(AI173/Z173),REF)</f>
        <v>391.99625555815584</v>
      </c>
      <c r="AK173">
        <f t="shared" si="50"/>
        <v>178</v>
      </c>
      <c r="AL173">
        <f>IF(B173=1,(AI173/AC173),REF)</f>
        <v>310.41512231282428</v>
      </c>
      <c r="AM173">
        <f t="shared" si="51"/>
        <v>156</v>
      </c>
      <c r="AN173">
        <f t="shared" si="52"/>
        <v>152</v>
      </c>
      <c r="AO173" t="str">
        <f t="shared" si="53"/>
        <v>Wyoming</v>
      </c>
      <c r="AP173">
        <f t="shared" si="54"/>
        <v>0.27908850227234605</v>
      </c>
      <c r="AQ173">
        <f t="shared" si="55"/>
        <v>0.32617655517556376</v>
      </c>
      <c r="AR173">
        <f t="shared" si="56"/>
        <v>0.61996367312839151</v>
      </c>
      <c r="AS173" t="str">
        <f t="shared" si="57"/>
        <v>Wyoming</v>
      </c>
      <c r="AT173">
        <f t="shared" si="58"/>
        <v>0.61996367312839151</v>
      </c>
      <c r="AU173">
        <f t="shared" si="59"/>
        <v>172</v>
      </c>
      <c r="AV173">
        <f t="shared" si="60"/>
        <v>158.66666666666666</v>
      </c>
      <c r="AW173">
        <v>162</v>
      </c>
      <c r="AX173" t="str">
        <f t="shared" si="61"/>
        <v>Wyoming</v>
      </c>
      <c r="AY173" t="str">
        <f t="shared" si="62"/>
        <v/>
      </c>
      <c r="AZ173">
        <v>172</v>
      </c>
      <c r="BA173">
        <f t="shared" si="63"/>
        <v>43</v>
      </c>
      <c r="BB173">
        <f t="shared" si="64"/>
        <v>43</v>
      </c>
    </row>
    <row r="174" spans="2:54">
      <c r="B174">
        <v>1</v>
      </c>
      <c r="C174">
        <v>1</v>
      </c>
      <c r="D174" t="s">
        <v>330</v>
      </c>
      <c r="E174">
        <v>64.902299999999997</v>
      </c>
      <c r="F174">
        <v>323</v>
      </c>
      <c r="G174">
        <v>64.678200000000004</v>
      </c>
      <c r="H174">
        <v>311</v>
      </c>
      <c r="I174">
        <v>112.331</v>
      </c>
      <c r="J174">
        <v>19</v>
      </c>
      <c r="K174">
        <v>113.69199999999999</v>
      </c>
      <c r="L174">
        <v>39</v>
      </c>
      <c r="M174">
        <v>112.214</v>
      </c>
      <c r="N174">
        <v>347</v>
      </c>
      <c r="O174">
        <v>113.49</v>
      </c>
      <c r="P174">
        <v>336</v>
      </c>
      <c r="Q174">
        <v>0.20196</v>
      </c>
      <c r="R174">
        <v>165</v>
      </c>
      <c r="S174">
        <f t="shared" si="44"/>
        <v>3.1123704398765251E-3</v>
      </c>
      <c r="T174">
        <v>165</v>
      </c>
      <c r="U174">
        <f t="shared" si="45"/>
        <v>838918.74857658707</v>
      </c>
      <c r="V174">
        <v>76</v>
      </c>
      <c r="W174">
        <f t="shared" si="65"/>
        <v>29.90006043050283</v>
      </c>
      <c r="X174">
        <f t="shared" si="46"/>
        <v>356</v>
      </c>
      <c r="Y174">
        <f t="shared" si="47"/>
        <v>260.5</v>
      </c>
      <c r="Z174">
        <v>0.45700000000000002</v>
      </c>
      <c r="AA174">
        <v>175</v>
      </c>
      <c r="AB174">
        <v>0.57089999999999996</v>
      </c>
      <c r="AC174">
        <f t="shared" si="48"/>
        <v>0.51395000000000002</v>
      </c>
      <c r="AD174">
        <v>166</v>
      </c>
      <c r="AE174">
        <v>0.46129999999999999</v>
      </c>
      <c r="AF174">
        <v>185</v>
      </c>
      <c r="AG174">
        <v>0.41570000000000001</v>
      </c>
      <c r="AH174">
        <v>215</v>
      </c>
      <c r="AI174">
        <f t="shared" si="49"/>
        <v>177.91666666666666</v>
      </c>
      <c r="AJ174">
        <f>IF(C174=1,(AI174/Z174),REF)</f>
        <v>389.31436907366884</v>
      </c>
      <c r="AK174">
        <f t="shared" si="50"/>
        <v>174</v>
      </c>
      <c r="AL174">
        <f>IF(B174=1,(AI174/AC174),REF)</f>
        <v>346.17504945357848</v>
      </c>
      <c r="AM174">
        <f t="shared" si="51"/>
        <v>169</v>
      </c>
      <c r="AN174">
        <f t="shared" si="52"/>
        <v>166</v>
      </c>
      <c r="AO174" t="str">
        <f t="shared" si="53"/>
        <v>Stetson</v>
      </c>
      <c r="AP174">
        <f t="shared" si="54"/>
        <v>0.29869186930293801</v>
      </c>
      <c r="AQ174">
        <f t="shared" si="55"/>
        <v>0.30646618319104157</v>
      </c>
      <c r="AR174">
        <f t="shared" si="56"/>
        <v>0.61991982939267076</v>
      </c>
      <c r="AS174" t="str">
        <f t="shared" si="57"/>
        <v>Stetson</v>
      </c>
      <c r="AT174">
        <f t="shared" si="58"/>
        <v>0.61991982939267076</v>
      </c>
      <c r="AU174">
        <f t="shared" si="59"/>
        <v>173</v>
      </c>
      <c r="AV174">
        <f t="shared" si="60"/>
        <v>168.33333333333334</v>
      </c>
      <c r="AW174">
        <v>176</v>
      </c>
      <c r="AX174" t="str">
        <f t="shared" si="61"/>
        <v>Stetson</v>
      </c>
      <c r="AY174" t="str">
        <f t="shared" si="62"/>
        <v/>
      </c>
      <c r="AZ174">
        <v>173</v>
      </c>
      <c r="BA174">
        <f t="shared" si="63"/>
        <v>44</v>
      </c>
      <c r="BB174">
        <f t="shared" si="64"/>
        <v>44</v>
      </c>
    </row>
    <row r="175" spans="2:54">
      <c r="B175">
        <v>1</v>
      </c>
      <c r="C175">
        <v>1</v>
      </c>
      <c r="D175" t="s">
        <v>346</v>
      </c>
      <c r="E175">
        <v>64.107799999999997</v>
      </c>
      <c r="F175">
        <v>341</v>
      </c>
      <c r="G175">
        <v>63.645699999999998</v>
      </c>
      <c r="H175">
        <v>340</v>
      </c>
      <c r="I175">
        <v>101.708</v>
      </c>
      <c r="J175">
        <v>217</v>
      </c>
      <c r="K175">
        <v>104.756</v>
      </c>
      <c r="L175">
        <v>182</v>
      </c>
      <c r="M175">
        <v>104.12</v>
      </c>
      <c r="N175">
        <v>204</v>
      </c>
      <c r="O175">
        <v>106.001</v>
      </c>
      <c r="P175">
        <v>193</v>
      </c>
      <c r="Q175">
        <v>-1.24522</v>
      </c>
      <c r="R175">
        <v>190</v>
      </c>
      <c r="S175">
        <f t="shared" si="44"/>
        <v>-1.9420413740605737E-2</v>
      </c>
      <c r="T175">
        <v>190</v>
      </c>
      <c r="U175">
        <f t="shared" si="45"/>
        <v>703507.42804998078</v>
      </c>
      <c r="V175">
        <v>244</v>
      </c>
      <c r="W175">
        <f t="shared" si="65"/>
        <v>27.138451681383732</v>
      </c>
      <c r="X175">
        <f t="shared" si="46"/>
        <v>270</v>
      </c>
      <c r="Y175">
        <f t="shared" si="47"/>
        <v>230</v>
      </c>
      <c r="Z175">
        <v>0.55430000000000001</v>
      </c>
      <c r="AA175">
        <v>134</v>
      </c>
      <c r="AB175">
        <v>0.27289999999999998</v>
      </c>
      <c r="AC175">
        <f t="shared" si="48"/>
        <v>0.41359999999999997</v>
      </c>
      <c r="AD175">
        <v>214</v>
      </c>
      <c r="AE175">
        <v>0.54239999999999999</v>
      </c>
      <c r="AF175">
        <v>147</v>
      </c>
      <c r="AG175">
        <v>0.43059999999999998</v>
      </c>
      <c r="AH175">
        <v>205</v>
      </c>
      <c r="AI175">
        <f t="shared" si="49"/>
        <v>205</v>
      </c>
      <c r="AJ175">
        <f>IF(C175=1,(AI175/Z175),REF)</f>
        <v>369.83582897348003</v>
      </c>
      <c r="AK175">
        <f t="shared" si="50"/>
        <v>166</v>
      </c>
      <c r="AL175">
        <f>IF(B175=1,(AI175/AC175),REF)</f>
        <v>495.64796905222443</v>
      </c>
      <c r="AM175">
        <f t="shared" si="51"/>
        <v>212</v>
      </c>
      <c r="AN175">
        <f t="shared" si="52"/>
        <v>166</v>
      </c>
      <c r="AO175" t="str">
        <f t="shared" si="53"/>
        <v>Texas St.</v>
      </c>
      <c r="AP175">
        <f t="shared" si="54"/>
        <v>0.36415076313827438</v>
      </c>
      <c r="AQ175">
        <f t="shared" si="55"/>
        <v>0.23580745073486115</v>
      </c>
      <c r="AR175">
        <f t="shared" si="56"/>
        <v>0.61778363987134266</v>
      </c>
      <c r="AS175" t="str">
        <f t="shared" si="57"/>
        <v>Texas St.</v>
      </c>
      <c r="AT175">
        <f t="shared" si="58"/>
        <v>0.61778363987134266</v>
      </c>
      <c r="AU175">
        <f t="shared" si="59"/>
        <v>174</v>
      </c>
      <c r="AV175">
        <f t="shared" si="60"/>
        <v>184.66666666666666</v>
      </c>
      <c r="AW175">
        <v>188</v>
      </c>
      <c r="AX175" t="str">
        <f t="shared" si="61"/>
        <v>Texas St.</v>
      </c>
      <c r="AY175" t="str">
        <f t="shared" si="62"/>
        <v/>
      </c>
      <c r="AZ175">
        <v>174</v>
      </c>
      <c r="BA175">
        <f t="shared" si="63"/>
        <v>44</v>
      </c>
      <c r="BB175">
        <f t="shared" si="64"/>
        <v>44</v>
      </c>
    </row>
    <row r="176" spans="2:54">
      <c r="B176">
        <v>1</v>
      </c>
      <c r="C176">
        <v>1</v>
      </c>
      <c r="D176" t="s">
        <v>139</v>
      </c>
      <c r="E176">
        <v>67.559799999999996</v>
      </c>
      <c r="F176">
        <v>204</v>
      </c>
      <c r="G176">
        <v>66.362499999999997</v>
      </c>
      <c r="H176">
        <v>224</v>
      </c>
      <c r="I176">
        <v>101.19799999999999</v>
      </c>
      <c r="J176">
        <v>229</v>
      </c>
      <c r="K176">
        <v>102.68300000000001</v>
      </c>
      <c r="L176">
        <v>231</v>
      </c>
      <c r="M176">
        <v>99.111900000000006</v>
      </c>
      <c r="N176">
        <v>81</v>
      </c>
      <c r="O176">
        <v>101.21299999999999</v>
      </c>
      <c r="P176">
        <v>94</v>
      </c>
      <c r="Q176">
        <v>1.4699599999999999</v>
      </c>
      <c r="R176">
        <v>147</v>
      </c>
      <c r="S176">
        <f t="shared" si="44"/>
        <v>2.1758501357316232E-2</v>
      </c>
      <c r="T176">
        <v>147</v>
      </c>
      <c r="U176">
        <f t="shared" si="45"/>
        <v>712336.91715714219</v>
      </c>
      <c r="V176">
        <v>230</v>
      </c>
      <c r="W176">
        <f t="shared" si="65"/>
        <v>23.916064782307959</v>
      </c>
      <c r="X176">
        <f t="shared" si="46"/>
        <v>106</v>
      </c>
      <c r="Y176">
        <f t="shared" si="47"/>
        <v>126.5</v>
      </c>
      <c r="Z176">
        <v>0.42980000000000002</v>
      </c>
      <c r="AA176">
        <v>189</v>
      </c>
      <c r="AB176">
        <v>0.61550000000000005</v>
      </c>
      <c r="AC176">
        <f t="shared" si="48"/>
        <v>0.52265000000000006</v>
      </c>
      <c r="AD176">
        <v>160</v>
      </c>
      <c r="AE176">
        <v>0.49099999999999999</v>
      </c>
      <c r="AF176">
        <v>167</v>
      </c>
      <c r="AG176">
        <v>0.58320000000000005</v>
      </c>
      <c r="AH176">
        <v>141</v>
      </c>
      <c r="AI176">
        <f t="shared" si="49"/>
        <v>161.91666666666666</v>
      </c>
      <c r="AJ176">
        <f>IF(C176=1,(AI176/Z176),REF)</f>
        <v>376.72560881029932</v>
      </c>
      <c r="AK176">
        <f t="shared" si="50"/>
        <v>169</v>
      </c>
      <c r="AL176">
        <f>IF(B176=1,(AI176/AC176),REF)</f>
        <v>309.79941962435021</v>
      </c>
      <c r="AM176">
        <f t="shared" si="51"/>
        <v>155</v>
      </c>
      <c r="AN176">
        <f t="shared" si="52"/>
        <v>155</v>
      </c>
      <c r="AO176" t="str">
        <f t="shared" si="53"/>
        <v>George Mason</v>
      </c>
      <c r="AP176">
        <f t="shared" si="54"/>
        <v>0.2818390335200664</v>
      </c>
      <c r="AQ176">
        <f t="shared" si="55"/>
        <v>0.31600906380993127</v>
      </c>
      <c r="AR176">
        <f t="shared" si="56"/>
        <v>0.61691359692543202</v>
      </c>
      <c r="AS176" t="str">
        <f t="shared" si="57"/>
        <v>George Mason</v>
      </c>
      <c r="AT176">
        <f t="shared" si="58"/>
        <v>0.61691359692543202</v>
      </c>
      <c r="AU176">
        <f t="shared" si="59"/>
        <v>175</v>
      </c>
      <c r="AV176">
        <f t="shared" si="60"/>
        <v>163.33333333333334</v>
      </c>
      <c r="AW176">
        <v>165</v>
      </c>
      <c r="AX176" t="str">
        <f t="shared" si="61"/>
        <v>George Mason</v>
      </c>
      <c r="AY176" t="str">
        <f t="shared" si="62"/>
        <v/>
      </c>
      <c r="AZ176">
        <v>175</v>
      </c>
      <c r="BA176">
        <f t="shared" si="63"/>
        <v>44</v>
      </c>
      <c r="BB176">
        <f t="shared" si="64"/>
        <v>44</v>
      </c>
    </row>
    <row r="177" spans="2:54">
      <c r="B177">
        <v>1</v>
      </c>
      <c r="C177">
        <v>1</v>
      </c>
      <c r="D177" t="s">
        <v>377</v>
      </c>
      <c r="E177">
        <v>67.517099999999999</v>
      </c>
      <c r="F177">
        <v>205</v>
      </c>
      <c r="G177">
        <v>67.032700000000006</v>
      </c>
      <c r="H177">
        <v>189</v>
      </c>
      <c r="I177">
        <v>96.280600000000007</v>
      </c>
      <c r="J177">
        <v>320</v>
      </c>
      <c r="K177">
        <v>99.093299999999999</v>
      </c>
      <c r="L177">
        <v>292</v>
      </c>
      <c r="M177">
        <v>100.122</v>
      </c>
      <c r="N177">
        <v>96</v>
      </c>
      <c r="O177">
        <v>100.63</v>
      </c>
      <c r="P177">
        <v>86</v>
      </c>
      <c r="Q177">
        <v>-1.5363500000000001</v>
      </c>
      <c r="R177">
        <v>197</v>
      </c>
      <c r="S177">
        <f t="shared" si="44"/>
        <v>-2.2760160018721127E-2</v>
      </c>
      <c r="T177">
        <v>197</v>
      </c>
      <c r="U177">
        <f t="shared" si="45"/>
        <v>662982.9552240686</v>
      </c>
      <c r="V177">
        <v>287</v>
      </c>
      <c r="W177">
        <f t="shared" si="65"/>
        <v>23.711016685417622</v>
      </c>
      <c r="X177">
        <f t="shared" si="46"/>
        <v>91</v>
      </c>
      <c r="Y177">
        <f t="shared" si="47"/>
        <v>144</v>
      </c>
      <c r="Z177">
        <v>0.4582</v>
      </c>
      <c r="AA177">
        <v>174</v>
      </c>
      <c r="AB177">
        <v>0.55089999999999995</v>
      </c>
      <c r="AC177">
        <f t="shared" si="48"/>
        <v>0.50454999999999994</v>
      </c>
      <c r="AD177">
        <v>171</v>
      </c>
      <c r="AE177">
        <v>0.4899</v>
      </c>
      <c r="AF177">
        <v>168</v>
      </c>
      <c r="AG177">
        <v>0.4148</v>
      </c>
      <c r="AH177">
        <v>216</v>
      </c>
      <c r="AI177">
        <f t="shared" si="49"/>
        <v>197.16666666666666</v>
      </c>
      <c r="AJ177">
        <f>IF(C177=1,(AI177/Z177),REF)</f>
        <v>430.30699839953439</v>
      </c>
      <c r="AK177">
        <f t="shared" si="50"/>
        <v>188</v>
      </c>
      <c r="AL177">
        <f>IF(B177=1,(AI177/AC177),REF)</f>
        <v>390.77726026492257</v>
      </c>
      <c r="AM177">
        <f t="shared" si="51"/>
        <v>186</v>
      </c>
      <c r="AN177">
        <f t="shared" si="52"/>
        <v>171</v>
      </c>
      <c r="AO177" t="str">
        <f t="shared" si="53"/>
        <v>UTEP</v>
      </c>
      <c r="AP177">
        <f t="shared" si="54"/>
        <v>0.29649302974819336</v>
      </c>
      <c r="AQ177">
        <f t="shared" si="55"/>
        <v>0.29633756609281836</v>
      </c>
      <c r="AR177">
        <f t="shared" si="56"/>
        <v>0.61483735486287983</v>
      </c>
      <c r="AS177" t="str">
        <f t="shared" si="57"/>
        <v>UTEP</v>
      </c>
      <c r="AT177">
        <f t="shared" si="58"/>
        <v>0.61483735486287983</v>
      </c>
      <c r="AU177">
        <f t="shared" si="59"/>
        <v>176</v>
      </c>
      <c r="AV177">
        <f t="shared" si="60"/>
        <v>172.66666666666666</v>
      </c>
      <c r="AW177">
        <v>179</v>
      </c>
      <c r="AX177" t="str">
        <f t="shared" si="61"/>
        <v>UTEP</v>
      </c>
      <c r="AY177" t="str">
        <f t="shared" si="62"/>
        <v/>
      </c>
      <c r="AZ177">
        <v>176</v>
      </c>
      <c r="BA177">
        <f t="shared" si="63"/>
        <v>44</v>
      </c>
      <c r="BB177">
        <f t="shared" si="64"/>
        <v>44</v>
      </c>
    </row>
    <row r="178" spans="2:54">
      <c r="B178">
        <v>1</v>
      </c>
      <c r="C178">
        <v>1</v>
      </c>
      <c r="D178" t="s">
        <v>288</v>
      </c>
      <c r="E178">
        <v>66.420699999999997</v>
      </c>
      <c r="F178">
        <v>257</v>
      </c>
      <c r="G178">
        <v>65.375500000000002</v>
      </c>
      <c r="H178">
        <v>282</v>
      </c>
      <c r="I178">
        <v>101.863</v>
      </c>
      <c r="J178">
        <v>209</v>
      </c>
      <c r="K178">
        <v>103.69499999999999</v>
      </c>
      <c r="L178">
        <v>206</v>
      </c>
      <c r="M178">
        <v>100.26300000000001</v>
      </c>
      <c r="N178">
        <v>98</v>
      </c>
      <c r="O178">
        <v>102.608</v>
      </c>
      <c r="P178">
        <v>114</v>
      </c>
      <c r="Q178">
        <v>1.0874900000000001</v>
      </c>
      <c r="R178">
        <v>155</v>
      </c>
      <c r="S178">
        <f t="shared" si="44"/>
        <v>1.6365380069767243E-2</v>
      </c>
      <c r="T178">
        <v>155</v>
      </c>
      <c r="U178">
        <f t="shared" si="45"/>
        <v>714198.74077761732</v>
      </c>
      <c r="V178">
        <v>227</v>
      </c>
      <c r="W178">
        <f t="shared" si="65"/>
        <v>24.864888028093734</v>
      </c>
      <c r="X178">
        <f t="shared" si="46"/>
        <v>153</v>
      </c>
      <c r="Y178">
        <f t="shared" si="47"/>
        <v>154</v>
      </c>
      <c r="Z178">
        <v>0.41439999999999999</v>
      </c>
      <c r="AA178">
        <v>203</v>
      </c>
      <c r="AB178">
        <v>0.64929999999999999</v>
      </c>
      <c r="AC178">
        <f t="shared" si="48"/>
        <v>0.53184999999999993</v>
      </c>
      <c r="AD178">
        <v>157</v>
      </c>
      <c r="AE178">
        <v>0.48720000000000002</v>
      </c>
      <c r="AF178">
        <v>170</v>
      </c>
      <c r="AG178">
        <v>0.64710000000000001</v>
      </c>
      <c r="AH178">
        <v>113</v>
      </c>
      <c r="AI178">
        <f t="shared" si="49"/>
        <v>162.66666666666666</v>
      </c>
      <c r="AJ178">
        <f>IF(C178=1,(AI178/Z178),REF)</f>
        <v>392.53539253539253</v>
      </c>
      <c r="AK178">
        <f t="shared" si="50"/>
        <v>179</v>
      </c>
      <c r="AL178">
        <f>IF(B178=1,(AI178/AC178),REF)</f>
        <v>305.85064711228102</v>
      </c>
      <c r="AM178">
        <f t="shared" si="51"/>
        <v>152</v>
      </c>
      <c r="AN178">
        <f t="shared" si="52"/>
        <v>152</v>
      </c>
      <c r="AO178" t="str">
        <f t="shared" si="53"/>
        <v>Richmond</v>
      </c>
      <c r="AP178">
        <f t="shared" si="54"/>
        <v>0.27062574469117551</v>
      </c>
      <c r="AQ178">
        <f t="shared" si="55"/>
        <v>0.32208770556188321</v>
      </c>
      <c r="AR178">
        <f t="shared" si="56"/>
        <v>0.61478875429864488</v>
      </c>
      <c r="AS178" t="str">
        <f t="shared" si="57"/>
        <v>Richmond</v>
      </c>
      <c r="AT178">
        <f t="shared" si="58"/>
        <v>0.61478875429864488</v>
      </c>
      <c r="AU178">
        <f t="shared" si="59"/>
        <v>177</v>
      </c>
      <c r="AV178">
        <f t="shared" si="60"/>
        <v>162</v>
      </c>
      <c r="AW178">
        <v>163</v>
      </c>
      <c r="AX178" t="str">
        <f t="shared" si="61"/>
        <v>Richmond</v>
      </c>
      <c r="AY178" t="str">
        <f t="shared" si="62"/>
        <v/>
      </c>
      <c r="AZ178">
        <v>177</v>
      </c>
      <c r="BA178">
        <f t="shared" si="63"/>
        <v>45</v>
      </c>
      <c r="BB178">
        <f t="shared" si="64"/>
        <v>45</v>
      </c>
    </row>
    <row r="179" spans="2:54">
      <c r="B179">
        <v>1</v>
      </c>
      <c r="C179">
        <v>1</v>
      </c>
      <c r="D179" t="s">
        <v>147</v>
      </c>
      <c r="E179">
        <v>67.423100000000005</v>
      </c>
      <c r="F179">
        <v>207</v>
      </c>
      <c r="G179">
        <v>66.254300000000001</v>
      </c>
      <c r="H179">
        <v>233</v>
      </c>
      <c r="I179">
        <v>100.008</v>
      </c>
      <c r="J179">
        <v>257</v>
      </c>
      <c r="K179">
        <v>100.14100000000001</v>
      </c>
      <c r="L179">
        <v>280</v>
      </c>
      <c r="M179">
        <v>93.203800000000001</v>
      </c>
      <c r="N179">
        <v>9</v>
      </c>
      <c r="O179">
        <v>100.792</v>
      </c>
      <c r="P179">
        <v>89</v>
      </c>
      <c r="Q179">
        <v>-0.65068899999999996</v>
      </c>
      <c r="R179">
        <v>175</v>
      </c>
      <c r="S179">
        <f t="shared" si="44"/>
        <v>-9.655444498992128E-3</v>
      </c>
      <c r="T179">
        <v>175</v>
      </c>
      <c r="U179">
        <f t="shared" si="45"/>
        <v>676133.67185865121</v>
      </c>
      <c r="V179">
        <v>275</v>
      </c>
      <c r="W179">
        <f t="shared" si="65"/>
        <v>23.805262999967823</v>
      </c>
      <c r="X179">
        <f t="shared" si="46"/>
        <v>100</v>
      </c>
      <c r="Y179">
        <f t="shared" si="47"/>
        <v>137.5</v>
      </c>
      <c r="Z179">
        <v>0.45150000000000001</v>
      </c>
      <c r="AA179">
        <v>177</v>
      </c>
      <c r="AB179">
        <v>0.54869999999999997</v>
      </c>
      <c r="AC179">
        <f t="shared" si="48"/>
        <v>0.50009999999999999</v>
      </c>
      <c r="AD179">
        <v>174</v>
      </c>
      <c r="AE179">
        <v>0.47689999999999999</v>
      </c>
      <c r="AF179">
        <v>177</v>
      </c>
      <c r="AG179">
        <v>0.60770000000000002</v>
      </c>
      <c r="AH179">
        <v>129</v>
      </c>
      <c r="AI179">
        <f t="shared" si="49"/>
        <v>177.91666666666666</v>
      </c>
      <c r="AJ179">
        <f>IF(C179=1,(AI179/Z179),REF)</f>
        <v>394.05684754521963</v>
      </c>
      <c r="AK179">
        <f t="shared" si="50"/>
        <v>183</v>
      </c>
      <c r="AL179">
        <f>IF(B179=1,(AI179/AC179),REF)</f>
        <v>355.76218089715388</v>
      </c>
      <c r="AM179">
        <f t="shared" si="51"/>
        <v>175</v>
      </c>
      <c r="AN179">
        <f t="shared" si="52"/>
        <v>174</v>
      </c>
      <c r="AO179" t="str">
        <f t="shared" si="53"/>
        <v>Grambling St.</v>
      </c>
      <c r="AP179">
        <f t="shared" si="54"/>
        <v>0.29474002150054968</v>
      </c>
      <c r="AQ179">
        <f t="shared" si="55"/>
        <v>0.29719092364793065</v>
      </c>
      <c r="AR179">
        <f t="shared" si="56"/>
        <v>0.61446396598252795</v>
      </c>
      <c r="AS179" t="str">
        <f t="shared" si="57"/>
        <v>Grambling St.</v>
      </c>
      <c r="AT179">
        <f t="shared" si="58"/>
        <v>0.61446396598252795</v>
      </c>
      <c r="AU179">
        <f t="shared" si="59"/>
        <v>178</v>
      </c>
      <c r="AV179">
        <f t="shared" si="60"/>
        <v>175.33333333333334</v>
      </c>
      <c r="AW179">
        <v>180</v>
      </c>
      <c r="AX179" t="str">
        <f t="shared" si="61"/>
        <v>Grambling St.</v>
      </c>
      <c r="AY179" t="str">
        <f t="shared" si="62"/>
        <v/>
      </c>
      <c r="AZ179">
        <v>178</v>
      </c>
      <c r="BA179">
        <f t="shared" si="63"/>
        <v>45</v>
      </c>
      <c r="BB179">
        <f t="shared" si="64"/>
        <v>45</v>
      </c>
    </row>
    <row r="180" spans="2:54">
      <c r="B180">
        <v>1</v>
      </c>
      <c r="C180">
        <v>1</v>
      </c>
      <c r="D180" t="s">
        <v>119</v>
      </c>
      <c r="E180">
        <v>68.592799999999997</v>
      </c>
      <c r="F180">
        <v>152</v>
      </c>
      <c r="G180">
        <v>67.466200000000001</v>
      </c>
      <c r="H180">
        <v>170</v>
      </c>
      <c r="I180">
        <v>100.592</v>
      </c>
      <c r="J180">
        <v>246</v>
      </c>
      <c r="K180">
        <v>103.369</v>
      </c>
      <c r="L180">
        <v>213</v>
      </c>
      <c r="M180">
        <v>103.029</v>
      </c>
      <c r="N180">
        <v>175</v>
      </c>
      <c r="O180">
        <v>104.092</v>
      </c>
      <c r="P180">
        <v>147</v>
      </c>
      <c r="Q180">
        <v>-0.72326199999999996</v>
      </c>
      <c r="R180">
        <v>176</v>
      </c>
      <c r="S180">
        <f t="shared" si="44"/>
        <v>-1.0540464888443088E-2</v>
      </c>
      <c r="T180">
        <v>177</v>
      </c>
      <c r="U180">
        <f t="shared" si="45"/>
        <v>732924.36796344072</v>
      </c>
      <c r="V180">
        <v>201</v>
      </c>
      <c r="W180">
        <f t="shared" si="65"/>
        <v>24.637079986950891</v>
      </c>
      <c r="X180">
        <f t="shared" si="46"/>
        <v>139</v>
      </c>
      <c r="Y180">
        <f t="shared" si="47"/>
        <v>158</v>
      </c>
      <c r="Z180">
        <v>0.50019999999999998</v>
      </c>
      <c r="AA180">
        <v>157</v>
      </c>
      <c r="AB180">
        <v>0.3967</v>
      </c>
      <c r="AC180">
        <f t="shared" si="48"/>
        <v>0.44845000000000002</v>
      </c>
      <c r="AD180">
        <v>197</v>
      </c>
      <c r="AE180">
        <v>0.4042</v>
      </c>
      <c r="AF180">
        <v>203</v>
      </c>
      <c r="AG180">
        <v>0.40889999999999999</v>
      </c>
      <c r="AH180">
        <v>219</v>
      </c>
      <c r="AI180">
        <f t="shared" si="49"/>
        <v>192.5</v>
      </c>
      <c r="AJ180">
        <f>IF(C180=1,(AI180/Z180),REF)</f>
        <v>384.84606157536984</v>
      </c>
      <c r="AK180">
        <f t="shared" si="50"/>
        <v>173</v>
      </c>
      <c r="AL180">
        <f>IF(B180=1,(AI180/AC180),REF)</f>
        <v>429.25632734976028</v>
      </c>
      <c r="AM180">
        <f t="shared" si="51"/>
        <v>196</v>
      </c>
      <c r="AN180">
        <f t="shared" si="52"/>
        <v>173</v>
      </c>
      <c r="AO180" t="str">
        <f t="shared" si="53"/>
        <v>East Carolina</v>
      </c>
      <c r="AP180">
        <f t="shared" si="54"/>
        <v>0.32730468879765556</v>
      </c>
      <c r="AQ180">
        <f t="shared" si="55"/>
        <v>0.26031434409890736</v>
      </c>
      <c r="AR180">
        <f t="shared" si="56"/>
        <v>0.61266961653533791</v>
      </c>
      <c r="AS180" t="str">
        <f t="shared" si="57"/>
        <v>East Carolina</v>
      </c>
      <c r="AT180">
        <f t="shared" si="58"/>
        <v>0.61266961653533791</v>
      </c>
      <c r="AU180">
        <f t="shared" si="59"/>
        <v>179</v>
      </c>
      <c r="AV180">
        <f t="shared" si="60"/>
        <v>183</v>
      </c>
      <c r="AW180">
        <v>189</v>
      </c>
      <c r="AX180" t="str">
        <f t="shared" si="61"/>
        <v>East Carolina</v>
      </c>
      <c r="AY180" t="str">
        <f t="shared" si="62"/>
        <v/>
      </c>
      <c r="AZ180">
        <v>179</v>
      </c>
      <c r="BA180">
        <f t="shared" si="63"/>
        <v>45</v>
      </c>
      <c r="BB180">
        <f t="shared" si="64"/>
        <v>45</v>
      </c>
    </row>
    <row r="181" spans="2:54">
      <c r="B181">
        <v>1</v>
      </c>
      <c r="C181">
        <v>1</v>
      </c>
      <c r="D181" t="s">
        <v>187</v>
      </c>
      <c r="E181">
        <v>69.184399999999997</v>
      </c>
      <c r="F181">
        <v>120</v>
      </c>
      <c r="G181">
        <v>69.447999999999993</v>
      </c>
      <c r="H181">
        <v>69</v>
      </c>
      <c r="I181">
        <v>105.70699999999999</v>
      </c>
      <c r="J181">
        <v>121</v>
      </c>
      <c r="K181">
        <v>104.855</v>
      </c>
      <c r="L181">
        <v>178</v>
      </c>
      <c r="M181">
        <v>102.883</v>
      </c>
      <c r="N181">
        <v>165</v>
      </c>
      <c r="O181">
        <v>103.839</v>
      </c>
      <c r="P181">
        <v>143</v>
      </c>
      <c r="Q181">
        <v>1.0161</v>
      </c>
      <c r="R181">
        <v>157</v>
      </c>
      <c r="S181">
        <f t="shared" si="44"/>
        <v>1.4685391504443276E-2</v>
      </c>
      <c r="T181">
        <v>157</v>
      </c>
      <c r="U181">
        <f t="shared" si="45"/>
        <v>760652.79962201009</v>
      </c>
      <c r="V181">
        <v>163</v>
      </c>
      <c r="W181">
        <f t="shared" si="65"/>
        <v>24.331485047683834</v>
      </c>
      <c r="X181">
        <f t="shared" si="46"/>
        <v>121</v>
      </c>
      <c r="Y181">
        <f t="shared" si="47"/>
        <v>139</v>
      </c>
      <c r="Z181">
        <v>0.4294</v>
      </c>
      <c r="AA181">
        <v>190</v>
      </c>
      <c r="AB181">
        <v>0.58389999999999997</v>
      </c>
      <c r="AC181">
        <f t="shared" si="48"/>
        <v>0.50665000000000004</v>
      </c>
      <c r="AD181">
        <v>168</v>
      </c>
      <c r="AE181">
        <v>0.52700000000000002</v>
      </c>
      <c r="AF181">
        <v>149</v>
      </c>
      <c r="AG181">
        <v>0.45550000000000002</v>
      </c>
      <c r="AH181">
        <v>194</v>
      </c>
      <c r="AI181">
        <f t="shared" si="49"/>
        <v>161.66666666666666</v>
      </c>
      <c r="AJ181">
        <f>IF(C181=1,(AI181/Z181),REF)</f>
        <v>376.49433317807791</v>
      </c>
      <c r="AK181">
        <f t="shared" si="50"/>
        <v>168</v>
      </c>
      <c r="AL181">
        <f>IF(B181=1,(AI181/AC181),REF)</f>
        <v>319.08944373170164</v>
      </c>
      <c r="AM181">
        <f t="shared" si="51"/>
        <v>160</v>
      </c>
      <c r="AN181">
        <f t="shared" si="52"/>
        <v>160</v>
      </c>
      <c r="AO181" t="str">
        <f t="shared" si="53"/>
        <v>Lipscomb</v>
      </c>
      <c r="AP181">
        <f t="shared" si="54"/>
        <v>0.28159402779356962</v>
      </c>
      <c r="AQ181">
        <f t="shared" si="55"/>
        <v>0.30520570821757254</v>
      </c>
      <c r="AR181">
        <f t="shared" si="56"/>
        <v>0.61232778388819353</v>
      </c>
      <c r="AS181" t="str">
        <f t="shared" si="57"/>
        <v>Lipscomb</v>
      </c>
      <c r="AT181">
        <f t="shared" si="58"/>
        <v>0.61232778388819353</v>
      </c>
      <c r="AU181">
        <f t="shared" si="59"/>
        <v>180</v>
      </c>
      <c r="AV181">
        <f t="shared" si="60"/>
        <v>169.33333333333334</v>
      </c>
      <c r="AW181">
        <v>173</v>
      </c>
      <c r="AX181" t="str">
        <f t="shared" si="61"/>
        <v>Lipscomb</v>
      </c>
      <c r="AY181" t="str">
        <f t="shared" si="62"/>
        <v/>
      </c>
      <c r="AZ181">
        <v>180</v>
      </c>
      <c r="BA181">
        <f t="shared" si="63"/>
        <v>45</v>
      </c>
      <c r="BB181">
        <f t="shared" si="64"/>
        <v>45</v>
      </c>
    </row>
    <row r="182" spans="2:54">
      <c r="B182">
        <v>1</v>
      </c>
      <c r="C182">
        <v>1</v>
      </c>
      <c r="D182" t="s">
        <v>141</v>
      </c>
      <c r="E182">
        <v>69.641499999999994</v>
      </c>
      <c r="F182">
        <v>95</v>
      </c>
      <c r="G182">
        <v>68.943299999999994</v>
      </c>
      <c r="H182">
        <v>101</v>
      </c>
      <c r="I182">
        <v>98.920699999999997</v>
      </c>
      <c r="J182">
        <v>279</v>
      </c>
      <c r="K182">
        <v>103.949</v>
      </c>
      <c r="L182">
        <v>197</v>
      </c>
      <c r="M182">
        <v>111.352</v>
      </c>
      <c r="N182">
        <v>337</v>
      </c>
      <c r="O182">
        <v>108.294</v>
      </c>
      <c r="P182">
        <v>246</v>
      </c>
      <c r="Q182">
        <v>-4.3448599999999997</v>
      </c>
      <c r="R182">
        <v>224</v>
      </c>
      <c r="S182">
        <f t="shared" si="44"/>
        <v>-6.2390959413568051E-2</v>
      </c>
      <c r="T182">
        <v>224</v>
      </c>
      <c r="U182">
        <f t="shared" si="45"/>
        <v>752503.88810554147</v>
      </c>
      <c r="V182">
        <v>179</v>
      </c>
      <c r="W182">
        <f t="shared" si="65"/>
        <v>25.85228385347796</v>
      </c>
      <c r="X182">
        <f t="shared" si="46"/>
        <v>203</v>
      </c>
      <c r="Y182">
        <f t="shared" si="47"/>
        <v>213.5</v>
      </c>
      <c r="Z182">
        <v>0.50449999999999995</v>
      </c>
      <c r="AA182">
        <v>154</v>
      </c>
      <c r="AB182">
        <v>0.4</v>
      </c>
      <c r="AC182">
        <f t="shared" si="48"/>
        <v>0.45224999999999999</v>
      </c>
      <c r="AD182">
        <v>195</v>
      </c>
      <c r="AE182">
        <v>0.23419999999999999</v>
      </c>
      <c r="AF182">
        <v>275</v>
      </c>
      <c r="AG182">
        <v>0.41360000000000002</v>
      </c>
      <c r="AH182">
        <v>217</v>
      </c>
      <c r="AI182">
        <f t="shared" si="49"/>
        <v>217.25</v>
      </c>
      <c r="AJ182">
        <f>IF(C182=1,(AI182/Z182),REF)</f>
        <v>430.6243805748266</v>
      </c>
      <c r="AK182">
        <f t="shared" si="50"/>
        <v>189</v>
      </c>
      <c r="AL182">
        <f>IF(B182=1,(AI182/AC182),REF)</f>
        <v>480.37589828634606</v>
      </c>
      <c r="AM182">
        <f t="shared" si="51"/>
        <v>210</v>
      </c>
      <c r="AN182">
        <f t="shared" si="52"/>
        <v>189</v>
      </c>
      <c r="AO182" t="str">
        <f t="shared" si="53"/>
        <v>Georgetown</v>
      </c>
      <c r="AP182">
        <f t="shared" si="54"/>
        <v>0.326428863668073</v>
      </c>
      <c r="AQ182">
        <f t="shared" si="55"/>
        <v>0.25885382325172734</v>
      </c>
      <c r="AR182">
        <f t="shared" si="56"/>
        <v>0.6116940734660673</v>
      </c>
      <c r="AS182" t="str">
        <f t="shared" si="57"/>
        <v>Georgetown</v>
      </c>
      <c r="AT182">
        <f t="shared" si="58"/>
        <v>0.6116940734660673</v>
      </c>
      <c r="AU182">
        <f t="shared" si="59"/>
        <v>181</v>
      </c>
      <c r="AV182">
        <f t="shared" si="60"/>
        <v>188.33333333333334</v>
      </c>
      <c r="AW182">
        <v>193</v>
      </c>
      <c r="AX182" t="str">
        <f t="shared" si="61"/>
        <v>Georgetown</v>
      </c>
      <c r="AY182" t="str">
        <f t="shared" si="62"/>
        <v/>
      </c>
      <c r="AZ182">
        <v>181</v>
      </c>
      <c r="BA182">
        <f t="shared" si="63"/>
        <v>46</v>
      </c>
      <c r="BB182">
        <f t="shared" si="64"/>
        <v>46</v>
      </c>
    </row>
    <row r="183" spans="2:54">
      <c r="B183">
        <v>1</v>
      </c>
      <c r="C183">
        <v>1</v>
      </c>
      <c r="D183" t="s">
        <v>257</v>
      </c>
      <c r="E183">
        <v>63.162399999999998</v>
      </c>
      <c r="F183">
        <v>352</v>
      </c>
      <c r="G183">
        <v>62.043300000000002</v>
      </c>
      <c r="H183">
        <v>358</v>
      </c>
      <c r="I183">
        <v>104.474</v>
      </c>
      <c r="J183">
        <v>148</v>
      </c>
      <c r="K183">
        <v>103.337</v>
      </c>
      <c r="L183">
        <v>217</v>
      </c>
      <c r="M183">
        <v>100.36199999999999</v>
      </c>
      <c r="N183">
        <v>104</v>
      </c>
      <c r="O183">
        <v>102.82</v>
      </c>
      <c r="P183">
        <v>121</v>
      </c>
      <c r="Q183">
        <v>0.51686699999999997</v>
      </c>
      <c r="R183">
        <v>161</v>
      </c>
      <c r="S183">
        <f t="shared" si="44"/>
        <v>8.1852494522059033E-3</v>
      </c>
      <c r="T183">
        <v>160</v>
      </c>
      <c r="U183">
        <f t="shared" si="45"/>
        <v>674481.93502340571</v>
      </c>
      <c r="V183">
        <v>278</v>
      </c>
      <c r="W183">
        <f t="shared" si="65"/>
        <v>26.234061697506913</v>
      </c>
      <c r="X183">
        <f t="shared" si="46"/>
        <v>221</v>
      </c>
      <c r="Y183">
        <f t="shared" si="47"/>
        <v>190.5</v>
      </c>
      <c r="Z183">
        <v>0.44669999999999999</v>
      </c>
      <c r="AA183">
        <v>180</v>
      </c>
      <c r="AB183">
        <v>0.55940000000000001</v>
      </c>
      <c r="AC183">
        <f t="shared" si="48"/>
        <v>0.50305</v>
      </c>
      <c r="AD183">
        <v>173</v>
      </c>
      <c r="AE183">
        <v>0.57589999999999997</v>
      </c>
      <c r="AF183">
        <v>134</v>
      </c>
      <c r="AG183">
        <v>0.32119999999999999</v>
      </c>
      <c r="AH183">
        <v>247</v>
      </c>
      <c r="AI183">
        <f t="shared" si="49"/>
        <v>197.08333333333334</v>
      </c>
      <c r="AJ183">
        <f>IF(C183=1,(AI183/Z183),REF)</f>
        <v>441.19841802850539</v>
      </c>
      <c r="AK183">
        <f t="shared" si="50"/>
        <v>192</v>
      </c>
      <c r="AL183">
        <f>IF(B183=1,(AI183/AC183),REF)</f>
        <v>391.77682801577049</v>
      </c>
      <c r="AM183">
        <f t="shared" si="51"/>
        <v>190</v>
      </c>
      <c r="AN183">
        <f t="shared" si="52"/>
        <v>173</v>
      </c>
      <c r="AO183" t="str">
        <f t="shared" si="53"/>
        <v>Northern Kentucky</v>
      </c>
      <c r="AP183">
        <f t="shared" si="54"/>
        <v>0.28832998003433868</v>
      </c>
      <c r="AQ183">
        <f t="shared" si="55"/>
        <v>0.29536223771921638</v>
      </c>
      <c r="AR183">
        <f t="shared" si="56"/>
        <v>0.61102863445073352</v>
      </c>
      <c r="AS183" t="str">
        <f t="shared" si="57"/>
        <v>Northern Kentucky</v>
      </c>
      <c r="AT183">
        <f t="shared" si="58"/>
        <v>0.61102863445073352</v>
      </c>
      <c r="AU183">
        <f t="shared" si="59"/>
        <v>182</v>
      </c>
      <c r="AV183">
        <f t="shared" si="60"/>
        <v>176</v>
      </c>
      <c r="AW183">
        <v>178</v>
      </c>
      <c r="AX183" t="str">
        <f t="shared" si="61"/>
        <v>Northern Kentucky</v>
      </c>
      <c r="AY183" t="str">
        <f t="shared" si="62"/>
        <v/>
      </c>
      <c r="AZ183">
        <v>182</v>
      </c>
      <c r="BA183">
        <f t="shared" si="63"/>
        <v>46</v>
      </c>
      <c r="BB183">
        <f t="shared" si="64"/>
        <v>46</v>
      </c>
    </row>
    <row r="184" spans="2:54">
      <c r="B184">
        <v>1</v>
      </c>
      <c r="C184">
        <v>1</v>
      </c>
      <c r="D184" t="s">
        <v>402</v>
      </c>
      <c r="E184">
        <v>71.865300000000005</v>
      </c>
      <c r="F184">
        <v>29</v>
      </c>
      <c r="G184">
        <v>71.287599999999998</v>
      </c>
      <c r="H184">
        <v>23</v>
      </c>
      <c r="I184">
        <v>106.874</v>
      </c>
      <c r="J184">
        <v>95</v>
      </c>
      <c r="K184">
        <v>104.435</v>
      </c>
      <c r="L184">
        <v>186</v>
      </c>
      <c r="M184">
        <v>101.633</v>
      </c>
      <c r="N184">
        <v>136</v>
      </c>
      <c r="O184">
        <v>105.90600000000001</v>
      </c>
      <c r="P184">
        <v>189</v>
      </c>
      <c r="Q184">
        <v>-1.47065</v>
      </c>
      <c r="R184">
        <v>193</v>
      </c>
      <c r="S184">
        <f t="shared" si="44"/>
        <v>-2.0468849361235584E-2</v>
      </c>
      <c r="T184">
        <v>191</v>
      </c>
      <c r="U184">
        <f t="shared" si="45"/>
        <v>783811.05585539248</v>
      </c>
      <c r="V184">
        <v>132</v>
      </c>
      <c r="W184">
        <f t="shared" si="65"/>
        <v>24.174286324264585</v>
      </c>
      <c r="X184">
        <f t="shared" si="46"/>
        <v>115</v>
      </c>
      <c r="Y184">
        <f t="shared" si="47"/>
        <v>153</v>
      </c>
      <c r="Z184">
        <v>0.48010000000000003</v>
      </c>
      <c r="AA184">
        <v>164</v>
      </c>
      <c r="AB184">
        <v>0.39810000000000001</v>
      </c>
      <c r="AC184">
        <f t="shared" si="48"/>
        <v>0.43910000000000005</v>
      </c>
      <c r="AD184">
        <v>201</v>
      </c>
      <c r="AE184">
        <v>0.34560000000000002</v>
      </c>
      <c r="AF184">
        <v>225</v>
      </c>
      <c r="AG184">
        <v>0.60370000000000001</v>
      </c>
      <c r="AH184">
        <v>130</v>
      </c>
      <c r="AI184">
        <f t="shared" si="49"/>
        <v>172</v>
      </c>
      <c r="AJ184">
        <f>IF(C184=1,(AI184/Z184),REF)</f>
        <v>358.25869610497813</v>
      </c>
      <c r="AK184">
        <f t="shared" si="50"/>
        <v>164</v>
      </c>
      <c r="AL184">
        <f>IF(B184=1,(AI184/AC184),REF)</f>
        <v>391.710316556593</v>
      </c>
      <c r="AM184">
        <f t="shared" si="51"/>
        <v>188</v>
      </c>
      <c r="AN184">
        <f t="shared" si="52"/>
        <v>164</v>
      </c>
      <c r="AO184" t="str">
        <f t="shared" si="53"/>
        <v>Wright St.</v>
      </c>
      <c r="AP184">
        <f t="shared" si="54"/>
        <v>0.31640932624674323</v>
      </c>
      <c r="AQ184">
        <f t="shared" si="55"/>
        <v>0.25781992065281317</v>
      </c>
      <c r="AR184">
        <f t="shared" si="56"/>
        <v>0.6070467314979916</v>
      </c>
      <c r="AS184" t="str">
        <f t="shared" si="57"/>
        <v>Wright St.</v>
      </c>
      <c r="AT184">
        <f t="shared" si="58"/>
        <v>0.6070467314979916</v>
      </c>
      <c r="AU184">
        <f t="shared" si="59"/>
        <v>183</v>
      </c>
      <c r="AV184">
        <f t="shared" si="60"/>
        <v>182.66666666666666</v>
      </c>
      <c r="AW184">
        <v>184</v>
      </c>
      <c r="AX184" t="str">
        <f t="shared" si="61"/>
        <v>Wright St.</v>
      </c>
      <c r="AY184" t="str">
        <f t="shared" si="62"/>
        <v/>
      </c>
      <c r="AZ184">
        <v>183</v>
      </c>
      <c r="BA184">
        <f t="shared" si="63"/>
        <v>46</v>
      </c>
      <c r="BB184">
        <f t="shared" si="64"/>
        <v>46</v>
      </c>
    </row>
    <row r="185" spans="2:54">
      <c r="B185">
        <v>1</v>
      </c>
      <c r="C185">
        <v>1</v>
      </c>
      <c r="D185" t="s">
        <v>395</v>
      </c>
      <c r="E185">
        <v>67.953100000000006</v>
      </c>
      <c r="F185">
        <v>181</v>
      </c>
      <c r="G185">
        <v>67.623099999999994</v>
      </c>
      <c r="H185">
        <v>164</v>
      </c>
      <c r="I185">
        <v>101.654</v>
      </c>
      <c r="J185">
        <v>219</v>
      </c>
      <c r="K185">
        <v>104.76600000000001</v>
      </c>
      <c r="L185">
        <v>181</v>
      </c>
      <c r="M185">
        <v>104.795</v>
      </c>
      <c r="N185">
        <v>224</v>
      </c>
      <c r="O185">
        <v>105.806</v>
      </c>
      <c r="P185">
        <v>184</v>
      </c>
      <c r="Q185">
        <v>-1.0400199999999999</v>
      </c>
      <c r="R185">
        <v>186</v>
      </c>
      <c r="S185">
        <f t="shared" si="44"/>
        <v>-1.5304673370309697E-2</v>
      </c>
      <c r="T185">
        <v>186</v>
      </c>
      <c r="U185">
        <f t="shared" si="45"/>
        <v>745847.43300594378</v>
      </c>
      <c r="V185">
        <v>187</v>
      </c>
      <c r="W185">
        <f t="shared" si="65"/>
        <v>25.527436231394535</v>
      </c>
      <c r="X185">
        <f t="shared" si="46"/>
        <v>186</v>
      </c>
      <c r="Y185">
        <f t="shared" si="47"/>
        <v>186</v>
      </c>
      <c r="Z185">
        <v>0.43030000000000002</v>
      </c>
      <c r="AA185">
        <v>188</v>
      </c>
      <c r="AB185">
        <v>0.58020000000000005</v>
      </c>
      <c r="AC185">
        <f t="shared" si="48"/>
        <v>0.50524999999999998</v>
      </c>
      <c r="AD185">
        <v>169</v>
      </c>
      <c r="AE185">
        <v>0.27339999999999998</v>
      </c>
      <c r="AF185">
        <v>255</v>
      </c>
      <c r="AG185">
        <v>0.44640000000000002</v>
      </c>
      <c r="AH185">
        <v>199</v>
      </c>
      <c r="AI185">
        <f t="shared" si="49"/>
        <v>197</v>
      </c>
      <c r="AJ185">
        <f>IF(C185=1,(AI185/Z185),REF)</f>
        <v>457.82012549384149</v>
      </c>
      <c r="AK185">
        <f t="shared" si="50"/>
        <v>198</v>
      </c>
      <c r="AL185">
        <f>IF(B185=1,(AI185/AC185),REF)</f>
        <v>389.90598713508166</v>
      </c>
      <c r="AM185">
        <f t="shared" si="51"/>
        <v>185</v>
      </c>
      <c r="AN185">
        <f t="shared" si="52"/>
        <v>169</v>
      </c>
      <c r="AO185" t="str">
        <f t="shared" si="53"/>
        <v>Western Kentucky</v>
      </c>
      <c r="AP185">
        <f t="shared" si="54"/>
        <v>0.27671907810986618</v>
      </c>
      <c r="AQ185">
        <f t="shared" si="55"/>
        <v>0.29683150477330883</v>
      </c>
      <c r="AR185">
        <f t="shared" si="56"/>
        <v>0.60675964968211482</v>
      </c>
      <c r="AS185" t="str">
        <f t="shared" si="57"/>
        <v>Western Kentucky</v>
      </c>
      <c r="AT185">
        <f t="shared" si="58"/>
        <v>0.60675964968211482</v>
      </c>
      <c r="AU185">
        <f t="shared" si="59"/>
        <v>184</v>
      </c>
      <c r="AV185">
        <f t="shared" si="60"/>
        <v>174</v>
      </c>
      <c r="AW185">
        <v>181</v>
      </c>
      <c r="AX185" t="str">
        <f t="shared" si="61"/>
        <v>Western Kentucky</v>
      </c>
      <c r="AY185" t="str">
        <f t="shared" si="62"/>
        <v/>
      </c>
      <c r="AZ185">
        <v>184</v>
      </c>
      <c r="BA185">
        <f t="shared" si="63"/>
        <v>46</v>
      </c>
      <c r="BB185">
        <f t="shared" si="64"/>
        <v>46</v>
      </c>
    </row>
    <row r="186" spans="2:54">
      <c r="B186">
        <v>1</v>
      </c>
      <c r="C186">
        <v>1</v>
      </c>
      <c r="D186" t="s">
        <v>365</v>
      </c>
      <c r="E186">
        <v>68.629099999999994</v>
      </c>
      <c r="F186">
        <v>150</v>
      </c>
      <c r="G186">
        <v>68.506600000000006</v>
      </c>
      <c r="H186">
        <v>121</v>
      </c>
      <c r="I186">
        <v>104.637</v>
      </c>
      <c r="J186">
        <v>145</v>
      </c>
      <c r="K186">
        <v>104.14100000000001</v>
      </c>
      <c r="L186">
        <v>195</v>
      </c>
      <c r="M186">
        <v>99.299000000000007</v>
      </c>
      <c r="N186">
        <v>82</v>
      </c>
      <c r="O186">
        <v>102.63500000000001</v>
      </c>
      <c r="P186">
        <v>115</v>
      </c>
      <c r="Q186">
        <v>1.5064200000000001</v>
      </c>
      <c r="R186">
        <v>146</v>
      </c>
      <c r="S186">
        <f t="shared" si="44"/>
        <v>2.1944044144539276E-2</v>
      </c>
      <c r="T186">
        <v>146</v>
      </c>
      <c r="U186">
        <f t="shared" si="45"/>
        <v>744306.46425993717</v>
      </c>
      <c r="V186">
        <v>191</v>
      </c>
      <c r="W186">
        <f t="shared" si="65"/>
        <v>24.074899066990149</v>
      </c>
      <c r="X186">
        <f t="shared" si="46"/>
        <v>113</v>
      </c>
      <c r="Y186">
        <f t="shared" si="47"/>
        <v>129.5</v>
      </c>
      <c r="Z186">
        <v>0.43959999999999999</v>
      </c>
      <c r="AA186">
        <v>184</v>
      </c>
      <c r="AB186">
        <v>0.52180000000000004</v>
      </c>
      <c r="AC186">
        <f t="shared" si="48"/>
        <v>0.48070000000000002</v>
      </c>
      <c r="AD186">
        <v>187</v>
      </c>
      <c r="AE186">
        <v>0.50870000000000004</v>
      </c>
      <c r="AF186">
        <v>158</v>
      </c>
      <c r="AG186">
        <v>0.34179999999999999</v>
      </c>
      <c r="AH186">
        <v>240</v>
      </c>
      <c r="AI186">
        <f t="shared" si="49"/>
        <v>175.25</v>
      </c>
      <c r="AJ186">
        <f>IF(C186=1,(AI186/Z186),REF)</f>
        <v>398.65787079162874</v>
      </c>
      <c r="AK186">
        <f t="shared" si="50"/>
        <v>184</v>
      </c>
      <c r="AL186">
        <f>IF(B186=1,(AI186/AC186),REF)</f>
        <v>364.5724984397753</v>
      </c>
      <c r="AM186">
        <f t="shared" si="51"/>
        <v>176</v>
      </c>
      <c r="AN186">
        <f t="shared" si="52"/>
        <v>176</v>
      </c>
      <c r="AO186" t="str">
        <f t="shared" si="53"/>
        <v>UNC Asheville</v>
      </c>
      <c r="AP186">
        <f t="shared" si="54"/>
        <v>0.28663874491270297</v>
      </c>
      <c r="AQ186">
        <f t="shared" si="55"/>
        <v>0.28479003803435038</v>
      </c>
      <c r="AR186">
        <f t="shared" si="56"/>
        <v>0.60586078966016776</v>
      </c>
      <c r="AS186" t="str">
        <f t="shared" si="57"/>
        <v>UNC Asheville</v>
      </c>
      <c r="AT186">
        <f t="shared" si="58"/>
        <v>0.60586078966016776</v>
      </c>
      <c r="AU186">
        <f t="shared" si="59"/>
        <v>185</v>
      </c>
      <c r="AV186">
        <f t="shared" si="60"/>
        <v>182.66666666666666</v>
      </c>
      <c r="AW186">
        <v>185</v>
      </c>
      <c r="AX186" t="str">
        <f t="shared" si="61"/>
        <v>UNC Asheville</v>
      </c>
      <c r="AY186" t="str">
        <f t="shared" si="62"/>
        <v/>
      </c>
      <c r="AZ186">
        <v>185</v>
      </c>
      <c r="BA186">
        <f t="shared" si="63"/>
        <v>47</v>
      </c>
      <c r="BB186">
        <f t="shared" si="64"/>
        <v>47</v>
      </c>
    </row>
    <row r="187" spans="2:54">
      <c r="B187">
        <v>1</v>
      </c>
      <c r="C187">
        <v>1</v>
      </c>
      <c r="D187" t="s">
        <v>218</v>
      </c>
      <c r="E187">
        <v>65.431100000000001</v>
      </c>
      <c r="F187">
        <v>307</v>
      </c>
      <c r="G187">
        <v>65.852800000000002</v>
      </c>
      <c r="H187">
        <v>265</v>
      </c>
      <c r="I187">
        <v>95.374200000000002</v>
      </c>
      <c r="J187">
        <v>333</v>
      </c>
      <c r="K187">
        <v>102.563</v>
      </c>
      <c r="L187">
        <v>233</v>
      </c>
      <c r="M187">
        <v>107.806</v>
      </c>
      <c r="N187">
        <v>286</v>
      </c>
      <c r="O187">
        <v>105.852</v>
      </c>
      <c r="P187">
        <v>186</v>
      </c>
      <c r="Q187">
        <v>-3.28809</v>
      </c>
      <c r="R187">
        <v>217</v>
      </c>
      <c r="S187">
        <f t="shared" si="44"/>
        <v>-5.0266616333822928E-2</v>
      </c>
      <c r="T187">
        <v>218</v>
      </c>
      <c r="U187">
        <f t="shared" si="45"/>
        <v>688280.7967275359</v>
      </c>
      <c r="V187">
        <v>264</v>
      </c>
      <c r="W187">
        <f t="shared" si="65"/>
        <v>26.529819027639689</v>
      </c>
      <c r="X187">
        <f t="shared" si="46"/>
        <v>238</v>
      </c>
      <c r="Y187">
        <f t="shared" si="47"/>
        <v>228</v>
      </c>
      <c r="Z187">
        <v>0.50349999999999995</v>
      </c>
      <c r="AA187">
        <v>155</v>
      </c>
      <c r="AB187">
        <v>0.35589999999999999</v>
      </c>
      <c r="AC187">
        <f t="shared" si="48"/>
        <v>0.42969999999999997</v>
      </c>
      <c r="AD187">
        <v>206</v>
      </c>
      <c r="AE187">
        <v>0.39739999999999998</v>
      </c>
      <c r="AF187">
        <v>205</v>
      </c>
      <c r="AG187">
        <v>0.3659</v>
      </c>
      <c r="AH187">
        <v>234</v>
      </c>
      <c r="AI187">
        <f t="shared" si="49"/>
        <v>225.83333333333334</v>
      </c>
      <c r="AJ187">
        <f>IF(C187=1,(AI187/Z187),REF)</f>
        <v>448.52697782191336</v>
      </c>
      <c r="AK187">
        <f t="shared" si="50"/>
        <v>193</v>
      </c>
      <c r="AL187">
        <f>IF(B187=1,(AI187/AC187),REF)</f>
        <v>525.56046854394549</v>
      </c>
      <c r="AM187">
        <f t="shared" si="51"/>
        <v>217</v>
      </c>
      <c r="AN187">
        <f t="shared" si="52"/>
        <v>193</v>
      </c>
      <c r="AO187" t="str">
        <f t="shared" si="53"/>
        <v>Minnesota</v>
      </c>
      <c r="AP187">
        <f t="shared" si="54"/>
        <v>0.32445753319223725</v>
      </c>
      <c r="AQ187">
        <f t="shared" si="55"/>
        <v>0.24319865951371142</v>
      </c>
      <c r="AR187">
        <f t="shared" si="56"/>
        <v>0.60425764499010615</v>
      </c>
      <c r="AS187" t="str">
        <f t="shared" si="57"/>
        <v>Minnesota</v>
      </c>
      <c r="AT187">
        <f t="shared" si="58"/>
        <v>0.60425764499010615</v>
      </c>
      <c r="AU187">
        <f t="shared" si="59"/>
        <v>186</v>
      </c>
      <c r="AV187">
        <f t="shared" si="60"/>
        <v>195</v>
      </c>
      <c r="AW187">
        <v>204</v>
      </c>
      <c r="AX187" t="str">
        <f t="shared" si="61"/>
        <v>Minnesota</v>
      </c>
      <c r="AY187" t="str">
        <f t="shared" si="62"/>
        <v/>
      </c>
      <c r="AZ187">
        <v>186</v>
      </c>
      <c r="BA187">
        <f t="shared" si="63"/>
        <v>47</v>
      </c>
      <c r="BB187">
        <f t="shared" si="64"/>
        <v>47</v>
      </c>
    </row>
    <row r="188" spans="2:54">
      <c r="B188">
        <v>1</v>
      </c>
      <c r="C188">
        <v>1</v>
      </c>
      <c r="D188" t="s">
        <v>133</v>
      </c>
      <c r="E188">
        <v>66.308099999999996</v>
      </c>
      <c r="F188">
        <v>267</v>
      </c>
      <c r="G188">
        <v>66.349400000000003</v>
      </c>
      <c r="H188">
        <v>226</v>
      </c>
      <c r="I188">
        <v>104.879</v>
      </c>
      <c r="J188">
        <v>140</v>
      </c>
      <c r="K188">
        <v>105.01600000000001</v>
      </c>
      <c r="L188">
        <v>175</v>
      </c>
      <c r="M188">
        <v>104.33199999999999</v>
      </c>
      <c r="N188">
        <v>212</v>
      </c>
      <c r="O188">
        <v>106.21599999999999</v>
      </c>
      <c r="P188">
        <v>195</v>
      </c>
      <c r="Q188">
        <v>-1.1993100000000001</v>
      </c>
      <c r="R188">
        <v>188</v>
      </c>
      <c r="S188">
        <f t="shared" si="44"/>
        <v>-1.8097336524496837E-2</v>
      </c>
      <c r="T188">
        <v>189</v>
      </c>
      <c r="U188">
        <f t="shared" si="45"/>
        <v>731269.61469087366</v>
      </c>
      <c r="V188">
        <v>204</v>
      </c>
      <c r="W188">
        <f t="shared" si="65"/>
        <v>26.323117589052654</v>
      </c>
      <c r="X188">
        <f t="shared" si="46"/>
        <v>230</v>
      </c>
      <c r="Y188">
        <f t="shared" si="47"/>
        <v>209.5</v>
      </c>
      <c r="Z188">
        <v>0.46089999999999998</v>
      </c>
      <c r="AA188">
        <v>173</v>
      </c>
      <c r="AB188">
        <v>0.43740000000000001</v>
      </c>
      <c r="AC188">
        <f t="shared" si="48"/>
        <v>0.44914999999999999</v>
      </c>
      <c r="AD188">
        <v>196</v>
      </c>
      <c r="AE188">
        <v>0.47670000000000001</v>
      </c>
      <c r="AF188">
        <v>178</v>
      </c>
      <c r="AG188">
        <v>0.64790000000000003</v>
      </c>
      <c r="AH188">
        <v>112</v>
      </c>
      <c r="AI188">
        <f t="shared" si="49"/>
        <v>181.41666666666666</v>
      </c>
      <c r="AJ188">
        <f>IF(C188=1,(AI188/Z188),REF)</f>
        <v>393.61394373327545</v>
      </c>
      <c r="AK188">
        <f t="shared" si="50"/>
        <v>182</v>
      </c>
      <c r="AL188">
        <f>IF(B188=1,(AI188/AC188),REF)</f>
        <v>403.9110913206427</v>
      </c>
      <c r="AM188">
        <f t="shared" si="51"/>
        <v>191</v>
      </c>
      <c r="AN188">
        <f t="shared" si="52"/>
        <v>182</v>
      </c>
      <c r="AO188" t="str">
        <f t="shared" si="53"/>
        <v>Florida Gulf Coast</v>
      </c>
      <c r="AP188">
        <f t="shared" si="54"/>
        <v>0.30091019679989794</v>
      </c>
      <c r="AQ188">
        <f t="shared" si="55"/>
        <v>0.26271165549659897</v>
      </c>
      <c r="AR188">
        <f t="shared" si="56"/>
        <v>0.60253618156780131</v>
      </c>
      <c r="AS188" t="str">
        <f t="shared" si="57"/>
        <v>Florida Gulf Coast</v>
      </c>
      <c r="AT188">
        <f t="shared" si="58"/>
        <v>0.60253618156780131</v>
      </c>
      <c r="AU188">
        <f t="shared" si="59"/>
        <v>187</v>
      </c>
      <c r="AV188">
        <f t="shared" si="60"/>
        <v>188.33333333333334</v>
      </c>
      <c r="AW188">
        <v>187</v>
      </c>
      <c r="AX188" t="str">
        <f t="shared" si="61"/>
        <v>Florida Gulf Coast</v>
      </c>
      <c r="AY188" t="str">
        <f t="shared" si="62"/>
        <v/>
      </c>
      <c r="AZ188">
        <v>187</v>
      </c>
      <c r="BA188">
        <f t="shared" si="63"/>
        <v>47</v>
      </c>
      <c r="BB188">
        <f t="shared" si="64"/>
        <v>47</v>
      </c>
    </row>
    <row r="189" spans="2:54">
      <c r="B189">
        <v>1</v>
      </c>
      <c r="C189">
        <v>1</v>
      </c>
      <c r="D189" t="s">
        <v>344</v>
      </c>
      <c r="E189">
        <v>70.668000000000006</v>
      </c>
      <c r="F189">
        <v>53</v>
      </c>
      <c r="G189">
        <v>69.257199999999997</v>
      </c>
      <c r="H189">
        <v>80</v>
      </c>
      <c r="I189">
        <v>109.864</v>
      </c>
      <c r="J189">
        <v>41</v>
      </c>
      <c r="K189">
        <v>107.367</v>
      </c>
      <c r="L189">
        <v>137</v>
      </c>
      <c r="M189">
        <v>102.14400000000001</v>
      </c>
      <c r="N189">
        <v>147</v>
      </c>
      <c r="O189">
        <v>107.592</v>
      </c>
      <c r="P189">
        <v>229</v>
      </c>
      <c r="Q189">
        <v>-0.225051</v>
      </c>
      <c r="R189">
        <v>170</v>
      </c>
      <c r="S189">
        <f t="shared" si="44"/>
        <v>-3.1839021905246262E-3</v>
      </c>
      <c r="T189">
        <v>170</v>
      </c>
      <c r="U189">
        <f t="shared" si="45"/>
        <v>814637.57358625217</v>
      </c>
      <c r="V189">
        <v>100</v>
      </c>
      <c r="W189">
        <f t="shared" si="65"/>
        <v>25.213037430416858</v>
      </c>
      <c r="X189">
        <f t="shared" si="46"/>
        <v>174</v>
      </c>
      <c r="Y189">
        <f t="shared" si="47"/>
        <v>172</v>
      </c>
      <c r="Z189">
        <v>0.44240000000000002</v>
      </c>
      <c r="AA189">
        <v>183</v>
      </c>
      <c r="AB189">
        <v>0.46889999999999998</v>
      </c>
      <c r="AC189">
        <f t="shared" si="48"/>
        <v>0.45565</v>
      </c>
      <c r="AD189">
        <v>191</v>
      </c>
      <c r="AE189">
        <v>0.66059999999999997</v>
      </c>
      <c r="AF189">
        <v>108</v>
      </c>
      <c r="AG189">
        <v>0.42520000000000002</v>
      </c>
      <c r="AH189">
        <v>209</v>
      </c>
      <c r="AI189">
        <f t="shared" si="49"/>
        <v>158.33333333333334</v>
      </c>
      <c r="AJ189">
        <f>IF(C189=1,(AI189/Z189),REF)</f>
        <v>357.8963230861965</v>
      </c>
      <c r="AK189">
        <f t="shared" si="50"/>
        <v>163</v>
      </c>
      <c r="AL189">
        <f>IF(B189=1,(AI189/AC189),REF)</f>
        <v>347.48893522074695</v>
      </c>
      <c r="AM189">
        <f t="shared" si="51"/>
        <v>170</v>
      </c>
      <c r="AN189">
        <f t="shared" si="52"/>
        <v>163</v>
      </c>
      <c r="AO189" t="str">
        <f t="shared" si="53"/>
        <v>Texas A&amp;M Corpus Chris</v>
      </c>
      <c r="AP189">
        <f t="shared" si="54"/>
        <v>0.29159269426788587</v>
      </c>
      <c r="AQ189">
        <f t="shared" si="55"/>
        <v>0.27157351385340711</v>
      </c>
      <c r="AR189">
        <f t="shared" si="56"/>
        <v>0.60234129294676664</v>
      </c>
      <c r="AS189" t="str">
        <f t="shared" si="57"/>
        <v>Texas A&amp;M Corpus Chris</v>
      </c>
      <c r="AT189">
        <f t="shared" si="58"/>
        <v>0.60234129294676664</v>
      </c>
      <c r="AU189">
        <f t="shared" si="59"/>
        <v>188</v>
      </c>
      <c r="AV189">
        <f t="shared" si="60"/>
        <v>180.66666666666666</v>
      </c>
      <c r="AW189">
        <v>183</v>
      </c>
      <c r="AX189" t="str">
        <f t="shared" si="61"/>
        <v>Texas A&amp;M Corpus Chris</v>
      </c>
      <c r="AY189" t="str">
        <f t="shared" si="62"/>
        <v/>
      </c>
      <c r="AZ189">
        <v>188</v>
      </c>
      <c r="BA189">
        <f t="shared" si="63"/>
        <v>47</v>
      </c>
      <c r="BB189">
        <f t="shared" si="64"/>
        <v>47</v>
      </c>
    </row>
    <row r="190" spans="2:54">
      <c r="B190">
        <v>1</v>
      </c>
      <c r="C190">
        <v>1</v>
      </c>
      <c r="D190" t="s">
        <v>232</v>
      </c>
      <c r="E190">
        <v>64.671999999999997</v>
      </c>
      <c r="F190">
        <v>332</v>
      </c>
      <c r="G190">
        <v>64.539400000000001</v>
      </c>
      <c r="H190">
        <v>317</v>
      </c>
      <c r="I190">
        <v>105.14700000000001</v>
      </c>
      <c r="J190">
        <v>137</v>
      </c>
      <c r="K190">
        <v>103.746</v>
      </c>
      <c r="L190">
        <v>200</v>
      </c>
      <c r="M190">
        <v>100.056</v>
      </c>
      <c r="N190">
        <v>94</v>
      </c>
      <c r="O190">
        <v>104.723</v>
      </c>
      <c r="P190">
        <v>164</v>
      </c>
      <c r="Q190">
        <v>-0.97672800000000004</v>
      </c>
      <c r="R190">
        <v>183</v>
      </c>
      <c r="S190">
        <f t="shared" si="44"/>
        <v>-1.5107001484413718E-2</v>
      </c>
      <c r="T190">
        <v>185</v>
      </c>
      <c r="U190">
        <f t="shared" si="45"/>
        <v>696079.77327475185</v>
      </c>
      <c r="V190">
        <v>255</v>
      </c>
      <c r="W190">
        <f t="shared" si="65"/>
        <v>26.384631202115191</v>
      </c>
      <c r="X190">
        <f t="shared" si="46"/>
        <v>232</v>
      </c>
      <c r="Y190">
        <f t="shared" si="47"/>
        <v>208.5</v>
      </c>
      <c r="Z190">
        <v>0.4743</v>
      </c>
      <c r="AA190">
        <v>166</v>
      </c>
      <c r="AB190">
        <v>0.39710000000000001</v>
      </c>
      <c r="AC190">
        <f t="shared" si="48"/>
        <v>0.43569999999999998</v>
      </c>
      <c r="AD190">
        <v>205</v>
      </c>
      <c r="AE190">
        <v>0.74160000000000004</v>
      </c>
      <c r="AF190">
        <v>75</v>
      </c>
      <c r="AG190">
        <v>0.45929999999999999</v>
      </c>
      <c r="AH190">
        <v>191</v>
      </c>
      <c r="AI190">
        <f t="shared" si="49"/>
        <v>186.58333333333334</v>
      </c>
      <c r="AJ190">
        <f>IF(C190=1,(AI190/Z190),REF)</f>
        <v>393.38674537915529</v>
      </c>
      <c r="AK190">
        <f t="shared" si="50"/>
        <v>181</v>
      </c>
      <c r="AL190">
        <f>IF(B190=1,(AI190/AC190),REF)</f>
        <v>428.23808430877517</v>
      </c>
      <c r="AM190">
        <f t="shared" si="51"/>
        <v>195</v>
      </c>
      <c r="AN190">
        <f t="shared" si="52"/>
        <v>181</v>
      </c>
      <c r="AO190" t="str">
        <f t="shared" si="53"/>
        <v>Navy</v>
      </c>
      <c r="AP190">
        <f t="shared" si="54"/>
        <v>0.30967660450090817</v>
      </c>
      <c r="AQ190">
        <f t="shared" si="55"/>
        <v>0.25298837093909032</v>
      </c>
      <c r="AR190">
        <f t="shared" si="56"/>
        <v>0.60212679584915485</v>
      </c>
      <c r="AS190" t="str">
        <f t="shared" si="57"/>
        <v>Navy</v>
      </c>
      <c r="AT190">
        <f t="shared" si="58"/>
        <v>0.60212679584915485</v>
      </c>
      <c r="AU190">
        <f t="shared" si="59"/>
        <v>189</v>
      </c>
      <c r="AV190">
        <f t="shared" si="60"/>
        <v>191.66666666666666</v>
      </c>
      <c r="AW190">
        <v>182</v>
      </c>
      <c r="AX190" t="str">
        <f t="shared" si="61"/>
        <v>Navy</v>
      </c>
      <c r="AY190" t="str">
        <f t="shared" si="62"/>
        <v/>
      </c>
      <c r="AZ190">
        <v>189</v>
      </c>
      <c r="BA190">
        <f t="shared" si="63"/>
        <v>48</v>
      </c>
      <c r="BB190">
        <f t="shared" si="64"/>
        <v>48</v>
      </c>
    </row>
    <row r="191" spans="2:54">
      <c r="B191">
        <v>1</v>
      </c>
      <c r="C191">
        <v>1</v>
      </c>
      <c r="D191" t="s">
        <v>79</v>
      </c>
      <c r="E191">
        <v>65.621300000000005</v>
      </c>
      <c r="F191">
        <v>298</v>
      </c>
      <c r="G191">
        <v>64.108500000000006</v>
      </c>
      <c r="H191">
        <v>332</v>
      </c>
      <c r="I191">
        <v>101.157</v>
      </c>
      <c r="J191">
        <v>231</v>
      </c>
      <c r="K191">
        <v>103.74299999999999</v>
      </c>
      <c r="L191">
        <v>201</v>
      </c>
      <c r="M191">
        <v>99.595600000000005</v>
      </c>
      <c r="N191">
        <v>90</v>
      </c>
      <c r="O191">
        <v>102.705</v>
      </c>
      <c r="P191">
        <v>118</v>
      </c>
      <c r="Q191">
        <v>1.03833</v>
      </c>
      <c r="R191">
        <v>156</v>
      </c>
      <c r="S191">
        <f t="shared" si="44"/>
        <v>1.5818034693003594E-2</v>
      </c>
      <c r="T191">
        <v>156</v>
      </c>
      <c r="U191">
        <f t="shared" si="45"/>
        <v>706256.4628084437</v>
      </c>
      <c r="V191">
        <v>239</v>
      </c>
      <c r="W191">
        <f t="shared" si="65"/>
        <v>25.205871001077849</v>
      </c>
      <c r="X191">
        <f t="shared" si="46"/>
        <v>173</v>
      </c>
      <c r="Y191">
        <f t="shared" si="47"/>
        <v>164.5</v>
      </c>
      <c r="Z191">
        <v>0.3952</v>
      </c>
      <c r="AA191">
        <v>213</v>
      </c>
      <c r="AB191">
        <v>0.65380000000000005</v>
      </c>
      <c r="AC191">
        <f t="shared" si="48"/>
        <v>0.52449999999999997</v>
      </c>
      <c r="AD191">
        <v>158</v>
      </c>
      <c r="AE191">
        <v>0.28220000000000001</v>
      </c>
      <c r="AF191">
        <v>253</v>
      </c>
      <c r="AG191">
        <v>0.42880000000000001</v>
      </c>
      <c r="AH191">
        <v>207</v>
      </c>
      <c r="AI191">
        <f t="shared" si="49"/>
        <v>196.25</v>
      </c>
      <c r="AJ191">
        <f>IF(C191=1,(AI191/Z191),REF)</f>
        <v>496.58400809716602</v>
      </c>
      <c r="AK191">
        <f t="shared" si="50"/>
        <v>206</v>
      </c>
      <c r="AL191">
        <f>IF(B191=1,(AI191/AC191),REF)</f>
        <v>374.16587225929459</v>
      </c>
      <c r="AM191">
        <f t="shared" si="51"/>
        <v>179</v>
      </c>
      <c r="AN191">
        <f t="shared" si="52"/>
        <v>158</v>
      </c>
      <c r="AO191" t="str">
        <f t="shared" si="53"/>
        <v>Cal Baptist</v>
      </c>
      <c r="AP191">
        <f t="shared" si="54"/>
        <v>0.25208958716866625</v>
      </c>
      <c r="AQ191">
        <f t="shared" si="55"/>
        <v>0.30973203821582529</v>
      </c>
      <c r="AR191">
        <f t="shared" si="56"/>
        <v>0.60176563444195963</v>
      </c>
      <c r="AS191" t="str">
        <f t="shared" si="57"/>
        <v>Cal Baptist</v>
      </c>
      <c r="AT191">
        <f t="shared" si="58"/>
        <v>0.60176563444195963</v>
      </c>
      <c r="AU191">
        <f t="shared" si="59"/>
        <v>190</v>
      </c>
      <c r="AV191">
        <f t="shared" si="60"/>
        <v>168.66666666666666</v>
      </c>
      <c r="AW191">
        <v>177</v>
      </c>
      <c r="AX191" t="str">
        <f t="shared" si="61"/>
        <v>Cal Baptist</v>
      </c>
      <c r="AY191" t="str">
        <f t="shared" si="62"/>
        <v/>
      </c>
      <c r="AZ191">
        <v>190</v>
      </c>
      <c r="BA191">
        <f t="shared" si="63"/>
        <v>48</v>
      </c>
      <c r="BB191">
        <f t="shared" si="64"/>
        <v>48</v>
      </c>
    </row>
    <row r="192" spans="2:54">
      <c r="B192">
        <v>1</v>
      </c>
      <c r="C192">
        <v>1</v>
      </c>
      <c r="D192" t="s">
        <v>294</v>
      </c>
      <c r="E192">
        <v>69.392300000000006</v>
      </c>
      <c r="F192">
        <v>106</v>
      </c>
      <c r="G192">
        <v>69.3322</v>
      </c>
      <c r="H192">
        <v>74</v>
      </c>
      <c r="I192">
        <v>103.202</v>
      </c>
      <c r="J192">
        <v>173</v>
      </c>
      <c r="K192">
        <v>104.39</v>
      </c>
      <c r="L192">
        <v>188</v>
      </c>
      <c r="M192">
        <v>103.646</v>
      </c>
      <c r="N192">
        <v>189</v>
      </c>
      <c r="O192">
        <v>105.89700000000001</v>
      </c>
      <c r="P192">
        <v>188</v>
      </c>
      <c r="Q192">
        <v>-1.5071399999999999</v>
      </c>
      <c r="R192">
        <v>195</v>
      </c>
      <c r="S192">
        <f t="shared" si="44"/>
        <v>-2.1717106941260125E-2</v>
      </c>
      <c r="T192">
        <v>194</v>
      </c>
      <c r="U192">
        <f t="shared" si="45"/>
        <v>756186.77474483009</v>
      </c>
      <c r="V192">
        <v>174</v>
      </c>
      <c r="W192">
        <f t="shared" si="65"/>
        <v>25.032404546310701</v>
      </c>
      <c r="X192">
        <f t="shared" si="46"/>
        <v>164</v>
      </c>
      <c r="Y192">
        <f t="shared" si="47"/>
        <v>179</v>
      </c>
      <c r="Z192">
        <v>0.41139999999999999</v>
      </c>
      <c r="AA192">
        <v>204</v>
      </c>
      <c r="AB192">
        <v>0.55349999999999999</v>
      </c>
      <c r="AC192">
        <f t="shared" si="48"/>
        <v>0.48244999999999999</v>
      </c>
      <c r="AD192">
        <v>183</v>
      </c>
      <c r="AE192">
        <v>0.443</v>
      </c>
      <c r="AF192">
        <v>191</v>
      </c>
      <c r="AG192">
        <v>0.4214</v>
      </c>
      <c r="AH192">
        <v>213</v>
      </c>
      <c r="AI192">
        <f t="shared" si="49"/>
        <v>189</v>
      </c>
      <c r="AJ192">
        <f>IF(C192=1,(AI192/Z192),REF)</f>
        <v>459.40690325717065</v>
      </c>
      <c r="AK192">
        <f t="shared" si="50"/>
        <v>199</v>
      </c>
      <c r="AL192">
        <f>IF(B192=1,(AI192/AC192),REF)</f>
        <v>391.75044046015131</v>
      </c>
      <c r="AM192">
        <f t="shared" si="51"/>
        <v>189</v>
      </c>
      <c r="AN192">
        <f t="shared" si="52"/>
        <v>183</v>
      </c>
      <c r="AO192" t="str">
        <f t="shared" si="53"/>
        <v>Saint Joseph's</v>
      </c>
      <c r="AP192">
        <f t="shared" si="54"/>
        <v>0.26447326683205385</v>
      </c>
      <c r="AQ192">
        <f t="shared" si="55"/>
        <v>0.2832694788729605</v>
      </c>
      <c r="AR192">
        <f t="shared" si="56"/>
        <v>0.59568773130551778</v>
      </c>
      <c r="AS192" t="str">
        <f t="shared" si="57"/>
        <v>Saint Joseph's</v>
      </c>
      <c r="AT192">
        <f t="shared" si="58"/>
        <v>0.59568773130551778</v>
      </c>
      <c r="AU192">
        <f t="shared" si="59"/>
        <v>191</v>
      </c>
      <c r="AV192">
        <f t="shared" si="60"/>
        <v>185.66666666666666</v>
      </c>
      <c r="AW192">
        <v>190</v>
      </c>
      <c r="AX192" t="str">
        <f t="shared" si="61"/>
        <v>Saint Joseph's</v>
      </c>
      <c r="AY192" t="str">
        <f t="shared" si="62"/>
        <v/>
      </c>
      <c r="AZ192">
        <v>191</v>
      </c>
      <c r="BA192">
        <f t="shared" si="63"/>
        <v>48</v>
      </c>
      <c r="BB192">
        <f t="shared" si="64"/>
        <v>48</v>
      </c>
    </row>
    <row r="193" spans="2:54">
      <c r="B193">
        <v>1</v>
      </c>
      <c r="C193">
        <v>1</v>
      </c>
      <c r="D193" t="s">
        <v>138</v>
      </c>
      <c r="E193">
        <v>66.684200000000004</v>
      </c>
      <c r="F193">
        <v>244</v>
      </c>
      <c r="G193">
        <v>66.232399999999998</v>
      </c>
      <c r="H193">
        <v>234</v>
      </c>
      <c r="I193">
        <v>99.606700000000004</v>
      </c>
      <c r="J193">
        <v>265</v>
      </c>
      <c r="K193">
        <v>99.012200000000007</v>
      </c>
      <c r="L193">
        <v>295</v>
      </c>
      <c r="M193">
        <v>98.093400000000003</v>
      </c>
      <c r="N193">
        <v>67</v>
      </c>
      <c r="O193">
        <v>101.578</v>
      </c>
      <c r="P193">
        <v>98</v>
      </c>
      <c r="Q193">
        <v>-2.56602</v>
      </c>
      <c r="R193">
        <v>202</v>
      </c>
      <c r="S193">
        <f t="shared" si="44"/>
        <v>-3.847688058040729E-2</v>
      </c>
      <c r="T193">
        <v>204</v>
      </c>
      <c r="U193">
        <f t="shared" si="45"/>
        <v>653732.93647879642</v>
      </c>
      <c r="V193">
        <v>300</v>
      </c>
      <c r="W193">
        <f t="shared" si="65"/>
        <v>24.370054858978897</v>
      </c>
      <c r="X193">
        <f t="shared" si="46"/>
        <v>124</v>
      </c>
      <c r="Y193">
        <f t="shared" si="47"/>
        <v>164</v>
      </c>
      <c r="Z193">
        <v>0.45029999999999998</v>
      </c>
      <c r="AA193">
        <v>179</v>
      </c>
      <c r="AB193">
        <v>0.42670000000000002</v>
      </c>
      <c r="AC193">
        <f t="shared" si="48"/>
        <v>0.4385</v>
      </c>
      <c r="AD193">
        <v>202</v>
      </c>
      <c r="AE193">
        <v>0.48270000000000002</v>
      </c>
      <c r="AF193">
        <v>173</v>
      </c>
      <c r="AG193">
        <v>0.48199999999999998</v>
      </c>
      <c r="AH193">
        <v>182</v>
      </c>
      <c r="AI193">
        <f t="shared" si="49"/>
        <v>204.16666666666666</v>
      </c>
      <c r="AJ193">
        <f>IF(C193=1,(AI193/Z193),REF)</f>
        <v>453.40143607965058</v>
      </c>
      <c r="AK193">
        <f t="shared" si="50"/>
        <v>196</v>
      </c>
      <c r="AL193">
        <f>IF(B193=1,(AI193/AC193),REF)</f>
        <v>465.60243253515773</v>
      </c>
      <c r="AM193">
        <f t="shared" si="51"/>
        <v>205</v>
      </c>
      <c r="AN193">
        <f t="shared" si="52"/>
        <v>196</v>
      </c>
      <c r="AO193" t="str">
        <f t="shared" si="53"/>
        <v>Gardner Webb</v>
      </c>
      <c r="AP193">
        <f t="shared" si="54"/>
        <v>0.28986174468597803</v>
      </c>
      <c r="AQ193">
        <f t="shared" si="55"/>
        <v>0.25196565805390664</v>
      </c>
      <c r="AR193">
        <f t="shared" si="56"/>
        <v>0.59310609624465482</v>
      </c>
      <c r="AS193" t="str">
        <f t="shared" si="57"/>
        <v>Gardner Webb</v>
      </c>
      <c r="AT193">
        <f t="shared" si="58"/>
        <v>0.59310609624465482</v>
      </c>
      <c r="AU193">
        <f t="shared" si="59"/>
        <v>192</v>
      </c>
      <c r="AV193">
        <f t="shared" si="60"/>
        <v>196.66666666666666</v>
      </c>
      <c r="AW193">
        <v>195</v>
      </c>
      <c r="AX193" t="str">
        <f t="shared" si="61"/>
        <v>Gardner Webb</v>
      </c>
      <c r="AY193" t="str">
        <f t="shared" si="62"/>
        <v/>
      </c>
      <c r="AZ193">
        <v>192</v>
      </c>
      <c r="BA193">
        <f t="shared" si="63"/>
        <v>48</v>
      </c>
      <c r="BB193">
        <f t="shared" si="64"/>
        <v>48</v>
      </c>
    </row>
    <row r="194" spans="2:54">
      <c r="B194">
        <v>1</v>
      </c>
      <c r="C194">
        <v>1</v>
      </c>
      <c r="D194" t="s">
        <v>247</v>
      </c>
      <c r="E194">
        <v>68.989699999999999</v>
      </c>
      <c r="F194">
        <v>127</v>
      </c>
      <c r="G194">
        <v>67.900599999999997</v>
      </c>
      <c r="H194">
        <v>155</v>
      </c>
      <c r="I194">
        <v>101.327</v>
      </c>
      <c r="J194">
        <v>226</v>
      </c>
      <c r="K194">
        <v>100.922</v>
      </c>
      <c r="L194">
        <v>264</v>
      </c>
      <c r="M194">
        <v>97.009600000000006</v>
      </c>
      <c r="N194">
        <v>51</v>
      </c>
      <c r="O194">
        <v>102.15</v>
      </c>
      <c r="P194">
        <v>109</v>
      </c>
      <c r="Q194">
        <v>-1.22803</v>
      </c>
      <c r="R194">
        <v>189</v>
      </c>
      <c r="S194">
        <f t="shared" ref="S194:S257" si="66">(K194-O194)/E194</f>
        <v>-1.7799758514676953E-2</v>
      </c>
      <c r="T194">
        <v>188</v>
      </c>
      <c r="U194">
        <f t="shared" ref="U194:U257" si="67">(K194^2)*E194</f>
        <v>702677.34772013477</v>
      </c>
      <c r="V194">
        <v>245</v>
      </c>
      <c r="W194">
        <f t="shared" si="65"/>
        <v>23.76824618473421</v>
      </c>
      <c r="X194">
        <f t="shared" ref="X194:X257" si="68">RANK(W194,W:W,1)</f>
        <v>97</v>
      </c>
      <c r="Y194">
        <f t="shared" ref="Y194:Y257" si="69">AVERAGE(X194,T194)</f>
        <v>142.5</v>
      </c>
      <c r="Z194">
        <v>0.37930000000000003</v>
      </c>
      <c r="AA194">
        <v>220</v>
      </c>
      <c r="AB194">
        <v>0.62870000000000004</v>
      </c>
      <c r="AC194">
        <f t="shared" ref="AC194:AC257" si="70">(Z194+AB194)/2</f>
        <v>0.504</v>
      </c>
      <c r="AD194">
        <v>172</v>
      </c>
      <c r="AE194">
        <v>0.50249999999999995</v>
      </c>
      <c r="AF194">
        <v>163</v>
      </c>
      <c r="AG194">
        <v>0.42120000000000002</v>
      </c>
      <c r="AH194">
        <v>214</v>
      </c>
      <c r="AI194">
        <f t="shared" ref="AI194:AI257" si="71">(T194+V194+(AD194)+AF194+AH194+Y194)/6</f>
        <v>187.41666666666666</v>
      </c>
      <c r="AJ194">
        <f>IF(C194=1,(AI194/Z194),REF)</f>
        <v>494.1119606292292</v>
      </c>
      <c r="AK194">
        <f t="shared" ref="AK194:AK257" si="72">RANK(AJ194,AJ:AJ,1)</f>
        <v>205</v>
      </c>
      <c r="AL194">
        <f>IF(B194=1,(AI194/AC194),REF)</f>
        <v>371.85846560846556</v>
      </c>
      <c r="AM194">
        <f t="shared" ref="AM194:AM257" si="73">RANK(AL194,AL:AL,1)</f>
        <v>178</v>
      </c>
      <c r="AN194">
        <f t="shared" ref="AN194:AN257" si="74">MIN(AK194,AM194,AD194)</f>
        <v>172</v>
      </c>
      <c r="AO194" t="str">
        <f t="shared" ref="AO194:AO257" si="75">D194</f>
        <v>North Carolina Central</v>
      </c>
      <c r="AP194">
        <f t="shared" ref="AP194:AP257" si="76">(Z194*(($BG$2)/((AJ194)))^(1/10))</f>
        <v>0.24206809370529669</v>
      </c>
      <c r="AQ194">
        <f t="shared" ref="AQ194:AQ257" si="77">(AC194*(($BF$2)/((AL194)))^(1/8))</f>
        <v>0.29785643476883972</v>
      </c>
      <c r="AR194">
        <f t="shared" ref="AR194:AR257" si="78">((AP194+AQ194)/2)^(1/2.5)</f>
        <v>0.59227203164113706</v>
      </c>
      <c r="AS194" t="str">
        <f t="shared" ref="AS194:AS257" si="79">AO194</f>
        <v>North Carolina Central</v>
      </c>
      <c r="AT194">
        <f t="shared" ref="AT194:AT257" si="80">AR194</f>
        <v>0.59227203164113706</v>
      </c>
      <c r="AU194">
        <f t="shared" ref="AU194:AU257" si="81">RANK(AT194,AT:AT,0)</f>
        <v>193</v>
      </c>
      <c r="AV194">
        <f t="shared" ref="AV194:AV257" si="82">(AU194+AN194+AD194)/3</f>
        <v>179</v>
      </c>
      <c r="AW194">
        <v>186</v>
      </c>
      <c r="AX194" t="str">
        <f t="shared" ref="AX194:AX257" si="83">AS194</f>
        <v>North Carolina Central</v>
      </c>
      <c r="AY194" t="str">
        <f t="shared" ref="AY194:AY257" si="84">IF(OR(((RANK(Z194,Z:Z,0))&lt;17),(RANK(AB194,AB:AB,0)&lt;17)),"y","")</f>
        <v/>
      </c>
      <c r="AZ194">
        <v>193</v>
      </c>
      <c r="BA194">
        <f t="shared" ref="BA194:BA257" si="85">ROUNDUP((AU194/4),0)</f>
        <v>49</v>
      </c>
      <c r="BB194">
        <f t="shared" ref="BB194:BB257" si="86">ROUNDUP((AZ194/4),0)</f>
        <v>49</v>
      </c>
    </row>
    <row r="195" spans="2:54">
      <c r="B195">
        <v>1</v>
      </c>
      <c r="C195">
        <v>1</v>
      </c>
      <c r="D195" t="s">
        <v>76</v>
      </c>
      <c r="E195">
        <v>73.565299999999993</v>
      </c>
      <c r="F195">
        <v>6</v>
      </c>
      <c r="G195">
        <v>72.201400000000007</v>
      </c>
      <c r="H195">
        <v>12</v>
      </c>
      <c r="I195">
        <v>102.36499999999999</v>
      </c>
      <c r="J195">
        <v>196</v>
      </c>
      <c r="K195">
        <v>104.20699999999999</v>
      </c>
      <c r="L195">
        <v>193</v>
      </c>
      <c r="M195">
        <v>106.73699999999999</v>
      </c>
      <c r="N195">
        <v>269</v>
      </c>
      <c r="O195">
        <v>106.81</v>
      </c>
      <c r="P195">
        <v>208</v>
      </c>
      <c r="Q195">
        <v>-2.6031399999999998</v>
      </c>
      <c r="R195">
        <v>205</v>
      </c>
      <c r="S195">
        <f t="shared" si="66"/>
        <v>-3.5383530006674463E-2</v>
      </c>
      <c r="T195">
        <v>202</v>
      </c>
      <c r="U195">
        <f t="shared" si="67"/>
        <v>798852.86455633945</v>
      </c>
      <c r="V195">
        <v>119</v>
      </c>
      <c r="W195">
        <f t="shared" ref="W195:W258" si="87">O195^1.6/E195</f>
        <v>23.939002701079374</v>
      </c>
      <c r="X195">
        <f t="shared" si="68"/>
        <v>107</v>
      </c>
      <c r="Y195">
        <f t="shared" si="69"/>
        <v>154.5</v>
      </c>
      <c r="Z195">
        <v>0.39850000000000002</v>
      </c>
      <c r="AA195">
        <v>210</v>
      </c>
      <c r="AB195">
        <v>0.56299999999999994</v>
      </c>
      <c r="AC195">
        <f t="shared" si="70"/>
        <v>0.48075000000000001</v>
      </c>
      <c r="AD195">
        <v>186</v>
      </c>
      <c r="AE195">
        <v>0.25009999999999999</v>
      </c>
      <c r="AF195">
        <v>269</v>
      </c>
      <c r="AG195">
        <v>0.5121</v>
      </c>
      <c r="AH195">
        <v>169</v>
      </c>
      <c r="AI195">
        <f t="shared" si="71"/>
        <v>183.25</v>
      </c>
      <c r="AJ195">
        <f>IF(C195=1,(AI195/Z195),REF)</f>
        <v>459.84943538268504</v>
      </c>
      <c r="AK195">
        <f t="shared" si="72"/>
        <v>200</v>
      </c>
      <c r="AL195">
        <f>IF(B195=1,(AI195/AC195),REF)</f>
        <v>381.17524700988037</v>
      </c>
      <c r="AM195">
        <f t="shared" si="73"/>
        <v>181</v>
      </c>
      <c r="AN195">
        <f t="shared" si="74"/>
        <v>181</v>
      </c>
      <c r="AO195" t="str">
        <f t="shared" si="75"/>
        <v>Buffalo</v>
      </c>
      <c r="AP195">
        <f t="shared" si="76"/>
        <v>0.25615568807082267</v>
      </c>
      <c r="AQ195">
        <f t="shared" si="77"/>
        <v>0.2832385524317792</v>
      </c>
      <c r="AR195">
        <f t="shared" si="78"/>
        <v>0.59203928257571492</v>
      </c>
      <c r="AS195" t="str">
        <f t="shared" si="79"/>
        <v>Buffalo</v>
      </c>
      <c r="AT195">
        <f t="shared" si="80"/>
        <v>0.59203928257571492</v>
      </c>
      <c r="AU195">
        <f t="shared" si="81"/>
        <v>194</v>
      </c>
      <c r="AV195">
        <f t="shared" si="82"/>
        <v>187</v>
      </c>
      <c r="AW195">
        <v>192</v>
      </c>
      <c r="AX195" t="str">
        <f t="shared" si="83"/>
        <v>Buffalo</v>
      </c>
      <c r="AY195" t="str">
        <f t="shared" si="84"/>
        <v/>
      </c>
      <c r="AZ195">
        <v>194</v>
      </c>
      <c r="BA195">
        <f t="shared" si="85"/>
        <v>49</v>
      </c>
      <c r="BB195">
        <f t="shared" si="86"/>
        <v>49</v>
      </c>
    </row>
    <row r="196" spans="2:54">
      <c r="B196">
        <v>1</v>
      </c>
      <c r="C196">
        <v>1</v>
      </c>
      <c r="D196" t="s">
        <v>266</v>
      </c>
      <c r="E196">
        <v>65.546899999999994</v>
      </c>
      <c r="F196">
        <v>301</v>
      </c>
      <c r="G196">
        <v>64.981300000000005</v>
      </c>
      <c r="H196">
        <v>301</v>
      </c>
      <c r="I196">
        <v>101.29300000000001</v>
      </c>
      <c r="J196">
        <v>228</v>
      </c>
      <c r="K196">
        <v>103.21599999999999</v>
      </c>
      <c r="L196">
        <v>219</v>
      </c>
      <c r="M196">
        <v>101.265</v>
      </c>
      <c r="N196">
        <v>129</v>
      </c>
      <c r="O196">
        <v>103.824</v>
      </c>
      <c r="P196">
        <v>141</v>
      </c>
      <c r="Q196">
        <v>-0.60846</v>
      </c>
      <c r="R196">
        <v>174</v>
      </c>
      <c r="S196">
        <f t="shared" si="66"/>
        <v>-9.2758009913512934E-3</v>
      </c>
      <c r="T196">
        <v>174</v>
      </c>
      <c r="U196">
        <f t="shared" si="67"/>
        <v>698306.69511856628</v>
      </c>
      <c r="V196">
        <v>251</v>
      </c>
      <c r="W196">
        <f t="shared" si="87"/>
        <v>25.675815960446819</v>
      </c>
      <c r="X196">
        <f t="shared" si="68"/>
        <v>190</v>
      </c>
      <c r="Y196">
        <f t="shared" si="69"/>
        <v>182</v>
      </c>
      <c r="Z196">
        <v>0.42599999999999999</v>
      </c>
      <c r="AA196">
        <v>196</v>
      </c>
      <c r="AB196">
        <v>0.4844</v>
      </c>
      <c r="AC196">
        <f t="shared" si="70"/>
        <v>0.45519999999999999</v>
      </c>
      <c r="AD196">
        <v>192</v>
      </c>
      <c r="AE196">
        <v>0.29630000000000001</v>
      </c>
      <c r="AF196">
        <v>246</v>
      </c>
      <c r="AG196">
        <v>0.51319999999999999</v>
      </c>
      <c r="AH196">
        <v>168</v>
      </c>
      <c r="AI196">
        <f t="shared" si="71"/>
        <v>202.16666666666666</v>
      </c>
      <c r="AJ196">
        <f>IF(C196=1,(AI196/Z196),REF)</f>
        <v>474.56964006259778</v>
      </c>
      <c r="AK196">
        <f t="shared" si="72"/>
        <v>201</v>
      </c>
      <c r="AL196">
        <f>IF(B196=1,(AI196/AC196),REF)</f>
        <v>444.12712360867016</v>
      </c>
      <c r="AM196">
        <f t="shared" si="73"/>
        <v>201</v>
      </c>
      <c r="AN196">
        <f t="shared" si="74"/>
        <v>192</v>
      </c>
      <c r="AO196" t="str">
        <f t="shared" si="75"/>
        <v>Old Dominion</v>
      </c>
      <c r="AP196">
        <f t="shared" si="76"/>
        <v>0.27297121200733021</v>
      </c>
      <c r="AQ196">
        <f t="shared" si="77"/>
        <v>0.26311008856398771</v>
      </c>
      <c r="AR196">
        <f t="shared" si="78"/>
        <v>0.59058208013963043</v>
      </c>
      <c r="AS196" t="str">
        <f t="shared" si="79"/>
        <v>Old Dominion</v>
      </c>
      <c r="AT196">
        <f t="shared" si="80"/>
        <v>0.59058208013963043</v>
      </c>
      <c r="AU196">
        <f t="shared" si="81"/>
        <v>195</v>
      </c>
      <c r="AV196">
        <f t="shared" si="82"/>
        <v>193</v>
      </c>
      <c r="AW196">
        <v>197</v>
      </c>
      <c r="AX196" t="str">
        <f t="shared" si="83"/>
        <v>Old Dominion</v>
      </c>
      <c r="AY196" t="str">
        <f t="shared" si="84"/>
        <v/>
      </c>
      <c r="AZ196">
        <v>195</v>
      </c>
      <c r="BA196">
        <f t="shared" si="85"/>
        <v>49</v>
      </c>
      <c r="BB196">
        <f t="shared" si="86"/>
        <v>49</v>
      </c>
    </row>
    <row r="197" spans="2:54">
      <c r="B197">
        <v>1</v>
      </c>
      <c r="C197">
        <v>1</v>
      </c>
      <c r="D197" t="s">
        <v>140</v>
      </c>
      <c r="E197">
        <v>69.546700000000001</v>
      </c>
      <c r="F197">
        <v>102</v>
      </c>
      <c r="G197">
        <v>69.060599999999994</v>
      </c>
      <c r="H197">
        <v>94</v>
      </c>
      <c r="I197">
        <v>107.166</v>
      </c>
      <c r="J197">
        <v>92</v>
      </c>
      <c r="K197">
        <v>109.163</v>
      </c>
      <c r="L197">
        <v>102</v>
      </c>
      <c r="M197">
        <v>108.86799999999999</v>
      </c>
      <c r="N197">
        <v>302</v>
      </c>
      <c r="O197">
        <v>112.48699999999999</v>
      </c>
      <c r="P197">
        <v>324</v>
      </c>
      <c r="Q197">
        <v>-3.32429</v>
      </c>
      <c r="R197">
        <v>218</v>
      </c>
      <c r="S197">
        <f t="shared" si="66"/>
        <v>-4.7795222490786736E-2</v>
      </c>
      <c r="T197">
        <v>217</v>
      </c>
      <c r="U197">
        <f t="shared" si="67"/>
        <v>828757.46292407229</v>
      </c>
      <c r="V197">
        <v>85</v>
      </c>
      <c r="W197">
        <f t="shared" si="87"/>
        <v>27.509785718785835</v>
      </c>
      <c r="X197">
        <f t="shared" si="68"/>
        <v>291</v>
      </c>
      <c r="Y197">
        <f t="shared" si="69"/>
        <v>254</v>
      </c>
      <c r="Z197">
        <v>0.42109999999999997</v>
      </c>
      <c r="AA197">
        <v>199</v>
      </c>
      <c r="AB197">
        <v>0.48920000000000002</v>
      </c>
      <c r="AC197">
        <f t="shared" si="70"/>
        <v>0.45515</v>
      </c>
      <c r="AD197">
        <v>193</v>
      </c>
      <c r="AE197">
        <v>0.4279</v>
      </c>
      <c r="AF197">
        <v>196</v>
      </c>
      <c r="AG197">
        <v>0.44140000000000001</v>
      </c>
      <c r="AH197">
        <v>201</v>
      </c>
      <c r="AI197">
        <f t="shared" si="71"/>
        <v>191</v>
      </c>
      <c r="AJ197">
        <f>IF(C197=1,(AI197/Z197),REF)</f>
        <v>453.57397292804563</v>
      </c>
      <c r="AK197">
        <f t="shared" si="72"/>
        <v>197</v>
      </c>
      <c r="AL197">
        <f>IF(B197=1,(AI197/AC197),REF)</f>
        <v>419.64187630451499</v>
      </c>
      <c r="AM197">
        <f t="shared" si="73"/>
        <v>193</v>
      </c>
      <c r="AN197">
        <f t="shared" si="74"/>
        <v>193</v>
      </c>
      <c r="AO197" t="str">
        <f t="shared" si="75"/>
        <v>George Washington</v>
      </c>
      <c r="AP197">
        <f t="shared" si="76"/>
        <v>0.27105515605728259</v>
      </c>
      <c r="AQ197">
        <f t="shared" si="77"/>
        <v>0.26495270275989108</v>
      </c>
      <c r="AR197">
        <f t="shared" si="78"/>
        <v>0.5905497155213324</v>
      </c>
      <c r="AS197" t="str">
        <f t="shared" si="79"/>
        <v>George Washington</v>
      </c>
      <c r="AT197">
        <f t="shared" si="80"/>
        <v>0.5905497155213324</v>
      </c>
      <c r="AU197">
        <f t="shared" si="81"/>
        <v>196</v>
      </c>
      <c r="AV197">
        <f t="shared" si="82"/>
        <v>194</v>
      </c>
      <c r="AW197">
        <v>196</v>
      </c>
      <c r="AX197" t="str">
        <f t="shared" si="83"/>
        <v>George Washington</v>
      </c>
      <c r="AY197" t="str">
        <f t="shared" si="84"/>
        <v/>
      </c>
      <c r="AZ197">
        <v>196</v>
      </c>
      <c r="BA197">
        <f t="shared" si="85"/>
        <v>49</v>
      </c>
      <c r="BB197">
        <f t="shared" si="86"/>
        <v>49</v>
      </c>
    </row>
    <row r="198" spans="2:54">
      <c r="B198">
        <v>1</v>
      </c>
      <c r="C198">
        <v>1</v>
      </c>
      <c r="D198" t="s">
        <v>207</v>
      </c>
      <c r="E198">
        <v>70.6601</v>
      </c>
      <c r="F198">
        <v>54</v>
      </c>
      <c r="G198">
        <v>70.619699999999995</v>
      </c>
      <c r="H198">
        <v>32</v>
      </c>
      <c r="I198">
        <v>98.4619</v>
      </c>
      <c r="J198">
        <v>290</v>
      </c>
      <c r="K198">
        <v>100.905</v>
      </c>
      <c r="L198">
        <v>265</v>
      </c>
      <c r="M198">
        <v>101.17100000000001</v>
      </c>
      <c r="N198">
        <v>124</v>
      </c>
      <c r="O198">
        <v>103.90600000000001</v>
      </c>
      <c r="P198">
        <v>144</v>
      </c>
      <c r="Q198">
        <v>-3.0015100000000001</v>
      </c>
      <c r="R198">
        <v>212</v>
      </c>
      <c r="S198">
        <f t="shared" si="66"/>
        <v>-4.2470927723000741E-2</v>
      </c>
      <c r="T198">
        <v>210</v>
      </c>
      <c r="U198">
        <f t="shared" si="67"/>
        <v>719448.35048840253</v>
      </c>
      <c r="V198">
        <v>216</v>
      </c>
      <c r="W198">
        <f t="shared" si="87"/>
        <v>23.847933638311737</v>
      </c>
      <c r="X198">
        <f t="shared" si="68"/>
        <v>102</v>
      </c>
      <c r="Y198">
        <f t="shared" si="69"/>
        <v>156</v>
      </c>
      <c r="Z198">
        <v>0.44479999999999997</v>
      </c>
      <c r="AA198">
        <v>181</v>
      </c>
      <c r="AB198">
        <v>0.4093</v>
      </c>
      <c r="AC198">
        <f t="shared" si="70"/>
        <v>0.42704999999999999</v>
      </c>
      <c r="AD198">
        <v>208</v>
      </c>
      <c r="AE198">
        <v>0.30299999999999999</v>
      </c>
      <c r="AF198">
        <v>244</v>
      </c>
      <c r="AG198">
        <v>0.60850000000000004</v>
      </c>
      <c r="AH198">
        <v>128</v>
      </c>
      <c r="AI198">
        <f t="shared" si="71"/>
        <v>193.66666666666666</v>
      </c>
      <c r="AJ198">
        <f>IF(C198=1,(AI198/Z198),REF)</f>
        <v>435.40167865707434</v>
      </c>
      <c r="AK198">
        <f t="shared" si="72"/>
        <v>191</v>
      </c>
      <c r="AL198">
        <f>IF(B198=1,(AI198/AC198),REF)</f>
        <v>453.49880966319324</v>
      </c>
      <c r="AM198">
        <f t="shared" si="73"/>
        <v>203</v>
      </c>
      <c r="AN198">
        <f t="shared" si="74"/>
        <v>191</v>
      </c>
      <c r="AO198" t="str">
        <f t="shared" si="75"/>
        <v>Massachusetts</v>
      </c>
      <c r="AP198">
        <f t="shared" si="76"/>
        <v>0.28748355902119394</v>
      </c>
      <c r="AQ198">
        <f t="shared" si="77"/>
        <v>0.24619564525509385</v>
      </c>
      <c r="AR198">
        <f t="shared" si="78"/>
        <v>0.58952213150862021</v>
      </c>
      <c r="AS198" t="str">
        <f t="shared" si="79"/>
        <v>Massachusetts</v>
      </c>
      <c r="AT198">
        <f t="shared" si="80"/>
        <v>0.58952213150862021</v>
      </c>
      <c r="AU198">
        <f t="shared" si="81"/>
        <v>197</v>
      </c>
      <c r="AV198">
        <f t="shared" si="82"/>
        <v>198.66666666666666</v>
      </c>
      <c r="AW198">
        <v>205</v>
      </c>
      <c r="AX198" t="str">
        <f t="shared" si="83"/>
        <v>Massachusetts</v>
      </c>
      <c r="AY198" t="str">
        <f t="shared" si="84"/>
        <v/>
      </c>
      <c r="AZ198">
        <v>197</v>
      </c>
      <c r="BA198">
        <f t="shared" si="85"/>
        <v>50</v>
      </c>
      <c r="BB198">
        <f t="shared" si="86"/>
        <v>50</v>
      </c>
    </row>
    <row r="199" spans="2:54">
      <c r="B199">
        <v>1</v>
      </c>
      <c r="C199">
        <v>1</v>
      </c>
      <c r="D199" t="s">
        <v>181</v>
      </c>
      <c r="E199">
        <v>68.507599999999996</v>
      </c>
      <c r="F199">
        <v>156</v>
      </c>
      <c r="G199">
        <v>67.801400000000001</v>
      </c>
      <c r="H199">
        <v>159</v>
      </c>
      <c r="I199">
        <v>101</v>
      </c>
      <c r="J199">
        <v>234</v>
      </c>
      <c r="K199">
        <v>103.41800000000001</v>
      </c>
      <c r="L199">
        <v>211</v>
      </c>
      <c r="M199">
        <v>105.169</v>
      </c>
      <c r="N199">
        <v>230</v>
      </c>
      <c r="O199">
        <v>107.767</v>
      </c>
      <c r="P199">
        <v>235</v>
      </c>
      <c r="Q199">
        <v>-4.3487200000000001</v>
      </c>
      <c r="R199">
        <v>225</v>
      </c>
      <c r="S199">
        <f t="shared" si="66"/>
        <v>-6.3482007835626852E-2</v>
      </c>
      <c r="T199">
        <v>225</v>
      </c>
      <c r="U199">
        <f t="shared" si="67"/>
        <v>732708.15074270242</v>
      </c>
      <c r="V199">
        <v>202</v>
      </c>
      <c r="W199">
        <f t="shared" si="87"/>
        <v>26.075852503509982</v>
      </c>
      <c r="X199">
        <f t="shared" si="68"/>
        <v>212</v>
      </c>
      <c r="Y199">
        <f t="shared" si="69"/>
        <v>218.5</v>
      </c>
      <c r="Z199">
        <v>0.48259999999999997</v>
      </c>
      <c r="AA199">
        <v>162</v>
      </c>
      <c r="AB199">
        <v>0.29949999999999999</v>
      </c>
      <c r="AC199">
        <f t="shared" si="70"/>
        <v>0.39105000000000001</v>
      </c>
      <c r="AD199">
        <v>223</v>
      </c>
      <c r="AE199">
        <v>0.55379999999999996</v>
      </c>
      <c r="AF199">
        <v>143</v>
      </c>
      <c r="AG199">
        <v>0.32840000000000003</v>
      </c>
      <c r="AH199">
        <v>244</v>
      </c>
      <c r="AI199">
        <f t="shared" si="71"/>
        <v>209.25</v>
      </c>
      <c r="AJ199">
        <f>IF(C199=1,(AI199/Z199),REF)</f>
        <v>433.58889349357651</v>
      </c>
      <c r="AK199">
        <f t="shared" si="72"/>
        <v>190</v>
      </c>
      <c r="AL199">
        <f>IF(B199=1,(AI199/AC199),REF)</f>
        <v>535.09781357882628</v>
      </c>
      <c r="AM199">
        <f t="shared" si="73"/>
        <v>219</v>
      </c>
      <c r="AN199">
        <f t="shared" si="74"/>
        <v>190</v>
      </c>
      <c r="AO199" t="str">
        <f t="shared" si="75"/>
        <v>La Salle</v>
      </c>
      <c r="AP199">
        <f t="shared" si="76"/>
        <v>0.31204465412076543</v>
      </c>
      <c r="AQ199">
        <f t="shared" si="77"/>
        <v>0.22082681197972584</v>
      </c>
      <c r="AR199">
        <f t="shared" si="78"/>
        <v>0.58916506612909436</v>
      </c>
      <c r="AS199" t="str">
        <f t="shared" si="79"/>
        <v>La Salle</v>
      </c>
      <c r="AT199">
        <f t="shared" si="80"/>
        <v>0.58916506612909436</v>
      </c>
      <c r="AU199">
        <f t="shared" si="81"/>
        <v>198</v>
      </c>
      <c r="AV199">
        <f t="shared" si="82"/>
        <v>203.66666666666666</v>
      </c>
      <c r="AW199">
        <v>208</v>
      </c>
      <c r="AX199" t="str">
        <f t="shared" si="83"/>
        <v>La Salle</v>
      </c>
      <c r="AY199" t="str">
        <f t="shared" si="84"/>
        <v/>
      </c>
      <c r="AZ199">
        <v>198</v>
      </c>
      <c r="BA199">
        <f t="shared" si="85"/>
        <v>50</v>
      </c>
      <c r="BB199">
        <f t="shared" si="86"/>
        <v>50</v>
      </c>
    </row>
    <row r="200" spans="2:54">
      <c r="B200">
        <v>1</v>
      </c>
      <c r="C200">
        <v>1</v>
      </c>
      <c r="D200" t="s">
        <v>134</v>
      </c>
      <c r="E200">
        <v>69.015199999999993</v>
      </c>
      <c r="F200">
        <v>125</v>
      </c>
      <c r="G200">
        <v>68.738900000000001</v>
      </c>
      <c r="H200">
        <v>112</v>
      </c>
      <c r="I200">
        <v>100.541</v>
      </c>
      <c r="J200">
        <v>248</v>
      </c>
      <c r="K200">
        <v>105.208</v>
      </c>
      <c r="L200">
        <v>172</v>
      </c>
      <c r="M200">
        <v>110.504</v>
      </c>
      <c r="N200">
        <v>326</v>
      </c>
      <c r="O200">
        <v>108.035</v>
      </c>
      <c r="P200">
        <v>240</v>
      </c>
      <c r="Q200">
        <v>-2.82667</v>
      </c>
      <c r="R200">
        <v>208</v>
      </c>
      <c r="S200">
        <f t="shared" si="66"/>
        <v>-4.0961990981696762E-2</v>
      </c>
      <c r="T200">
        <v>209</v>
      </c>
      <c r="U200">
        <f t="shared" si="67"/>
        <v>763910.14980961278</v>
      </c>
      <c r="V200">
        <v>162</v>
      </c>
      <c r="W200">
        <f t="shared" si="87"/>
        <v>25.987135515914225</v>
      </c>
      <c r="X200">
        <f t="shared" si="68"/>
        <v>210</v>
      </c>
      <c r="Y200">
        <f t="shared" si="69"/>
        <v>209.5</v>
      </c>
      <c r="Z200">
        <v>0.42520000000000002</v>
      </c>
      <c r="AA200">
        <v>197</v>
      </c>
      <c r="AB200">
        <v>0.4703</v>
      </c>
      <c r="AC200">
        <f t="shared" si="70"/>
        <v>0.44774999999999998</v>
      </c>
      <c r="AD200">
        <v>198</v>
      </c>
      <c r="AE200">
        <v>0.30270000000000002</v>
      </c>
      <c r="AF200">
        <v>245</v>
      </c>
      <c r="AG200">
        <v>0.3805</v>
      </c>
      <c r="AH200">
        <v>228</v>
      </c>
      <c r="AI200">
        <f t="shared" si="71"/>
        <v>208.58333333333334</v>
      </c>
      <c r="AJ200">
        <f>IF(C200=1,(AI200/Z200),REF)</f>
        <v>490.55346503606148</v>
      </c>
      <c r="AK200">
        <f t="shared" si="72"/>
        <v>203</v>
      </c>
      <c r="AL200">
        <f>IF(B200=1,(AI200/AC200),REF)</f>
        <v>465.84775730504379</v>
      </c>
      <c r="AM200">
        <f t="shared" si="73"/>
        <v>206</v>
      </c>
      <c r="AN200">
        <f t="shared" si="74"/>
        <v>198</v>
      </c>
      <c r="AO200" t="str">
        <f t="shared" si="75"/>
        <v>Florida St.</v>
      </c>
      <c r="AP200">
        <f t="shared" si="76"/>
        <v>0.27155753959447665</v>
      </c>
      <c r="AQ200">
        <f t="shared" si="77"/>
        <v>0.25726384305406219</v>
      </c>
      <c r="AR200">
        <f t="shared" si="78"/>
        <v>0.58736978842078225</v>
      </c>
      <c r="AS200" t="str">
        <f t="shared" si="79"/>
        <v>Florida St.</v>
      </c>
      <c r="AT200">
        <f t="shared" si="80"/>
        <v>0.58736978842078225</v>
      </c>
      <c r="AU200">
        <f t="shared" si="81"/>
        <v>199</v>
      </c>
      <c r="AV200">
        <f t="shared" si="82"/>
        <v>198.33333333333334</v>
      </c>
      <c r="AW200">
        <v>201</v>
      </c>
      <c r="AX200" t="str">
        <f t="shared" si="83"/>
        <v>Florida St.</v>
      </c>
      <c r="AY200" t="str">
        <f t="shared" si="84"/>
        <v/>
      </c>
      <c r="AZ200">
        <v>199</v>
      </c>
      <c r="BA200">
        <f t="shared" si="85"/>
        <v>50</v>
      </c>
      <c r="BB200">
        <f t="shared" si="86"/>
        <v>50</v>
      </c>
    </row>
    <row r="201" spans="2:54">
      <c r="B201">
        <v>1</v>
      </c>
      <c r="C201">
        <v>1</v>
      </c>
      <c r="D201" t="s">
        <v>283</v>
      </c>
      <c r="E201">
        <v>70.459199999999996</v>
      </c>
      <c r="F201">
        <v>61</v>
      </c>
      <c r="G201">
        <v>70.049400000000006</v>
      </c>
      <c r="H201">
        <v>45</v>
      </c>
      <c r="I201">
        <v>107.262</v>
      </c>
      <c r="J201">
        <v>90</v>
      </c>
      <c r="K201">
        <v>107.19199999999999</v>
      </c>
      <c r="L201">
        <v>141</v>
      </c>
      <c r="M201">
        <v>107.35899999999999</v>
      </c>
      <c r="N201">
        <v>278</v>
      </c>
      <c r="O201">
        <v>109.795</v>
      </c>
      <c r="P201">
        <v>272</v>
      </c>
      <c r="Q201">
        <v>-2.6023100000000001</v>
      </c>
      <c r="R201">
        <v>204</v>
      </c>
      <c r="S201">
        <f t="shared" si="66"/>
        <v>-3.6943365806026876E-2</v>
      </c>
      <c r="T201">
        <v>203</v>
      </c>
      <c r="U201">
        <f t="shared" si="67"/>
        <v>809585.0058175486</v>
      </c>
      <c r="V201">
        <v>107</v>
      </c>
      <c r="W201">
        <f t="shared" si="87"/>
        <v>26.12127630190778</v>
      </c>
      <c r="X201">
        <f t="shared" si="68"/>
        <v>215</v>
      </c>
      <c r="Y201">
        <f t="shared" si="69"/>
        <v>209</v>
      </c>
      <c r="Z201">
        <v>0.43709999999999999</v>
      </c>
      <c r="AA201">
        <v>185</v>
      </c>
      <c r="AB201">
        <v>0.39329999999999998</v>
      </c>
      <c r="AC201">
        <f t="shared" si="70"/>
        <v>0.41520000000000001</v>
      </c>
      <c r="AD201">
        <v>212</v>
      </c>
      <c r="AE201">
        <v>0.46660000000000001</v>
      </c>
      <c r="AF201">
        <v>182</v>
      </c>
      <c r="AG201">
        <v>0.44940000000000002</v>
      </c>
      <c r="AH201">
        <v>196</v>
      </c>
      <c r="AI201">
        <f t="shared" si="71"/>
        <v>184.83333333333334</v>
      </c>
      <c r="AJ201">
        <f>IF(C201=1,(AI201/Z201),REF)</f>
        <v>422.86280790055673</v>
      </c>
      <c r="AK201">
        <f t="shared" si="72"/>
        <v>186</v>
      </c>
      <c r="AL201">
        <f>IF(B201=1,(AI201/AC201),REF)</f>
        <v>445.16698779704564</v>
      </c>
      <c r="AM201">
        <f t="shared" si="73"/>
        <v>202</v>
      </c>
      <c r="AN201">
        <f t="shared" si="74"/>
        <v>186</v>
      </c>
      <c r="AO201" t="str">
        <f t="shared" si="75"/>
        <v>Queens</v>
      </c>
      <c r="AP201">
        <f t="shared" si="76"/>
        <v>0.2833336142882415</v>
      </c>
      <c r="AQ201">
        <f t="shared" si="77"/>
        <v>0.23991954852331251</v>
      </c>
      <c r="AR201">
        <f t="shared" si="78"/>
        <v>0.58488804772574343</v>
      </c>
      <c r="AS201" t="str">
        <f t="shared" si="79"/>
        <v>Queens</v>
      </c>
      <c r="AT201">
        <f t="shared" si="80"/>
        <v>0.58488804772574343</v>
      </c>
      <c r="AU201">
        <f t="shared" si="81"/>
        <v>200</v>
      </c>
      <c r="AV201">
        <f t="shared" si="82"/>
        <v>199.33333333333334</v>
      </c>
      <c r="AW201">
        <v>207</v>
      </c>
      <c r="AX201" t="str">
        <f t="shared" si="83"/>
        <v>Queens</v>
      </c>
      <c r="AY201" t="str">
        <f t="shared" si="84"/>
        <v/>
      </c>
      <c r="AZ201">
        <v>200</v>
      </c>
      <c r="BA201">
        <f t="shared" si="85"/>
        <v>50</v>
      </c>
      <c r="BB201">
        <f t="shared" si="86"/>
        <v>50</v>
      </c>
    </row>
    <row r="202" spans="2:54">
      <c r="B202">
        <v>1</v>
      </c>
      <c r="C202">
        <v>1</v>
      </c>
      <c r="D202" t="s">
        <v>273</v>
      </c>
      <c r="E202">
        <v>73.704899999999995</v>
      </c>
      <c r="F202">
        <v>5</v>
      </c>
      <c r="G202">
        <v>72.233199999999997</v>
      </c>
      <c r="H202">
        <v>11</v>
      </c>
      <c r="I202">
        <v>102.503</v>
      </c>
      <c r="J202">
        <v>194</v>
      </c>
      <c r="K202">
        <v>105.413</v>
      </c>
      <c r="L202">
        <v>166</v>
      </c>
      <c r="M202">
        <v>109.178</v>
      </c>
      <c r="N202">
        <v>311</v>
      </c>
      <c r="O202">
        <v>106.164</v>
      </c>
      <c r="P202">
        <v>194</v>
      </c>
      <c r="Q202">
        <v>-0.75036899999999995</v>
      </c>
      <c r="R202">
        <v>178</v>
      </c>
      <c r="S202">
        <f t="shared" si="66"/>
        <v>-1.018928185235995E-2</v>
      </c>
      <c r="T202">
        <v>176</v>
      </c>
      <c r="U202">
        <f t="shared" si="67"/>
        <v>819001.52024808805</v>
      </c>
      <c r="V202">
        <v>94</v>
      </c>
      <c r="W202">
        <f t="shared" si="87"/>
        <v>23.66286227539015</v>
      </c>
      <c r="X202">
        <f t="shared" si="68"/>
        <v>90</v>
      </c>
      <c r="Y202">
        <f t="shared" si="69"/>
        <v>133</v>
      </c>
      <c r="Z202">
        <v>0.3705</v>
      </c>
      <c r="AA202">
        <v>223</v>
      </c>
      <c r="AB202">
        <v>0.56620000000000004</v>
      </c>
      <c r="AC202">
        <f t="shared" si="70"/>
        <v>0.46835000000000004</v>
      </c>
      <c r="AD202">
        <v>190</v>
      </c>
      <c r="AE202">
        <v>0.36770000000000003</v>
      </c>
      <c r="AF202">
        <v>215</v>
      </c>
      <c r="AG202">
        <v>0.61229999999999996</v>
      </c>
      <c r="AH202">
        <v>127</v>
      </c>
      <c r="AI202">
        <f t="shared" si="71"/>
        <v>155.83333333333334</v>
      </c>
      <c r="AJ202">
        <f>IF(C202=1,(AI202/Z202),REF)</f>
        <v>420.60278902384169</v>
      </c>
      <c r="AK202">
        <f t="shared" si="72"/>
        <v>185</v>
      </c>
      <c r="AL202">
        <f>IF(B202=1,(AI202/AC202),REF)</f>
        <v>332.72837265577738</v>
      </c>
      <c r="AM202">
        <f t="shared" si="73"/>
        <v>164</v>
      </c>
      <c r="AN202">
        <f t="shared" si="74"/>
        <v>164</v>
      </c>
      <c r="AO202" t="str">
        <f t="shared" si="75"/>
        <v>Pepperdine</v>
      </c>
      <c r="AP202">
        <f t="shared" si="76"/>
        <v>0.24029140765968193</v>
      </c>
      <c r="AQ202">
        <f t="shared" si="77"/>
        <v>0.28066157278725495</v>
      </c>
      <c r="AR202">
        <f t="shared" si="78"/>
        <v>0.5838582383281341</v>
      </c>
      <c r="AS202" t="str">
        <f t="shared" si="79"/>
        <v>Pepperdine</v>
      </c>
      <c r="AT202">
        <f t="shared" si="80"/>
        <v>0.5838582383281341</v>
      </c>
      <c r="AU202">
        <f t="shared" si="81"/>
        <v>201</v>
      </c>
      <c r="AV202">
        <f t="shared" si="82"/>
        <v>185</v>
      </c>
      <c r="AW202">
        <v>198</v>
      </c>
      <c r="AX202" t="str">
        <f t="shared" si="83"/>
        <v>Pepperdine</v>
      </c>
      <c r="AY202" t="str">
        <f t="shared" si="84"/>
        <v/>
      </c>
      <c r="AZ202">
        <v>201</v>
      </c>
      <c r="BA202">
        <f t="shared" si="85"/>
        <v>51</v>
      </c>
      <c r="BB202">
        <f t="shared" si="86"/>
        <v>51</v>
      </c>
    </row>
    <row r="203" spans="2:54">
      <c r="B203">
        <v>1</v>
      </c>
      <c r="C203">
        <v>1</v>
      </c>
      <c r="D203" t="s">
        <v>238</v>
      </c>
      <c r="E203">
        <v>70.598200000000006</v>
      </c>
      <c r="F203">
        <v>58</v>
      </c>
      <c r="G203">
        <v>69.295500000000004</v>
      </c>
      <c r="H203">
        <v>77</v>
      </c>
      <c r="I203">
        <v>100.798</v>
      </c>
      <c r="J203">
        <v>240</v>
      </c>
      <c r="K203">
        <v>105.697</v>
      </c>
      <c r="L203">
        <v>162</v>
      </c>
      <c r="M203">
        <v>106.65600000000001</v>
      </c>
      <c r="N203">
        <v>267</v>
      </c>
      <c r="O203">
        <v>106.822</v>
      </c>
      <c r="P203">
        <v>209</v>
      </c>
      <c r="Q203">
        <v>-1.1250500000000001</v>
      </c>
      <c r="R203">
        <v>187</v>
      </c>
      <c r="S203">
        <f t="shared" si="66"/>
        <v>-1.5935250473808112E-2</v>
      </c>
      <c r="T203">
        <v>187</v>
      </c>
      <c r="U203">
        <f t="shared" si="67"/>
        <v>788712.91077494388</v>
      </c>
      <c r="V203">
        <v>128</v>
      </c>
      <c r="W203">
        <f t="shared" si="87"/>
        <v>24.94959496234473</v>
      </c>
      <c r="X203">
        <f t="shared" si="68"/>
        <v>158</v>
      </c>
      <c r="Y203">
        <f t="shared" si="69"/>
        <v>172.5</v>
      </c>
      <c r="Z203">
        <v>0.4158</v>
      </c>
      <c r="AA203">
        <v>202</v>
      </c>
      <c r="AB203">
        <v>0.44119999999999998</v>
      </c>
      <c r="AC203">
        <f t="shared" si="70"/>
        <v>0.42849999999999999</v>
      </c>
      <c r="AD203">
        <v>207</v>
      </c>
      <c r="AE203">
        <v>0.26450000000000001</v>
      </c>
      <c r="AF203">
        <v>262</v>
      </c>
      <c r="AG203">
        <v>0.64119999999999999</v>
      </c>
      <c r="AH203">
        <v>116</v>
      </c>
      <c r="AI203">
        <f t="shared" si="71"/>
        <v>178.75</v>
      </c>
      <c r="AJ203">
        <f>IF(C203=1,(AI203/Z203),REF)</f>
        <v>429.8941798941799</v>
      </c>
      <c r="AK203">
        <f t="shared" si="72"/>
        <v>187</v>
      </c>
      <c r="AL203">
        <f>IF(B203=1,(AI203/AC203),REF)</f>
        <v>417.15285880980161</v>
      </c>
      <c r="AM203">
        <f t="shared" si="73"/>
        <v>192</v>
      </c>
      <c r="AN203">
        <f t="shared" si="74"/>
        <v>187</v>
      </c>
      <c r="AO203" t="str">
        <f t="shared" si="75"/>
        <v>New Mexico St.</v>
      </c>
      <c r="AP203">
        <f t="shared" si="76"/>
        <v>0.26908257344737069</v>
      </c>
      <c r="AQ203">
        <f t="shared" si="77"/>
        <v>0.24962471541538786</v>
      </c>
      <c r="AR203">
        <f t="shared" si="78"/>
        <v>0.58285018952687662</v>
      </c>
      <c r="AS203" t="str">
        <f t="shared" si="79"/>
        <v>New Mexico St.</v>
      </c>
      <c r="AT203">
        <f t="shared" si="80"/>
        <v>0.58285018952687662</v>
      </c>
      <c r="AU203">
        <f t="shared" si="81"/>
        <v>202</v>
      </c>
      <c r="AV203">
        <f t="shared" si="82"/>
        <v>198.66666666666666</v>
      </c>
      <c r="AW203">
        <v>211</v>
      </c>
      <c r="AX203" t="str">
        <f t="shared" si="83"/>
        <v>New Mexico St.</v>
      </c>
      <c r="AY203" t="str">
        <f t="shared" si="84"/>
        <v/>
      </c>
      <c r="AZ203">
        <v>202</v>
      </c>
      <c r="BA203">
        <f t="shared" si="85"/>
        <v>51</v>
      </c>
      <c r="BB203">
        <f t="shared" si="86"/>
        <v>51</v>
      </c>
    </row>
    <row r="204" spans="2:54">
      <c r="B204">
        <v>1</v>
      </c>
      <c r="C204">
        <v>1</v>
      </c>
      <c r="D204" t="s">
        <v>287</v>
      </c>
      <c r="E204">
        <v>70.336100000000002</v>
      </c>
      <c r="F204">
        <v>67</v>
      </c>
      <c r="G204">
        <v>69.881799999999998</v>
      </c>
      <c r="H204">
        <v>48</v>
      </c>
      <c r="I204">
        <v>104.408</v>
      </c>
      <c r="J204">
        <v>149</v>
      </c>
      <c r="K204">
        <v>107.453</v>
      </c>
      <c r="L204">
        <v>135</v>
      </c>
      <c r="M204">
        <v>109.944</v>
      </c>
      <c r="N204">
        <v>317</v>
      </c>
      <c r="O204">
        <v>110.685</v>
      </c>
      <c r="P204">
        <v>291</v>
      </c>
      <c r="Q204">
        <v>-3.23163</v>
      </c>
      <c r="R204">
        <v>216</v>
      </c>
      <c r="S204">
        <f t="shared" si="66"/>
        <v>-4.5950799091789271E-2</v>
      </c>
      <c r="T204">
        <v>216</v>
      </c>
      <c r="U204">
        <f t="shared" si="67"/>
        <v>812110.964706945</v>
      </c>
      <c r="V204">
        <v>104</v>
      </c>
      <c r="W204">
        <f t="shared" si="87"/>
        <v>26.507193425053668</v>
      </c>
      <c r="X204">
        <f t="shared" si="68"/>
        <v>236</v>
      </c>
      <c r="Y204">
        <f t="shared" si="69"/>
        <v>226</v>
      </c>
      <c r="Z204">
        <v>0.42780000000000001</v>
      </c>
      <c r="AA204">
        <v>192</v>
      </c>
      <c r="AB204">
        <v>0.40050000000000002</v>
      </c>
      <c r="AC204">
        <f t="shared" si="70"/>
        <v>0.41415000000000002</v>
      </c>
      <c r="AD204">
        <v>213</v>
      </c>
      <c r="AE204">
        <v>0.314</v>
      </c>
      <c r="AF204">
        <v>237</v>
      </c>
      <c r="AG204">
        <v>0.54059999999999997</v>
      </c>
      <c r="AH204">
        <v>158</v>
      </c>
      <c r="AI204">
        <f t="shared" si="71"/>
        <v>192.33333333333334</v>
      </c>
      <c r="AJ204">
        <f>IF(C204=1,(AI204/Z204),REF)</f>
        <v>449.58703443976935</v>
      </c>
      <c r="AK204">
        <f t="shared" si="72"/>
        <v>194</v>
      </c>
      <c r="AL204">
        <f>IF(B204=1,(AI204/AC204),REF)</f>
        <v>464.40500623767554</v>
      </c>
      <c r="AM204">
        <f t="shared" si="73"/>
        <v>204</v>
      </c>
      <c r="AN204">
        <f t="shared" si="74"/>
        <v>194</v>
      </c>
      <c r="AO204" t="str">
        <f t="shared" si="75"/>
        <v>Rice</v>
      </c>
      <c r="AP204">
        <f t="shared" si="76"/>
        <v>0.27561106323790818</v>
      </c>
      <c r="AQ204">
        <f t="shared" si="77"/>
        <v>0.2380505633805779</v>
      </c>
      <c r="AR204">
        <f t="shared" si="78"/>
        <v>0.58057569511487539</v>
      </c>
      <c r="AS204" t="str">
        <f t="shared" si="79"/>
        <v>Rice</v>
      </c>
      <c r="AT204">
        <f t="shared" si="80"/>
        <v>0.58057569511487539</v>
      </c>
      <c r="AU204">
        <f t="shared" si="81"/>
        <v>203</v>
      </c>
      <c r="AV204">
        <f t="shared" si="82"/>
        <v>203.33333333333334</v>
      </c>
      <c r="AW204">
        <v>214</v>
      </c>
      <c r="AX204" t="str">
        <f t="shared" si="83"/>
        <v>Rice</v>
      </c>
      <c r="AY204" t="str">
        <f t="shared" si="84"/>
        <v/>
      </c>
      <c r="AZ204">
        <v>203</v>
      </c>
      <c r="BA204">
        <f t="shared" si="85"/>
        <v>51</v>
      </c>
      <c r="BB204">
        <f t="shared" si="86"/>
        <v>51</v>
      </c>
    </row>
    <row r="205" spans="2:54">
      <c r="B205">
        <v>1</v>
      </c>
      <c r="C205">
        <v>1</v>
      </c>
      <c r="D205" t="s">
        <v>391</v>
      </c>
      <c r="E205">
        <v>65.486999999999995</v>
      </c>
      <c r="F205">
        <v>305</v>
      </c>
      <c r="G205">
        <v>65.209599999999995</v>
      </c>
      <c r="H205">
        <v>291</v>
      </c>
      <c r="I205">
        <v>99.247200000000007</v>
      </c>
      <c r="J205">
        <v>273</v>
      </c>
      <c r="K205">
        <v>100.473</v>
      </c>
      <c r="L205">
        <v>272</v>
      </c>
      <c r="M205">
        <v>101.646</v>
      </c>
      <c r="N205">
        <v>137</v>
      </c>
      <c r="O205">
        <v>101.827</v>
      </c>
      <c r="P205">
        <v>102</v>
      </c>
      <c r="Q205">
        <v>-1.3543000000000001</v>
      </c>
      <c r="R205">
        <v>191</v>
      </c>
      <c r="S205">
        <f t="shared" si="66"/>
        <v>-2.0675859330859549E-2</v>
      </c>
      <c r="T205">
        <v>193</v>
      </c>
      <c r="U205">
        <f t="shared" si="67"/>
        <v>661079.72154102288</v>
      </c>
      <c r="V205">
        <v>293</v>
      </c>
      <c r="W205">
        <f t="shared" si="87"/>
        <v>24.912976745464455</v>
      </c>
      <c r="X205">
        <f t="shared" si="68"/>
        <v>155</v>
      </c>
      <c r="Y205">
        <f t="shared" si="69"/>
        <v>174</v>
      </c>
      <c r="Z205">
        <v>0.40639999999999998</v>
      </c>
      <c r="AA205">
        <v>206</v>
      </c>
      <c r="AB205">
        <v>0.46729999999999999</v>
      </c>
      <c r="AC205">
        <f t="shared" si="70"/>
        <v>0.43684999999999996</v>
      </c>
      <c r="AD205">
        <v>204</v>
      </c>
      <c r="AE205">
        <v>0.41970000000000002</v>
      </c>
      <c r="AF205">
        <v>198</v>
      </c>
      <c r="AG205">
        <v>0.32329999999999998</v>
      </c>
      <c r="AH205">
        <v>245</v>
      </c>
      <c r="AI205">
        <f t="shared" si="71"/>
        <v>217.83333333333334</v>
      </c>
      <c r="AJ205">
        <f>IF(C205=1,(AI205/Z205),REF)</f>
        <v>536.00721784776908</v>
      </c>
      <c r="AK205">
        <f t="shared" si="72"/>
        <v>213</v>
      </c>
      <c r="AL205">
        <f>IF(B205=1,(AI205/AC205),REF)</f>
        <v>498.64560680630274</v>
      </c>
      <c r="AM205">
        <f t="shared" si="73"/>
        <v>213</v>
      </c>
      <c r="AN205">
        <f t="shared" si="74"/>
        <v>204</v>
      </c>
      <c r="AO205" t="str">
        <f t="shared" si="75"/>
        <v>Weber St.</v>
      </c>
      <c r="AP205">
        <f t="shared" si="76"/>
        <v>0.25726095623150341</v>
      </c>
      <c r="AQ205">
        <f t="shared" si="77"/>
        <v>0.24887541655344733</v>
      </c>
      <c r="AR205">
        <f t="shared" si="78"/>
        <v>0.57715840040307231</v>
      </c>
      <c r="AS205" t="str">
        <f t="shared" si="79"/>
        <v>Weber St.</v>
      </c>
      <c r="AT205">
        <f t="shared" si="80"/>
        <v>0.57715840040307231</v>
      </c>
      <c r="AU205">
        <f t="shared" si="81"/>
        <v>204</v>
      </c>
      <c r="AV205">
        <f t="shared" si="82"/>
        <v>204</v>
      </c>
      <c r="AW205">
        <v>210</v>
      </c>
      <c r="AX205" t="str">
        <f t="shared" si="83"/>
        <v>Weber St.</v>
      </c>
      <c r="AY205" t="str">
        <f t="shared" si="84"/>
        <v/>
      </c>
      <c r="AZ205">
        <v>204</v>
      </c>
      <c r="BA205">
        <f t="shared" si="85"/>
        <v>51</v>
      </c>
      <c r="BB205">
        <f t="shared" si="86"/>
        <v>51</v>
      </c>
    </row>
    <row r="206" spans="2:54">
      <c r="B206">
        <v>1</v>
      </c>
      <c r="C206">
        <v>1</v>
      </c>
      <c r="D206" t="s">
        <v>143</v>
      </c>
      <c r="E206">
        <v>67.128200000000007</v>
      </c>
      <c r="F206">
        <v>221</v>
      </c>
      <c r="G206">
        <v>66.734300000000005</v>
      </c>
      <c r="H206">
        <v>205</v>
      </c>
      <c r="I206">
        <v>99.593000000000004</v>
      </c>
      <c r="J206">
        <v>266</v>
      </c>
      <c r="K206">
        <v>100.375</v>
      </c>
      <c r="L206">
        <v>275</v>
      </c>
      <c r="M206">
        <v>101.134</v>
      </c>
      <c r="N206">
        <v>120</v>
      </c>
      <c r="O206">
        <v>102.99</v>
      </c>
      <c r="P206">
        <v>123</v>
      </c>
      <c r="Q206">
        <v>-2.6149399999999998</v>
      </c>
      <c r="R206">
        <v>206</v>
      </c>
      <c r="S206">
        <f t="shared" si="66"/>
        <v>-3.8955312372445476E-2</v>
      </c>
      <c r="T206">
        <v>205</v>
      </c>
      <c r="U206">
        <f t="shared" si="67"/>
        <v>676326.05490312504</v>
      </c>
      <c r="V206">
        <v>274</v>
      </c>
      <c r="W206">
        <f t="shared" si="87"/>
        <v>24.74953769559373</v>
      </c>
      <c r="X206">
        <f t="shared" si="68"/>
        <v>145</v>
      </c>
      <c r="Y206">
        <f t="shared" si="69"/>
        <v>175</v>
      </c>
      <c r="Z206">
        <v>0.39040000000000002</v>
      </c>
      <c r="AA206">
        <v>215</v>
      </c>
      <c r="AB206">
        <v>0.51690000000000003</v>
      </c>
      <c r="AC206">
        <f t="shared" si="70"/>
        <v>0.45365</v>
      </c>
      <c r="AD206">
        <v>194</v>
      </c>
      <c r="AE206">
        <v>0.36099999999999999</v>
      </c>
      <c r="AF206">
        <v>220</v>
      </c>
      <c r="AG206">
        <v>0.28510000000000002</v>
      </c>
      <c r="AH206">
        <v>266</v>
      </c>
      <c r="AI206">
        <f t="shared" si="71"/>
        <v>222.33333333333334</v>
      </c>
      <c r="AJ206">
        <f>IF(C206=1,(AI206/Z206),REF)</f>
        <v>569.50136612021856</v>
      </c>
      <c r="AK206">
        <f t="shared" si="72"/>
        <v>220</v>
      </c>
      <c r="AL206">
        <f>IF(B206=1,(AI206/AC206),REF)</f>
        <v>490.09882802454172</v>
      </c>
      <c r="AM206">
        <f t="shared" si="73"/>
        <v>211</v>
      </c>
      <c r="AN206">
        <f t="shared" si="74"/>
        <v>194</v>
      </c>
      <c r="AO206" t="str">
        <f t="shared" si="75"/>
        <v>Georgia Southern</v>
      </c>
      <c r="AP206">
        <f t="shared" si="76"/>
        <v>0.24563914443349769</v>
      </c>
      <c r="AQ206">
        <f t="shared" si="77"/>
        <v>0.2590055777035678</v>
      </c>
      <c r="AR206">
        <f t="shared" si="78"/>
        <v>0.57647741312831691</v>
      </c>
      <c r="AS206" t="str">
        <f t="shared" si="79"/>
        <v>Georgia Southern</v>
      </c>
      <c r="AT206">
        <f t="shared" si="80"/>
        <v>0.57647741312831691</v>
      </c>
      <c r="AU206">
        <f t="shared" si="81"/>
        <v>205</v>
      </c>
      <c r="AV206">
        <f t="shared" si="82"/>
        <v>197.66666666666666</v>
      </c>
      <c r="AW206">
        <v>202</v>
      </c>
      <c r="AX206" t="str">
        <f t="shared" si="83"/>
        <v>Georgia Southern</v>
      </c>
      <c r="AY206" t="str">
        <f t="shared" si="84"/>
        <v/>
      </c>
      <c r="AZ206">
        <v>205</v>
      </c>
      <c r="BA206">
        <f t="shared" si="85"/>
        <v>52</v>
      </c>
      <c r="BB206">
        <f t="shared" si="86"/>
        <v>52</v>
      </c>
    </row>
    <row r="207" spans="2:54">
      <c r="B207">
        <v>1</v>
      </c>
      <c r="C207">
        <v>1</v>
      </c>
      <c r="D207" t="s">
        <v>116</v>
      </c>
      <c r="E207">
        <v>63.857599999999998</v>
      </c>
      <c r="F207">
        <v>343</v>
      </c>
      <c r="G207">
        <v>63.671100000000003</v>
      </c>
      <c r="H207">
        <v>339</v>
      </c>
      <c r="I207">
        <v>101.842</v>
      </c>
      <c r="J207">
        <v>210</v>
      </c>
      <c r="K207">
        <v>101.185</v>
      </c>
      <c r="L207">
        <v>259</v>
      </c>
      <c r="M207">
        <v>96.814400000000006</v>
      </c>
      <c r="N207">
        <v>44</v>
      </c>
      <c r="O207">
        <v>103.148</v>
      </c>
      <c r="P207">
        <v>126</v>
      </c>
      <c r="Q207">
        <v>-1.9626600000000001</v>
      </c>
      <c r="R207">
        <v>200</v>
      </c>
      <c r="S207">
        <f t="shared" si="66"/>
        <v>-3.0740272105434497E-2</v>
      </c>
      <c r="T207">
        <v>201</v>
      </c>
      <c r="U207">
        <f t="shared" si="67"/>
        <v>653799.92163836001</v>
      </c>
      <c r="V207">
        <v>299</v>
      </c>
      <c r="W207">
        <f t="shared" si="87"/>
        <v>26.081028060394623</v>
      </c>
      <c r="X207">
        <f t="shared" si="68"/>
        <v>213</v>
      </c>
      <c r="Y207">
        <f t="shared" si="69"/>
        <v>207</v>
      </c>
      <c r="Z207">
        <v>0.3569</v>
      </c>
      <c r="AA207">
        <v>227</v>
      </c>
      <c r="AB207">
        <v>0.61219999999999997</v>
      </c>
      <c r="AC207">
        <f t="shared" si="70"/>
        <v>0.48454999999999998</v>
      </c>
      <c r="AD207">
        <v>181</v>
      </c>
      <c r="AE207">
        <v>0.36430000000000001</v>
      </c>
      <c r="AF207">
        <v>216</v>
      </c>
      <c r="AG207">
        <v>0.49619999999999997</v>
      </c>
      <c r="AH207">
        <v>177</v>
      </c>
      <c r="AI207">
        <f t="shared" si="71"/>
        <v>213.5</v>
      </c>
      <c r="AJ207">
        <f>IF(C207=1,(AI207/Z207),REF)</f>
        <v>598.20678061081537</v>
      </c>
      <c r="AK207">
        <f t="shared" si="72"/>
        <v>224</v>
      </c>
      <c r="AL207">
        <f>IF(B207=1,(AI207/AC207),REF)</f>
        <v>440.61500361159841</v>
      </c>
      <c r="AM207">
        <f t="shared" si="73"/>
        <v>198</v>
      </c>
      <c r="AN207">
        <f t="shared" si="74"/>
        <v>181</v>
      </c>
      <c r="AO207" t="str">
        <f t="shared" si="75"/>
        <v>Drexel</v>
      </c>
      <c r="AP207">
        <f t="shared" si="76"/>
        <v>0.22345941572817452</v>
      </c>
      <c r="AQ207">
        <f t="shared" si="77"/>
        <v>0.28035276728286962</v>
      </c>
      <c r="AR207">
        <f t="shared" si="78"/>
        <v>0.57609680655534479</v>
      </c>
      <c r="AS207" t="str">
        <f t="shared" si="79"/>
        <v>Drexel</v>
      </c>
      <c r="AT207">
        <f t="shared" si="80"/>
        <v>0.57609680655534479</v>
      </c>
      <c r="AU207">
        <f t="shared" si="81"/>
        <v>206</v>
      </c>
      <c r="AV207">
        <f t="shared" si="82"/>
        <v>189.33333333333334</v>
      </c>
      <c r="AW207">
        <v>191</v>
      </c>
      <c r="AX207" t="str">
        <f t="shared" si="83"/>
        <v>Drexel</v>
      </c>
      <c r="AY207" t="str">
        <f t="shared" si="84"/>
        <v/>
      </c>
      <c r="AZ207">
        <v>206</v>
      </c>
      <c r="BA207">
        <f t="shared" si="85"/>
        <v>52</v>
      </c>
      <c r="BB207">
        <f t="shared" si="86"/>
        <v>52</v>
      </c>
    </row>
    <row r="208" spans="2:54">
      <c r="B208">
        <v>1</v>
      </c>
      <c r="C208">
        <v>1</v>
      </c>
      <c r="D208" t="s">
        <v>307</v>
      </c>
      <c r="E208">
        <v>66.618499999999997</v>
      </c>
      <c r="F208">
        <v>250</v>
      </c>
      <c r="G208">
        <v>66.89</v>
      </c>
      <c r="H208">
        <v>196</v>
      </c>
      <c r="I208">
        <v>102.02200000000001</v>
      </c>
      <c r="J208">
        <v>202</v>
      </c>
      <c r="K208">
        <v>102.298</v>
      </c>
      <c r="L208">
        <v>239</v>
      </c>
      <c r="M208">
        <v>99.735299999999995</v>
      </c>
      <c r="N208">
        <v>92</v>
      </c>
      <c r="O208">
        <v>104.964</v>
      </c>
      <c r="P208">
        <v>170</v>
      </c>
      <c r="Q208">
        <v>-2.6661199999999998</v>
      </c>
      <c r="R208">
        <v>207</v>
      </c>
      <c r="S208">
        <f t="shared" si="66"/>
        <v>-4.0018913665123008E-2</v>
      </c>
      <c r="T208">
        <v>208</v>
      </c>
      <c r="U208">
        <f t="shared" si="67"/>
        <v>697154.66184127401</v>
      </c>
      <c r="V208">
        <v>254</v>
      </c>
      <c r="W208">
        <f t="shared" si="87"/>
        <v>25.708086134826388</v>
      </c>
      <c r="X208">
        <f t="shared" si="68"/>
        <v>194</v>
      </c>
      <c r="Y208">
        <f t="shared" si="69"/>
        <v>201</v>
      </c>
      <c r="Z208">
        <v>0.42730000000000001</v>
      </c>
      <c r="AA208">
        <v>194</v>
      </c>
      <c r="AB208">
        <v>0.39829999999999999</v>
      </c>
      <c r="AC208">
        <f t="shared" si="70"/>
        <v>0.4128</v>
      </c>
      <c r="AD208">
        <v>215</v>
      </c>
      <c r="AE208">
        <v>0.21909999999999999</v>
      </c>
      <c r="AF208">
        <v>280</v>
      </c>
      <c r="AG208">
        <v>0.4622</v>
      </c>
      <c r="AH208">
        <v>187</v>
      </c>
      <c r="AI208">
        <f t="shared" si="71"/>
        <v>224.16666666666666</v>
      </c>
      <c r="AJ208">
        <f>IF(C208=1,(AI208/Z208),REF)</f>
        <v>524.61190420469609</v>
      </c>
      <c r="AK208">
        <f t="shared" si="72"/>
        <v>209</v>
      </c>
      <c r="AL208">
        <f>IF(B208=1,(AI208/AC208),REF)</f>
        <v>543.03940568475446</v>
      </c>
      <c r="AM208">
        <f t="shared" si="73"/>
        <v>221</v>
      </c>
      <c r="AN208">
        <f t="shared" si="74"/>
        <v>209</v>
      </c>
      <c r="AO208" t="str">
        <f t="shared" si="75"/>
        <v>Siena</v>
      </c>
      <c r="AP208">
        <f t="shared" si="76"/>
        <v>0.27107303781805436</v>
      </c>
      <c r="AQ208">
        <f t="shared" si="77"/>
        <v>0.23268020083450941</v>
      </c>
      <c r="AR208">
        <f t="shared" si="78"/>
        <v>0.57606984504088798</v>
      </c>
      <c r="AS208" t="str">
        <f t="shared" si="79"/>
        <v>Siena</v>
      </c>
      <c r="AT208">
        <f t="shared" si="80"/>
        <v>0.57606984504088798</v>
      </c>
      <c r="AU208">
        <f t="shared" si="81"/>
        <v>207</v>
      </c>
      <c r="AV208">
        <f t="shared" si="82"/>
        <v>210.33333333333334</v>
      </c>
      <c r="AW208">
        <v>209</v>
      </c>
      <c r="AX208" t="str">
        <f t="shared" si="83"/>
        <v>Siena</v>
      </c>
      <c r="AY208" t="str">
        <f t="shared" si="84"/>
        <v/>
      </c>
      <c r="AZ208">
        <v>207</v>
      </c>
      <c r="BA208">
        <f t="shared" si="85"/>
        <v>52</v>
      </c>
      <c r="BB208">
        <f t="shared" si="86"/>
        <v>52</v>
      </c>
    </row>
    <row r="209" spans="1:54">
      <c r="B209">
        <v>1</v>
      </c>
      <c r="C209">
        <v>1</v>
      </c>
      <c r="D209" t="s">
        <v>314</v>
      </c>
      <c r="E209">
        <v>67.724199999999996</v>
      </c>
      <c r="F209">
        <v>193</v>
      </c>
      <c r="G209">
        <v>66.644999999999996</v>
      </c>
      <c r="H209">
        <v>212</v>
      </c>
      <c r="I209">
        <v>103.79</v>
      </c>
      <c r="J209">
        <v>161</v>
      </c>
      <c r="K209">
        <v>105.15900000000001</v>
      </c>
      <c r="L209">
        <v>173</v>
      </c>
      <c r="M209">
        <v>103</v>
      </c>
      <c r="N209">
        <v>173</v>
      </c>
      <c r="O209">
        <v>104.98099999999999</v>
      </c>
      <c r="P209">
        <v>171</v>
      </c>
      <c r="Q209">
        <v>0.177343</v>
      </c>
      <c r="R209">
        <v>166</v>
      </c>
      <c r="S209">
        <f t="shared" si="66"/>
        <v>2.6283071634661094E-3</v>
      </c>
      <c r="T209">
        <v>166</v>
      </c>
      <c r="U209">
        <f t="shared" si="67"/>
        <v>748922.32817350025</v>
      </c>
      <c r="V209">
        <v>183</v>
      </c>
      <c r="W209">
        <f t="shared" si="87"/>
        <v>25.294916199725744</v>
      </c>
      <c r="X209">
        <f t="shared" si="68"/>
        <v>176</v>
      </c>
      <c r="Y209">
        <f t="shared" si="69"/>
        <v>171</v>
      </c>
      <c r="Z209">
        <v>0.38</v>
      </c>
      <c r="AA209">
        <v>219</v>
      </c>
      <c r="AB209">
        <v>0.51039999999999996</v>
      </c>
      <c r="AC209">
        <f t="shared" si="70"/>
        <v>0.44519999999999998</v>
      </c>
      <c r="AD209">
        <v>199</v>
      </c>
      <c r="AE209">
        <v>0.43419999999999997</v>
      </c>
      <c r="AF209">
        <v>193</v>
      </c>
      <c r="AG209">
        <v>0.3831</v>
      </c>
      <c r="AH209">
        <v>226</v>
      </c>
      <c r="AI209">
        <f t="shared" si="71"/>
        <v>189.66666666666666</v>
      </c>
      <c r="AJ209">
        <f>IF(C209=1,(AI209/Z209),REF)</f>
        <v>499.12280701754383</v>
      </c>
      <c r="AK209">
        <f t="shared" si="72"/>
        <v>207</v>
      </c>
      <c r="AL209">
        <f>IF(B209=1,(AI209/AC209),REF)</f>
        <v>426.02575621443543</v>
      </c>
      <c r="AM209">
        <f t="shared" si="73"/>
        <v>194</v>
      </c>
      <c r="AN209">
        <f t="shared" si="74"/>
        <v>194</v>
      </c>
      <c r="AO209" t="str">
        <f t="shared" si="75"/>
        <v>South Dakota St.</v>
      </c>
      <c r="AP209">
        <f t="shared" si="76"/>
        <v>0.24227025654503334</v>
      </c>
      <c r="AQ209">
        <f t="shared" si="77"/>
        <v>0.25867194771619739</v>
      </c>
      <c r="AR209">
        <f t="shared" si="78"/>
        <v>0.5747818563968049</v>
      </c>
      <c r="AS209" t="str">
        <f t="shared" si="79"/>
        <v>South Dakota St.</v>
      </c>
      <c r="AT209">
        <f t="shared" si="80"/>
        <v>0.5747818563968049</v>
      </c>
      <c r="AU209">
        <f t="shared" si="81"/>
        <v>208</v>
      </c>
      <c r="AV209">
        <f t="shared" si="82"/>
        <v>200.33333333333334</v>
      </c>
      <c r="AW209">
        <v>203</v>
      </c>
      <c r="AX209" t="str">
        <f t="shared" si="83"/>
        <v>South Dakota St.</v>
      </c>
      <c r="AY209" t="str">
        <f t="shared" si="84"/>
        <v/>
      </c>
      <c r="AZ209">
        <v>208</v>
      </c>
      <c r="BA209">
        <f t="shared" si="85"/>
        <v>52</v>
      </c>
      <c r="BB209">
        <f t="shared" si="86"/>
        <v>52</v>
      </c>
    </row>
    <row r="210" spans="1:54">
      <c r="B210">
        <v>1</v>
      </c>
      <c r="C210">
        <v>1</v>
      </c>
      <c r="D210" t="s">
        <v>74</v>
      </c>
      <c r="E210">
        <v>72.236900000000006</v>
      </c>
      <c r="F210">
        <v>24</v>
      </c>
      <c r="G210">
        <v>72.041700000000006</v>
      </c>
      <c r="H210">
        <v>14</v>
      </c>
      <c r="I210">
        <v>105.461</v>
      </c>
      <c r="J210">
        <v>128</v>
      </c>
      <c r="K210">
        <v>104.982</v>
      </c>
      <c r="L210">
        <v>176</v>
      </c>
      <c r="M210">
        <v>103.923</v>
      </c>
      <c r="N210">
        <v>196</v>
      </c>
      <c r="O210">
        <v>107.822</v>
      </c>
      <c r="P210">
        <v>236</v>
      </c>
      <c r="Q210">
        <v>-2.8408099999999998</v>
      </c>
      <c r="R210">
        <v>209</v>
      </c>
      <c r="S210">
        <f t="shared" si="66"/>
        <v>-3.9315086887726398E-2</v>
      </c>
      <c r="T210">
        <v>206</v>
      </c>
      <c r="U210">
        <f t="shared" si="67"/>
        <v>796138.79042275564</v>
      </c>
      <c r="V210">
        <v>123</v>
      </c>
      <c r="W210">
        <f t="shared" si="87"/>
        <v>24.749858088073374</v>
      </c>
      <c r="X210">
        <f t="shared" si="68"/>
        <v>146</v>
      </c>
      <c r="Y210">
        <f t="shared" si="69"/>
        <v>176</v>
      </c>
      <c r="Z210">
        <v>0.40289999999999998</v>
      </c>
      <c r="AA210">
        <v>207</v>
      </c>
      <c r="AB210">
        <v>0.42859999999999998</v>
      </c>
      <c r="AC210">
        <f t="shared" si="70"/>
        <v>0.41574999999999995</v>
      </c>
      <c r="AD210">
        <v>211</v>
      </c>
      <c r="AE210">
        <v>0.37609999999999999</v>
      </c>
      <c r="AF210">
        <v>212</v>
      </c>
      <c r="AG210">
        <v>0.53300000000000003</v>
      </c>
      <c r="AH210">
        <v>163</v>
      </c>
      <c r="AI210">
        <f t="shared" si="71"/>
        <v>181.83333333333334</v>
      </c>
      <c r="AJ210">
        <f>IF(C210=1,(AI210/Z210),REF)</f>
        <v>451.31132621825105</v>
      </c>
      <c r="AK210">
        <f t="shared" si="72"/>
        <v>195</v>
      </c>
      <c r="AL210">
        <f>IF(B210=1,(AI210/AC210),REF)</f>
        <v>437.36219683303273</v>
      </c>
      <c r="AM210">
        <f t="shared" si="73"/>
        <v>197</v>
      </c>
      <c r="AN210">
        <f t="shared" si="74"/>
        <v>195</v>
      </c>
      <c r="AO210" t="str">
        <f t="shared" si="75"/>
        <v>Bryant</v>
      </c>
      <c r="AP210">
        <f t="shared" si="76"/>
        <v>0.25946984248809785</v>
      </c>
      <c r="AQ210">
        <f t="shared" si="77"/>
        <v>0.24076910708006211</v>
      </c>
      <c r="AR210">
        <f t="shared" si="78"/>
        <v>0.57445895415197079</v>
      </c>
      <c r="AS210" t="str">
        <f t="shared" si="79"/>
        <v>Bryant</v>
      </c>
      <c r="AT210">
        <f t="shared" si="80"/>
        <v>0.57445895415197079</v>
      </c>
      <c r="AU210">
        <f t="shared" si="81"/>
        <v>209</v>
      </c>
      <c r="AV210">
        <f t="shared" si="82"/>
        <v>205</v>
      </c>
      <c r="AW210">
        <v>206</v>
      </c>
      <c r="AX210" t="str">
        <f t="shared" si="83"/>
        <v>Bryant</v>
      </c>
      <c r="AY210" t="str">
        <f t="shared" si="84"/>
        <v/>
      </c>
      <c r="AZ210">
        <v>209</v>
      </c>
      <c r="BA210">
        <f t="shared" si="85"/>
        <v>53</v>
      </c>
      <c r="BB210">
        <f t="shared" si="86"/>
        <v>53</v>
      </c>
    </row>
    <row r="211" spans="1:54">
      <c r="B211">
        <v>1</v>
      </c>
      <c r="C211">
        <v>1</v>
      </c>
      <c r="D211" t="s">
        <v>256</v>
      </c>
      <c r="E211">
        <v>67.572299999999998</v>
      </c>
      <c r="F211">
        <v>202</v>
      </c>
      <c r="G211">
        <v>67.751999999999995</v>
      </c>
      <c r="H211">
        <v>160</v>
      </c>
      <c r="I211">
        <v>101.36499999999999</v>
      </c>
      <c r="J211">
        <v>224</v>
      </c>
      <c r="K211">
        <v>103.169</v>
      </c>
      <c r="L211">
        <v>222</v>
      </c>
      <c r="M211">
        <v>103.794</v>
      </c>
      <c r="N211">
        <v>195</v>
      </c>
      <c r="O211">
        <v>106.575</v>
      </c>
      <c r="P211">
        <v>204</v>
      </c>
      <c r="Q211">
        <v>-3.40524</v>
      </c>
      <c r="R211">
        <v>219</v>
      </c>
      <c r="S211">
        <f t="shared" si="66"/>
        <v>-5.0405269614916259E-2</v>
      </c>
      <c r="T211">
        <v>219</v>
      </c>
      <c r="U211">
        <f t="shared" si="67"/>
        <v>719228.9226846603</v>
      </c>
      <c r="V211">
        <v>218</v>
      </c>
      <c r="W211">
        <f t="shared" si="87"/>
        <v>25.970472107934931</v>
      </c>
      <c r="X211">
        <f t="shared" si="68"/>
        <v>209</v>
      </c>
      <c r="Y211">
        <f t="shared" si="69"/>
        <v>214</v>
      </c>
      <c r="Z211">
        <v>0.4234</v>
      </c>
      <c r="AA211">
        <v>198</v>
      </c>
      <c r="AB211">
        <v>0.39050000000000001</v>
      </c>
      <c r="AC211">
        <f t="shared" si="70"/>
        <v>0.40695000000000003</v>
      </c>
      <c r="AD211">
        <v>217</v>
      </c>
      <c r="AE211">
        <v>0.35270000000000001</v>
      </c>
      <c r="AF211">
        <v>223</v>
      </c>
      <c r="AG211">
        <v>0.42320000000000002</v>
      </c>
      <c r="AH211">
        <v>212</v>
      </c>
      <c r="AI211">
        <f t="shared" si="71"/>
        <v>217.16666666666666</v>
      </c>
      <c r="AJ211">
        <f>IF(C211=1,(AI211/Z211),REF)</f>
        <v>512.91135254290657</v>
      </c>
      <c r="AK211">
        <f t="shared" si="72"/>
        <v>208</v>
      </c>
      <c r="AL211">
        <f>IF(B211=1,(AI211/AC211),REF)</f>
        <v>533.64459188270462</v>
      </c>
      <c r="AM211">
        <f t="shared" si="73"/>
        <v>218</v>
      </c>
      <c r="AN211">
        <f t="shared" si="74"/>
        <v>208</v>
      </c>
      <c r="AO211" t="str">
        <f t="shared" si="75"/>
        <v>Northern Iowa</v>
      </c>
      <c r="AP211">
        <f t="shared" si="76"/>
        <v>0.26920546163559766</v>
      </c>
      <c r="AQ211">
        <f t="shared" si="77"/>
        <v>0.22988371045614131</v>
      </c>
      <c r="AR211">
        <f t="shared" si="78"/>
        <v>0.57393044195558751</v>
      </c>
      <c r="AS211" t="str">
        <f t="shared" si="79"/>
        <v>Northern Iowa</v>
      </c>
      <c r="AT211">
        <f t="shared" si="80"/>
        <v>0.57393044195558751</v>
      </c>
      <c r="AU211">
        <f t="shared" si="81"/>
        <v>210</v>
      </c>
      <c r="AV211">
        <f t="shared" si="82"/>
        <v>211.66666666666666</v>
      </c>
      <c r="AW211">
        <v>215</v>
      </c>
      <c r="AX211" t="str">
        <f t="shared" si="83"/>
        <v>Northern Iowa</v>
      </c>
      <c r="AY211" t="str">
        <f t="shared" si="84"/>
        <v/>
      </c>
      <c r="AZ211">
        <v>210</v>
      </c>
      <c r="BA211">
        <f t="shared" si="85"/>
        <v>53</v>
      </c>
      <c r="BB211">
        <f t="shared" si="86"/>
        <v>53</v>
      </c>
    </row>
    <row r="212" spans="1:54">
      <c r="B212">
        <v>1</v>
      </c>
      <c r="C212">
        <v>1</v>
      </c>
      <c r="D212" t="s">
        <v>300</v>
      </c>
      <c r="E212">
        <v>70.166600000000003</v>
      </c>
      <c r="F212">
        <v>71</v>
      </c>
      <c r="G212">
        <v>68.775800000000004</v>
      </c>
      <c r="H212">
        <v>109</v>
      </c>
      <c r="I212">
        <v>107.565</v>
      </c>
      <c r="J212">
        <v>85</v>
      </c>
      <c r="K212">
        <v>110.61199999999999</v>
      </c>
      <c r="L212">
        <v>83</v>
      </c>
      <c r="M212">
        <v>115.211</v>
      </c>
      <c r="N212">
        <v>361</v>
      </c>
      <c r="O212">
        <v>114.411</v>
      </c>
      <c r="P212">
        <v>343</v>
      </c>
      <c r="Q212">
        <v>-3.7994400000000002</v>
      </c>
      <c r="R212">
        <v>223</v>
      </c>
      <c r="S212">
        <f t="shared" si="66"/>
        <v>-5.414256925659796E-2</v>
      </c>
      <c r="T212">
        <v>223</v>
      </c>
      <c r="U212">
        <f t="shared" si="67"/>
        <v>858489.37150303042</v>
      </c>
      <c r="V212">
        <v>62</v>
      </c>
      <c r="W212">
        <f t="shared" si="87"/>
        <v>28.016766953887441</v>
      </c>
      <c r="X212">
        <f t="shared" si="68"/>
        <v>313</v>
      </c>
      <c r="Y212">
        <f t="shared" si="69"/>
        <v>268</v>
      </c>
      <c r="Z212">
        <v>0.40100000000000002</v>
      </c>
      <c r="AA212">
        <v>208</v>
      </c>
      <c r="AB212">
        <v>0.41860000000000003</v>
      </c>
      <c r="AC212">
        <f t="shared" si="70"/>
        <v>0.40980000000000005</v>
      </c>
      <c r="AD212">
        <v>216</v>
      </c>
      <c r="AE212">
        <v>0.43090000000000001</v>
      </c>
      <c r="AF212">
        <v>194</v>
      </c>
      <c r="AG212">
        <v>0.434</v>
      </c>
      <c r="AH212">
        <v>203</v>
      </c>
      <c r="AI212">
        <f t="shared" si="71"/>
        <v>194.33333333333334</v>
      </c>
      <c r="AJ212">
        <f>IF(C212=1,(AI212/Z212),REF)</f>
        <v>484.62177888611802</v>
      </c>
      <c r="AK212">
        <f t="shared" si="72"/>
        <v>202</v>
      </c>
      <c r="AL212">
        <f>IF(B212=1,(AI212/AC212),REF)</f>
        <v>474.21506425898809</v>
      </c>
      <c r="AM212">
        <f t="shared" si="73"/>
        <v>208</v>
      </c>
      <c r="AN212">
        <f t="shared" si="74"/>
        <v>202</v>
      </c>
      <c r="AO212" t="str">
        <f t="shared" si="75"/>
        <v>San Diego</v>
      </c>
      <c r="AP212">
        <f t="shared" si="76"/>
        <v>0.25641375812642514</v>
      </c>
      <c r="AQ212">
        <f t="shared" si="77"/>
        <v>0.23493552672986234</v>
      </c>
      <c r="AR212">
        <f t="shared" si="78"/>
        <v>0.57035352901021874</v>
      </c>
      <c r="AS212" t="str">
        <f t="shared" si="79"/>
        <v>San Diego</v>
      </c>
      <c r="AT212">
        <f t="shared" si="80"/>
        <v>0.57035352901021874</v>
      </c>
      <c r="AU212">
        <f t="shared" si="81"/>
        <v>211</v>
      </c>
      <c r="AV212">
        <f t="shared" si="82"/>
        <v>209.66666666666666</v>
      </c>
      <c r="AW212">
        <v>220</v>
      </c>
      <c r="AX212" t="str">
        <f t="shared" si="83"/>
        <v>San Diego</v>
      </c>
      <c r="AY212" t="str">
        <f t="shared" si="84"/>
        <v/>
      </c>
      <c r="AZ212">
        <v>211</v>
      </c>
      <c r="BA212">
        <f t="shared" si="85"/>
        <v>53</v>
      </c>
      <c r="BB212">
        <f t="shared" si="86"/>
        <v>53</v>
      </c>
    </row>
    <row r="213" spans="1:54">
      <c r="A213" t="s">
        <v>407</v>
      </c>
      <c r="B213">
        <v>1</v>
      </c>
      <c r="C213">
        <v>1</v>
      </c>
      <c r="D213" t="s">
        <v>44</v>
      </c>
      <c r="E213">
        <v>69.890100000000004</v>
      </c>
      <c r="F213">
        <v>82</v>
      </c>
      <c r="G213">
        <v>69.217399999999998</v>
      </c>
      <c r="H213">
        <v>83</v>
      </c>
      <c r="I213">
        <v>101.304</v>
      </c>
      <c r="J213">
        <v>227</v>
      </c>
      <c r="K213">
        <v>105.90300000000001</v>
      </c>
      <c r="L213">
        <v>158</v>
      </c>
      <c r="M213">
        <v>106.206</v>
      </c>
      <c r="N213">
        <v>258</v>
      </c>
      <c r="O213">
        <v>107.33799999999999</v>
      </c>
      <c r="P213">
        <v>222</v>
      </c>
      <c r="Q213">
        <v>-1.4345600000000001</v>
      </c>
      <c r="R213">
        <v>192</v>
      </c>
      <c r="S213">
        <f t="shared" si="66"/>
        <v>-2.0532235609907384E-2</v>
      </c>
      <c r="T213">
        <v>192</v>
      </c>
      <c r="U213">
        <f t="shared" si="67"/>
        <v>783848.6011795511</v>
      </c>
      <c r="V213">
        <v>131</v>
      </c>
      <c r="W213">
        <f t="shared" si="87"/>
        <v>25.39743961537679</v>
      </c>
      <c r="X213">
        <f t="shared" si="68"/>
        <v>177</v>
      </c>
      <c r="Y213">
        <f t="shared" si="69"/>
        <v>184.5</v>
      </c>
      <c r="Z213">
        <v>0.33040000000000003</v>
      </c>
      <c r="AA213">
        <v>238</v>
      </c>
      <c r="AB213">
        <v>0.62090000000000001</v>
      </c>
      <c r="AC213">
        <f t="shared" si="70"/>
        <v>0.47565000000000002</v>
      </c>
      <c r="AD213">
        <v>188</v>
      </c>
      <c r="AE213">
        <v>0.51029999999999998</v>
      </c>
      <c r="AF213">
        <v>156</v>
      </c>
      <c r="AG213">
        <v>0.40339999999999998</v>
      </c>
      <c r="AH213">
        <v>222</v>
      </c>
      <c r="AI213">
        <f t="shared" si="71"/>
        <v>178.91666666666666</v>
      </c>
      <c r="AJ213">
        <f>IF(C213=1,(AI213/Z213),REF)</f>
        <v>541.51533494753824</v>
      </c>
      <c r="AK213">
        <f t="shared" si="72"/>
        <v>215</v>
      </c>
      <c r="AL213">
        <f>IF(B213=1,(AI213/AC213),REF)</f>
        <v>376.15193244332312</v>
      </c>
      <c r="AM213">
        <f t="shared" si="73"/>
        <v>180</v>
      </c>
      <c r="AN213">
        <f t="shared" si="74"/>
        <v>180</v>
      </c>
      <c r="AO213" t="str">
        <f t="shared" si="75"/>
        <v>Abilene Christian</v>
      </c>
      <c r="AP213">
        <f t="shared" si="76"/>
        <v>0.20893740994784502</v>
      </c>
      <c r="AQ213">
        <f t="shared" si="77"/>
        <v>0.28069892437954808</v>
      </c>
      <c r="AR213">
        <f t="shared" si="78"/>
        <v>0.56955734502407351</v>
      </c>
      <c r="AS213" t="str">
        <f t="shared" si="79"/>
        <v>Abilene Christian</v>
      </c>
      <c r="AT213">
        <f t="shared" si="80"/>
        <v>0.56955734502407351</v>
      </c>
      <c r="AU213">
        <f t="shared" si="81"/>
        <v>212</v>
      </c>
      <c r="AV213">
        <f t="shared" si="82"/>
        <v>193.33333333333334</v>
      </c>
      <c r="AW213">
        <v>200</v>
      </c>
      <c r="AX213" t="str">
        <f t="shared" si="83"/>
        <v>Abilene Christian</v>
      </c>
      <c r="AY213" t="str">
        <f t="shared" si="84"/>
        <v/>
      </c>
      <c r="AZ213">
        <v>212</v>
      </c>
      <c r="BA213">
        <f t="shared" si="85"/>
        <v>53</v>
      </c>
      <c r="BB213">
        <f t="shared" si="86"/>
        <v>53</v>
      </c>
    </row>
    <row r="214" spans="1:54">
      <c r="B214">
        <v>1</v>
      </c>
      <c r="C214">
        <v>1</v>
      </c>
      <c r="D214" t="s">
        <v>327</v>
      </c>
      <c r="E214">
        <v>66.639099999999999</v>
      </c>
      <c r="F214">
        <v>247</v>
      </c>
      <c r="G214">
        <v>66.080100000000002</v>
      </c>
      <c r="H214">
        <v>244</v>
      </c>
      <c r="I214">
        <v>108.958</v>
      </c>
      <c r="J214">
        <v>59</v>
      </c>
      <c r="K214">
        <v>107.828</v>
      </c>
      <c r="L214">
        <v>127</v>
      </c>
      <c r="M214">
        <v>106.057</v>
      </c>
      <c r="N214">
        <v>253</v>
      </c>
      <c r="O214">
        <v>109.631</v>
      </c>
      <c r="P214">
        <v>267</v>
      </c>
      <c r="Q214">
        <v>-1.8034699999999999</v>
      </c>
      <c r="R214">
        <v>198</v>
      </c>
      <c r="S214">
        <f t="shared" si="66"/>
        <v>-2.7056187733627814E-2</v>
      </c>
      <c r="T214">
        <v>199</v>
      </c>
      <c r="U214">
        <f t="shared" si="67"/>
        <v>774804.65800793434</v>
      </c>
      <c r="V214">
        <v>142</v>
      </c>
      <c r="W214">
        <f t="shared" si="87"/>
        <v>27.552707251462998</v>
      </c>
      <c r="X214">
        <f t="shared" si="68"/>
        <v>293</v>
      </c>
      <c r="Y214">
        <f t="shared" si="69"/>
        <v>246</v>
      </c>
      <c r="Z214">
        <v>0.32419999999999999</v>
      </c>
      <c r="AA214">
        <v>242</v>
      </c>
      <c r="AB214">
        <v>0.64849999999999997</v>
      </c>
      <c r="AC214">
        <f t="shared" si="70"/>
        <v>0.48634999999999995</v>
      </c>
      <c r="AD214">
        <v>180</v>
      </c>
      <c r="AE214">
        <v>0.40310000000000001</v>
      </c>
      <c r="AF214">
        <v>204</v>
      </c>
      <c r="AG214">
        <v>0.5302</v>
      </c>
      <c r="AH214">
        <v>165</v>
      </c>
      <c r="AI214">
        <f t="shared" si="71"/>
        <v>189.33333333333334</v>
      </c>
      <c r="AJ214">
        <f>IF(C214=1,(AI214/Z214),REF)</f>
        <v>584.00164507505656</v>
      </c>
      <c r="AK214">
        <f t="shared" si="72"/>
        <v>221</v>
      </c>
      <c r="AL214">
        <f>IF(B214=1,(AI214/AC214),REF)</f>
        <v>389.2944038929441</v>
      </c>
      <c r="AM214">
        <f t="shared" si="73"/>
        <v>184</v>
      </c>
      <c r="AN214">
        <f t="shared" si="74"/>
        <v>180</v>
      </c>
      <c r="AO214" t="str">
        <f t="shared" si="75"/>
        <v>St. Thomas</v>
      </c>
      <c r="AP214">
        <f t="shared" si="76"/>
        <v>0.20347396476063187</v>
      </c>
      <c r="AQ214">
        <f t="shared" si="77"/>
        <v>0.28578393358113363</v>
      </c>
      <c r="AR214">
        <f t="shared" si="78"/>
        <v>0.56938122166254745</v>
      </c>
      <c r="AS214" t="str">
        <f t="shared" si="79"/>
        <v>St. Thomas</v>
      </c>
      <c r="AT214">
        <f t="shared" si="80"/>
        <v>0.56938122166254745</v>
      </c>
      <c r="AU214">
        <f t="shared" si="81"/>
        <v>213</v>
      </c>
      <c r="AV214">
        <f t="shared" si="82"/>
        <v>191</v>
      </c>
      <c r="AW214">
        <v>194</v>
      </c>
      <c r="AX214" t="str">
        <f t="shared" si="83"/>
        <v>St. Thomas</v>
      </c>
      <c r="AY214" t="str">
        <f t="shared" si="84"/>
        <v/>
      </c>
      <c r="AZ214">
        <v>213</v>
      </c>
      <c r="BA214">
        <f t="shared" si="85"/>
        <v>54</v>
      </c>
      <c r="BB214">
        <f t="shared" si="86"/>
        <v>54</v>
      </c>
    </row>
    <row r="215" spans="1:54">
      <c r="B215">
        <v>1</v>
      </c>
      <c r="C215">
        <v>1</v>
      </c>
      <c r="D215" t="s">
        <v>173</v>
      </c>
      <c r="E215">
        <v>61.314900000000002</v>
      </c>
      <c r="F215">
        <v>362</v>
      </c>
      <c r="G215">
        <v>61.169899999999998</v>
      </c>
      <c r="H215">
        <v>361</v>
      </c>
      <c r="I215">
        <v>99.768500000000003</v>
      </c>
      <c r="J215">
        <v>261</v>
      </c>
      <c r="K215">
        <v>100.27800000000001</v>
      </c>
      <c r="L215">
        <v>278</v>
      </c>
      <c r="M215">
        <v>105.53700000000001</v>
      </c>
      <c r="N215">
        <v>239</v>
      </c>
      <c r="O215">
        <v>105.682</v>
      </c>
      <c r="P215">
        <v>181</v>
      </c>
      <c r="Q215">
        <v>-5.4043099999999997</v>
      </c>
      <c r="R215">
        <v>235</v>
      </c>
      <c r="S215">
        <f t="shared" si="66"/>
        <v>-8.8135184106962514E-2</v>
      </c>
      <c r="T215">
        <v>241</v>
      </c>
      <c r="U215">
        <f t="shared" si="67"/>
        <v>616562.84710073168</v>
      </c>
      <c r="V215">
        <v>337</v>
      </c>
      <c r="W215">
        <f t="shared" si="87"/>
        <v>28.238109204156661</v>
      </c>
      <c r="X215">
        <f t="shared" si="68"/>
        <v>323</v>
      </c>
      <c r="Y215">
        <f t="shared" si="69"/>
        <v>282</v>
      </c>
      <c r="Z215">
        <v>0.4284</v>
      </c>
      <c r="AA215">
        <v>191</v>
      </c>
      <c r="AB215">
        <v>0.35630000000000001</v>
      </c>
      <c r="AC215">
        <f t="shared" si="70"/>
        <v>0.39234999999999998</v>
      </c>
      <c r="AD215">
        <v>222</v>
      </c>
      <c r="AE215">
        <v>0.50329999999999997</v>
      </c>
      <c r="AF215">
        <v>162</v>
      </c>
      <c r="AG215">
        <v>0.5292</v>
      </c>
      <c r="AH215">
        <v>166</v>
      </c>
      <c r="AI215">
        <f t="shared" si="71"/>
        <v>235</v>
      </c>
      <c r="AJ215">
        <f>IF(C215=1,(AI215/Z215),REF)</f>
        <v>548.55275443510732</v>
      </c>
      <c r="AK215">
        <f t="shared" si="72"/>
        <v>216</v>
      </c>
      <c r="AL215">
        <f>IF(B215=1,(AI215/AC215),REF)</f>
        <v>598.9550146552823</v>
      </c>
      <c r="AM215">
        <f t="shared" si="73"/>
        <v>230</v>
      </c>
      <c r="AN215">
        <f t="shared" si="74"/>
        <v>216</v>
      </c>
      <c r="AO215" t="str">
        <f t="shared" si="75"/>
        <v>Jacksonville</v>
      </c>
      <c r="AP215">
        <f t="shared" si="76"/>
        <v>0.27056079491824997</v>
      </c>
      <c r="AQ215">
        <f t="shared" si="77"/>
        <v>0.21846055910599627</v>
      </c>
      <c r="AR215">
        <f t="shared" si="78"/>
        <v>0.56927109288760114</v>
      </c>
      <c r="AS215" t="str">
        <f t="shared" si="79"/>
        <v>Jacksonville</v>
      </c>
      <c r="AT215">
        <f t="shared" si="80"/>
        <v>0.56927109288760114</v>
      </c>
      <c r="AU215">
        <f t="shared" si="81"/>
        <v>214</v>
      </c>
      <c r="AV215">
        <f t="shared" si="82"/>
        <v>217.33333333333334</v>
      </c>
      <c r="AW215">
        <v>218</v>
      </c>
      <c r="AX215" t="str">
        <f t="shared" si="83"/>
        <v>Jacksonville</v>
      </c>
      <c r="AY215" t="str">
        <f t="shared" si="84"/>
        <v/>
      </c>
      <c r="AZ215">
        <v>214</v>
      </c>
      <c r="BA215">
        <f t="shared" si="85"/>
        <v>54</v>
      </c>
      <c r="BB215">
        <f t="shared" si="86"/>
        <v>54</v>
      </c>
    </row>
    <row r="216" spans="1:54">
      <c r="B216">
        <v>1</v>
      </c>
      <c r="C216">
        <v>1</v>
      </c>
      <c r="D216" t="s">
        <v>129</v>
      </c>
      <c r="E216">
        <v>70.619900000000001</v>
      </c>
      <c r="F216">
        <v>56</v>
      </c>
      <c r="G216">
        <v>70.120699999999999</v>
      </c>
      <c r="H216">
        <v>42</v>
      </c>
      <c r="I216">
        <v>100.961</v>
      </c>
      <c r="J216">
        <v>238</v>
      </c>
      <c r="K216">
        <v>102.91200000000001</v>
      </c>
      <c r="L216">
        <v>228</v>
      </c>
      <c r="M216">
        <v>105.221</v>
      </c>
      <c r="N216">
        <v>231</v>
      </c>
      <c r="O216">
        <v>106.476</v>
      </c>
      <c r="P216">
        <v>202</v>
      </c>
      <c r="Q216">
        <v>-3.5639599999999998</v>
      </c>
      <c r="R216">
        <v>222</v>
      </c>
      <c r="S216">
        <f t="shared" si="66"/>
        <v>-5.0467361182895937E-2</v>
      </c>
      <c r="T216">
        <v>220</v>
      </c>
      <c r="U216">
        <f t="shared" si="67"/>
        <v>747926.86843330576</v>
      </c>
      <c r="V216">
        <v>184</v>
      </c>
      <c r="W216">
        <f t="shared" si="87"/>
        <v>24.812793764586797</v>
      </c>
      <c r="X216">
        <f t="shared" si="68"/>
        <v>150</v>
      </c>
      <c r="Y216">
        <f t="shared" si="69"/>
        <v>185</v>
      </c>
      <c r="Z216">
        <v>0.36130000000000001</v>
      </c>
      <c r="AA216">
        <v>226</v>
      </c>
      <c r="AB216">
        <v>0.51470000000000005</v>
      </c>
      <c r="AC216">
        <f t="shared" si="70"/>
        <v>0.43800000000000006</v>
      </c>
      <c r="AD216">
        <v>203</v>
      </c>
      <c r="AE216">
        <v>0.58499999999999996</v>
      </c>
      <c r="AF216">
        <v>131</v>
      </c>
      <c r="AG216">
        <v>0.3483</v>
      </c>
      <c r="AH216">
        <v>236</v>
      </c>
      <c r="AI216">
        <f t="shared" si="71"/>
        <v>193.16666666666666</v>
      </c>
      <c r="AJ216">
        <f>IF(C216=1,(AI216/Z216),REF)</f>
        <v>534.64341728941781</v>
      </c>
      <c r="AK216">
        <f t="shared" si="72"/>
        <v>212</v>
      </c>
      <c r="AL216">
        <f>IF(B216=1,(AI216/AC216),REF)</f>
        <v>441.01978691019781</v>
      </c>
      <c r="AM216">
        <f t="shared" si="73"/>
        <v>200</v>
      </c>
      <c r="AN216">
        <f t="shared" si="74"/>
        <v>200</v>
      </c>
      <c r="AO216" t="str">
        <f t="shared" si="75"/>
        <v>FIU</v>
      </c>
      <c r="AP216">
        <f t="shared" si="76"/>
        <v>0.22876984780107326</v>
      </c>
      <c r="AQ216">
        <f t="shared" si="77"/>
        <v>0.25339060628478355</v>
      </c>
      <c r="AR216">
        <f t="shared" si="78"/>
        <v>0.56606282798212026</v>
      </c>
      <c r="AS216" t="str">
        <f t="shared" si="79"/>
        <v>FIU</v>
      </c>
      <c r="AT216">
        <f t="shared" si="80"/>
        <v>0.56606282798212026</v>
      </c>
      <c r="AU216">
        <f t="shared" si="81"/>
        <v>215</v>
      </c>
      <c r="AV216">
        <f t="shared" si="82"/>
        <v>206</v>
      </c>
      <c r="AW216">
        <v>212</v>
      </c>
      <c r="AX216" t="str">
        <f t="shared" si="83"/>
        <v>FIU</v>
      </c>
      <c r="AY216" t="str">
        <f t="shared" si="84"/>
        <v/>
      </c>
      <c r="AZ216">
        <v>215</v>
      </c>
      <c r="BA216">
        <f t="shared" si="85"/>
        <v>54</v>
      </c>
      <c r="BB216">
        <f t="shared" si="86"/>
        <v>54</v>
      </c>
    </row>
    <row r="217" spans="1:54">
      <c r="B217">
        <v>1</v>
      </c>
      <c r="C217">
        <v>1</v>
      </c>
      <c r="D217" t="s">
        <v>311</v>
      </c>
      <c r="E217">
        <v>65.142099999999999</v>
      </c>
      <c r="F217">
        <v>318</v>
      </c>
      <c r="G217">
        <v>64.346900000000005</v>
      </c>
      <c r="H217">
        <v>324</v>
      </c>
      <c r="I217">
        <v>97.509600000000006</v>
      </c>
      <c r="J217">
        <v>302</v>
      </c>
      <c r="K217">
        <v>103.718</v>
      </c>
      <c r="L217">
        <v>203</v>
      </c>
      <c r="M217">
        <v>109.997</v>
      </c>
      <c r="N217">
        <v>320</v>
      </c>
      <c r="O217">
        <v>107.13800000000001</v>
      </c>
      <c r="P217">
        <v>217</v>
      </c>
      <c r="Q217">
        <v>-3.4197099999999998</v>
      </c>
      <c r="R217">
        <v>220</v>
      </c>
      <c r="S217">
        <f t="shared" si="66"/>
        <v>-5.2500610204460736E-2</v>
      </c>
      <c r="T217">
        <v>222</v>
      </c>
      <c r="U217">
        <f t="shared" si="67"/>
        <v>700761.15894276055</v>
      </c>
      <c r="V217">
        <v>249</v>
      </c>
      <c r="W217">
        <f t="shared" si="87"/>
        <v>27.167388978695474</v>
      </c>
      <c r="X217">
        <f t="shared" si="68"/>
        <v>276</v>
      </c>
      <c r="Y217">
        <f t="shared" si="69"/>
        <v>249</v>
      </c>
      <c r="Z217">
        <v>0.41820000000000002</v>
      </c>
      <c r="AA217">
        <v>201</v>
      </c>
      <c r="AB217">
        <v>0.33200000000000002</v>
      </c>
      <c r="AC217">
        <f t="shared" si="70"/>
        <v>0.37509999999999999</v>
      </c>
      <c r="AD217">
        <v>230</v>
      </c>
      <c r="AE217">
        <v>0.61339999999999995</v>
      </c>
      <c r="AF217">
        <v>121</v>
      </c>
      <c r="AG217">
        <v>0.28770000000000001</v>
      </c>
      <c r="AH217">
        <v>263</v>
      </c>
      <c r="AI217">
        <f t="shared" si="71"/>
        <v>222.33333333333334</v>
      </c>
      <c r="AJ217">
        <f>IF(C217=1,(AI217/Z217),REF)</f>
        <v>531.64355172963496</v>
      </c>
      <c r="AK217">
        <f t="shared" si="72"/>
        <v>210</v>
      </c>
      <c r="AL217">
        <f>IF(B217=1,(AI217/AC217),REF)</f>
        <v>592.730827334933</v>
      </c>
      <c r="AM217">
        <f t="shared" si="73"/>
        <v>228</v>
      </c>
      <c r="AN217">
        <f t="shared" si="74"/>
        <v>210</v>
      </c>
      <c r="AO217" t="str">
        <f t="shared" si="75"/>
        <v>South Carolina</v>
      </c>
      <c r="AP217">
        <f t="shared" si="76"/>
        <v>0.26494712880746885</v>
      </c>
      <c r="AQ217">
        <f t="shared" si="77"/>
        <v>0.20912865017319743</v>
      </c>
      <c r="AR217">
        <f t="shared" si="78"/>
        <v>0.56224695058893404</v>
      </c>
      <c r="AS217" t="str">
        <f t="shared" si="79"/>
        <v>South Carolina</v>
      </c>
      <c r="AT217">
        <f t="shared" si="80"/>
        <v>0.56224695058893404</v>
      </c>
      <c r="AU217">
        <f t="shared" si="81"/>
        <v>216</v>
      </c>
      <c r="AV217">
        <f t="shared" si="82"/>
        <v>218.66666666666666</v>
      </c>
      <c r="AW217">
        <v>229</v>
      </c>
      <c r="AX217" t="str">
        <f t="shared" si="83"/>
        <v>South Carolina</v>
      </c>
      <c r="AY217" t="str">
        <f t="shared" si="84"/>
        <v/>
      </c>
      <c r="AZ217">
        <v>216</v>
      </c>
      <c r="BA217">
        <f t="shared" si="85"/>
        <v>54</v>
      </c>
      <c r="BB217">
        <f t="shared" si="86"/>
        <v>54</v>
      </c>
    </row>
    <row r="218" spans="1:54">
      <c r="B218">
        <v>1</v>
      </c>
      <c r="C218">
        <v>1</v>
      </c>
      <c r="D218" t="s">
        <v>323</v>
      </c>
      <c r="E218">
        <v>66.687399999999997</v>
      </c>
      <c r="F218">
        <v>242</v>
      </c>
      <c r="G218">
        <v>65.662700000000001</v>
      </c>
      <c r="H218">
        <v>274</v>
      </c>
      <c r="I218">
        <v>99.378399999999999</v>
      </c>
      <c r="J218">
        <v>270</v>
      </c>
      <c r="K218">
        <v>101.16</v>
      </c>
      <c r="L218">
        <v>260</v>
      </c>
      <c r="M218">
        <v>100.738</v>
      </c>
      <c r="N218">
        <v>111</v>
      </c>
      <c r="O218">
        <v>103.169</v>
      </c>
      <c r="P218">
        <v>127</v>
      </c>
      <c r="Q218">
        <v>-2.00848</v>
      </c>
      <c r="R218">
        <v>201</v>
      </c>
      <c r="S218">
        <f t="shared" si="66"/>
        <v>-3.0125630928781157E-2</v>
      </c>
      <c r="T218">
        <v>200</v>
      </c>
      <c r="U218">
        <f t="shared" si="67"/>
        <v>682435.21136543993</v>
      </c>
      <c r="V218">
        <v>271</v>
      </c>
      <c r="W218">
        <f t="shared" si="87"/>
        <v>24.982446618375796</v>
      </c>
      <c r="X218">
        <f t="shared" si="68"/>
        <v>159</v>
      </c>
      <c r="Y218">
        <f t="shared" si="69"/>
        <v>179.5</v>
      </c>
      <c r="Z218">
        <v>0.31490000000000001</v>
      </c>
      <c r="AA218">
        <v>247</v>
      </c>
      <c r="AB218">
        <v>0.64810000000000001</v>
      </c>
      <c r="AC218">
        <f t="shared" si="70"/>
        <v>0.48150000000000004</v>
      </c>
      <c r="AD218">
        <v>185</v>
      </c>
      <c r="AE218">
        <v>0.27929999999999999</v>
      </c>
      <c r="AF218">
        <v>254</v>
      </c>
      <c r="AG218">
        <v>0.46529999999999999</v>
      </c>
      <c r="AH218">
        <v>184</v>
      </c>
      <c r="AI218">
        <f t="shared" si="71"/>
        <v>212.25</v>
      </c>
      <c r="AJ218">
        <f>IF(C218=1,(AI218/Z218),REF)</f>
        <v>674.0234995236583</v>
      </c>
      <c r="AK218">
        <f t="shared" si="72"/>
        <v>232</v>
      </c>
      <c r="AL218">
        <f>IF(B218=1,(AI218/AC218),REF)</f>
        <v>440.80996884735197</v>
      </c>
      <c r="AM218">
        <f t="shared" si="73"/>
        <v>199</v>
      </c>
      <c r="AN218">
        <f t="shared" si="74"/>
        <v>185</v>
      </c>
      <c r="AO218" t="str">
        <f t="shared" si="75"/>
        <v>St. Bonaventure</v>
      </c>
      <c r="AP218">
        <f t="shared" si="76"/>
        <v>0.19482397538806714</v>
      </c>
      <c r="AQ218">
        <f t="shared" si="77"/>
        <v>0.27857268175081495</v>
      </c>
      <c r="AR218">
        <f t="shared" si="78"/>
        <v>0.56192464059353742</v>
      </c>
      <c r="AS218" t="str">
        <f t="shared" si="79"/>
        <v>St. Bonaventure</v>
      </c>
      <c r="AT218">
        <f t="shared" si="80"/>
        <v>0.56192464059353742</v>
      </c>
      <c r="AU218">
        <f t="shared" si="81"/>
        <v>217</v>
      </c>
      <c r="AV218">
        <f t="shared" si="82"/>
        <v>195.66666666666666</v>
      </c>
      <c r="AW218">
        <v>199</v>
      </c>
      <c r="AX218" t="str">
        <f t="shared" si="83"/>
        <v>St. Bonaventure</v>
      </c>
      <c r="AY218" t="str">
        <f t="shared" si="84"/>
        <v/>
      </c>
      <c r="AZ218">
        <v>217</v>
      </c>
      <c r="BA218">
        <f t="shared" si="85"/>
        <v>55</v>
      </c>
      <c r="BB218">
        <f t="shared" si="86"/>
        <v>55</v>
      </c>
    </row>
    <row r="219" spans="1:54">
      <c r="B219">
        <v>1</v>
      </c>
      <c r="C219">
        <v>1</v>
      </c>
      <c r="D219" t="s">
        <v>210</v>
      </c>
      <c r="E219">
        <v>64.887699999999995</v>
      </c>
      <c r="F219">
        <v>324</v>
      </c>
      <c r="G219">
        <v>64.555000000000007</v>
      </c>
      <c r="H219">
        <v>315</v>
      </c>
      <c r="I219">
        <v>100.797</v>
      </c>
      <c r="J219">
        <v>241</v>
      </c>
      <c r="K219">
        <v>99.6631</v>
      </c>
      <c r="L219">
        <v>285</v>
      </c>
      <c r="M219">
        <v>102.358</v>
      </c>
      <c r="N219">
        <v>152</v>
      </c>
      <c r="O219">
        <v>104.538</v>
      </c>
      <c r="P219">
        <v>157</v>
      </c>
      <c r="Q219">
        <v>-4.8749900000000004</v>
      </c>
      <c r="R219">
        <v>230</v>
      </c>
      <c r="S219">
        <f t="shared" si="66"/>
        <v>-7.5128260055449606E-2</v>
      </c>
      <c r="T219">
        <v>231</v>
      </c>
      <c r="U219">
        <f t="shared" si="67"/>
        <v>644512.23163241916</v>
      </c>
      <c r="V219">
        <v>316</v>
      </c>
      <c r="W219">
        <f t="shared" si="87"/>
        <v>26.222634322744057</v>
      </c>
      <c r="X219">
        <f t="shared" si="68"/>
        <v>218</v>
      </c>
      <c r="Y219">
        <f t="shared" si="69"/>
        <v>224.5</v>
      </c>
      <c r="Z219">
        <v>0.40710000000000002</v>
      </c>
      <c r="AA219">
        <v>205</v>
      </c>
      <c r="AB219">
        <v>0.36049999999999999</v>
      </c>
      <c r="AC219">
        <f t="shared" si="70"/>
        <v>0.38380000000000003</v>
      </c>
      <c r="AD219">
        <v>227</v>
      </c>
      <c r="AE219">
        <v>0.52629999999999999</v>
      </c>
      <c r="AF219">
        <v>150</v>
      </c>
      <c r="AG219">
        <v>0.54300000000000004</v>
      </c>
      <c r="AH219">
        <v>155</v>
      </c>
      <c r="AI219">
        <f t="shared" si="71"/>
        <v>217.25</v>
      </c>
      <c r="AJ219">
        <f>IF(C219=1,(AI219/Z219),REF)</f>
        <v>533.65266519282727</v>
      </c>
      <c r="AK219">
        <f t="shared" si="72"/>
        <v>211</v>
      </c>
      <c r="AL219">
        <f>IF(B219=1,(AI219/AC219),REF)</f>
        <v>566.05002605523703</v>
      </c>
      <c r="AM219">
        <f t="shared" si="73"/>
        <v>223</v>
      </c>
      <c r="AN219">
        <f t="shared" si="74"/>
        <v>211</v>
      </c>
      <c r="AO219" t="str">
        <f t="shared" si="75"/>
        <v>Mercer</v>
      </c>
      <c r="AP219">
        <f t="shared" si="76"/>
        <v>0.25781755067204859</v>
      </c>
      <c r="AQ219">
        <f t="shared" si="77"/>
        <v>0.21521462372539041</v>
      </c>
      <c r="AR219">
        <f t="shared" si="78"/>
        <v>0.56175154333387123</v>
      </c>
      <c r="AS219" t="str">
        <f t="shared" si="79"/>
        <v>Mercer</v>
      </c>
      <c r="AT219">
        <f t="shared" si="80"/>
        <v>0.56175154333387123</v>
      </c>
      <c r="AU219">
        <f t="shared" si="81"/>
        <v>218</v>
      </c>
      <c r="AV219">
        <f t="shared" si="82"/>
        <v>218.66666666666666</v>
      </c>
      <c r="AW219">
        <v>216</v>
      </c>
      <c r="AX219" t="str">
        <f t="shared" si="83"/>
        <v>Mercer</v>
      </c>
      <c r="AY219" t="str">
        <f t="shared" si="84"/>
        <v/>
      </c>
      <c r="AZ219">
        <v>218</v>
      </c>
      <c r="BA219">
        <f t="shared" si="85"/>
        <v>55</v>
      </c>
      <c r="BB219">
        <f t="shared" si="86"/>
        <v>55</v>
      </c>
    </row>
    <row r="220" spans="1:54">
      <c r="B220">
        <v>1</v>
      </c>
      <c r="C220">
        <v>1</v>
      </c>
      <c r="D220" t="s">
        <v>276</v>
      </c>
      <c r="E220">
        <v>72.074600000000004</v>
      </c>
      <c r="F220">
        <v>26</v>
      </c>
      <c r="G220">
        <v>72.399900000000002</v>
      </c>
      <c r="H220">
        <v>8</v>
      </c>
      <c r="I220">
        <v>102.158</v>
      </c>
      <c r="J220">
        <v>199</v>
      </c>
      <c r="K220">
        <v>102.976</v>
      </c>
      <c r="L220">
        <v>227</v>
      </c>
      <c r="M220">
        <v>108.288</v>
      </c>
      <c r="N220">
        <v>298</v>
      </c>
      <c r="O220">
        <v>108.559</v>
      </c>
      <c r="P220">
        <v>253</v>
      </c>
      <c r="Q220">
        <v>-5.5831900000000001</v>
      </c>
      <c r="R220">
        <v>238</v>
      </c>
      <c r="S220">
        <f t="shared" si="66"/>
        <v>-7.7461408041112928E-2</v>
      </c>
      <c r="T220">
        <v>233</v>
      </c>
      <c r="U220">
        <f t="shared" si="67"/>
        <v>764283.13609256956</v>
      </c>
      <c r="V220">
        <v>159</v>
      </c>
      <c r="W220">
        <f t="shared" si="87"/>
        <v>25.077433867488644</v>
      </c>
      <c r="X220">
        <f t="shared" si="68"/>
        <v>166</v>
      </c>
      <c r="Y220">
        <f t="shared" si="69"/>
        <v>199.5</v>
      </c>
      <c r="Z220">
        <v>0.41909999999999997</v>
      </c>
      <c r="AA220">
        <v>200</v>
      </c>
      <c r="AB220">
        <v>0.30559999999999998</v>
      </c>
      <c r="AC220">
        <f t="shared" si="70"/>
        <v>0.36234999999999995</v>
      </c>
      <c r="AD220">
        <v>237</v>
      </c>
      <c r="AE220">
        <v>0.35870000000000002</v>
      </c>
      <c r="AF220">
        <v>222</v>
      </c>
      <c r="AG220">
        <v>0.4637</v>
      </c>
      <c r="AH220">
        <v>185</v>
      </c>
      <c r="AI220">
        <f t="shared" si="71"/>
        <v>205.91666666666666</v>
      </c>
      <c r="AJ220">
        <f>IF(C220=1,(AI220/Z220),REF)</f>
        <v>491.33062912590475</v>
      </c>
      <c r="AK220">
        <f t="shared" si="72"/>
        <v>204</v>
      </c>
      <c r="AL220">
        <f>IF(B220=1,(AI220/AC220),REF)</f>
        <v>568.2811278230073</v>
      </c>
      <c r="AM220">
        <f t="shared" si="73"/>
        <v>224</v>
      </c>
      <c r="AN220">
        <f t="shared" si="74"/>
        <v>204</v>
      </c>
      <c r="AO220" t="str">
        <f t="shared" si="75"/>
        <v>Portland St.</v>
      </c>
      <c r="AP220">
        <f t="shared" si="76"/>
        <v>0.26761935586742264</v>
      </c>
      <c r="AQ220">
        <f t="shared" si="77"/>
        <v>0.203086717893218</v>
      </c>
      <c r="AR220">
        <f t="shared" si="78"/>
        <v>0.56064496037268119</v>
      </c>
      <c r="AS220" t="str">
        <f t="shared" si="79"/>
        <v>Portland St.</v>
      </c>
      <c r="AT220">
        <f t="shared" si="80"/>
        <v>0.56064496037268119</v>
      </c>
      <c r="AU220">
        <f t="shared" si="81"/>
        <v>219</v>
      </c>
      <c r="AV220">
        <f t="shared" si="82"/>
        <v>220</v>
      </c>
      <c r="AW220">
        <v>225</v>
      </c>
      <c r="AX220" t="str">
        <f t="shared" si="83"/>
        <v>Portland St.</v>
      </c>
      <c r="AY220" t="str">
        <f t="shared" si="84"/>
        <v/>
      </c>
      <c r="AZ220">
        <v>219</v>
      </c>
      <c r="BA220">
        <f t="shared" si="85"/>
        <v>55</v>
      </c>
      <c r="BB220">
        <f t="shared" si="86"/>
        <v>55</v>
      </c>
    </row>
    <row r="221" spans="1:54">
      <c r="B221">
        <v>1</v>
      </c>
      <c r="C221">
        <v>1</v>
      </c>
      <c r="D221" t="s">
        <v>289</v>
      </c>
      <c r="E221">
        <v>64.995900000000006</v>
      </c>
      <c r="F221">
        <v>320</v>
      </c>
      <c r="G221">
        <v>65.095200000000006</v>
      </c>
      <c r="H221">
        <v>296</v>
      </c>
      <c r="I221">
        <v>105.712</v>
      </c>
      <c r="J221">
        <v>120</v>
      </c>
      <c r="K221">
        <v>106.292</v>
      </c>
      <c r="L221">
        <v>154</v>
      </c>
      <c r="M221">
        <v>103.46599999999999</v>
      </c>
      <c r="N221">
        <v>184</v>
      </c>
      <c r="O221">
        <v>108.881</v>
      </c>
      <c r="P221">
        <v>259</v>
      </c>
      <c r="Q221">
        <v>-2.5895100000000002</v>
      </c>
      <c r="R221">
        <v>203</v>
      </c>
      <c r="S221">
        <f t="shared" si="66"/>
        <v>-3.9833281791620677E-2</v>
      </c>
      <c r="T221">
        <v>207</v>
      </c>
      <c r="U221">
        <f t="shared" si="67"/>
        <v>734322.98040401761</v>
      </c>
      <c r="V221">
        <v>200</v>
      </c>
      <c r="W221">
        <f t="shared" si="87"/>
        <v>27.940707548858104</v>
      </c>
      <c r="X221">
        <f t="shared" si="68"/>
        <v>308</v>
      </c>
      <c r="Y221">
        <f t="shared" si="69"/>
        <v>257.5</v>
      </c>
      <c r="Z221">
        <v>0.39600000000000002</v>
      </c>
      <c r="AA221">
        <v>212</v>
      </c>
      <c r="AB221">
        <v>0.37590000000000001</v>
      </c>
      <c r="AC221">
        <f t="shared" si="70"/>
        <v>0.38595000000000002</v>
      </c>
      <c r="AD221">
        <v>225</v>
      </c>
      <c r="AE221">
        <v>0.4476</v>
      </c>
      <c r="AF221">
        <v>186</v>
      </c>
      <c r="AG221">
        <v>0.3135</v>
      </c>
      <c r="AH221">
        <v>252</v>
      </c>
      <c r="AI221">
        <f t="shared" si="71"/>
        <v>221.25</v>
      </c>
      <c r="AJ221">
        <f>IF(C221=1,(AI221/Z221),REF)</f>
        <v>558.71212121212113</v>
      </c>
      <c r="AK221">
        <f t="shared" si="72"/>
        <v>218</v>
      </c>
      <c r="AL221">
        <f>IF(B221=1,(AI221/AC221),REF)</f>
        <v>573.260785075787</v>
      </c>
      <c r="AM221">
        <f t="shared" si="73"/>
        <v>225</v>
      </c>
      <c r="AN221">
        <f t="shared" si="74"/>
        <v>218</v>
      </c>
      <c r="AO221" t="str">
        <f t="shared" si="75"/>
        <v>Rider</v>
      </c>
      <c r="AP221">
        <f t="shared" si="76"/>
        <v>0.24963968198446487</v>
      </c>
      <c r="AQ221">
        <f t="shared" si="77"/>
        <v>0.21607806175834213</v>
      </c>
      <c r="AR221">
        <f t="shared" si="78"/>
        <v>0.55826077692043663</v>
      </c>
      <c r="AS221" t="str">
        <f t="shared" si="79"/>
        <v>Rider</v>
      </c>
      <c r="AT221">
        <f t="shared" si="80"/>
        <v>0.55826077692043663</v>
      </c>
      <c r="AU221">
        <f t="shared" si="81"/>
        <v>220</v>
      </c>
      <c r="AV221">
        <f t="shared" si="82"/>
        <v>221</v>
      </c>
      <c r="AW221">
        <v>219</v>
      </c>
      <c r="AX221" t="str">
        <f t="shared" si="83"/>
        <v>Rider</v>
      </c>
      <c r="AY221" t="str">
        <f t="shared" si="84"/>
        <v/>
      </c>
      <c r="AZ221">
        <v>220</v>
      </c>
      <c r="BA221">
        <f t="shared" si="85"/>
        <v>55</v>
      </c>
      <c r="BB221">
        <f t="shared" si="86"/>
        <v>55</v>
      </c>
    </row>
    <row r="222" spans="1:54">
      <c r="B222">
        <v>1</v>
      </c>
      <c r="C222">
        <v>1</v>
      </c>
      <c r="D222" t="s">
        <v>269</v>
      </c>
      <c r="E222">
        <v>64.739099999999993</v>
      </c>
      <c r="F222">
        <v>329</v>
      </c>
      <c r="G222">
        <v>63.728299999999997</v>
      </c>
      <c r="H222">
        <v>337</v>
      </c>
      <c r="I222">
        <v>93.604299999999995</v>
      </c>
      <c r="J222">
        <v>347</v>
      </c>
      <c r="K222">
        <v>100.31100000000001</v>
      </c>
      <c r="L222">
        <v>277</v>
      </c>
      <c r="M222">
        <v>103.623</v>
      </c>
      <c r="N222">
        <v>187</v>
      </c>
      <c r="O222">
        <v>103.20099999999999</v>
      </c>
      <c r="P222">
        <v>130</v>
      </c>
      <c r="Q222">
        <v>-2.89079</v>
      </c>
      <c r="R222">
        <v>210</v>
      </c>
      <c r="S222">
        <f t="shared" si="66"/>
        <v>-4.4640719441573745E-2</v>
      </c>
      <c r="T222">
        <v>213</v>
      </c>
      <c r="U222">
        <f t="shared" si="67"/>
        <v>651424.03365049104</v>
      </c>
      <c r="V222">
        <v>306</v>
      </c>
      <c r="W222">
        <f t="shared" si="87"/>
        <v>25.747056812570452</v>
      </c>
      <c r="X222">
        <f t="shared" si="68"/>
        <v>197</v>
      </c>
      <c r="Y222">
        <f t="shared" si="69"/>
        <v>205</v>
      </c>
      <c r="Z222">
        <v>0.38080000000000003</v>
      </c>
      <c r="AA222">
        <v>218</v>
      </c>
      <c r="AB222">
        <v>0.4304</v>
      </c>
      <c r="AC222">
        <f t="shared" si="70"/>
        <v>0.40560000000000002</v>
      </c>
      <c r="AD222">
        <v>218</v>
      </c>
      <c r="AE222">
        <v>0.31269999999999998</v>
      </c>
      <c r="AF222">
        <v>239</v>
      </c>
      <c r="AG222">
        <v>0.30559999999999998</v>
      </c>
      <c r="AH222">
        <v>256</v>
      </c>
      <c r="AI222">
        <f t="shared" si="71"/>
        <v>239.5</v>
      </c>
      <c r="AJ222">
        <f>IF(C222=1,(AI222/Z222),REF)</f>
        <v>628.93907563025209</v>
      </c>
      <c r="AK222">
        <f t="shared" si="72"/>
        <v>229</v>
      </c>
      <c r="AL222">
        <f>IF(B222=1,(AI222/AC222),REF)</f>
        <v>590.48323471400397</v>
      </c>
      <c r="AM222">
        <f t="shared" si="73"/>
        <v>227</v>
      </c>
      <c r="AN222">
        <f t="shared" si="74"/>
        <v>218</v>
      </c>
      <c r="AO222" t="str">
        <f t="shared" si="75"/>
        <v>Oregon St.</v>
      </c>
      <c r="AP222">
        <f t="shared" si="76"/>
        <v>0.23723203046664459</v>
      </c>
      <c r="AQ222">
        <f t="shared" si="77"/>
        <v>0.22624066018919797</v>
      </c>
      <c r="AR222">
        <f t="shared" si="78"/>
        <v>0.55718274859344652</v>
      </c>
      <c r="AS222" t="str">
        <f t="shared" si="79"/>
        <v>Oregon St.</v>
      </c>
      <c r="AT222">
        <f t="shared" si="80"/>
        <v>0.55718274859344652</v>
      </c>
      <c r="AU222">
        <f t="shared" si="81"/>
        <v>221</v>
      </c>
      <c r="AV222">
        <f t="shared" si="82"/>
        <v>219</v>
      </c>
      <c r="AW222">
        <v>222</v>
      </c>
      <c r="AX222" t="str">
        <f t="shared" si="83"/>
        <v>Oregon St.</v>
      </c>
      <c r="AY222" t="str">
        <f t="shared" si="84"/>
        <v/>
      </c>
      <c r="AZ222">
        <v>221</v>
      </c>
      <c r="BA222">
        <f t="shared" si="85"/>
        <v>56</v>
      </c>
      <c r="BB222">
        <f t="shared" si="86"/>
        <v>56</v>
      </c>
    </row>
    <row r="223" spans="1:54">
      <c r="B223">
        <v>1</v>
      </c>
      <c r="C223">
        <v>1</v>
      </c>
      <c r="D223" t="s">
        <v>230</v>
      </c>
      <c r="E223">
        <v>66.887500000000003</v>
      </c>
      <c r="F223">
        <v>235</v>
      </c>
      <c r="G223">
        <v>66.799099999999996</v>
      </c>
      <c r="H223">
        <v>203</v>
      </c>
      <c r="I223">
        <v>103.078</v>
      </c>
      <c r="J223">
        <v>175</v>
      </c>
      <c r="K223">
        <v>105.732</v>
      </c>
      <c r="L223">
        <v>161</v>
      </c>
      <c r="M223">
        <v>107.818</v>
      </c>
      <c r="N223">
        <v>287</v>
      </c>
      <c r="O223">
        <v>110.179</v>
      </c>
      <c r="P223">
        <v>281</v>
      </c>
      <c r="Q223">
        <v>-4.44625</v>
      </c>
      <c r="R223">
        <v>226</v>
      </c>
      <c r="S223">
        <f t="shared" si="66"/>
        <v>-6.6484769202018346E-2</v>
      </c>
      <c r="T223">
        <v>227</v>
      </c>
      <c r="U223">
        <f t="shared" si="67"/>
        <v>747752.47392780008</v>
      </c>
      <c r="V223">
        <v>185</v>
      </c>
      <c r="W223">
        <f t="shared" si="87"/>
        <v>27.670254788674089</v>
      </c>
      <c r="X223">
        <f t="shared" si="68"/>
        <v>297</v>
      </c>
      <c r="Y223">
        <f t="shared" si="69"/>
        <v>262</v>
      </c>
      <c r="Z223">
        <v>0.38690000000000002</v>
      </c>
      <c r="AA223">
        <v>216</v>
      </c>
      <c r="AB223">
        <v>0.40010000000000001</v>
      </c>
      <c r="AC223">
        <f t="shared" si="70"/>
        <v>0.39350000000000002</v>
      </c>
      <c r="AD223">
        <v>221</v>
      </c>
      <c r="AE223">
        <v>0.25559999999999999</v>
      </c>
      <c r="AF223">
        <v>266</v>
      </c>
      <c r="AG223">
        <v>0.38300000000000001</v>
      </c>
      <c r="AH223">
        <v>227</v>
      </c>
      <c r="AI223">
        <f t="shared" si="71"/>
        <v>231.33333333333334</v>
      </c>
      <c r="AJ223">
        <f>IF(C223=1,(AI223/Z223),REF)</f>
        <v>597.91505126216941</v>
      </c>
      <c r="AK223">
        <f t="shared" si="72"/>
        <v>223</v>
      </c>
      <c r="AL223">
        <f>IF(B223=1,(AI223/AC223),REF)</f>
        <v>587.88648877594244</v>
      </c>
      <c r="AM223">
        <f t="shared" si="73"/>
        <v>226</v>
      </c>
      <c r="AN223">
        <f t="shared" si="74"/>
        <v>221</v>
      </c>
      <c r="AO223" t="str">
        <f t="shared" si="75"/>
        <v>Murray St.</v>
      </c>
      <c r="AP223">
        <f t="shared" si="76"/>
        <v>0.2422545960347561</v>
      </c>
      <c r="AQ223">
        <f t="shared" si="77"/>
        <v>0.21961232579457046</v>
      </c>
      <c r="AR223">
        <f t="shared" si="78"/>
        <v>0.55640976810827425</v>
      </c>
      <c r="AS223" t="str">
        <f t="shared" si="79"/>
        <v>Murray St.</v>
      </c>
      <c r="AT223">
        <f t="shared" si="80"/>
        <v>0.55640976810827425</v>
      </c>
      <c r="AU223">
        <f t="shared" si="81"/>
        <v>222</v>
      </c>
      <c r="AV223">
        <f t="shared" si="82"/>
        <v>221.33333333333334</v>
      </c>
      <c r="AW223">
        <v>223</v>
      </c>
      <c r="AX223" t="str">
        <f t="shared" si="83"/>
        <v>Murray St.</v>
      </c>
      <c r="AY223" t="str">
        <f t="shared" si="84"/>
        <v/>
      </c>
      <c r="AZ223">
        <v>222</v>
      </c>
      <c r="BA223">
        <f t="shared" si="85"/>
        <v>56</v>
      </c>
      <c r="BB223">
        <f t="shared" si="86"/>
        <v>56</v>
      </c>
    </row>
    <row r="224" spans="1:54">
      <c r="B224">
        <v>1</v>
      </c>
      <c r="C224">
        <v>1</v>
      </c>
      <c r="D224" t="s">
        <v>243</v>
      </c>
      <c r="E224">
        <v>67.406899999999993</v>
      </c>
      <c r="F224">
        <v>208</v>
      </c>
      <c r="G224">
        <v>65.305199999999999</v>
      </c>
      <c r="H224">
        <v>285</v>
      </c>
      <c r="I224">
        <v>107.785</v>
      </c>
      <c r="J224">
        <v>80</v>
      </c>
      <c r="K224">
        <v>107.461</v>
      </c>
      <c r="L224">
        <v>134</v>
      </c>
      <c r="M224">
        <v>104.205</v>
      </c>
      <c r="N224">
        <v>207</v>
      </c>
      <c r="O224">
        <v>108.937</v>
      </c>
      <c r="P224">
        <v>260</v>
      </c>
      <c r="Q224">
        <v>-1.4754799999999999</v>
      </c>
      <c r="R224">
        <v>194</v>
      </c>
      <c r="S224">
        <f t="shared" si="66"/>
        <v>-2.1896868124776533E-2</v>
      </c>
      <c r="T224">
        <v>195</v>
      </c>
      <c r="U224">
        <f t="shared" si="67"/>
        <v>778405.88379439479</v>
      </c>
      <c r="V224">
        <v>138</v>
      </c>
      <c r="W224">
        <f t="shared" si="87"/>
        <v>26.963502357394638</v>
      </c>
      <c r="X224">
        <f t="shared" si="68"/>
        <v>263</v>
      </c>
      <c r="Y224">
        <f t="shared" si="69"/>
        <v>229</v>
      </c>
      <c r="Z224">
        <v>0.33510000000000001</v>
      </c>
      <c r="AA224">
        <v>232</v>
      </c>
      <c r="AB224">
        <v>0.54359999999999997</v>
      </c>
      <c r="AC224">
        <f t="shared" si="70"/>
        <v>0.43935000000000002</v>
      </c>
      <c r="AD224">
        <v>200</v>
      </c>
      <c r="AE224">
        <v>0.31680000000000003</v>
      </c>
      <c r="AF224">
        <v>236</v>
      </c>
      <c r="AG224">
        <v>0.29649999999999999</v>
      </c>
      <c r="AH224">
        <v>261</v>
      </c>
      <c r="AI224">
        <f t="shared" si="71"/>
        <v>209.83333333333334</v>
      </c>
      <c r="AJ224">
        <f>IF(C224=1,(AI224/Z224),REF)</f>
        <v>626.18123943101568</v>
      </c>
      <c r="AK224">
        <f t="shared" si="72"/>
        <v>228</v>
      </c>
      <c r="AL224">
        <f>IF(B224=1,(AI224/AC224),REF)</f>
        <v>477.59948408633966</v>
      </c>
      <c r="AM224">
        <f t="shared" si="73"/>
        <v>209</v>
      </c>
      <c r="AN224">
        <f t="shared" si="74"/>
        <v>200</v>
      </c>
      <c r="AO224" t="str">
        <f t="shared" si="75"/>
        <v>Norfolk St.</v>
      </c>
      <c r="AP224">
        <f t="shared" si="76"/>
        <v>0.20885345628101096</v>
      </c>
      <c r="AQ224">
        <f t="shared" si="77"/>
        <v>0.25165253474510679</v>
      </c>
      <c r="AR224">
        <f t="shared" si="78"/>
        <v>0.55575338369238247</v>
      </c>
      <c r="AS224" t="str">
        <f t="shared" si="79"/>
        <v>Norfolk St.</v>
      </c>
      <c r="AT224">
        <f t="shared" si="80"/>
        <v>0.55575338369238247</v>
      </c>
      <c r="AU224">
        <f t="shared" si="81"/>
        <v>223</v>
      </c>
      <c r="AV224">
        <f t="shared" si="82"/>
        <v>207.66666666666666</v>
      </c>
      <c r="AW224">
        <v>213</v>
      </c>
      <c r="AX224" t="str">
        <f t="shared" si="83"/>
        <v>Norfolk St.</v>
      </c>
      <c r="AY224" t="str">
        <f t="shared" si="84"/>
        <v/>
      </c>
      <c r="AZ224">
        <v>223</v>
      </c>
      <c r="BA224">
        <f t="shared" si="85"/>
        <v>56</v>
      </c>
      <c r="BB224">
        <f t="shared" si="86"/>
        <v>56</v>
      </c>
    </row>
    <row r="225" spans="2:54">
      <c r="B225">
        <v>1</v>
      </c>
      <c r="C225">
        <v>1</v>
      </c>
      <c r="D225" t="s">
        <v>358</v>
      </c>
      <c r="E225">
        <v>66.292199999999994</v>
      </c>
      <c r="F225">
        <v>268</v>
      </c>
      <c r="G225">
        <v>66.089399999999998</v>
      </c>
      <c r="H225">
        <v>243</v>
      </c>
      <c r="I225">
        <v>98.395099999999999</v>
      </c>
      <c r="J225">
        <v>291</v>
      </c>
      <c r="K225">
        <v>102.042</v>
      </c>
      <c r="L225">
        <v>248</v>
      </c>
      <c r="M225">
        <v>107.911</v>
      </c>
      <c r="N225">
        <v>290</v>
      </c>
      <c r="O225">
        <v>110.575</v>
      </c>
      <c r="P225">
        <v>289</v>
      </c>
      <c r="Q225">
        <v>-8.5324399999999994</v>
      </c>
      <c r="R225">
        <v>269</v>
      </c>
      <c r="S225">
        <f t="shared" si="66"/>
        <v>-0.12871800905687247</v>
      </c>
      <c r="T225">
        <v>273</v>
      </c>
      <c r="U225">
        <f t="shared" si="67"/>
        <v>690272.15730904078</v>
      </c>
      <c r="V225">
        <v>261</v>
      </c>
      <c r="W225">
        <f t="shared" si="87"/>
        <v>28.079455692373177</v>
      </c>
      <c r="X225">
        <f t="shared" si="68"/>
        <v>316</v>
      </c>
      <c r="Y225">
        <f t="shared" si="69"/>
        <v>294.5</v>
      </c>
      <c r="Z225">
        <v>0.43440000000000001</v>
      </c>
      <c r="AA225">
        <v>187</v>
      </c>
      <c r="AB225">
        <v>0.2452</v>
      </c>
      <c r="AC225">
        <f t="shared" si="70"/>
        <v>0.33979999999999999</v>
      </c>
      <c r="AD225">
        <v>245</v>
      </c>
      <c r="AE225">
        <v>0.64580000000000004</v>
      </c>
      <c r="AF225">
        <v>114</v>
      </c>
      <c r="AG225">
        <v>0.2472</v>
      </c>
      <c r="AH225">
        <v>285</v>
      </c>
      <c r="AI225">
        <f t="shared" si="71"/>
        <v>245.41666666666666</v>
      </c>
      <c r="AJ225">
        <f>IF(C225=1,(AI225/Z225),REF)</f>
        <v>564.95549416820131</v>
      </c>
      <c r="AK225">
        <f t="shared" si="72"/>
        <v>219</v>
      </c>
      <c r="AL225">
        <f>IF(B225=1,(AI225/AC225),REF)</f>
        <v>722.23857170884833</v>
      </c>
      <c r="AM225">
        <f t="shared" si="73"/>
        <v>246</v>
      </c>
      <c r="AN225">
        <f t="shared" si="74"/>
        <v>219</v>
      </c>
      <c r="AO225" t="str">
        <f t="shared" si="75"/>
        <v>UC San Diego</v>
      </c>
      <c r="AP225">
        <f t="shared" si="76"/>
        <v>0.27354301978225448</v>
      </c>
      <c r="AQ225">
        <f t="shared" si="77"/>
        <v>0.18482552532019328</v>
      </c>
      <c r="AR225">
        <f t="shared" si="78"/>
        <v>0.55472012808068361</v>
      </c>
      <c r="AS225" t="str">
        <f t="shared" si="79"/>
        <v>UC San Diego</v>
      </c>
      <c r="AT225">
        <f t="shared" si="80"/>
        <v>0.55472012808068361</v>
      </c>
      <c r="AU225">
        <f t="shared" si="81"/>
        <v>224</v>
      </c>
      <c r="AV225">
        <f t="shared" si="82"/>
        <v>229.33333333333334</v>
      </c>
      <c r="AW225">
        <v>234</v>
      </c>
      <c r="AX225" t="str">
        <f t="shared" si="83"/>
        <v>UC San Diego</v>
      </c>
      <c r="AY225" t="str">
        <f t="shared" si="84"/>
        <v/>
      </c>
      <c r="AZ225">
        <v>224</v>
      </c>
      <c r="BA225">
        <f t="shared" si="85"/>
        <v>56</v>
      </c>
      <c r="BB225">
        <f t="shared" si="86"/>
        <v>56</v>
      </c>
    </row>
    <row r="226" spans="2:54">
      <c r="B226">
        <v>1</v>
      </c>
      <c r="C226">
        <v>1</v>
      </c>
      <c r="D226" t="s">
        <v>253</v>
      </c>
      <c r="E226">
        <v>67.6905</v>
      </c>
      <c r="F226">
        <v>195</v>
      </c>
      <c r="G226">
        <v>66.887699999999995</v>
      </c>
      <c r="H226">
        <v>197</v>
      </c>
      <c r="I226">
        <v>105.51</v>
      </c>
      <c r="J226">
        <v>125</v>
      </c>
      <c r="K226">
        <v>107.93899999999999</v>
      </c>
      <c r="L226">
        <v>120</v>
      </c>
      <c r="M226">
        <v>110.624</v>
      </c>
      <c r="N226">
        <v>328</v>
      </c>
      <c r="O226">
        <v>110.88</v>
      </c>
      <c r="P226">
        <v>294</v>
      </c>
      <c r="Q226">
        <v>-2.9408099999999999</v>
      </c>
      <c r="R226">
        <v>211</v>
      </c>
      <c r="S226">
        <f t="shared" si="66"/>
        <v>-4.3447751161536735E-2</v>
      </c>
      <c r="T226">
        <v>211</v>
      </c>
      <c r="U226">
        <f t="shared" si="67"/>
        <v>788650.35384835035</v>
      </c>
      <c r="V226">
        <v>129</v>
      </c>
      <c r="W226">
        <f t="shared" si="87"/>
        <v>27.620874562939512</v>
      </c>
      <c r="X226">
        <f t="shared" si="68"/>
        <v>296</v>
      </c>
      <c r="Y226">
        <f t="shared" si="69"/>
        <v>253.5</v>
      </c>
      <c r="Z226">
        <v>0.36830000000000002</v>
      </c>
      <c r="AA226">
        <v>224</v>
      </c>
      <c r="AB226">
        <v>0.39410000000000001</v>
      </c>
      <c r="AC226">
        <f t="shared" si="70"/>
        <v>0.38119999999999998</v>
      </c>
      <c r="AD226">
        <v>229</v>
      </c>
      <c r="AE226">
        <v>0.58830000000000005</v>
      </c>
      <c r="AF226">
        <v>129</v>
      </c>
      <c r="AG226">
        <v>0.36820000000000003</v>
      </c>
      <c r="AH226">
        <v>233</v>
      </c>
      <c r="AI226">
        <f t="shared" si="71"/>
        <v>197.41666666666666</v>
      </c>
      <c r="AJ226">
        <f>IF(C226=1,(AI226/Z226),REF)</f>
        <v>536.02135939904053</v>
      </c>
      <c r="AK226">
        <f t="shared" si="72"/>
        <v>214</v>
      </c>
      <c r="AL226">
        <f>IF(B226=1,(AI226/AC226),REF)</f>
        <v>517.88212661769853</v>
      </c>
      <c r="AM226">
        <f t="shared" si="73"/>
        <v>216</v>
      </c>
      <c r="AN226">
        <f t="shared" si="74"/>
        <v>214</v>
      </c>
      <c r="AO226" t="str">
        <f t="shared" si="75"/>
        <v>Northern Arizona</v>
      </c>
      <c r="AP226">
        <f t="shared" si="76"/>
        <v>0.23314212649006191</v>
      </c>
      <c r="AQ226">
        <f t="shared" si="77"/>
        <v>0.21614624052138631</v>
      </c>
      <c r="AR226">
        <f t="shared" si="78"/>
        <v>0.55029817347561905</v>
      </c>
      <c r="AS226" t="str">
        <f t="shared" si="79"/>
        <v>Northern Arizona</v>
      </c>
      <c r="AT226">
        <f t="shared" si="80"/>
        <v>0.55029817347561905</v>
      </c>
      <c r="AU226">
        <f t="shared" si="81"/>
        <v>225</v>
      </c>
      <c r="AV226">
        <f t="shared" si="82"/>
        <v>222.66666666666666</v>
      </c>
      <c r="AW226">
        <v>231</v>
      </c>
      <c r="AX226" t="str">
        <f t="shared" si="83"/>
        <v>Northern Arizona</v>
      </c>
      <c r="AY226" t="str">
        <f t="shared" si="84"/>
        <v/>
      </c>
      <c r="AZ226">
        <v>225</v>
      </c>
      <c r="BA226">
        <f t="shared" si="85"/>
        <v>57</v>
      </c>
      <c r="BB226">
        <f t="shared" si="86"/>
        <v>57</v>
      </c>
    </row>
    <row r="227" spans="2:54">
      <c r="B227">
        <v>1</v>
      </c>
      <c r="C227">
        <v>1</v>
      </c>
      <c r="D227" t="s">
        <v>85</v>
      </c>
      <c r="E227">
        <v>64.383499999999998</v>
      </c>
      <c r="F227">
        <v>337</v>
      </c>
      <c r="G227">
        <v>64.331000000000003</v>
      </c>
      <c r="H227">
        <v>325</v>
      </c>
      <c r="I227">
        <v>104.685</v>
      </c>
      <c r="J227">
        <v>144</v>
      </c>
      <c r="K227">
        <v>105.032</v>
      </c>
      <c r="L227">
        <v>174</v>
      </c>
      <c r="M227">
        <v>105.288</v>
      </c>
      <c r="N227">
        <v>234</v>
      </c>
      <c r="O227">
        <v>109.8</v>
      </c>
      <c r="P227">
        <v>273</v>
      </c>
      <c r="Q227">
        <v>-4.7683999999999997</v>
      </c>
      <c r="R227">
        <v>229</v>
      </c>
      <c r="S227">
        <f t="shared" si="66"/>
        <v>-7.4056241117677682E-2</v>
      </c>
      <c r="T227">
        <v>230</v>
      </c>
      <c r="U227">
        <f t="shared" si="67"/>
        <v>710260.81054870388</v>
      </c>
      <c r="V227">
        <v>233</v>
      </c>
      <c r="W227">
        <f t="shared" si="87"/>
        <v>28.588354723833255</v>
      </c>
      <c r="X227">
        <f t="shared" si="68"/>
        <v>331</v>
      </c>
      <c r="Y227">
        <f t="shared" si="69"/>
        <v>280.5</v>
      </c>
      <c r="Z227">
        <v>0.39240000000000003</v>
      </c>
      <c r="AA227">
        <v>214</v>
      </c>
      <c r="AB227">
        <v>0.33360000000000001</v>
      </c>
      <c r="AC227">
        <f t="shared" si="70"/>
        <v>0.36299999999999999</v>
      </c>
      <c r="AD227">
        <v>236</v>
      </c>
      <c r="AE227">
        <v>0.3392</v>
      </c>
      <c r="AF227">
        <v>227</v>
      </c>
      <c r="AG227">
        <v>0.39240000000000003</v>
      </c>
      <c r="AH227">
        <v>224</v>
      </c>
      <c r="AI227">
        <f t="shared" si="71"/>
        <v>238.41666666666666</v>
      </c>
      <c r="AJ227">
        <f>IF(C227=1,(AI227/Z227),REF)</f>
        <v>607.58579680598018</v>
      </c>
      <c r="AK227">
        <f t="shared" si="72"/>
        <v>225</v>
      </c>
      <c r="AL227">
        <f>IF(B227=1,(AI227/AC227),REF)</f>
        <v>656.79522497704318</v>
      </c>
      <c r="AM227">
        <f t="shared" si="73"/>
        <v>238</v>
      </c>
      <c r="AN227">
        <f t="shared" si="74"/>
        <v>225</v>
      </c>
      <c r="AO227" t="str">
        <f t="shared" si="75"/>
        <v>Campbell</v>
      </c>
      <c r="AP227">
        <f t="shared" si="76"/>
        <v>0.24530448094756288</v>
      </c>
      <c r="AQ227">
        <f t="shared" si="77"/>
        <v>0.19980278443554839</v>
      </c>
      <c r="AR227">
        <f t="shared" si="78"/>
        <v>0.54824398432531241</v>
      </c>
      <c r="AS227" t="str">
        <f t="shared" si="79"/>
        <v>Campbell</v>
      </c>
      <c r="AT227">
        <f t="shared" si="80"/>
        <v>0.54824398432531241</v>
      </c>
      <c r="AU227">
        <f t="shared" si="81"/>
        <v>226</v>
      </c>
      <c r="AV227">
        <f t="shared" si="82"/>
        <v>229</v>
      </c>
      <c r="AW227">
        <v>226</v>
      </c>
      <c r="AX227" t="str">
        <f t="shared" si="83"/>
        <v>Campbell</v>
      </c>
      <c r="AY227" t="str">
        <f t="shared" si="84"/>
        <v/>
      </c>
      <c r="AZ227">
        <v>226</v>
      </c>
      <c r="BA227">
        <f t="shared" si="85"/>
        <v>57</v>
      </c>
      <c r="BB227">
        <f t="shared" si="86"/>
        <v>57</v>
      </c>
    </row>
    <row r="228" spans="2:54">
      <c r="B228">
        <v>1</v>
      </c>
      <c r="C228">
        <v>1</v>
      </c>
      <c r="D228" t="s">
        <v>282</v>
      </c>
      <c r="E228">
        <v>69.905500000000004</v>
      </c>
      <c r="F228">
        <v>80</v>
      </c>
      <c r="G228">
        <v>69.127499999999998</v>
      </c>
      <c r="H228">
        <v>90</v>
      </c>
      <c r="I228">
        <v>101.837</v>
      </c>
      <c r="J228">
        <v>211</v>
      </c>
      <c r="K228">
        <v>100.77800000000001</v>
      </c>
      <c r="L228">
        <v>270</v>
      </c>
      <c r="M228">
        <v>102.96899999999999</v>
      </c>
      <c r="N228">
        <v>170</v>
      </c>
      <c r="O228">
        <v>106.602</v>
      </c>
      <c r="P228">
        <v>206</v>
      </c>
      <c r="Q228">
        <v>-5.8243</v>
      </c>
      <c r="R228">
        <v>239</v>
      </c>
      <c r="S228">
        <f t="shared" si="66"/>
        <v>-8.3312471836979887E-2</v>
      </c>
      <c r="T228">
        <v>238</v>
      </c>
      <c r="U228">
        <f t="shared" si="67"/>
        <v>709974.60848066211</v>
      </c>
      <c r="V228">
        <v>234</v>
      </c>
      <c r="W228">
        <f t="shared" si="87"/>
        <v>25.113845491757349</v>
      </c>
      <c r="X228">
        <f t="shared" si="68"/>
        <v>168</v>
      </c>
      <c r="Y228">
        <f t="shared" si="69"/>
        <v>203</v>
      </c>
      <c r="Z228">
        <v>0.4</v>
      </c>
      <c r="AA228">
        <v>209</v>
      </c>
      <c r="AB228">
        <v>0.29310000000000003</v>
      </c>
      <c r="AC228">
        <f t="shared" si="70"/>
        <v>0.34655000000000002</v>
      </c>
      <c r="AD228">
        <v>242</v>
      </c>
      <c r="AE228">
        <v>0.27150000000000002</v>
      </c>
      <c r="AF228">
        <v>256</v>
      </c>
      <c r="AG228">
        <v>0.5736</v>
      </c>
      <c r="AH228">
        <v>145</v>
      </c>
      <c r="AI228">
        <f t="shared" si="71"/>
        <v>219.66666666666666</v>
      </c>
      <c r="AJ228">
        <f>IF(C228=1,(AI228/Z228),REF)</f>
        <v>549.16666666666663</v>
      </c>
      <c r="AK228">
        <f t="shared" si="72"/>
        <v>217</v>
      </c>
      <c r="AL228">
        <f>IF(B228=1,(AI228/AC228),REF)</f>
        <v>633.86716683499242</v>
      </c>
      <c r="AM228">
        <f t="shared" si="73"/>
        <v>234</v>
      </c>
      <c r="AN228">
        <f t="shared" si="74"/>
        <v>217</v>
      </c>
      <c r="AO228" t="str">
        <f t="shared" si="75"/>
        <v>Purdue Fort Wayne</v>
      </c>
      <c r="AP228">
        <f t="shared" si="76"/>
        <v>0.25259620332329952</v>
      </c>
      <c r="AQ228">
        <f t="shared" si="77"/>
        <v>0.19159747467776134</v>
      </c>
      <c r="AR228">
        <f t="shared" si="78"/>
        <v>0.54779359622792423</v>
      </c>
      <c r="AS228" t="str">
        <f t="shared" si="79"/>
        <v>Purdue Fort Wayne</v>
      </c>
      <c r="AT228">
        <f t="shared" si="80"/>
        <v>0.54779359622792423</v>
      </c>
      <c r="AU228">
        <f t="shared" si="81"/>
        <v>227</v>
      </c>
      <c r="AV228">
        <f t="shared" si="82"/>
        <v>228.66666666666666</v>
      </c>
      <c r="AW228">
        <v>228</v>
      </c>
      <c r="AX228" t="str">
        <f t="shared" si="83"/>
        <v>Purdue Fort Wayne</v>
      </c>
      <c r="AY228" t="str">
        <f t="shared" si="84"/>
        <v/>
      </c>
      <c r="AZ228">
        <v>227</v>
      </c>
      <c r="BA228">
        <f t="shared" si="85"/>
        <v>57</v>
      </c>
      <c r="BB228">
        <f t="shared" si="86"/>
        <v>57</v>
      </c>
    </row>
    <row r="229" spans="2:54">
      <c r="B229">
        <v>1</v>
      </c>
      <c r="C229">
        <v>1</v>
      </c>
      <c r="D229" t="s">
        <v>259</v>
      </c>
      <c r="E229">
        <v>68.261099999999999</v>
      </c>
      <c r="F229">
        <v>171</v>
      </c>
      <c r="G229">
        <v>66.678700000000006</v>
      </c>
      <c r="H229">
        <v>211</v>
      </c>
      <c r="I229">
        <v>108.12</v>
      </c>
      <c r="J229">
        <v>73</v>
      </c>
      <c r="K229">
        <v>106.02200000000001</v>
      </c>
      <c r="L229">
        <v>156</v>
      </c>
      <c r="M229">
        <v>104.748</v>
      </c>
      <c r="N229">
        <v>223</v>
      </c>
      <c r="O229">
        <v>109.127</v>
      </c>
      <c r="P229">
        <v>263</v>
      </c>
      <c r="Q229">
        <v>-3.1053299999999999</v>
      </c>
      <c r="R229">
        <v>214</v>
      </c>
      <c r="S229">
        <f t="shared" si="66"/>
        <v>-4.5487107591292694E-2</v>
      </c>
      <c r="T229">
        <v>215</v>
      </c>
      <c r="U229">
        <f t="shared" si="67"/>
        <v>767300.12240877247</v>
      </c>
      <c r="V229">
        <v>156</v>
      </c>
      <c r="W229">
        <f t="shared" si="87"/>
        <v>26.700430486143247</v>
      </c>
      <c r="X229">
        <f t="shared" si="68"/>
        <v>252</v>
      </c>
      <c r="Y229">
        <f t="shared" si="69"/>
        <v>233.5</v>
      </c>
      <c r="Z229">
        <v>0.35470000000000002</v>
      </c>
      <c r="AA229">
        <v>228</v>
      </c>
      <c r="AB229">
        <v>0.41420000000000001</v>
      </c>
      <c r="AC229">
        <f t="shared" si="70"/>
        <v>0.38445000000000001</v>
      </c>
      <c r="AD229">
        <v>226</v>
      </c>
      <c r="AE229">
        <v>0.38100000000000001</v>
      </c>
      <c r="AF229">
        <v>210</v>
      </c>
      <c r="AG229">
        <v>0.42330000000000001</v>
      </c>
      <c r="AH229">
        <v>211</v>
      </c>
      <c r="AI229">
        <f t="shared" si="71"/>
        <v>208.58333333333334</v>
      </c>
      <c r="AJ229">
        <f>IF(C229=1,(AI229/Z229),REF)</f>
        <v>588.05563386899723</v>
      </c>
      <c r="AK229">
        <f t="shared" si="72"/>
        <v>222</v>
      </c>
      <c r="AL229">
        <f>IF(B229=1,(AI229/AC229),REF)</f>
        <v>542.54996315082155</v>
      </c>
      <c r="AM229">
        <f t="shared" si="73"/>
        <v>220</v>
      </c>
      <c r="AN229">
        <f t="shared" si="74"/>
        <v>220</v>
      </c>
      <c r="AO229" t="str">
        <f t="shared" si="75"/>
        <v>Northwestern St.</v>
      </c>
      <c r="AP229">
        <f t="shared" si="76"/>
        <v>0.22246238607573871</v>
      </c>
      <c r="AQ229">
        <f t="shared" si="77"/>
        <v>0.21672477336944157</v>
      </c>
      <c r="AR229">
        <f t="shared" si="78"/>
        <v>0.54531551653927079</v>
      </c>
      <c r="AS229" t="str">
        <f t="shared" si="79"/>
        <v>Northwestern St.</v>
      </c>
      <c r="AT229">
        <f t="shared" si="80"/>
        <v>0.54531551653927079</v>
      </c>
      <c r="AU229">
        <f t="shared" si="81"/>
        <v>228</v>
      </c>
      <c r="AV229">
        <f t="shared" si="82"/>
        <v>224.66666666666666</v>
      </c>
      <c r="AW229">
        <v>224</v>
      </c>
      <c r="AX229" t="str">
        <f t="shared" si="83"/>
        <v>Northwestern St.</v>
      </c>
      <c r="AY229" t="str">
        <f t="shared" si="84"/>
        <v/>
      </c>
      <c r="AZ229">
        <v>228</v>
      </c>
      <c r="BA229">
        <f t="shared" si="85"/>
        <v>57</v>
      </c>
      <c r="BB229">
        <f t="shared" si="86"/>
        <v>57</v>
      </c>
    </row>
    <row r="230" spans="2:54">
      <c r="B230">
        <v>1</v>
      </c>
      <c r="C230">
        <v>1</v>
      </c>
      <c r="D230" t="s">
        <v>114</v>
      </c>
      <c r="E230">
        <v>67.878600000000006</v>
      </c>
      <c r="F230">
        <v>184</v>
      </c>
      <c r="G230">
        <v>67.263800000000003</v>
      </c>
      <c r="H230">
        <v>177</v>
      </c>
      <c r="I230">
        <v>111.31699999999999</v>
      </c>
      <c r="J230">
        <v>27</v>
      </c>
      <c r="K230">
        <v>111.63</v>
      </c>
      <c r="L230">
        <v>67</v>
      </c>
      <c r="M230">
        <v>110.809</v>
      </c>
      <c r="N230">
        <v>329</v>
      </c>
      <c r="O230">
        <v>113.462</v>
      </c>
      <c r="P230">
        <v>333</v>
      </c>
      <c r="Q230">
        <v>-1.8319700000000001</v>
      </c>
      <c r="R230">
        <v>199</v>
      </c>
      <c r="S230">
        <f t="shared" si="66"/>
        <v>-2.698936041697984E-2</v>
      </c>
      <c r="T230">
        <v>198</v>
      </c>
      <c r="U230">
        <f t="shared" si="67"/>
        <v>845852.67261233996</v>
      </c>
      <c r="V230">
        <v>68</v>
      </c>
      <c r="W230">
        <f t="shared" si="87"/>
        <v>28.577735940292541</v>
      </c>
      <c r="X230">
        <f t="shared" si="68"/>
        <v>330</v>
      </c>
      <c r="Y230">
        <f t="shared" si="69"/>
        <v>264</v>
      </c>
      <c r="Z230">
        <v>0.31240000000000001</v>
      </c>
      <c r="AA230">
        <v>249</v>
      </c>
      <c r="AB230">
        <v>0.52129999999999999</v>
      </c>
      <c r="AC230">
        <f t="shared" si="70"/>
        <v>0.41685</v>
      </c>
      <c r="AD230">
        <v>210</v>
      </c>
      <c r="AE230">
        <v>0.38040000000000002</v>
      </c>
      <c r="AF230">
        <v>211</v>
      </c>
      <c r="AG230">
        <v>0.40960000000000002</v>
      </c>
      <c r="AH230">
        <v>218</v>
      </c>
      <c r="AI230">
        <f t="shared" si="71"/>
        <v>194.83333333333334</v>
      </c>
      <c r="AJ230">
        <f>IF(C230=1,(AI230/Z230),REF)</f>
        <v>623.66623986342302</v>
      </c>
      <c r="AK230">
        <f t="shared" si="72"/>
        <v>227</v>
      </c>
      <c r="AL230">
        <f>IF(B230=1,(AI230/AC230),REF)</f>
        <v>467.39434648754548</v>
      </c>
      <c r="AM230">
        <f t="shared" si="73"/>
        <v>207</v>
      </c>
      <c r="AN230">
        <f t="shared" si="74"/>
        <v>207</v>
      </c>
      <c r="AO230" t="str">
        <f t="shared" si="75"/>
        <v>Detroit Mercy</v>
      </c>
      <c r="AP230">
        <f t="shared" si="76"/>
        <v>0.19478389489526823</v>
      </c>
      <c r="AQ230">
        <f t="shared" si="77"/>
        <v>0.23941041170854055</v>
      </c>
      <c r="AR230">
        <f t="shared" si="78"/>
        <v>0.54282726292056271</v>
      </c>
      <c r="AS230" t="str">
        <f t="shared" si="79"/>
        <v>Detroit Mercy</v>
      </c>
      <c r="AT230">
        <f t="shared" si="80"/>
        <v>0.54282726292056271</v>
      </c>
      <c r="AU230">
        <f t="shared" si="81"/>
        <v>229</v>
      </c>
      <c r="AV230">
        <f t="shared" si="82"/>
        <v>215.33333333333334</v>
      </c>
      <c r="AW230">
        <v>217</v>
      </c>
      <c r="AX230" t="str">
        <f t="shared" si="83"/>
        <v>Detroit Mercy</v>
      </c>
      <c r="AY230" t="str">
        <f t="shared" si="84"/>
        <v/>
      </c>
      <c r="AZ230">
        <v>229</v>
      </c>
      <c r="BA230">
        <f t="shared" si="85"/>
        <v>58</v>
      </c>
      <c r="BB230">
        <f t="shared" si="86"/>
        <v>58</v>
      </c>
    </row>
    <row r="231" spans="2:54">
      <c r="B231">
        <v>1</v>
      </c>
      <c r="C231">
        <v>1</v>
      </c>
      <c r="D231" t="s">
        <v>59</v>
      </c>
      <c r="E231">
        <v>67.889600000000002</v>
      </c>
      <c r="F231">
        <v>183</v>
      </c>
      <c r="G231">
        <v>68.570400000000006</v>
      </c>
      <c r="H231">
        <v>117</v>
      </c>
      <c r="I231">
        <v>104.29300000000001</v>
      </c>
      <c r="J231">
        <v>153</v>
      </c>
      <c r="K231">
        <v>102.988</v>
      </c>
      <c r="L231">
        <v>226</v>
      </c>
      <c r="M231">
        <v>103.29900000000001</v>
      </c>
      <c r="N231">
        <v>181</v>
      </c>
      <c r="O231">
        <v>109.896</v>
      </c>
      <c r="P231">
        <v>274</v>
      </c>
      <c r="Q231">
        <v>-6.9080000000000004</v>
      </c>
      <c r="R231">
        <v>252</v>
      </c>
      <c r="S231">
        <f t="shared" si="66"/>
        <v>-0.10175343498856969</v>
      </c>
      <c r="T231">
        <v>254</v>
      </c>
      <c r="U231">
        <f t="shared" si="67"/>
        <v>720072.95308490237</v>
      </c>
      <c r="V231">
        <v>213</v>
      </c>
      <c r="W231">
        <f t="shared" si="87"/>
        <v>27.149870756654021</v>
      </c>
      <c r="X231">
        <f t="shared" si="68"/>
        <v>272</v>
      </c>
      <c r="Y231">
        <f t="shared" si="69"/>
        <v>263</v>
      </c>
      <c r="Z231">
        <v>0.374</v>
      </c>
      <c r="AA231">
        <v>221</v>
      </c>
      <c r="AB231">
        <v>0.34610000000000002</v>
      </c>
      <c r="AC231">
        <f t="shared" si="70"/>
        <v>0.36004999999999998</v>
      </c>
      <c r="AD231">
        <v>238</v>
      </c>
      <c r="AE231">
        <v>0.25140000000000001</v>
      </c>
      <c r="AF231">
        <v>268</v>
      </c>
      <c r="AG231">
        <v>0.27200000000000002</v>
      </c>
      <c r="AH231">
        <v>275</v>
      </c>
      <c r="AI231">
        <f t="shared" si="71"/>
        <v>251.83333333333334</v>
      </c>
      <c r="AJ231">
        <f>IF(C231=1,(AI231/Z231),REF)</f>
        <v>673.35115864527631</v>
      </c>
      <c r="AK231">
        <f t="shared" si="72"/>
        <v>231</v>
      </c>
      <c r="AL231">
        <f>IF(B231=1,(AI231/AC231),REF)</f>
        <v>699.43989260750823</v>
      </c>
      <c r="AM231">
        <f t="shared" si="73"/>
        <v>241</v>
      </c>
      <c r="AN231">
        <f t="shared" si="74"/>
        <v>231</v>
      </c>
      <c r="AO231" t="str">
        <f t="shared" si="75"/>
        <v>Army</v>
      </c>
      <c r="AP231">
        <f t="shared" si="76"/>
        <v>0.23141136555242367</v>
      </c>
      <c r="AQ231">
        <f t="shared" si="77"/>
        <v>0.19662678351751081</v>
      </c>
      <c r="AR231">
        <f t="shared" si="78"/>
        <v>0.53973551101088035</v>
      </c>
      <c r="AS231" t="str">
        <f t="shared" si="79"/>
        <v>Army</v>
      </c>
      <c r="AT231">
        <f t="shared" si="80"/>
        <v>0.53973551101088035</v>
      </c>
      <c r="AU231">
        <f t="shared" si="81"/>
        <v>230</v>
      </c>
      <c r="AV231">
        <f t="shared" si="82"/>
        <v>233</v>
      </c>
      <c r="AW231">
        <v>233</v>
      </c>
      <c r="AX231" t="str">
        <f t="shared" si="83"/>
        <v>Army</v>
      </c>
      <c r="AY231" t="str">
        <f t="shared" si="84"/>
        <v/>
      </c>
      <c r="AZ231">
        <v>230</v>
      </c>
      <c r="BA231">
        <f t="shared" si="85"/>
        <v>58</v>
      </c>
      <c r="BB231">
        <f t="shared" si="86"/>
        <v>58</v>
      </c>
    </row>
    <row r="232" spans="2:54">
      <c r="B232">
        <v>1</v>
      </c>
      <c r="C232">
        <v>1</v>
      </c>
      <c r="D232" t="s">
        <v>196</v>
      </c>
      <c r="E232">
        <v>67.050299999999993</v>
      </c>
      <c r="F232">
        <v>226</v>
      </c>
      <c r="G232">
        <v>66.187200000000004</v>
      </c>
      <c r="H232">
        <v>236</v>
      </c>
      <c r="I232">
        <v>99.381299999999996</v>
      </c>
      <c r="J232">
        <v>269</v>
      </c>
      <c r="K232">
        <v>102.044</v>
      </c>
      <c r="L232">
        <v>247</v>
      </c>
      <c r="M232">
        <v>106.63</v>
      </c>
      <c r="N232">
        <v>266</v>
      </c>
      <c r="O232">
        <v>109.084</v>
      </c>
      <c r="P232">
        <v>262</v>
      </c>
      <c r="Q232">
        <v>-7.0405499999999996</v>
      </c>
      <c r="R232">
        <v>254</v>
      </c>
      <c r="S232">
        <f t="shared" si="66"/>
        <v>-0.10499580165935136</v>
      </c>
      <c r="T232">
        <v>257</v>
      </c>
      <c r="U232">
        <f t="shared" si="67"/>
        <v>698193.29450218065</v>
      </c>
      <c r="V232">
        <v>252</v>
      </c>
      <c r="W232">
        <f t="shared" si="87"/>
        <v>27.165453665479102</v>
      </c>
      <c r="X232">
        <f t="shared" si="68"/>
        <v>275</v>
      </c>
      <c r="Y232">
        <f t="shared" si="69"/>
        <v>266</v>
      </c>
      <c r="Z232">
        <v>0.35270000000000001</v>
      </c>
      <c r="AA232">
        <v>229</v>
      </c>
      <c r="AB232">
        <v>0.39489999999999997</v>
      </c>
      <c r="AC232">
        <f t="shared" si="70"/>
        <v>0.37380000000000002</v>
      </c>
      <c r="AD232">
        <v>231</v>
      </c>
      <c r="AE232">
        <v>0.5212</v>
      </c>
      <c r="AF232">
        <v>151</v>
      </c>
      <c r="AG232">
        <v>0.44069999999999998</v>
      </c>
      <c r="AH232">
        <v>202</v>
      </c>
      <c r="AI232">
        <f t="shared" si="71"/>
        <v>226.5</v>
      </c>
      <c r="AJ232">
        <f>IF(C232=1,(AI232/Z232),REF)</f>
        <v>642.18882903317262</v>
      </c>
      <c r="AK232">
        <f t="shared" si="72"/>
        <v>230</v>
      </c>
      <c r="AL232">
        <f>IF(B232=1,(AI232/AC232),REF)</f>
        <v>605.93900481540925</v>
      </c>
      <c r="AM232">
        <f t="shared" si="73"/>
        <v>231</v>
      </c>
      <c r="AN232">
        <f t="shared" si="74"/>
        <v>230</v>
      </c>
      <c r="AO232" t="str">
        <f t="shared" si="75"/>
        <v>Loyola Chicago</v>
      </c>
      <c r="AP232">
        <f t="shared" si="76"/>
        <v>0.21926859261801371</v>
      </c>
      <c r="AQ232">
        <f t="shared" si="77"/>
        <v>0.20783052893712323</v>
      </c>
      <c r="AR232">
        <f t="shared" si="78"/>
        <v>0.53926157152734455</v>
      </c>
      <c r="AS232" t="str">
        <f t="shared" si="79"/>
        <v>Loyola Chicago</v>
      </c>
      <c r="AT232">
        <f t="shared" si="80"/>
        <v>0.53926157152734455</v>
      </c>
      <c r="AU232">
        <f t="shared" si="81"/>
        <v>231</v>
      </c>
      <c r="AV232">
        <f t="shared" si="82"/>
        <v>230.66666666666666</v>
      </c>
      <c r="AW232">
        <v>236</v>
      </c>
      <c r="AX232" t="str">
        <f t="shared" si="83"/>
        <v>Loyola Chicago</v>
      </c>
      <c r="AY232" t="str">
        <f t="shared" si="84"/>
        <v/>
      </c>
      <c r="AZ232">
        <v>231</v>
      </c>
      <c r="BA232">
        <f t="shared" si="85"/>
        <v>58</v>
      </c>
      <c r="BB232">
        <f t="shared" si="86"/>
        <v>58</v>
      </c>
    </row>
    <row r="233" spans="2:54">
      <c r="B233">
        <v>1</v>
      </c>
      <c r="C233">
        <v>1</v>
      </c>
      <c r="D233" t="s">
        <v>110</v>
      </c>
      <c r="E233">
        <v>67.136300000000006</v>
      </c>
      <c r="F233">
        <v>220</v>
      </c>
      <c r="G233">
        <v>67.163200000000003</v>
      </c>
      <c r="H233">
        <v>184</v>
      </c>
      <c r="I233">
        <v>102.711</v>
      </c>
      <c r="J233">
        <v>185</v>
      </c>
      <c r="K233">
        <v>102.539</v>
      </c>
      <c r="L233">
        <v>234</v>
      </c>
      <c r="M233">
        <v>104.94</v>
      </c>
      <c r="N233">
        <v>228</v>
      </c>
      <c r="O233">
        <v>108.08</v>
      </c>
      <c r="P233">
        <v>242</v>
      </c>
      <c r="Q233">
        <v>-5.5416800000000004</v>
      </c>
      <c r="R233">
        <v>237</v>
      </c>
      <c r="S233">
        <f t="shared" si="66"/>
        <v>-8.253359211037839E-2</v>
      </c>
      <c r="T233">
        <v>237</v>
      </c>
      <c r="U233">
        <f t="shared" si="67"/>
        <v>705887.60870781238</v>
      </c>
      <c r="V233">
        <v>240</v>
      </c>
      <c r="W233">
        <f t="shared" si="87"/>
        <v>26.732226658620853</v>
      </c>
      <c r="X233">
        <f t="shared" si="68"/>
        <v>253</v>
      </c>
      <c r="Y233">
        <f t="shared" si="69"/>
        <v>245</v>
      </c>
      <c r="Z233">
        <v>0.33460000000000001</v>
      </c>
      <c r="AA233">
        <v>234</v>
      </c>
      <c r="AB233">
        <v>0.44180000000000003</v>
      </c>
      <c r="AC233">
        <f t="shared" si="70"/>
        <v>0.38819999999999999</v>
      </c>
      <c r="AD233">
        <v>224</v>
      </c>
      <c r="AE233">
        <v>0.1585</v>
      </c>
      <c r="AF233">
        <v>302</v>
      </c>
      <c r="AG233">
        <v>0.45929999999999999</v>
      </c>
      <c r="AH233">
        <v>190</v>
      </c>
      <c r="AI233">
        <f t="shared" si="71"/>
        <v>239.66666666666666</v>
      </c>
      <c r="AJ233">
        <f>IF(C233=1,(AI233/Z233),REF)</f>
        <v>716.27814305638572</v>
      </c>
      <c r="AK233">
        <f t="shared" si="72"/>
        <v>237</v>
      </c>
      <c r="AL233">
        <f>IF(B233=1,(AI233/AC233),REF)</f>
        <v>617.37935771938862</v>
      </c>
      <c r="AM233">
        <f t="shared" si="73"/>
        <v>232</v>
      </c>
      <c r="AN233">
        <f t="shared" si="74"/>
        <v>224</v>
      </c>
      <c r="AO233" t="str">
        <f t="shared" si="75"/>
        <v>Delaware</v>
      </c>
      <c r="AP233">
        <f t="shared" si="76"/>
        <v>0.20575718555800243</v>
      </c>
      <c r="AQ233">
        <f t="shared" si="77"/>
        <v>0.21533279498380659</v>
      </c>
      <c r="AR233">
        <f t="shared" si="78"/>
        <v>0.53621377295796468</v>
      </c>
      <c r="AS233" t="str">
        <f t="shared" si="79"/>
        <v>Delaware</v>
      </c>
      <c r="AT233">
        <f t="shared" si="80"/>
        <v>0.53621377295796468</v>
      </c>
      <c r="AU233">
        <f t="shared" si="81"/>
        <v>232</v>
      </c>
      <c r="AV233">
        <f t="shared" si="82"/>
        <v>226.66666666666666</v>
      </c>
      <c r="AW233">
        <v>230</v>
      </c>
      <c r="AX233" t="str">
        <f t="shared" si="83"/>
        <v>Delaware</v>
      </c>
      <c r="AY233" t="str">
        <f t="shared" si="84"/>
        <v/>
      </c>
      <c r="AZ233">
        <v>232</v>
      </c>
      <c r="BA233">
        <f t="shared" si="85"/>
        <v>58</v>
      </c>
      <c r="BB233">
        <f t="shared" si="86"/>
        <v>58</v>
      </c>
    </row>
    <row r="234" spans="2:54">
      <c r="B234">
        <v>1</v>
      </c>
      <c r="C234">
        <v>1</v>
      </c>
      <c r="D234" t="s">
        <v>227</v>
      </c>
      <c r="E234">
        <v>65.702200000000005</v>
      </c>
      <c r="F234">
        <v>295</v>
      </c>
      <c r="G234">
        <v>63.253700000000002</v>
      </c>
      <c r="H234">
        <v>344</v>
      </c>
      <c r="I234">
        <v>100.962</v>
      </c>
      <c r="J234">
        <v>237</v>
      </c>
      <c r="K234">
        <v>100.40900000000001</v>
      </c>
      <c r="L234">
        <v>274</v>
      </c>
      <c r="M234">
        <v>102.94799999999999</v>
      </c>
      <c r="N234">
        <v>168</v>
      </c>
      <c r="O234">
        <v>106.998</v>
      </c>
      <c r="P234">
        <v>214</v>
      </c>
      <c r="Q234">
        <v>-6.5885499999999997</v>
      </c>
      <c r="R234">
        <v>247</v>
      </c>
      <c r="S234">
        <f t="shared" si="66"/>
        <v>-0.10028583517751305</v>
      </c>
      <c r="T234">
        <v>252</v>
      </c>
      <c r="U234">
        <f t="shared" si="67"/>
        <v>662407.43068971834</v>
      </c>
      <c r="V234">
        <v>289</v>
      </c>
      <c r="W234">
        <f t="shared" si="87"/>
        <v>26.879497407626918</v>
      </c>
      <c r="X234">
        <f t="shared" si="68"/>
        <v>260</v>
      </c>
      <c r="Y234">
        <f t="shared" si="69"/>
        <v>256</v>
      </c>
      <c r="Z234">
        <v>0.32550000000000001</v>
      </c>
      <c r="AA234">
        <v>241</v>
      </c>
      <c r="AB234">
        <v>0.4657</v>
      </c>
      <c r="AC234">
        <f t="shared" si="70"/>
        <v>0.39560000000000001</v>
      </c>
      <c r="AD234">
        <v>220</v>
      </c>
      <c r="AE234">
        <v>0.41820000000000002</v>
      </c>
      <c r="AF234">
        <v>199</v>
      </c>
      <c r="AG234">
        <v>0.22040000000000001</v>
      </c>
      <c r="AH234">
        <v>300</v>
      </c>
      <c r="AI234">
        <f t="shared" si="71"/>
        <v>252.66666666666666</v>
      </c>
      <c r="AJ234">
        <f>IF(C234=1,(AI234/Z234),REF)</f>
        <v>776.24167946748582</v>
      </c>
      <c r="AK234">
        <f t="shared" si="72"/>
        <v>247</v>
      </c>
      <c r="AL234">
        <f>IF(B234=1,(AI234/AC234),REF)</f>
        <v>638.69228176609363</v>
      </c>
      <c r="AM234">
        <f t="shared" si="73"/>
        <v>236</v>
      </c>
      <c r="AN234">
        <f t="shared" si="74"/>
        <v>220</v>
      </c>
      <c r="AO234" t="str">
        <f t="shared" si="75"/>
        <v>Morehead St.</v>
      </c>
      <c r="AP234">
        <f t="shared" si="76"/>
        <v>0.19855852645936581</v>
      </c>
      <c r="AQ234">
        <f t="shared" si="77"/>
        <v>0.21850857457817102</v>
      </c>
      <c r="AR234">
        <f t="shared" si="78"/>
        <v>0.53415878460616983</v>
      </c>
      <c r="AS234" t="str">
        <f t="shared" si="79"/>
        <v>Morehead St.</v>
      </c>
      <c r="AT234">
        <f t="shared" si="80"/>
        <v>0.53415878460616983</v>
      </c>
      <c r="AU234">
        <f t="shared" si="81"/>
        <v>233</v>
      </c>
      <c r="AV234">
        <f t="shared" si="82"/>
        <v>224.33333333333334</v>
      </c>
      <c r="AW234">
        <v>227</v>
      </c>
      <c r="AX234" t="str">
        <f t="shared" si="83"/>
        <v>Morehead St.</v>
      </c>
      <c r="AY234" t="str">
        <f t="shared" si="84"/>
        <v/>
      </c>
      <c r="AZ234">
        <v>233</v>
      </c>
      <c r="BA234">
        <f t="shared" si="85"/>
        <v>59</v>
      </c>
      <c r="BB234">
        <f t="shared" si="86"/>
        <v>59</v>
      </c>
    </row>
    <row r="235" spans="2:54">
      <c r="B235">
        <v>1</v>
      </c>
      <c r="C235">
        <v>1</v>
      </c>
      <c r="D235" t="s">
        <v>249</v>
      </c>
      <c r="E235">
        <v>69.194400000000002</v>
      </c>
      <c r="F235">
        <v>117</v>
      </c>
      <c r="G235">
        <v>68.144999999999996</v>
      </c>
      <c r="H235">
        <v>141</v>
      </c>
      <c r="I235">
        <v>104.303</v>
      </c>
      <c r="J235">
        <v>152</v>
      </c>
      <c r="K235">
        <v>104.599</v>
      </c>
      <c r="L235">
        <v>184</v>
      </c>
      <c r="M235">
        <v>107.364</v>
      </c>
      <c r="N235">
        <v>279</v>
      </c>
      <c r="O235">
        <v>107.67400000000001</v>
      </c>
      <c r="P235">
        <v>232</v>
      </c>
      <c r="Q235">
        <v>-3.0750000000000002</v>
      </c>
      <c r="R235">
        <v>213</v>
      </c>
      <c r="S235">
        <f t="shared" si="66"/>
        <v>-4.4440012486559648E-2</v>
      </c>
      <c r="T235">
        <v>212</v>
      </c>
      <c r="U235">
        <f t="shared" si="67"/>
        <v>757052.52610471449</v>
      </c>
      <c r="V235">
        <v>173</v>
      </c>
      <c r="W235">
        <f t="shared" si="87"/>
        <v>25.781394681578611</v>
      </c>
      <c r="X235">
        <f t="shared" si="68"/>
        <v>200</v>
      </c>
      <c r="Y235">
        <f t="shared" si="69"/>
        <v>206</v>
      </c>
      <c r="Z235">
        <v>0.33110000000000001</v>
      </c>
      <c r="AA235">
        <v>236</v>
      </c>
      <c r="AB235">
        <v>0.40189999999999998</v>
      </c>
      <c r="AC235">
        <f t="shared" si="70"/>
        <v>0.36649999999999999</v>
      </c>
      <c r="AD235">
        <v>234</v>
      </c>
      <c r="AE235">
        <v>0.29170000000000001</v>
      </c>
      <c r="AF235">
        <v>248</v>
      </c>
      <c r="AG235">
        <v>0.23169999999999999</v>
      </c>
      <c r="AH235">
        <v>298</v>
      </c>
      <c r="AI235">
        <f t="shared" si="71"/>
        <v>228.5</v>
      </c>
      <c r="AJ235">
        <f>IF(C235=1,(AI235/Z235),REF)</f>
        <v>690.12382965871336</v>
      </c>
      <c r="AK235">
        <f t="shared" si="72"/>
        <v>234</v>
      </c>
      <c r="AL235">
        <f>IF(B235=1,(AI235/AC235),REF)</f>
        <v>623.46521145975441</v>
      </c>
      <c r="AM235">
        <f t="shared" si="73"/>
        <v>233</v>
      </c>
      <c r="AN235">
        <f t="shared" si="74"/>
        <v>233</v>
      </c>
      <c r="AO235" t="str">
        <f t="shared" si="75"/>
        <v>North Dakota St.</v>
      </c>
      <c r="AP235">
        <f t="shared" si="76"/>
        <v>0.20436368376317923</v>
      </c>
      <c r="AQ235">
        <f t="shared" si="77"/>
        <v>0.2030467817153839</v>
      </c>
      <c r="AR235">
        <f t="shared" si="78"/>
        <v>0.5291768954702154</v>
      </c>
      <c r="AS235" t="str">
        <f t="shared" si="79"/>
        <v>North Dakota St.</v>
      </c>
      <c r="AT235">
        <f t="shared" si="80"/>
        <v>0.5291768954702154</v>
      </c>
      <c r="AU235">
        <f t="shared" si="81"/>
        <v>234</v>
      </c>
      <c r="AV235">
        <f t="shared" si="82"/>
        <v>233.66666666666666</v>
      </c>
      <c r="AW235">
        <v>237</v>
      </c>
      <c r="AX235" t="str">
        <f t="shared" si="83"/>
        <v>North Dakota St.</v>
      </c>
      <c r="AY235" t="str">
        <f t="shared" si="84"/>
        <v/>
      </c>
      <c r="AZ235">
        <v>234</v>
      </c>
      <c r="BA235">
        <f t="shared" si="85"/>
        <v>59</v>
      </c>
      <c r="BB235">
        <f t="shared" si="86"/>
        <v>59</v>
      </c>
    </row>
    <row r="236" spans="2:54">
      <c r="B236">
        <v>1</v>
      </c>
      <c r="C236">
        <v>1</v>
      </c>
      <c r="D236" t="s">
        <v>254</v>
      </c>
      <c r="E236">
        <v>69.397800000000004</v>
      </c>
      <c r="F236">
        <v>105</v>
      </c>
      <c r="G236">
        <v>69.612200000000001</v>
      </c>
      <c r="H236">
        <v>59</v>
      </c>
      <c r="I236">
        <v>105.387</v>
      </c>
      <c r="J236">
        <v>132</v>
      </c>
      <c r="K236">
        <v>107.66</v>
      </c>
      <c r="L236">
        <v>132</v>
      </c>
      <c r="M236">
        <v>111.10899999999999</v>
      </c>
      <c r="N236">
        <v>333</v>
      </c>
      <c r="O236">
        <v>111.18600000000001</v>
      </c>
      <c r="P236">
        <v>302</v>
      </c>
      <c r="Q236">
        <v>-3.5260699999999998</v>
      </c>
      <c r="R236">
        <v>221</v>
      </c>
      <c r="S236">
        <f t="shared" si="66"/>
        <v>-5.0808527071463508E-2</v>
      </c>
      <c r="T236">
        <v>221</v>
      </c>
      <c r="U236">
        <f t="shared" si="67"/>
        <v>804367.38715367997</v>
      </c>
      <c r="V236">
        <v>114</v>
      </c>
      <c r="W236">
        <f t="shared" si="87"/>
        <v>27.060415912991477</v>
      </c>
      <c r="X236">
        <f t="shared" si="68"/>
        <v>268</v>
      </c>
      <c r="Y236">
        <f t="shared" si="69"/>
        <v>244.5</v>
      </c>
      <c r="Z236">
        <v>0.31080000000000002</v>
      </c>
      <c r="AA236">
        <v>250</v>
      </c>
      <c r="AB236">
        <v>0.45169999999999999</v>
      </c>
      <c r="AC236">
        <f t="shared" si="70"/>
        <v>0.38124999999999998</v>
      </c>
      <c r="AD236">
        <v>228</v>
      </c>
      <c r="AE236">
        <v>0.2326</v>
      </c>
      <c r="AF236">
        <v>276</v>
      </c>
      <c r="AG236">
        <v>0.45950000000000002</v>
      </c>
      <c r="AH236">
        <v>189</v>
      </c>
      <c r="AI236">
        <f t="shared" si="71"/>
        <v>212.08333333333334</v>
      </c>
      <c r="AJ236">
        <f>IF(C236=1,(AI236/Z236),REF)</f>
        <v>682.37880737880732</v>
      </c>
      <c r="AK236">
        <f t="shared" si="72"/>
        <v>233</v>
      </c>
      <c r="AL236">
        <f>IF(B236=1,(AI236/AC236),REF)</f>
        <v>556.28415300546453</v>
      </c>
      <c r="AM236">
        <f t="shared" si="73"/>
        <v>222</v>
      </c>
      <c r="AN236">
        <f t="shared" si="74"/>
        <v>222</v>
      </c>
      <c r="AO236" t="str">
        <f t="shared" si="75"/>
        <v>Northern Colorado</v>
      </c>
      <c r="AP236">
        <f t="shared" si="76"/>
        <v>0.1920506145242287</v>
      </c>
      <c r="AQ236">
        <f t="shared" si="77"/>
        <v>0.21425029365668588</v>
      </c>
      <c r="AR236">
        <f t="shared" si="78"/>
        <v>0.52859995152233197</v>
      </c>
      <c r="AS236" t="str">
        <f t="shared" si="79"/>
        <v>Northern Colorado</v>
      </c>
      <c r="AT236">
        <f t="shared" si="80"/>
        <v>0.52859995152233197</v>
      </c>
      <c r="AU236">
        <f t="shared" si="81"/>
        <v>235</v>
      </c>
      <c r="AV236">
        <f t="shared" si="82"/>
        <v>228.33333333333334</v>
      </c>
      <c r="AW236">
        <v>235</v>
      </c>
      <c r="AX236" t="str">
        <f t="shared" si="83"/>
        <v>Northern Colorado</v>
      </c>
      <c r="AY236" t="str">
        <f t="shared" si="84"/>
        <v/>
      </c>
      <c r="AZ236">
        <v>235</v>
      </c>
      <c r="BA236">
        <f t="shared" si="85"/>
        <v>59</v>
      </c>
      <c r="BB236">
        <f t="shared" si="86"/>
        <v>59</v>
      </c>
    </row>
    <row r="237" spans="2:54">
      <c r="B237">
        <v>1</v>
      </c>
      <c r="C237">
        <v>1</v>
      </c>
      <c r="D237" t="s">
        <v>159</v>
      </c>
      <c r="E237">
        <v>71.045199999999994</v>
      </c>
      <c r="F237">
        <v>38</v>
      </c>
      <c r="G237">
        <v>68.968100000000007</v>
      </c>
      <c r="H237">
        <v>99</v>
      </c>
      <c r="I237">
        <v>103.03700000000001</v>
      </c>
      <c r="J237">
        <v>176</v>
      </c>
      <c r="K237">
        <v>103.70099999999999</v>
      </c>
      <c r="L237">
        <v>204</v>
      </c>
      <c r="M237">
        <v>101.97499999999999</v>
      </c>
      <c r="N237">
        <v>141</v>
      </c>
      <c r="O237">
        <v>106.914</v>
      </c>
      <c r="P237">
        <v>212</v>
      </c>
      <c r="Q237">
        <v>-3.2136100000000001</v>
      </c>
      <c r="R237">
        <v>215</v>
      </c>
      <c r="S237">
        <f t="shared" si="66"/>
        <v>-4.5224730171778083E-2</v>
      </c>
      <c r="T237">
        <v>214</v>
      </c>
      <c r="U237">
        <f t="shared" si="67"/>
        <v>764012.79163352505</v>
      </c>
      <c r="V237">
        <v>161</v>
      </c>
      <c r="W237">
        <f t="shared" si="87"/>
        <v>24.826790756947265</v>
      </c>
      <c r="X237">
        <f t="shared" si="68"/>
        <v>151</v>
      </c>
      <c r="Y237">
        <f t="shared" si="69"/>
        <v>182.5</v>
      </c>
      <c r="Z237">
        <v>0.26169999999999999</v>
      </c>
      <c r="AA237">
        <v>270</v>
      </c>
      <c r="AB237">
        <v>0.5857</v>
      </c>
      <c r="AC237">
        <f t="shared" si="70"/>
        <v>0.42369999999999997</v>
      </c>
      <c r="AD237">
        <v>209</v>
      </c>
      <c r="AE237">
        <v>0.3911</v>
      </c>
      <c r="AF237">
        <v>206</v>
      </c>
      <c r="AG237">
        <v>0.21609999999999999</v>
      </c>
      <c r="AH237">
        <v>303</v>
      </c>
      <c r="AI237">
        <f t="shared" si="71"/>
        <v>212.58333333333334</v>
      </c>
      <c r="AJ237">
        <f>IF(C237=1,(AI237/Z237),REF)</f>
        <v>812.31690230543882</v>
      </c>
      <c r="AK237">
        <f t="shared" si="72"/>
        <v>253</v>
      </c>
      <c r="AL237">
        <f>IF(B237=1,(AI237/AC237),REF)</f>
        <v>501.73078436000321</v>
      </c>
      <c r="AM237">
        <f t="shared" si="73"/>
        <v>214</v>
      </c>
      <c r="AN237">
        <f t="shared" si="74"/>
        <v>209</v>
      </c>
      <c r="AO237" t="str">
        <f t="shared" si="75"/>
        <v>Howard</v>
      </c>
      <c r="AP237">
        <f t="shared" si="76"/>
        <v>0.15891629003767446</v>
      </c>
      <c r="AQ237">
        <f t="shared" si="77"/>
        <v>0.24119776542026666</v>
      </c>
      <c r="AR237">
        <f t="shared" si="78"/>
        <v>0.52536546972270182</v>
      </c>
      <c r="AS237" t="str">
        <f t="shared" si="79"/>
        <v>Howard</v>
      </c>
      <c r="AT237">
        <f t="shared" si="80"/>
        <v>0.52536546972270182</v>
      </c>
      <c r="AU237">
        <f t="shared" si="81"/>
        <v>236</v>
      </c>
      <c r="AV237">
        <f t="shared" si="82"/>
        <v>218</v>
      </c>
      <c r="AW237">
        <v>221</v>
      </c>
      <c r="AX237" t="str">
        <f t="shared" si="83"/>
        <v>Howard</v>
      </c>
      <c r="AY237" t="str">
        <f t="shared" si="84"/>
        <v/>
      </c>
      <c r="AZ237">
        <v>236</v>
      </c>
      <c r="BA237">
        <f t="shared" si="85"/>
        <v>59</v>
      </c>
      <c r="BB237">
        <f t="shared" si="86"/>
        <v>59</v>
      </c>
    </row>
    <row r="238" spans="2:54">
      <c r="B238">
        <v>1</v>
      </c>
      <c r="C238">
        <v>1</v>
      </c>
      <c r="D238" t="s">
        <v>286</v>
      </c>
      <c r="E238">
        <v>68.340199999999996</v>
      </c>
      <c r="F238">
        <v>166</v>
      </c>
      <c r="G238">
        <v>67.294600000000003</v>
      </c>
      <c r="H238">
        <v>176</v>
      </c>
      <c r="I238">
        <v>95.435599999999994</v>
      </c>
      <c r="J238">
        <v>331</v>
      </c>
      <c r="K238">
        <v>97.710899999999995</v>
      </c>
      <c r="L238">
        <v>317</v>
      </c>
      <c r="M238">
        <v>101.93899999999999</v>
      </c>
      <c r="N238">
        <v>140</v>
      </c>
      <c r="O238">
        <v>104.839</v>
      </c>
      <c r="P238">
        <v>165</v>
      </c>
      <c r="Q238">
        <v>-7.1284599999999996</v>
      </c>
      <c r="R238">
        <v>256</v>
      </c>
      <c r="S238">
        <f t="shared" si="66"/>
        <v>-0.10430317733925279</v>
      </c>
      <c r="T238">
        <v>256</v>
      </c>
      <c r="U238">
        <f t="shared" si="67"/>
        <v>652472.59083587106</v>
      </c>
      <c r="V238">
        <v>302</v>
      </c>
      <c r="W238">
        <f t="shared" si="87"/>
        <v>25.01268686829636</v>
      </c>
      <c r="X238">
        <f t="shared" si="68"/>
        <v>162</v>
      </c>
      <c r="Y238">
        <f t="shared" si="69"/>
        <v>209</v>
      </c>
      <c r="Z238">
        <v>0.33</v>
      </c>
      <c r="AA238">
        <v>239</v>
      </c>
      <c r="AB238">
        <v>0.37880000000000003</v>
      </c>
      <c r="AC238">
        <f t="shared" si="70"/>
        <v>0.35440000000000005</v>
      </c>
      <c r="AD238">
        <v>239</v>
      </c>
      <c r="AE238">
        <v>0.3266</v>
      </c>
      <c r="AF238">
        <v>231</v>
      </c>
      <c r="AG238">
        <v>0.37690000000000001</v>
      </c>
      <c r="AH238">
        <v>230</v>
      </c>
      <c r="AI238">
        <f t="shared" si="71"/>
        <v>244.5</v>
      </c>
      <c r="AJ238">
        <f>IF(C238=1,(AI238/Z238),REF)</f>
        <v>740.90909090909088</v>
      </c>
      <c r="AK238">
        <f t="shared" si="72"/>
        <v>240</v>
      </c>
      <c r="AL238">
        <f>IF(B238=1,(AI238/AC238),REF)</f>
        <v>689.89841986455974</v>
      </c>
      <c r="AM238">
        <f t="shared" si="73"/>
        <v>240</v>
      </c>
      <c r="AN238">
        <f t="shared" si="74"/>
        <v>239</v>
      </c>
      <c r="AO238" t="str">
        <f t="shared" si="75"/>
        <v>Rhode Island</v>
      </c>
      <c r="AP238">
        <f t="shared" si="76"/>
        <v>0.2022435554577664</v>
      </c>
      <c r="AQ238">
        <f t="shared" si="77"/>
        <v>0.19387384742667746</v>
      </c>
      <c r="AR238">
        <f t="shared" si="78"/>
        <v>0.52326004102184065</v>
      </c>
      <c r="AS238" t="str">
        <f t="shared" si="79"/>
        <v>Rhode Island</v>
      </c>
      <c r="AT238">
        <f t="shared" si="80"/>
        <v>0.52326004102184065</v>
      </c>
      <c r="AU238">
        <f t="shared" si="81"/>
        <v>237</v>
      </c>
      <c r="AV238">
        <f t="shared" si="82"/>
        <v>238.33333333333334</v>
      </c>
      <c r="AW238">
        <v>240</v>
      </c>
      <c r="AX238" t="str">
        <f t="shared" si="83"/>
        <v>Rhode Island</v>
      </c>
      <c r="AY238" t="str">
        <f t="shared" si="84"/>
        <v/>
      </c>
      <c r="AZ238">
        <v>237</v>
      </c>
      <c r="BA238">
        <f t="shared" si="85"/>
        <v>60</v>
      </c>
      <c r="BB238">
        <f t="shared" si="86"/>
        <v>60</v>
      </c>
    </row>
    <row r="239" spans="2:54">
      <c r="B239">
        <v>1</v>
      </c>
      <c r="C239">
        <v>1</v>
      </c>
      <c r="D239" t="s">
        <v>317</v>
      </c>
      <c r="E239">
        <v>69.980800000000002</v>
      </c>
      <c r="F239">
        <v>79</v>
      </c>
      <c r="G239">
        <v>68.757499999999993</v>
      </c>
      <c r="H239">
        <v>111</v>
      </c>
      <c r="I239">
        <v>105.95099999999999</v>
      </c>
      <c r="J239">
        <v>114</v>
      </c>
      <c r="K239">
        <v>104.14100000000001</v>
      </c>
      <c r="L239">
        <v>196</v>
      </c>
      <c r="M239">
        <v>107.504</v>
      </c>
      <c r="N239">
        <v>282</v>
      </c>
      <c r="O239">
        <v>111.18600000000001</v>
      </c>
      <c r="P239">
        <v>301</v>
      </c>
      <c r="Q239">
        <v>-7.0444699999999996</v>
      </c>
      <c r="R239">
        <v>255</v>
      </c>
      <c r="S239">
        <f t="shared" si="66"/>
        <v>-0.10067046961452286</v>
      </c>
      <c r="T239">
        <v>253</v>
      </c>
      <c r="U239">
        <f t="shared" si="67"/>
        <v>758966.12099068495</v>
      </c>
      <c r="V239">
        <v>168</v>
      </c>
      <c r="W239">
        <f t="shared" si="87"/>
        <v>26.834979472178084</v>
      </c>
      <c r="X239">
        <f t="shared" si="68"/>
        <v>257</v>
      </c>
      <c r="Y239">
        <f t="shared" si="69"/>
        <v>255</v>
      </c>
      <c r="Z239">
        <v>0.3725</v>
      </c>
      <c r="AA239">
        <v>222</v>
      </c>
      <c r="AB239">
        <v>0.20530000000000001</v>
      </c>
      <c r="AC239">
        <f t="shared" si="70"/>
        <v>0.28889999999999999</v>
      </c>
      <c r="AD239">
        <v>268</v>
      </c>
      <c r="AE239">
        <v>0.43</v>
      </c>
      <c r="AF239">
        <v>195</v>
      </c>
      <c r="AG239">
        <v>0.39460000000000001</v>
      </c>
      <c r="AH239">
        <v>223</v>
      </c>
      <c r="AI239">
        <f t="shared" si="71"/>
        <v>227</v>
      </c>
      <c r="AJ239">
        <f>IF(C239=1,(AI239/Z239),REF)</f>
        <v>609.39597315436242</v>
      </c>
      <c r="AK239">
        <f t="shared" si="72"/>
        <v>226</v>
      </c>
      <c r="AL239">
        <f>IF(B239=1,(AI239/AC239),REF)</f>
        <v>785.73901003807543</v>
      </c>
      <c r="AM239">
        <f t="shared" si="73"/>
        <v>253</v>
      </c>
      <c r="AN239">
        <f t="shared" si="74"/>
        <v>226</v>
      </c>
      <c r="AO239" t="str">
        <f t="shared" si="75"/>
        <v>Southeastern Louisiana</v>
      </c>
      <c r="AP239">
        <f t="shared" si="76"/>
        <v>0.23279495438787154</v>
      </c>
      <c r="AQ239">
        <f t="shared" si="77"/>
        <v>0.15549320381774298</v>
      </c>
      <c r="AR239">
        <f t="shared" si="78"/>
        <v>0.51909836392272635</v>
      </c>
      <c r="AS239" t="str">
        <f t="shared" si="79"/>
        <v>Southeastern Louisiana</v>
      </c>
      <c r="AT239">
        <f t="shared" si="80"/>
        <v>0.51909836392272635</v>
      </c>
      <c r="AU239">
        <f t="shared" si="81"/>
        <v>238</v>
      </c>
      <c r="AV239">
        <f t="shared" si="82"/>
        <v>244</v>
      </c>
      <c r="AW239">
        <v>246</v>
      </c>
      <c r="AX239" t="str">
        <f t="shared" si="83"/>
        <v>Southeastern Louisiana</v>
      </c>
      <c r="AY239" t="str">
        <f t="shared" si="84"/>
        <v/>
      </c>
      <c r="AZ239">
        <v>238</v>
      </c>
      <c r="BA239">
        <f t="shared" si="85"/>
        <v>60</v>
      </c>
      <c r="BB239">
        <f t="shared" si="86"/>
        <v>60</v>
      </c>
    </row>
    <row r="240" spans="2:54">
      <c r="B240">
        <v>1</v>
      </c>
      <c r="C240">
        <v>1</v>
      </c>
      <c r="D240" t="s">
        <v>371</v>
      </c>
      <c r="E240">
        <v>66.328699999999998</v>
      </c>
      <c r="F240">
        <v>265</v>
      </c>
      <c r="G240">
        <v>65.916399999999996</v>
      </c>
      <c r="H240">
        <v>260</v>
      </c>
      <c r="I240">
        <v>94.4452</v>
      </c>
      <c r="J240">
        <v>339</v>
      </c>
      <c r="K240">
        <v>99.903000000000006</v>
      </c>
      <c r="L240">
        <v>282</v>
      </c>
      <c r="M240">
        <v>105.294</v>
      </c>
      <c r="N240">
        <v>235</v>
      </c>
      <c r="O240">
        <v>105.99299999999999</v>
      </c>
      <c r="P240">
        <v>192</v>
      </c>
      <c r="Q240">
        <v>-6.0898099999999999</v>
      </c>
      <c r="R240">
        <v>240</v>
      </c>
      <c r="S240">
        <f t="shared" si="66"/>
        <v>-9.1815458466696767E-2</v>
      </c>
      <c r="T240">
        <v>244</v>
      </c>
      <c r="U240">
        <f t="shared" si="67"/>
        <v>662000.84730673837</v>
      </c>
      <c r="V240">
        <v>291</v>
      </c>
      <c r="W240">
        <f t="shared" si="87"/>
        <v>26.226601034244858</v>
      </c>
      <c r="X240">
        <f t="shared" si="68"/>
        <v>219</v>
      </c>
      <c r="Y240">
        <f t="shared" si="69"/>
        <v>231.5</v>
      </c>
      <c r="Z240">
        <v>0.29780000000000001</v>
      </c>
      <c r="AA240">
        <v>256</v>
      </c>
      <c r="AB240">
        <v>0.44190000000000002</v>
      </c>
      <c r="AC240">
        <f t="shared" si="70"/>
        <v>0.36985000000000001</v>
      </c>
      <c r="AD240">
        <v>233</v>
      </c>
      <c r="AE240">
        <v>0.44350000000000001</v>
      </c>
      <c r="AF240">
        <v>189</v>
      </c>
      <c r="AG240">
        <v>0.26040000000000002</v>
      </c>
      <c r="AH240">
        <v>277</v>
      </c>
      <c r="AI240">
        <f t="shared" si="71"/>
        <v>244.25</v>
      </c>
      <c r="AJ240">
        <f>IF(C240=1,(AI240/Z240),REF)</f>
        <v>820.18132975151104</v>
      </c>
      <c r="AK240">
        <f t="shared" si="72"/>
        <v>254</v>
      </c>
      <c r="AL240">
        <f>IF(B240=1,(AI240/AC240),REF)</f>
        <v>660.40286602676758</v>
      </c>
      <c r="AM240">
        <f t="shared" si="73"/>
        <v>239</v>
      </c>
      <c r="AN240">
        <f t="shared" si="74"/>
        <v>233</v>
      </c>
      <c r="AO240" t="str">
        <f t="shared" si="75"/>
        <v>UT Arlington</v>
      </c>
      <c r="AP240">
        <f t="shared" si="76"/>
        <v>0.1806637204849984</v>
      </c>
      <c r="AQ240">
        <f t="shared" si="77"/>
        <v>0.20343382455044476</v>
      </c>
      <c r="AR240">
        <f t="shared" si="78"/>
        <v>0.51685011148167059</v>
      </c>
      <c r="AS240" t="str">
        <f t="shared" si="79"/>
        <v>UT Arlington</v>
      </c>
      <c r="AT240">
        <f t="shared" si="80"/>
        <v>0.51685011148167059</v>
      </c>
      <c r="AU240">
        <f t="shared" si="81"/>
        <v>239</v>
      </c>
      <c r="AV240">
        <f t="shared" si="82"/>
        <v>235</v>
      </c>
      <c r="AW240">
        <v>238</v>
      </c>
      <c r="AX240" t="str">
        <f t="shared" si="83"/>
        <v>UT Arlington</v>
      </c>
      <c r="AY240" t="str">
        <f t="shared" si="84"/>
        <v/>
      </c>
      <c r="AZ240">
        <v>239</v>
      </c>
      <c r="BA240">
        <f t="shared" si="85"/>
        <v>60</v>
      </c>
      <c r="BB240">
        <f t="shared" si="86"/>
        <v>60</v>
      </c>
    </row>
    <row r="241" spans="2:54">
      <c r="B241">
        <v>1</v>
      </c>
      <c r="C241">
        <v>1</v>
      </c>
      <c r="D241" t="s">
        <v>401</v>
      </c>
      <c r="E241">
        <v>65.564700000000002</v>
      </c>
      <c r="F241">
        <v>300</v>
      </c>
      <c r="G241">
        <v>65.143500000000003</v>
      </c>
      <c r="H241">
        <v>294</v>
      </c>
      <c r="I241">
        <v>108.32299999999999</v>
      </c>
      <c r="J241">
        <v>71</v>
      </c>
      <c r="K241">
        <v>108.824</v>
      </c>
      <c r="L241">
        <v>105</v>
      </c>
      <c r="M241">
        <v>110.934</v>
      </c>
      <c r="N241">
        <v>331</v>
      </c>
      <c r="O241">
        <v>113.78100000000001</v>
      </c>
      <c r="P241">
        <v>338</v>
      </c>
      <c r="Q241">
        <v>-4.9569999999999999</v>
      </c>
      <c r="R241">
        <v>232</v>
      </c>
      <c r="S241">
        <f t="shared" si="66"/>
        <v>-7.5604708021237158E-2</v>
      </c>
      <c r="T241">
        <v>232</v>
      </c>
      <c r="U241">
        <f t="shared" si="67"/>
        <v>776460.64522254723</v>
      </c>
      <c r="V241">
        <v>139</v>
      </c>
      <c r="W241">
        <f t="shared" si="87"/>
        <v>29.719501179814731</v>
      </c>
      <c r="X241">
        <f t="shared" si="68"/>
        <v>353</v>
      </c>
      <c r="Y241">
        <f t="shared" si="69"/>
        <v>292.5</v>
      </c>
      <c r="Z241">
        <v>0.29930000000000001</v>
      </c>
      <c r="AA241">
        <v>254</v>
      </c>
      <c r="AB241">
        <v>0.43059999999999998</v>
      </c>
      <c r="AC241">
        <f t="shared" si="70"/>
        <v>0.36495</v>
      </c>
      <c r="AD241">
        <v>235</v>
      </c>
      <c r="AE241">
        <v>0.2064</v>
      </c>
      <c r="AF241">
        <v>285</v>
      </c>
      <c r="AG241">
        <v>0.40350000000000003</v>
      </c>
      <c r="AH241">
        <v>221</v>
      </c>
      <c r="AI241">
        <f t="shared" si="71"/>
        <v>234.08333333333334</v>
      </c>
      <c r="AJ241">
        <f>IF(C241=1,(AI241/Z241),REF)</f>
        <v>782.10268404053909</v>
      </c>
      <c r="AK241">
        <f t="shared" si="72"/>
        <v>248</v>
      </c>
      <c r="AL241">
        <f>IF(B241=1,(AI241/AC241),REF)</f>
        <v>641.41206557975977</v>
      </c>
      <c r="AM241">
        <f t="shared" si="73"/>
        <v>237</v>
      </c>
      <c r="AN241">
        <f t="shared" si="74"/>
        <v>235</v>
      </c>
      <c r="AO241" t="str">
        <f t="shared" si="75"/>
        <v>Wofford</v>
      </c>
      <c r="AP241">
        <f t="shared" si="76"/>
        <v>0.18243895807842017</v>
      </c>
      <c r="AQ241">
        <f t="shared" si="77"/>
        <v>0.20147208777059</v>
      </c>
      <c r="AR241">
        <f t="shared" si="78"/>
        <v>0.51674971389133106</v>
      </c>
      <c r="AS241" t="str">
        <f t="shared" si="79"/>
        <v>Wofford</v>
      </c>
      <c r="AT241">
        <f t="shared" si="80"/>
        <v>0.51674971389133106</v>
      </c>
      <c r="AU241">
        <f t="shared" si="81"/>
        <v>240</v>
      </c>
      <c r="AV241">
        <f t="shared" si="82"/>
        <v>236.66666666666666</v>
      </c>
      <c r="AW241">
        <v>239</v>
      </c>
      <c r="AX241" t="str">
        <f t="shared" si="83"/>
        <v>Wofford</v>
      </c>
      <c r="AY241" t="str">
        <f t="shared" si="84"/>
        <v/>
      </c>
      <c r="AZ241">
        <v>240</v>
      </c>
      <c r="BA241">
        <f t="shared" si="85"/>
        <v>60</v>
      </c>
      <c r="BB241">
        <f t="shared" si="86"/>
        <v>60</v>
      </c>
    </row>
    <row r="242" spans="2:54">
      <c r="B242">
        <v>1</v>
      </c>
      <c r="C242">
        <v>1</v>
      </c>
      <c r="D242" t="s">
        <v>290</v>
      </c>
      <c r="E242">
        <v>66.933099999999996</v>
      </c>
      <c r="F242">
        <v>233</v>
      </c>
      <c r="G242">
        <v>66.358699999999999</v>
      </c>
      <c r="H242">
        <v>225</v>
      </c>
      <c r="I242">
        <v>100.387</v>
      </c>
      <c r="J242">
        <v>251</v>
      </c>
      <c r="K242">
        <v>99.185400000000001</v>
      </c>
      <c r="L242">
        <v>290</v>
      </c>
      <c r="M242">
        <v>100.80500000000001</v>
      </c>
      <c r="N242">
        <v>115</v>
      </c>
      <c r="O242">
        <v>104.691</v>
      </c>
      <c r="P242">
        <v>162</v>
      </c>
      <c r="Q242">
        <v>-5.5053200000000002</v>
      </c>
      <c r="R242">
        <v>236</v>
      </c>
      <c r="S242">
        <f t="shared" si="66"/>
        <v>-8.2255266826129395E-2</v>
      </c>
      <c r="T242">
        <v>236</v>
      </c>
      <c r="U242">
        <f t="shared" si="67"/>
        <v>658470.67435667559</v>
      </c>
      <c r="V242">
        <v>296</v>
      </c>
      <c r="W242">
        <f t="shared" si="87"/>
        <v>25.480856220929709</v>
      </c>
      <c r="X242">
        <f t="shared" si="68"/>
        <v>181</v>
      </c>
      <c r="Y242">
        <f t="shared" si="69"/>
        <v>208.5</v>
      </c>
      <c r="Z242">
        <v>0.33069999999999999</v>
      </c>
      <c r="AA242">
        <v>237</v>
      </c>
      <c r="AB242">
        <v>0.33600000000000002</v>
      </c>
      <c r="AC242">
        <f t="shared" si="70"/>
        <v>0.33335000000000004</v>
      </c>
      <c r="AD242">
        <v>247</v>
      </c>
      <c r="AE242">
        <v>0.26600000000000001</v>
      </c>
      <c r="AF242">
        <v>260</v>
      </c>
      <c r="AG242">
        <v>0.25480000000000003</v>
      </c>
      <c r="AH242">
        <v>280</v>
      </c>
      <c r="AI242">
        <f t="shared" si="71"/>
        <v>254.58333333333334</v>
      </c>
      <c r="AJ242">
        <f>IF(C242=1,(AI242/Z242),REF)</f>
        <v>769.83167019453685</v>
      </c>
      <c r="AK242">
        <f t="shared" si="72"/>
        <v>244</v>
      </c>
      <c r="AL242">
        <f>IF(B242=1,(AI242/AC242),REF)</f>
        <v>763.71181440927944</v>
      </c>
      <c r="AM242">
        <f t="shared" si="73"/>
        <v>250</v>
      </c>
      <c r="AN242">
        <f t="shared" si="74"/>
        <v>244</v>
      </c>
      <c r="AO242" t="str">
        <f t="shared" si="75"/>
        <v>Robert Morris</v>
      </c>
      <c r="AP242">
        <f t="shared" si="76"/>
        <v>0.20189792784295693</v>
      </c>
      <c r="AQ242">
        <f t="shared" si="77"/>
        <v>0.18005613782294203</v>
      </c>
      <c r="AR242">
        <f t="shared" si="78"/>
        <v>0.51569444897306826</v>
      </c>
      <c r="AS242" t="str">
        <f t="shared" si="79"/>
        <v>Robert Morris</v>
      </c>
      <c r="AT242">
        <f t="shared" si="80"/>
        <v>0.51569444897306826</v>
      </c>
      <c r="AU242">
        <f t="shared" si="81"/>
        <v>241</v>
      </c>
      <c r="AV242">
        <f t="shared" si="82"/>
        <v>244</v>
      </c>
      <c r="AW242">
        <v>245</v>
      </c>
      <c r="AX242" t="str">
        <f t="shared" si="83"/>
        <v>Robert Morris</v>
      </c>
      <c r="AY242" t="str">
        <f t="shared" si="84"/>
        <v/>
      </c>
      <c r="AZ242">
        <v>241</v>
      </c>
      <c r="BA242">
        <f t="shared" si="85"/>
        <v>61</v>
      </c>
      <c r="BB242">
        <f t="shared" si="86"/>
        <v>61</v>
      </c>
    </row>
    <row r="243" spans="2:54">
      <c r="B243">
        <v>1</v>
      </c>
      <c r="C243">
        <v>1</v>
      </c>
      <c r="D243" t="s">
        <v>64</v>
      </c>
      <c r="E243">
        <v>62.530900000000003</v>
      </c>
      <c r="F243">
        <v>359</v>
      </c>
      <c r="G243">
        <v>62.179900000000004</v>
      </c>
      <c r="H243">
        <v>356</v>
      </c>
      <c r="I243">
        <v>100.666</v>
      </c>
      <c r="J243">
        <v>243</v>
      </c>
      <c r="K243">
        <v>102.438</v>
      </c>
      <c r="L243">
        <v>236</v>
      </c>
      <c r="M243">
        <v>110.361</v>
      </c>
      <c r="N243">
        <v>323</v>
      </c>
      <c r="O243">
        <v>110.40300000000001</v>
      </c>
      <c r="P243">
        <v>284</v>
      </c>
      <c r="Q243">
        <v>-7.96523</v>
      </c>
      <c r="R243">
        <v>261</v>
      </c>
      <c r="S243">
        <f t="shared" si="66"/>
        <v>-0.12737702479893945</v>
      </c>
      <c r="T243">
        <v>271</v>
      </c>
      <c r="U243">
        <f t="shared" si="67"/>
        <v>656170.74075477966</v>
      </c>
      <c r="V243">
        <v>298</v>
      </c>
      <c r="W243">
        <f t="shared" si="87"/>
        <v>29.694411325745918</v>
      </c>
      <c r="X243">
        <f t="shared" si="68"/>
        <v>352</v>
      </c>
      <c r="Y243">
        <f t="shared" si="69"/>
        <v>311.5</v>
      </c>
      <c r="Z243">
        <v>0.34899999999999998</v>
      </c>
      <c r="AA243">
        <v>230</v>
      </c>
      <c r="AB243">
        <v>0.27610000000000001</v>
      </c>
      <c r="AC243">
        <f t="shared" si="70"/>
        <v>0.31254999999999999</v>
      </c>
      <c r="AD243">
        <v>255</v>
      </c>
      <c r="AE243">
        <v>0.29330000000000001</v>
      </c>
      <c r="AF243">
        <v>247</v>
      </c>
      <c r="AG243">
        <v>0.34699999999999998</v>
      </c>
      <c r="AH243">
        <v>237</v>
      </c>
      <c r="AI243">
        <f t="shared" si="71"/>
        <v>269.91666666666669</v>
      </c>
      <c r="AJ243">
        <f>IF(C243=1,(AI243/Z243),REF)</f>
        <v>773.40019102196766</v>
      </c>
      <c r="AK243">
        <f t="shared" si="72"/>
        <v>246</v>
      </c>
      <c r="AL243">
        <f>IF(B243=1,(AI243/AC243),REF)</f>
        <v>863.59515810803612</v>
      </c>
      <c r="AM243">
        <f t="shared" si="73"/>
        <v>260</v>
      </c>
      <c r="AN243">
        <f t="shared" si="74"/>
        <v>246</v>
      </c>
      <c r="AO243" t="str">
        <f t="shared" si="75"/>
        <v>Bellarmine</v>
      </c>
      <c r="AP243">
        <f t="shared" si="76"/>
        <v>0.21297186965954573</v>
      </c>
      <c r="AQ243">
        <f t="shared" si="77"/>
        <v>0.16624721854558627</v>
      </c>
      <c r="AR243">
        <f t="shared" si="78"/>
        <v>0.51421421433842696</v>
      </c>
      <c r="AS243" t="str">
        <f t="shared" si="79"/>
        <v>Bellarmine</v>
      </c>
      <c r="AT243">
        <f t="shared" si="80"/>
        <v>0.51421421433842696</v>
      </c>
      <c r="AU243">
        <f t="shared" si="81"/>
        <v>242</v>
      </c>
      <c r="AV243">
        <f t="shared" si="82"/>
        <v>247.66666666666666</v>
      </c>
      <c r="AW243">
        <v>251</v>
      </c>
      <c r="AX243" t="str">
        <f t="shared" si="83"/>
        <v>Bellarmine</v>
      </c>
      <c r="AY243" t="str">
        <f t="shared" si="84"/>
        <v/>
      </c>
      <c r="AZ243">
        <v>242</v>
      </c>
      <c r="BA243">
        <f t="shared" si="85"/>
        <v>61</v>
      </c>
      <c r="BB243">
        <f t="shared" si="86"/>
        <v>61</v>
      </c>
    </row>
    <row r="244" spans="2:54">
      <c r="B244">
        <v>1</v>
      </c>
      <c r="C244">
        <v>1</v>
      </c>
      <c r="D244" t="s">
        <v>174</v>
      </c>
      <c r="E244">
        <v>66.060400000000001</v>
      </c>
      <c r="F244">
        <v>280</v>
      </c>
      <c r="G244">
        <v>65.708500000000001</v>
      </c>
      <c r="H244">
        <v>273</v>
      </c>
      <c r="I244">
        <v>100.983</v>
      </c>
      <c r="J244">
        <v>235</v>
      </c>
      <c r="K244">
        <v>102.249</v>
      </c>
      <c r="L244">
        <v>240</v>
      </c>
      <c r="M244">
        <v>107.33199999999999</v>
      </c>
      <c r="N244">
        <v>277</v>
      </c>
      <c r="O244">
        <v>107.447</v>
      </c>
      <c r="P244">
        <v>225</v>
      </c>
      <c r="Q244">
        <v>-5.1980199999999996</v>
      </c>
      <c r="R244">
        <v>233</v>
      </c>
      <c r="S244">
        <f t="shared" si="66"/>
        <v>-7.868556654213428E-2</v>
      </c>
      <c r="T244">
        <v>234</v>
      </c>
      <c r="U244">
        <f t="shared" si="67"/>
        <v>690652.10148926033</v>
      </c>
      <c r="V244">
        <v>259</v>
      </c>
      <c r="W244">
        <f t="shared" si="87"/>
        <v>26.913468507911833</v>
      </c>
      <c r="X244">
        <f t="shared" si="68"/>
        <v>262</v>
      </c>
      <c r="Y244">
        <f t="shared" si="69"/>
        <v>248</v>
      </c>
      <c r="Z244">
        <v>0.2999</v>
      </c>
      <c r="AA244">
        <v>252</v>
      </c>
      <c r="AB244">
        <v>0.40550000000000003</v>
      </c>
      <c r="AC244">
        <f t="shared" si="70"/>
        <v>0.35270000000000001</v>
      </c>
      <c r="AD244">
        <v>240</v>
      </c>
      <c r="AE244">
        <v>0.61250000000000004</v>
      </c>
      <c r="AF244">
        <v>123</v>
      </c>
      <c r="AG244">
        <v>0.34549999999999997</v>
      </c>
      <c r="AH244">
        <v>238</v>
      </c>
      <c r="AI244">
        <f t="shared" si="71"/>
        <v>223.66666666666666</v>
      </c>
      <c r="AJ244">
        <f>IF(C244=1,(AI244/Z244),REF)</f>
        <v>745.80415694120256</v>
      </c>
      <c r="AK244">
        <f t="shared" si="72"/>
        <v>241</v>
      </c>
      <c r="AL244">
        <f>IF(B244=1,(AI244/AC244),REF)</f>
        <v>634.15556185615719</v>
      </c>
      <c r="AM244">
        <f t="shared" si="73"/>
        <v>235</v>
      </c>
      <c r="AN244">
        <f t="shared" si="74"/>
        <v>235</v>
      </c>
      <c r="AO244" t="str">
        <f t="shared" si="75"/>
        <v>Jacksonville St.</v>
      </c>
      <c r="AP244">
        <f t="shared" si="76"/>
        <v>0.18367549962810928</v>
      </c>
      <c r="AQ244">
        <f t="shared" si="77"/>
        <v>0.19498654475961713</v>
      </c>
      <c r="AR244">
        <f t="shared" si="78"/>
        <v>0.51391194455899714</v>
      </c>
      <c r="AS244" t="str">
        <f t="shared" si="79"/>
        <v>Jacksonville St.</v>
      </c>
      <c r="AT244">
        <f t="shared" si="80"/>
        <v>0.51391194455899714</v>
      </c>
      <c r="AU244">
        <f t="shared" si="81"/>
        <v>243</v>
      </c>
      <c r="AV244">
        <f t="shared" si="82"/>
        <v>239.33333333333334</v>
      </c>
      <c r="AW244">
        <v>242</v>
      </c>
      <c r="AX244" t="str">
        <f t="shared" si="83"/>
        <v>Jacksonville St.</v>
      </c>
      <c r="AY244" t="str">
        <f t="shared" si="84"/>
        <v/>
      </c>
      <c r="AZ244">
        <v>243</v>
      </c>
      <c r="BA244">
        <f t="shared" si="85"/>
        <v>61</v>
      </c>
      <c r="BB244">
        <f t="shared" si="86"/>
        <v>61</v>
      </c>
    </row>
    <row r="245" spans="2:54">
      <c r="B245">
        <v>1</v>
      </c>
      <c r="C245">
        <v>1</v>
      </c>
      <c r="D245" t="s">
        <v>363</v>
      </c>
      <c r="E245">
        <v>68.285700000000006</v>
      </c>
      <c r="F245">
        <v>168</v>
      </c>
      <c r="G245">
        <v>67.716399999999993</v>
      </c>
      <c r="H245">
        <v>163</v>
      </c>
      <c r="I245">
        <v>107.619</v>
      </c>
      <c r="J245">
        <v>83</v>
      </c>
      <c r="K245">
        <v>105.401</v>
      </c>
      <c r="L245">
        <v>168</v>
      </c>
      <c r="M245">
        <v>106.56100000000001</v>
      </c>
      <c r="N245">
        <v>264</v>
      </c>
      <c r="O245">
        <v>112.438</v>
      </c>
      <c r="P245">
        <v>321</v>
      </c>
      <c r="Q245">
        <v>-7.0376399999999997</v>
      </c>
      <c r="R245">
        <v>253</v>
      </c>
      <c r="S245">
        <f t="shared" si="66"/>
        <v>-0.10305232281429355</v>
      </c>
      <c r="T245">
        <v>255</v>
      </c>
      <c r="U245">
        <f t="shared" si="67"/>
        <v>758611.16170584573</v>
      </c>
      <c r="V245">
        <v>171</v>
      </c>
      <c r="W245">
        <f t="shared" si="87"/>
        <v>27.998271035994978</v>
      </c>
      <c r="X245">
        <f t="shared" si="68"/>
        <v>312</v>
      </c>
      <c r="Y245">
        <f t="shared" si="69"/>
        <v>283.5</v>
      </c>
      <c r="Z245">
        <v>0.31380000000000002</v>
      </c>
      <c r="AA245">
        <v>248</v>
      </c>
      <c r="AB245">
        <v>0.37419999999999998</v>
      </c>
      <c r="AC245">
        <f t="shared" si="70"/>
        <v>0.34399999999999997</v>
      </c>
      <c r="AD245">
        <v>243</v>
      </c>
      <c r="AE245">
        <v>7.2900000000000006E-2</v>
      </c>
      <c r="AF245">
        <v>344</v>
      </c>
      <c r="AG245">
        <v>0.4491</v>
      </c>
      <c r="AH245">
        <v>197</v>
      </c>
      <c r="AI245">
        <f t="shared" si="71"/>
        <v>248.91666666666666</v>
      </c>
      <c r="AJ245">
        <f>IF(C245=1,(AI245/Z245),REF)</f>
        <v>793.23348204801346</v>
      </c>
      <c r="AK245">
        <f t="shared" si="72"/>
        <v>251</v>
      </c>
      <c r="AL245">
        <f>IF(B245=1,(AI245/AC245),REF)</f>
        <v>723.59496124031011</v>
      </c>
      <c r="AM245">
        <f t="shared" si="73"/>
        <v>247</v>
      </c>
      <c r="AN245">
        <f t="shared" si="74"/>
        <v>243</v>
      </c>
      <c r="AO245" t="str">
        <f t="shared" si="75"/>
        <v>UMBC</v>
      </c>
      <c r="AP245">
        <f t="shared" si="76"/>
        <v>0.19100735013021874</v>
      </c>
      <c r="AQ245">
        <f t="shared" si="77"/>
        <v>0.18706612941615655</v>
      </c>
      <c r="AR245">
        <f t="shared" si="78"/>
        <v>0.51359228045206073</v>
      </c>
      <c r="AS245" t="str">
        <f t="shared" si="79"/>
        <v>UMBC</v>
      </c>
      <c r="AT245">
        <f t="shared" si="80"/>
        <v>0.51359228045206073</v>
      </c>
      <c r="AU245">
        <f t="shared" si="81"/>
        <v>244</v>
      </c>
      <c r="AV245">
        <f t="shared" si="82"/>
        <v>243.33333333333334</v>
      </c>
      <c r="AW245">
        <v>244</v>
      </c>
      <c r="AX245" t="str">
        <f t="shared" si="83"/>
        <v>UMBC</v>
      </c>
      <c r="AY245" t="str">
        <f t="shared" si="84"/>
        <v/>
      </c>
      <c r="AZ245">
        <v>244</v>
      </c>
      <c r="BA245">
        <f t="shared" si="85"/>
        <v>61</v>
      </c>
      <c r="BB245">
        <f t="shared" si="86"/>
        <v>61</v>
      </c>
    </row>
    <row r="246" spans="2:54">
      <c r="B246">
        <v>1</v>
      </c>
      <c r="C246">
        <v>1</v>
      </c>
      <c r="D246" t="s">
        <v>182</v>
      </c>
      <c r="E246">
        <v>63.533799999999999</v>
      </c>
      <c r="F246">
        <v>348</v>
      </c>
      <c r="G246">
        <v>63.048099999999998</v>
      </c>
      <c r="H246">
        <v>349</v>
      </c>
      <c r="I246">
        <v>95.967799999999997</v>
      </c>
      <c r="J246">
        <v>326</v>
      </c>
      <c r="K246">
        <v>95.535600000000002</v>
      </c>
      <c r="L246">
        <v>338</v>
      </c>
      <c r="M246">
        <v>101.146</v>
      </c>
      <c r="N246">
        <v>121</v>
      </c>
      <c r="O246">
        <v>104.251</v>
      </c>
      <c r="P246">
        <v>151</v>
      </c>
      <c r="Q246">
        <v>-8.7150599999999994</v>
      </c>
      <c r="R246">
        <v>272</v>
      </c>
      <c r="S246">
        <f t="shared" si="66"/>
        <v>-0.13717737645158959</v>
      </c>
      <c r="T246">
        <v>277</v>
      </c>
      <c r="U246">
        <f t="shared" si="67"/>
        <v>579876.22439667676</v>
      </c>
      <c r="V246">
        <v>353</v>
      </c>
      <c r="W246">
        <f t="shared" si="87"/>
        <v>26.663891637148584</v>
      </c>
      <c r="X246">
        <f t="shared" si="68"/>
        <v>247</v>
      </c>
      <c r="Y246">
        <f t="shared" si="69"/>
        <v>262</v>
      </c>
      <c r="Z246">
        <v>0.38679999999999998</v>
      </c>
      <c r="AA246">
        <v>217</v>
      </c>
      <c r="AB246">
        <v>0.1527</v>
      </c>
      <c r="AC246">
        <f t="shared" si="70"/>
        <v>0.26974999999999999</v>
      </c>
      <c r="AD246">
        <v>285</v>
      </c>
      <c r="AE246">
        <v>0.23050000000000001</v>
      </c>
      <c r="AF246">
        <v>278</v>
      </c>
      <c r="AG246">
        <v>0.3765</v>
      </c>
      <c r="AH246">
        <v>231</v>
      </c>
      <c r="AI246">
        <f t="shared" si="71"/>
        <v>281</v>
      </c>
      <c r="AJ246">
        <f>IF(C246=1,(AI246/Z246),REF)</f>
        <v>726.47362978283354</v>
      </c>
      <c r="AK246">
        <f t="shared" si="72"/>
        <v>238</v>
      </c>
      <c r="AL246">
        <f>IF(B246=1,(AI246/AC246),REF)</f>
        <v>1041.7052826691381</v>
      </c>
      <c r="AM246">
        <f t="shared" si="73"/>
        <v>285</v>
      </c>
      <c r="AN246">
        <f t="shared" si="74"/>
        <v>238</v>
      </c>
      <c r="AO246" t="str">
        <f t="shared" si="75"/>
        <v>Lafayette</v>
      </c>
      <c r="AP246">
        <f t="shared" si="76"/>
        <v>0.23752084194469983</v>
      </c>
      <c r="AQ246">
        <f t="shared" si="77"/>
        <v>0.14015771371355257</v>
      </c>
      <c r="AR246">
        <f t="shared" si="78"/>
        <v>0.51337762010939181</v>
      </c>
      <c r="AS246" t="str">
        <f t="shared" si="79"/>
        <v>Lafayette</v>
      </c>
      <c r="AT246">
        <f t="shared" si="80"/>
        <v>0.51337762010939181</v>
      </c>
      <c r="AU246">
        <f t="shared" si="81"/>
        <v>245</v>
      </c>
      <c r="AV246">
        <f t="shared" si="82"/>
        <v>256</v>
      </c>
      <c r="AW246">
        <v>258</v>
      </c>
      <c r="AX246" t="str">
        <f t="shared" si="83"/>
        <v>Lafayette</v>
      </c>
      <c r="AY246" t="str">
        <f t="shared" si="84"/>
        <v/>
      </c>
      <c r="AZ246">
        <v>245</v>
      </c>
      <c r="BA246">
        <f t="shared" si="85"/>
        <v>62</v>
      </c>
      <c r="BB246">
        <f t="shared" si="86"/>
        <v>62</v>
      </c>
    </row>
    <row r="247" spans="2:54">
      <c r="B247">
        <v>1</v>
      </c>
      <c r="C247">
        <v>1</v>
      </c>
      <c r="D247" t="s">
        <v>308</v>
      </c>
      <c r="E247">
        <v>70.997100000000003</v>
      </c>
      <c r="F247">
        <v>40</v>
      </c>
      <c r="G247">
        <v>69.236699999999999</v>
      </c>
      <c r="H247">
        <v>81</v>
      </c>
      <c r="I247">
        <v>102.971</v>
      </c>
      <c r="J247">
        <v>177</v>
      </c>
      <c r="K247">
        <v>100.06399999999999</v>
      </c>
      <c r="L247">
        <v>281</v>
      </c>
      <c r="M247">
        <v>101.21</v>
      </c>
      <c r="N247">
        <v>126</v>
      </c>
      <c r="O247">
        <v>106.27500000000001</v>
      </c>
      <c r="P247">
        <v>197</v>
      </c>
      <c r="Q247">
        <v>-6.2111700000000001</v>
      </c>
      <c r="R247">
        <v>242</v>
      </c>
      <c r="S247">
        <f t="shared" si="66"/>
        <v>-8.7482446466123437E-2</v>
      </c>
      <c r="T247">
        <v>240</v>
      </c>
      <c r="U247">
        <f t="shared" si="67"/>
        <v>710880.05368412146</v>
      </c>
      <c r="V247">
        <v>231</v>
      </c>
      <c r="W247">
        <f t="shared" si="87"/>
        <v>24.606461908587708</v>
      </c>
      <c r="X247">
        <f t="shared" si="68"/>
        <v>137</v>
      </c>
      <c r="Y247">
        <f t="shared" si="69"/>
        <v>188.5</v>
      </c>
      <c r="Z247">
        <v>0.3241</v>
      </c>
      <c r="AA247">
        <v>243</v>
      </c>
      <c r="AB247">
        <v>0.32129999999999997</v>
      </c>
      <c r="AC247">
        <f t="shared" si="70"/>
        <v>0.32269999999999999</v>
      </c>
      <c r="AD247">
        <v>249</v>
      </c>
      <c r="AE247">
        <v>0.23630000000000001</v>
      </c>
      <c r="AF247">
        <v>273</v>
      </c>
      <c r="AG247">
        <v>0.48959999999999998</v>
      </c>
      <c r="AH247">
        <v>179</v>
      </c>
      <c r="AI247">
        <f t="shared" si="71"/>
        <v>226.75</v>
      </c>
      <c r="AJ247">
        <f>IF(C247=1,(AI247/Z247),REF)</f>
        <v>699.62974390620184</v>
      </c>
      <c r="AK247">
        <f t="shared" si="72"/>
        <v>235</v>
      </c>
      <c r="AL247">
        <f>IF(B247=1,(AI247/AC247),REF)</f>
        <v>702.66501394484044</v>
      </c>
      <c r="AM247">
        <f t="shared" si="73"/>
        <v>242</v>
      </c>
      <c r="AN247">
        <f t="shared" si="74"/>
        <v>235</v>
      </c>
      <c r="AO247" t="str">
        <f t="shared" si="75"/>
        <v>SIU Edwardsville</v>
      </c>
      <c r="AP247">
        <f t="shared" si="76"/>
        <v>0.1997696223650258</v>
      </c>
      <c r="AQ247">
        <f t="shared" si="77"/>
        <v>0.17612827581243504</v>
      </c>
      <c r="AR247">
        <f t="shared" si="78"/>
        <v>0.51240806974265185</v>
      </c>
      <c r="AS247" t="str">
        <f t="shared" si="79"/>
        <v>SIU Edwardsville</v>
      </c>
      <c r="AT247">
        <f t="shared" si="80"/>
        <v>0.51240806974265185</v>
      </c>
      <c r="AU247">
        <f t="shared" si="81"/>
        <v>246</v>
      </c>
      <c r="AV247">
        <f t="shared" si="82"/>
        <v>243.33333333333334</v>
      </c>
      <c r="AW247">
        <v>241</v>
      </c>
      <c r="AX247" t="str">
        <f t="shared" si="83"/>
        <v>SIU Edwardsville</v>
      </c>
      <c r="AY247" t="str">
        <f t="shared" si="84"/>
        <v/>
      </c>
      <c r="AZ247">
        <v>246</v>
      </c>
      <c r="BA247">
        <f t="shared" si="85"/>
        <v>62</v>
      </c>
      <c r="BB247">
        <f t="shared" si="86"/>
        <v>62</v>
      </c>
    </row>
    <row r="248" spans="2:54">
      <c r="B248">
        <v>1</v>
      </c>
      <c r="C248">
        <v>1</v>
      </c>
      <c r="D248" t="s">
        <v>399</v>
      </c>
      <c r="E248">
        <v>67.278400000000005</v>
      </c>
      <c r="F248">
        <v>216</v>
      </c>
      <c r="G248">
        <v>66.909599999999998</v>
      </c>
      <c r="H248">
        <v>194</v>
      </c>
      <c r="I248">
        <v>107.816</v>
      </c>
      <c r="J248">
        <v>79</v>
      </c>
      <c r="K248">
        <v>108.581</v>
      </c>
      <c r="L248">
        <v>108</v>
      </c>
      <c r="M248">
        <v>112.273</v>
      </c>
      <c r="N248">
        <v>348</v>
      </c>
      <c r="O248">
        <v>115.18</v>
      </c>
      <c r="P248">
        <v>347</v>
      </c>
      <c r="Q248">
        <v>-6.5991499999999998</v>
      </c>
      <c r="R248">
        <v>248</v>
      </c>
      <c r="S248">
        <f t="shared" si="66"/>
        <v>-9.8084972294228218E-2</v>
      </c>
      <c r="T248">
        <v>249</v>
      </c>
      <c r="U248">
        <f t="shared" si="67"/>
        <v>793201.1382503825</v>
      </c>
      <c r="V248">
        <v>126</v>
      </c>
      <c r="W248">
        <f t="shared" si="87"/>
        <v>29.534366788124281</v>
      </c>
      <c r="X248">
        <f t="shared" si="68"/>
        <v>347</v>
      </c>
      <c r="Y248">
        <f t="shared" si="69"/>
        <v>298</v>
      </c>
      <c r="Z248">
        <v>0.32119999999999999</v>
      </c>
      <c r="AA248">
        <v>244</v>
      </c>
      <c r="AB248">
        <v>0.32319999999999999</v>
      </c>
      <c r="AC248">
        <f t="shared" si="70"/>
        <v>0.32219999999999999</v>
      </c>
      <c r="AD248">
        <v>250</v>
      </c>
      <c r="AE248">
        <v>0.44679999999999997</v>
      </c>
      <c r="AF248">
        <v>187</v>
      </c>
      <c r="AG248">
        <v>0.30719999999999997</v>
      </c>
      <c r="AH248">
        <v>255</v>
      </c>
      <c r="AI248">
        <f t="shared" si="71"/>
        <v>227.5</v>
      </c>
      <c r="AJ248">
        <f>IF(C248=1,(AI248/Z248),REF)</f>
        <v>708.28144458281452</v>
      </c>
      <c r="AK248">
        <f t="shared" si="72"/>
        <v>236</v>
      </c>
      <c r="AL248">
        <f>IF(B248=1,(AI248/AC248),REF)</f>
        <v>706.08317815021724</v>
      </c>
      <c r="AM248">
        <f t="shared" si="73"/>
        <v>243</v>
      </c>
      <c r="AN248">
        <f t="shared" si="74"/>
        <v>236</v>
      </c>
      <c r="AO248" t="str">
        <f t="shared" si="75"/>
        <v>Winthrop</v>
      </c>
      <c r="AP248">
        <f t="shared" si="76"/>
        <v>0.19773893658662928</v>
      </c>
      <c r="AQ248">
        <f t="shared" si="77"/>
        <v>0.17574873692217019</v>
      </c>
      <c r="AR248">
        <f t="shared" si="78"/>
        <v>0.51109132667636337</v>
      </c>
      <c r="AS248" t="str">
        <f t="shared" si="79"/>
        <v>Winthrop</v>
      </c>
      <c r="AT248">
        <f t="shared" si="80"/>
        <v>0.51109132667636337</v>
      </c>
      <c r="AU248">
        <f t="shared" si="81"/>
        <v>247</v>
      </c>
      <c r="AV248">
        <f t="shared" si="82"/>
        <v>244.33333333333334</v>
      </c>
      <c r="AW248">
        <v>249</v>
      </c>
      <c r="AX248" t="str">
        <f t="shared" si="83"/>
        <v>Winthrop</v>
      </c>
      <c r="AY248" t="str">
        <f t="shared" si="84"/>
        <v/>
      </c>
      <c r="AZ248">
        <v>247</v>
      </c>
      <c r="BA248">
        <f t="shared" si="85"/>
        <v>62</v>
      </c>
      <c r="BB248">
        <f t="shared" si="86"/>
        <v>62</v>
      </c>
    </row>
    <row r="249" spans="2:54">
      <c r="B249">
        <v>1</v>
      </c>
      <c r="C249">
        <v>1</v>
      </c>
      <c r="D249" t="s">
        <v>250</v>
      </c>
      <c r="E249">
        <v>68.418499999999995</v>
      </c>
      <c r="F249">
        <v>161</v>
      </c>
      <c r="G249">
        <v>68.014399999999995</v>
      </c>
      <c r="H249">
        <v>145</v>
      </c>
      <c r="I249">
        <v>107.327</v>
      </c>
      <c r="J249">
        <v>89</v>
      </c>
      <c r="K249">
        <v>109.879</v>
      </c>
      <c r="L249">
        <v>97</v>
      </c>
      <c r="M249">
        <v>113.39100000000001</v>
      </c>
      <c r="N249">
        <v>354</v>
      </c>
      <c r="O249">
        <v>114.792</v>
      </c>
      <c r="P249">
        <v>346</v>
      </c>
      <c r="Q249">
        <v>-4.9129800000000001</v>
      </c>
      <c r="R249">
        <v>231</v>
      </c>
      <c r="S249">
        <f t="shared" si="66"/>
        <v>-7.1808063608526887E-2</v>
      </c>
      <c r="T249">
        <v>229</v>
      </c>
      <c r="U249">
        <f t="shared" si="67"/>
        <v>826043.55124525854</v>
      </c>
      <c r="V249">
        <v>86</v>
      </c>
      <c r="W249">
        <f t="shared" si="87"/>
        <v>28.8858430772273</v>
      </c>
      <c r="X249">
        <f t="shared" si="68"/>
        <v>338</v>
      </c>
      <c r="Y249">
        <f t="shared" si="69"/>
        <v>283.5</v>
      </c>
      <c r="Z249">
        <v>0.23849999999999999</v>
      </c>
      <c r="AA249">
        <v>281</v>
      </c>
      <c r="AB249">
        <v>0.5706</v>
      </c>
      <c r="AC249">
        <f t="shared" si="70"/>
        <v>0.40454999999999997</v>
      </c>
      <c r="AD249">
        <v>219</v>
      </c>
      <c r="AE249">
        <v>0.47170000000000001</v>
      </c>
      <c r="AF249">
        <v>179</v>
      </c>
      <c r="AG249">
        <v>0.30980000000000002</v>
      </c>
      <c r="AH249">
        <v>253</v>
      </c>
      <c r="AI249">
        <f t="shared" si="71"/>
        <v>208.25</v>
      </c>
      <c r="AJ249">
        <f>IF(C249=1,(AI249/Z249),REF)</f>
        <v>873.16561844863736</v>
      </c>
      <c r="AK249">
        <f t="shared" si="72"/>
        <v>259</v>
      </c>
      <c r="AL249">
        <f>IF(B249=1,(AI249/AC249),REF)</f>
        <v>514.76949697194414</v>
      </c>
      <c r="AM249">
        <f t="shared" si="73"/>
        <v>215</v>
      </c>
      <c r="AN249">
        <f t="shared" si="74"/>
        <v>215</v>
      </c>
      <c r="AO249" t="str">
        <f t="shared" si="75"/>
        <v>North Florida</v>
      </c>
      <c r="AP249">
        <f t="shared" si="76"/>
        <v>0.1437857889693798</v>
      </c>
      <c r="AQ249">
        <f t="shared" si="77"/>
        <v>0.22955896841834364</v>
      </c>
      <c r="AR249">
        <f t="shared" si="78"/>
        <v>0.51101308947404289</v>
      </c>
      <c r="AS249" t="str">
        <f t="shared" si="79"/>
        <v>North Florida</v>
      </c>
      <c r="AT249">
        <f t="shared" si="80"/>
        <v>0.51101308947404289</v>
      </c>
      <c r="AU249">
        <f t="shared" si="81"/>
        <v>248</v>
      </c>
      <c r="AV249">
        <f t="shared" si="82"/>
        <v>227.33333333333334</v>
      </c>
      <c r="AW249">
        <v>232</v>
      </c>
      <c r="AX249" t="str">
        <f t="shared" si="83"/>
        <v>North Florida</v>
      </c>
      <c r="AY249" t="str">
        <f t="shared" si="84"/>
        <v/>
      </c>
      <c r="AZ249">
        <v>248</v>
      </c>
      <c r="BA249">
        <f t="shared" si="85"/>
        <v>62</v>
      </c>
      <c r="BB249">
        <f t="shared" si="86"/>
        <v>62</v>
      </c>
    </row>
    <row r="250" spans="2:54">
      <c r="B250">
        <v>1</v>
      </c>
      <c r="C250">
        <v>1</v>
      </c>
      <c r="D250" t="s">
        <v>120</v>
      </c>
      <c r="E250">
        <v>66.366100000000003</v>
      </c>
      <c r="F250">
        <v>262</v>
      </c>
      <c r="G250">
        <v>65.8108</v>
      </c>
      <c r="H250">
        <v>268</v>
      </c>
      <c r="I250">
        <v>102.008</v>
      </c>
      <c r="J250">
        <v>203</v>
      </c>
      <c r="K250">
        <v>101.232</v>
      </c>
      <c r="L250">
        <v>258</v>
      </c>
      <c r="M250">
        <v>104.447</v>
      </c>
      <c r="N250">
        <v>216</v>
      </c>
      <c r="O250">
        <v>107.524</v>
      </c>
      <c r="P250">
        <v>228</v>
      </c>
      <c r="Q250">
        <v>-6.2924800000000003</v>
      </c>
      <c r="R250">
        <v>244</v>
      </c>
      <c r="S250">
        <f t="shared" si="66"/>
        <v>-9.4807439340265601E-2</v>
      </c>
      <c r="T250">
        <v>245</v>
      </c>
      <c r="U250">
        <f t="shared" si="67"/>
        <v>680114.33909936645</v>
      </c>
      <c r="V250">
        <v>273</v>
      </c>
      <c r="W250">
        <f t="shared" si="87"/>
        <v>26.820221634579834</v>
      </c>
      <c r="X250">
        <f t="shared" si="68"/>
        <v>256</v>
      </c>
      <c r="Y250">
        <f t="shared" si="69"/>
        <v>250.5</v>
      </c>
      <c r="Z250">
        <v>0.32779999999999998</v>
      </c>
      <c r="AA250">
        <v>240</v>
      </c>
      <c r="AB250">
        <v>0.31559999999999999</v>
      </c>
      <c r="AC250">
        <f t="shared" si="70"/>
        <v>0.32169999999999999</v>
      </c>
      <c r="AD250">
        <v>251</v>
      </c>
      <c r="AE250">
        <v>0.13830000000000001</v>
      </c>
      <c r="AF250">
        <v>314</v>
      </c>
      <c r="AG250">
        <v>0.31890000000000002</v>
      </c>
      <c r="AH250">
        <v>248</v>
      </c>
      <c r="AI250">
        <f t="shared" si="71"/>
        <v>263.58333333333331</v>
      </c>
      <c r="AJ250">
        <f>IF(C250=1,(AI250/Z250),REF)</f>
        <v>804.09802725238967</v>
      </c>
      <c r="AK250">
        <f t="shared" si="72"/>
        <v>252</v>
      </c>
      <c r="AL250">
        <f>IF(B250=1,(AI250/AC250),REF)</f>
        <v>819.34514558076876</v>
      </c>
      <c r="AM250">
        <f t="shared" si="73"/>
        <v>257</v>
      </c>
      <c r="AN250">
        <f t="shared" si="74"/>
        <v>251</v>
      </c>
      <c r="AO250" t="str">
        <f t="shared" si="75"/>
        <v>East Tennessee St.</v>
      </c>
      <c r="AP250">
        <f t="shared" si="76"/>
        <v>0.19925778287612045</v>
      </c>
      <c r="AQ250">
        <f t="shared" si="77"/>
        <v>0.1722429122362861</v>
      </c>
      <c r="AR250">
        <f t="shared" si="78"/>
        <v>0.5100019704132962</v>
      </c>
      <c r="AS250" t="str">
        <f t="shared" si="79"/>
        <v>East Tennessee St.</v>
      </c>
      <c r="AT250">
        <f t="shared" si="80"/>
        <v>0.5100019704132962</v>
      </c>
      <c r="AU250">
        <f t="shared" si="81"/>
        <v>249</v>
      </c>
      <c r="AV250">
        <f t="shared" si="82"/>
        <v>250.33333333333334</v>
      </c>
      <c r="AW250">
        <v>250</v>
      </c>
      <c r="AX250" t="str">
        <f t="shared" si="83"/>
        <v>East Tennessee St.</v>
      </c>
      <c r="AY250" t="str">
        <f t="shared" si="84"/>
        <v/>
      </c>
      <c r="AZ250">
        <v>249</v>
      </c>
      <c r="BA250">
        <f t="shared" si="85"/>
        <v>63</v>
      </c>
      <c r="BB250">
        <f t="shared" si="86"/>
        <v>63</v>
      </c>
    </row>
    <row r="251" spans="2:54">
      <c r="B251">
        <v>1</v>
      </c>
      <c r="C251">
        <v>1</v>
      </c>
      <c r="D251" t="s">
        <v>393</v>
      </c>
      <c r="E251">
        <v>67.653499999999994</v>
      </c>
      <c r="F251">
        <v>199</v>
      </c>
      <c r="G251">
        <v>67.438599999999994</v>
      </c>
      <c r="H251">
        <v>172</v>
      </c>
      <c r="I251">
        <v>102.846</v>
      </c>
      <c r="J251">
        <v>180</v>
      </c>
      <c r="K251">
        <v>103.057</v>
      </c>
      <c r="L251">
        <v>225</v>
      </c>
      <c r="M251">
        <v>105.60599999999999</v>
      </c>
      <c r="N251">
        <v>240</v>
      </c>
      <c r="O251">
        <v>108.43899999999999</v>
      </c>
      <c r="P251">
        <v>251</v>
      </c>
      <c r="Q251">
        <v>-5.3827800000000003</v>
      </c>
      <c r="R251">
        <v>234</v>
      </c>
      <c r="S251">
        <f t="shared" si="66"/>
        <v>-7.9552425225597953E-2</v>
      </c>
      <c r="T251">
        <v>235</v>
      </c>
      <c r="U251">
        <f t="shared" si="67"/>
        <v>718530.58870322141</v>
      </c>
      <c r="V251">
        <v>220</v>
      </c>
      <c r="W251">
        <f t="shared" si="87"/>
        <v>26.668988060298958</v>
      </c>
      <c r="X251">
        <f t="shared" si="68"/>
        <v>249</v>
      </c>
      <c r="Y251">
        <f t="shared" si="69"/>
        <v>242</v>
      </c>
      <c r="Z251">
        <v>0.3332</v>
      </c>
      <c r="AA251">
        <v>235</v>
      </c>
      <c r="AB251">
        <v>0.28089999999999998</v>
      </c>
      <c r="AC251">
        <f t="shared" si="70"/>
        <v>0.30704999999999999</v>
      </c>
      <c r="AD251">
        <v>259</v>
      </c>
      <c r="AE251">
        <v>0.41099999999999998</v>
      </c>
      <c r="AF251">
        <v>201</v>
      </c>
      <c r="AG251">
        <v>0.2155</v>
      </c>
      <c r="AH251">
        <v>304</v>
      </c>
      <c r="AI251">
        <f t="shared" si="71"/>
        <v>243.5</v>
      </c>
      <c r="AJ251">
        <f>IF(C251=1,(AI251/Z251),REF)</f>
        <v>730.7923169267707</v>
      </c>
      <c r="AK251">
        <f t="shared" si="72"/>
        <v>239</v>
      </c>
      <c r="AL251">
        <f>IF(B251=1,(AI251/AC251),REF)</f>
        <v>793.03045106660159</v>
      </c>
      <c r="AM251">
        <f t="shared" si="73"/>
        <v>255</v>
      </c>
      <c r="AN251">
        <f t="shared" si="74"/>
        <v>239</v>
      </c>
      <c r="AO251" t="str">
        <f t="shared" si="75"/>
        <v>Western Carolina</v>
      </c>
      <c r="AP251">
        <f t="shared" si="76"/>
        <v>0.20448565150817261</v>
      </c>
      <c r="AQ251">
        <f t="shared" si="77"/>
        <v>0.16507128355440839</v>
      </c>
      <c r="AR251">
        <f t="shared" si="78"/>
        <v>0.50893292062863904</v>
      </c>
      <c r="AS251" t="str">
        <f t="shared" si="79"/>
        <v>Western Carolina</v>
      </c>
      <c r="AT251">
        <f t="shared" si="80"/>
        <v>0.50893292062863904</v>
      </c>
      <c r="AU251">
        <f t="shared" si="81"/>
        <v>250</v>
      </c>
      <c r="AV251">
        <f t="shared" si="82"/>
        <v>249.33333333333334</v>
      </c>
      <c r="AW251">
        <v>252</v>
      </c>
      <c r="AX251" t="str">
        <f t="shared" si="83"/>
        <v>Western Carolina</v>
      </c>
      <c r="AY251" t="str">
        <f t="shared" si="84"/>
        <v/>
      </c>
      <c r="AZ251">
        <v>250</v>
      </c>
      <c r="BA251">
        <f t="shared" si="85"/>
        <v>63</v>
      </c>
      <c r="BB251">
        <f t="shared" si="86"/>
        <v>63</v>
      </c>
    </row>
    <row r="252" spans="2:54">
      <c r="B252">
        <v>1</v>
      </c>
      <c r="C252">
        <v>1</v>
      </c>
      <c r="D252" t="s">
        <v>229</v>
      </c>
      <c r="E252">
        <v>65.871799999999993</v>
      </c>
      <c r="F252">
        <v>285</v>
      </c>
      <c r="G252">
        <v>65.840999999999994</v>
      </c>
      <c r="H252">
        <v>266</v>
      </c>
      <c r="I252">
        <v>96.137500000000003</v>
      </c>
      <c r="J252">
        <v>323</v>
      </c>
      <c r="K252">
        <v>97.090800000000002</v>
      </c>
      <c r="L252">
        <v>324</v>
      </c>
      <c r="M252">
        <v>102.21299999999999</v>
      </c>
      <c r="N252">
        <v>148</v>
      </c>
      <c r="O252">
        <v>106.337</v>
      </c>
      <c r="P252">
        <v>200</v>
      </c>
      <c r="Q252">
        <v>-9.2461199999999995</v>
      </c>
      <c r="R252">
        <v>278</v>
      </c>
      <c r="S252">
        <f t="shared" si="66"/>
        <v>-0.14036659086285788</v>
      </c>
      <c r="T252">
        <v>281</v>
      </c>
      <c r="U252">
        <f t="shared" si="67"/>
        <v>620948.65422063705</v>
      </c>
      <c r="V252">
        <v>334</v>
      </c>
      <c r="W252">
        <f t="shared" si="87"/>
        <v>26.545781474593635</v>
      </c>
      <c r="X252">
        <f t="shared" si="68"/>
        <v>240</v>
      </c>
      <c r="Y252">
        <f t="shared" si="69"/>
        <v>260.5</v>
      </c>
      <c r="Z252">
        <v>0.3473</v>
      </c>
      <c r="AA252">
        <v>231</v>
      </c>
      <c r="AB252">
        <v>0.24390000000000001</v>
      </c>
      <c r="AC252">
        <f t="shared" si="70"/>
        <v>0.29559999999999997</v>
      </c>
      <c r="AD252">
        <v>265</v>
      </c>
      <c r="AE252">
        <v>0.37230000000000002</v>
      </c>
      <c r="AF252">
        <v>213</v>
      </c>
      <c r="AG252">
        <v>0.31409999999999999</v>
      </c>
      <c r="AH252">
        <v>251</v>
      </c>
      <c r="AI252">
        <f t="shared" si="71"/>
        <v>267.41666666666669</v>
      </c>
      <c r="AJ252">
        <f>IF(C252=1,(AI252/Z252),REF)</f>
        <v>769.98752279489395</v>
      </c>
      <c r="AK252">
        <f t="shared" si="72"/>
        <v>245</v>
      </c>
      <c r="AL252">
        <f>IF(B252=1,(AI252/AC252),REF)</f>
        <v>904.65719440685621</v>
      </c>
      <c r="AM252">
        <f t="shared" si="73"/>
        <v>265</v>
      </c>
      <c r="AN252">
        <f t="shared" si="74"/>
        <v>245</v>
      </c>
      <c r="AO252" t="str">
        <f t="shared" si="75"/>
        <v>Mount St. Mary's</v>
      </c>
      <c r="AP252">
        <f t="shared" si="76"/>
        <v>0.21202821570630506</v>
      </c>
      <c r="AQ252">
        <f t="shared" si="77"/>
        <v>0.15632109339807124</v>
      </c>
      <c r="AR252">
        <f t="shared" si="78"/>
        <v>0.50826703766302339</v>
      </c>
      <c r="AS252" t="str">
        <f t="shared" si="79"/>
        <v>Mount St. Mary's</v>
      </c>
      <c r="AT252">
        <f t="shared" si="80"/>
        <v>0.50826703766302339</v>
      </c>
      <c r="AU252">
        <f t="shared" si="81"/>
        <v>251</v>
      </c>
      <c r="AV252">
        <f t="shared" si="82"/>
        <v>253.66666666666666</v>
      </c>
      <c r="AW252">
        <v>254</v>
      </c>
      <c r="AX252" t="str">
        <f t="shared" si="83"/>
        <v>Mount St. Mary's</v>
      </c>
      <c r="AY252" t="str">
        <f t="shared" si="84"/>
        <v/>
      </c>
      <c r="AZ252">
        <v>251</v>
      </c>
      <c r="BA252">
        <f t="shared" si="85"/>
        <v>63</v>
      </c>
      <c r="BB252">
        <f t="shared" si="86"/>
        <v>63</v>
      </c>
    </row>
    <row r="253" spans="2:54">
      <c r="B253">
        <v>1</v>
      </c>
      <c r="C253">
        <v>1</v>
      </c>
      <c r="D253" t="s">
        <v>255</v>
      </c>
      <c r="E253">
        <v>70.444000000000003</v>
      </c>
      <c r="F253">
        <v>62</v>
      </c>
      <c r="G253">
        <v>69.214100000000002</v>
      </c>
      <c r="H253">
        <v>84</v>
      </c>
      <c r="I253">
        <v>100.30800000000001</v>
      </c>
      <c r="J253">
        <v>253</v>
      </c>
      <c r="K253">
        <v>100.9</v>
      </c>
      <c r="L253">
        <v>266</v>
      </c>
      <c r="M253">
        <v>105.794</v>
      </c>
      <c r="N253">
        <v>247</v>
      </c>
      <c r="O253">
        <v>107.227</v>
      </c>
      <c r="P253">
        <v>221</v>
      </c>
      <c r="Q253">
        <v>-6.3275100000000002</v>
      </c>
      <c r="R253">
        <v>245</v>
      </c>
      <c r="S253">
        <f t="shared" si="66"/>
        <v>-8.9816024075861645E-2</v>
      </c>
      <c r="T253">
        <v>242</v>
      </c>
      <c r="U253">
        <f t="shared" si="67"/>
        <v>717176.97964000015</v>
      </c>
      <c r="V253">
        <v>223</v>
      </c>
      <c r="W253">
        <f t="shared" si="87"/>
        <v>25.156061067238159</v>
      </c>
      <c r="X253">
        <f t="shared" si="68"/>
        <v>169</v>
      </c>
      <c r="Y253">
        <f t="shared" si="69"/>
        <v>205.5</v>
      </c>
      <c r="Z253">
        <v>0.31900000000000001</v>
      </c>
      <c r="AA253">
        <v>246</v>
      </c>
      <c r="AB253">
        <v>0.30530000000000002</v>
      </c>
      <c r="AC253">
        <f t="shared" si="70"/>
        <v>0.31215000000000004</v>
      </c>
      <c r="AD253">
        <v>257</v>
      </c>
      <c r="AE253">
        <v>0.43969999999999998</v>
      </c>
      <c r="AF253">
        <v>192</v>
      </c>
      <c r="AG253">
        <v>0.1943</v>
      </c>
      <c r="AH253">
        <v>314</v>
      </c>
      <c r="AI253">
        <f t="shared" si="71"/>
        <v>238.91666666666666</v>
      </c>
      <c r="AJ253">
        <f>IF(C253=1,(AI253/Z253),REF)</f>
        <v>748.95506792058507</v>
      </c>
      <c r="AK253">
        <f t="shared" si="72"/>
        <v>242</v>
      </c>
      <c r="AL253">
        <f>IF(B253=1,(AI253/AC253),REF)</f>
        <v>765.39057077259849</v>
      </c>
      <c r="AM253">
        <f t="shared" si="73"/>
        <v>251</v>
      </c>
      <c r="AN253">
        <f t="shared" si="74"/>
        <v>242</v>
      </c>
      <c r="AO253" t="str">
        <f t="shared" si="75"/>
        <v>Northern Illinois</v>
      </c>
      <c r="AP253">
        <f t="shared" si="76"/>
        <v>0.19529105463455415</v>
      </c>
      <c r="AQ253">
        <f t="shared" si="77"/>
        <v>0.16855886968752148</v>
      </c>
      <c r="AR253">
        <f t="shared" si="78"/>
        <v>0.50577448589121088</v>
      </c>
      <c r="AS253" t="str">
        <f t="shared" si="79"/>
        <v>Northern Illinois</v>
      </c>
      <c r="AT253">
        <f t="shared" si="80"/>
        <v>0.50577448589121088</v>
      </c>
      <c r="AU253">
        <f t="shared" si="81"/>
        <v>252</v>
      </c>
      <c r="AV253">
        <f t="shared" si="82"/>
        <v>250.33333333333334</v>
      </c>
      <c r="AW253">
        <v>256</v>
      </c>
      <c r="AX253" t="str">
        <f t="shared" si="83"/>
        <v>Northern Illinois</v>
      </c>
      <c r="AY253" t="str">
        <f t="shared" si="84"/>
        <v/>
      </c>
      <c r="AZ253">
        <v>252</v>
      </c>
      <c r="BA253">
        <f t="shared" si="85"/>
        <v>63</v>
      </c>
      <c r="BB253">
        <f t="shared" si="86"/>
        <v>63</v>
      </c>
    </row>
    <row r="254" spans="2:54">
      <c r="B254">
        <v>1</v>
      </c>
      <c r="C254">
        <v>1</v>
      </c>
      <c r="D254" t="s">
        <v>86</v>
      </c>
      <c r="E254">
        <v>67.660200000000003</v>
      </c>
      <c r="F254">
        <v>198</v>
      </c>
      <c r="G254">
        <v>67.726100000000002</v>
      </c>
      <c r="H254">
        <v>162</v>
      </c>
      <c r="I254">
        <v>100.898</v>
      </c>
      <c r="J254">
        <v>239</v>
      </c>
      <c r="K254">
        <v>101.80800000000001</v>
      </c>
      <c r="L254">
        <v>250</v>
      </c>
      <c r="M254">
        <v>105.751</v>
      </c>
      <c r="N254">
        <v>245</v>
      </c>
      <c r="O254">
        <v>108.486</v>
      </c>
      <c r="P254">
        <v>252</v>
      </c>
      <c r="Q254">
        <v>-6.6788800000000004</v>
      </c>
      <c r="R254">
        <v>249</v>
      </c>
      <c r="S254">
        <f t="shared" si="66"/>
        <v>-9.8699087499002316E-2</v>
      </c>
      <c r="T254">
        <v>251</v>
      </c>
      <c r="U254">
        <f t="shared" si="67"/>
        <v>701289.10031201295</v>
      </c>
      <c r="V254">
        <v>248</v>
      </c>
      <c r="W254">
        <f t="shared" si="87"/>
        <v>26.684842098516469</v>
      </c>
      <c r="X254">
        <f t="shared" si="68"/>
        <v>251</v>
      </c>
      <c r="Y254">
        <f t="shared" si="69"/>
        <v>251</v>
      </c>
      <c r="Z254">
        <v>0.32100000000000001</v>
      </c>
      <c r="AA254">
        <v>245</v>
      </c>
      <c r="AB254">
        <v>0.3009</v>
      </c>
      <c r="AC254">
        <f t="shared" si="70"/>
        <v>0.31095</v>
      </c>
      <c r="AD254">
        <v>258</v>
      </c>
      <c r="AE254">
        <v>0.30740000000000001</v>
      </c>
      <c r="AF254">
        <v>241</v>
      </c>
      <c r="AG254">
        <v>0.27989999999999998</v>
      </c>
      <c r="AH254">
        <v>269</v>
      </c>
      <c r="AI254">
        <f t="shared" si="71"/>
        <v>253</v>
      </c>
      <c r="AJ254">
        <f>IF(C254=1,(AI254/Z254),REF)</f>
        <v>788.16199376947043</v>
      </c>
      <c r="AK254">
        <f t="shared" si="72"/>
        <v>249</v>
      </c>
      <c r="AL254">
        <f>IF(B254=1,(AI254/AC254),REF)</f>
        <v>813.63563273838236</v>
      </c>
      <c r="AM254">
        <f t="shared" si="73"/>
        <v>256</v>
      </c>
      <c r="AN254">
        <f t="shared" si="74"/>
        <v>249</v>
      </c>
      <c r="AO254" t="str">
        <f t="shared" si="75"/>
        <v>Canisius</v>
      </c>
      <c r="AP254">
        <f t="shared" si="76"/>
        <v>0.19551529052041283</v>
      </c>
      <c r="AQ254">
        <f t="shared" si="77"/>
        <v>0.16663279373253051</v>
      </c>
      <c r="AR254">
        <f t="shared" si="78"/>
        <v>0.50482688849356205</v>
      </c>
      <c r="AS254" t="str">
        <f t="shared" si="79"/>
        <v>Canisius</v>
      </c>
      <c r="AT254">
        <f t="shared" si="80"/>
        <v>0.50482688849356205</v>
      </c>
      <c r="AU254">
        <f t="shared" si="81"/>
        <v>253</v>
      </c>
      <c r="AV254">
        <f t="shared" si="82"/>
        <v>253.33333333333334</v>
      </c>
      <c r="AW254">
        <v>257</v>
      </c>
      <c r="AX254" t="str">
        <f t="shared" si="83"/>
        <v>Canisius</v>
      </c>
      <c r="AY254" t="str">
        <f t="shared" si="84"/>
        <v/>
      </c>
      <c r="AZ254">
        <v>253</v>
      </c>
      <c r="BA254">
        <f t="shared" si="85"/>
        <v>64</v>
      </c>
      <c r="BB254">
        <f t="shared" si="86"/>
        <v>64</v>
      </c>
    </row>
    <row r="255" spans="2:54">
      <c r="B255">
        <v>1</v>
      </c>
      <c r="C255">
        <v>1</v>
      </c>
      <c r="D255" t="s">
        <v>292</v>
      </c>
      <c r="E255">
        <v>63.15</v>
      </c>
      <c r="F255">
        <v>353</v>
      </c>
      <c r="G255">
        <v>62.451500000000003</v>
      </c>
      <c r="H255">
        <v>353</v>
      </c>
      <c r="I255">
        <v>102.504</v>
      </c>
      <c r="J255">
        <v>193</v>
      </c>
      <c r="K255">
        <v>103.907</v>
      </c>
      <c r="L255">
        <v>199</v>
      </c>
      <c r="M255">
        <v>107.212</v>
      </c>
      <c r="N255">
        <v>275</v>
      </c>
      <c r="O255">
        <v>108.38500000000001</v>
      </c>
      <c r="P255">
        <v>250</v>
      </c>
      <c r="Q255">
        <v>-4.4779</v>
      </c>
      <c r="R255">
        <v>227</v>
      </c>
      <c r="S255">
        <f t="shared" si="66"/>
        <v>-7.0910530482977172E-2</v>
      </c>
      <c r="T255">
        <v>228</v>
      </c>
      <c r="U255">
        <f t="shared" si="67"/>
        <v>681809.37258434994</v>
      </c>
      <c r="V255">
        <v>272</v>
      </c>
      <c r="W255">
        <f t="shared" si="87"/>
        <v>28.548108339000535</v>
      </c>
      <c r="X255">
        <f t="shared" si="68"/>
        <v>328</v>
      </c>
      <c r="Y255">
        <f t="shared" si="69"/>
        <v>278</v>
      </c>
      <c r="Z255">
        <v>0.29289999999999999</v>
      </c>
      <c r="AA255">
        <v>258</v>
      </c>
      <c r="AB255">
        <v>0.3891</v>
      </c>
      <c r="AC255">
        <f t="shared" si="70"/>
        <v>0.34099999999999997</v>
      </c>
      <c r="AD255">
        <v>244</v>
      </c>
      <c r="AE255">
        <v>0.1832</v>
      </c>
      <c r="AF255">
        <v>296</v>
      </c>
      <c r="AG255">
        <v>0.45760000000000001</v>
      </c>
      <c r="AH255">
        <v>192</v>
      </c>
      <c r="AI255">
        <f t="shared" si="71"/>
        <v>251.66666666666666</v>
      </c>
      <c r="AJ255">
        <f>IF(C255=1,(AI255/Z255),REF)</f>
        <v>859.22385341982476</v>
      </c>
      <c r="AK255">
        <f t="shared" si="72"/>
        <v>256</v>
      </c>
      <c r="AL255">
        <f>IF(B255=1,(AI255/AC255),REF)</f>
        <v>738.02541544477037</v>
      </c>
      <c r="AM255">
        <f t="shared" si="73"/>
        <v>248</v>
      </c>
      <c r="AN255">
        <f t="shared" si="74"/>
        <v>244</v>
      </c>
      <c r="AO255" t="str">
        <f t="shared" si="75"/>
        <v>Sacramento St.</v>
      </c>
      <c r="AP255">
        <f t="shared" si="76"/>
        <v>0.1768666635362664</v>
      </c>
      <c r="AQ255">
        <f t="shared" si="77"/>
        <v>0.18497759293311827</v>
      </c>
      <c r="AR255">
        <f t="shared" si="78"/>
        <v>0.50465743399405349</v>
      </c>
      <c r="AS255" t="str">
        <f t="shared" si="79"/>
        <v>Sacramento St.</v>
      </c>
      <c r="AT255">
        <f t="shared" si="80"/>
        <v>0.50465743399405349</v>
      </c>
      <c r="AU255">
        <f t="shared" si="81"/>
        <v>254</v>
      </c>
      <c r="AV255">
        <f t="shared" si="82"/>
        <v>247.33333333333334</v>
      </c>
      <c r="AW255">
        <v>248</v>
      </c>
      <c r="AX255" t="str">
        <f t="shared" si="83"/>
        <v>Sacramento St.</v>
      </c>
      <c r="AY255" t="str">
        <f t="shared" si="84"/>
        <v/>
      </c>
      <c r="AZ255">
        <v>254</v>
      </c>
      <c r="BA255">
        <f t="shared" si="85"/>
        <v>64</v>
      </c>
      <c r="BB255">
        <f t="shared" si="86"/>
        <v>64</v>
      </c>
    </row>
    <row r="256" spans="2:54">
      <c r="B256">
        <v>1</v>
      </c>
      <c r="C256">
        <v>1</v>
      </c>
      <c r="D256" t="s">
        <v>202</v>
      </c>
      <c r="E256">
        <v>65.5261</v>
      </c>
      <c r="F256">
        <v>302</v>
      </c>
      <c r="G256">
        <v>65.636799999999994</v>
      </c>
      <c r="H256">
        <v>275</v>
      </c>
      <c r="I256">
        <v>97.567999999999998</v>
      </c>
      <c r="J256">
        <v>301</v>
      </c>
      <c r="K256">
        <v>97.841899999999995</v>
      </c>
      <c r="L256">
        <v>315</v>
      </c>
      <c r="M256">
        <v>101.471</v>
      </c>
      <c r="N256">
        <v>133</v>
      </c>
      <c r="O256">
        <v>107.11499999999999</v>
      </c>
      <c r="P256">
        <v>215</v>
      </c>
      <c r="Q256">
        <v>-9.2732799999999997</v>
      </c>
      <c r="R256">
        <v>279</v>
      </c>
      <c r="S256">
        <f t="shared" si="66"/>
        <v>-0.1415176547970961</v>
      </c>
      <c r="T256">
        <v>283</v>
      </c>
      <c r="U256">
        <f t="shared" si="67"/>
        <v>627283.80568848038</v>
      </c>
      <c r="V256">
        <v>328</v>
      </c>
      <c r="W256">
        <f t="shared" si="87"/>
        <v>26.998904775640852</v>
      </c>
      <c r="X256">
        <f t="shared" si="68"/>
        <v>264</v>
      </c>
      <c r="Y256">
        <f t="shared" si="69"/>
        <v>273.5</v>
      </c>
      <c r="Z256">
        <v>0.36470000000000002</v>
      </c>
      <c r="AA256">
        <v>225</v>
      </c>
      <c r="AB256">
        <v>0.1525</v>
      </c>
      <c r="AC256">
        <f t="shared" si="70"/>
        <v>0.2586</v>
      </c>
      <c r="AD256">
        <v>290</v>
      </c>
      <c r="AE256">
        <v>0.4924</v>
      </c>
      <c r="AF256">
        <v>166</v>
      </c>
      <c r="AG256">
        <v>0.18759999999999999</v>
      </c>
      <c r="AH256">
        <v>317</v>
      </c>
      <c r="AI256">
        <f t="shared" si="71"/>
        <v>276.25</v>
      </c>
      <c r="AJ256">
        <f>IF(C256=1,(AI256/Z256),REF)</f>
        <v>757.47189470797912</v>
      </c>
      <c r="AK256">
        <f t="shared" si="72"/>
        <v>243</v>
      </c>
      <c r="AL256">
        <f>IF(B256=1,(AI256/AC256),REF)</f>
        <v>1068.2521268368137</v>
      </c>
      <c r="AM256">
        <f t="shared" si="73"/>
        <v>290</v>
      </c>
      <c r="AN256">
        <f t="shared" si="74"/>
        <v>243</v>
      </c>
      <c r="AO256" t="str">
        <f t="shared" si="75"/>
        <v>Marist</v>
      </c>
      <c r="AP256">
        <f t="shared" si="76"/>
        <v>0.22301617099201743</v>
      </c>
      <c r="AQ256">
        <f t="shared" si="77"/>
        <v>0.13394236387904301</v>
      </c>
      <c r="AR256">
        <f t="shared" si="78"/>
        <v>0.50192070329493732</v>
      </c>
      <c r="AS256" t="str">
        <f t="shared" si="79"/>
        <v>Marist</v>
      </c>
      <c r="AT256">
        <f t="shared" si="80"/>
        <v>0.50192070329493732</v>
      </c>
      <c r="AU256">
        <f t="shared" si="81"/>
        <v>255</v>
      </c>
      <c r="AV256">
        <f t="shared" si="82"/>
        <v>262.66666666666669</v>
      </c>
      <c r="AW256">
        <v>262</v>
      </c>
      <c r="AX256" t="str">
        <f t="shared" si="83"/>
        <v>Marist</v>
      </c>
      <c r="AY256" t="str">
        <f t="shared" si="84"/>
        <v/>
      </c>
      <c r="AZ256">
        <v>255</v>
      </c>
      <c r="BA256">
        <f t="shared" si="85"/>
        <v>64</v>
      </c>
      <c r="BB256">
        <f t="shared" si="86"/>
        <v>64</v>
      </c>
    </row>
    <row r="257" spans="2:54">
      <c r="B257">
        <v>1</v>
      </c>
      <c r="C257">
        <v>1</v>
      </c>
      <c r="D257" t="s">
        <v>161</v>
      </c>
      <c r="E257">
        <v>65.784700000000001</v>
      </c>
      <c r="F257">
        <v>291</v>
      </c>
      <c r="G257">
        <v>65.280600000000007</v>
      </c>
      <c r="H257">
        <v>287</v>
      </c>
      <c r="I257">
        <v>101.91800000000001</v>
      </c>
      <c r="J257">
        <v>207</v>
      </c>
      <c r="K257">
        <v>102.3</v>
      </c>
      <c r="L257">
        <v>238</v>
      </c>
      <c r="M257">
        <v>107.098</v>
      </c>
      <c r="N257">
        <v>274</v>
      </c>
      <c r="O257">
        <v>108.57599999999999</v>
      </c>
      <c r="P257">
        <v>255</v>
      </c>
      <c r="Q257">
        <v>-6.2753699999999997</v>
      </c>
      <c r="R257">
        <v>243</v>
      </c>
      <c r="S257">
        <f t="shared" si="66"/>
        <v>-9.5402122377999693E-2</v>
      </c>
      <c r="T257">
        <v>247</v>
      </c>
      <c r="U257">
        <f t="shared" si="67"/>
        <v>688455.963063</v>
      </c>
      <c r="V257">
        <v>263</v>
      </c>
      <c r="W257">
        <f t="shared" si="87"/>
        <v>27.482057392260234</v>
      </c>
      <c r="X257">
        <f t="shared" si="68"/>
        <v>290</v>
      </c>
      <c r="Y257">
        <f t="shared" si="69"/>
        <v>268.5</v>
      </c>
      <c r="Z257">
        <v>0.2727</v>
      </c>
      <c r="AA257">
        <v>268</v>
      </c>
      <c r="AB257">
        <v>0.42430000000000001</v>
      </c>
      <c r="AC257">
        <f t="shared" si="70"/>
        <v>0.34850000000000003</v>
      </c>
      <c r="AD257">
        <v>241</v>
      </c>
      <c r="AE257">
        <v>0.27029999999999998</v>
      </c>
      <c r="AF257">
        <v>257</v>
      </c>
      <c r="AG257">
        <v>0.2397</v>
      </c>
      <c r="AH257">
        <v>291</v>
      </c>
      <c r="AI257">
        <f t="shared" si="71"/>
        <v>261.25</v>
      </c>
      <c r="AJ257">
        <f>IF(C257=1,(AI257/Z257),REF)</f>
        <v>958.01246791345807</v>
      </c>
      <c r="AK257">
        <f t="shared" si="72"/>
        <v>267</v>
      </c>
      <c r="AL257">
        <f>IF(B257=1,(AI257/AC257),REF)</f>
        <v>749.64131994261118</v>
      </c>
      <c r="AM257">
        <f t="shared" si="73"/>
        <v>249</v>
      </c>
      <c r="AN257">
        <f t="shared" si="74"/>
        <v>241</v>
      </c>
      <c r="AO257" t="str">
        <f t="shared" si="75"/>
        <v>Idaho St.</v>
      </c>
      <c r="AP257">
        <f t="shared" si="76"/>
        <v>0.16288656538924751</v>
      </c>
      <c r="AQ257">
        <f t="shared" si="77"/>
        <v>0.18867734326104382</v>
      </c>
      <c r="AR257">
        <f t="shared" si="78"/>
        <v>0.49887267348057501</v>
      </c>
      <c r="AS257" t="str">
        <f t="shared" si="79"/>
        <v>Idaho St.</v>
      </c>
      <c r="AT257">
        <f t="shared" si="80"/>
        <v>0.49887267348057501</v>
      </c>
      <c r="AU257">
        <f t="shared" si="81"/>
        <v>256</v>
      </c>
      <c r="AV257">
        <f t="shared" si="82"/>
        <v>246</v>
      </c>
      <c r="AW257">
        <v>247</v>
      </c>
      <c r="AX257" t="str">
        <f t="shared" si="83"/>
        <v>Idaho St.</v>
      </c>
      <c r="AY257" t="str">
        <f t="shared" si="84"/>
        <v/>
      </c>
      <c r="AZ257">
        <v>256</v>
      </c>
      <c r="BA257">
        <f t="shared" si="85"/>
        <v>64</v>
      </c>
      <c r="BB257">
        <f t="shared" si="86"/>
        <v>64</v>
      </c>
    </row>
    <row r="258" spans="2:54">
      <c r="B258">
        <v>1</v>
      </c>
      <c r="C258">
        <v>1</v>
      </c>
      <c r="D258" t="s">
        <v>52</v>
      </c>
      <c r="E258">
        <v>62.608899999999998</v>
      </c>
      <c r="F258">
        <v>358</v>
      </c>
      <c r="G258">
        <v>62.574399999999997</v>
      </c>
      <c r="H258">
        <v>352</v>
      </c>
      <c r="I258">
        <v>102.968</v>
      </c>
      <c r="J258">
        <v>178</v>
      </c>
      <c r="K258">
        <v>100.842</v>
      </c>
      <c r="L258">
        <v>267</v>
      </c>
      <c r="M258">
        <v>103.73</v>
      </c>
      <c r="N258">
        <v>191</v>
      </c>
      <c r="O258">
        <v>110.17100000000001</v>
      </c>
      <c r="P258">
        <v>280</v>
      </c>
      <c r="Q258">
        <v>-9.3292800000000007</v>
      </c>
      <c r="R258">
        <v>280</v>
      </c>
      <c r="S258">
        <f t="shared" ref="S258:S321" si="88">(K258-O258)/E258</f>
        <v>-0.14900437477738801</v>
      </c>
      <c r="T258">
        <v>291</v>
      </c>
      <c r="U258">
        <f t="shared" ref="U258:U321" si="89">(K258^2)*E258</f>
        <v>636676.72621617955</v>
      </c>
      <c r="V258">
        <v>320</v>
      </c>
      <c r="W258">
        <f t="shared" si="87"/>
        <v>29.557765055928254</v>
      </c>
      <c r="X258">
        <f t="shared" ref="X258:X321" si="90">RANK(W258,W:W,1)</f>
        <v>349</v>
      </c>
      <c r="Y258">
        <f t="shared" ref="Y258:Y321" si="91">AVERAGE(X258,T258)</f>
        <v>320</v>
      </c>
      <c r="Z258">
        <v>0.33489999999999998</v>
      </c>
      <c r="AA258">
        <v>233</v>
      </c>
      <c r="AB258">
        <v>0.22289999999999999</v>
      </c>
      <c r="AC258">
        <f t="shared" ref="AC258:AC321" si="92">(Z258+AB258)/2</f>
        <v>0.27889999999999998</v>
      </c>
      <c r="AD258">
        <v>276</v>
      </c>
      <c r="AE258">
        <v>0.1469</v>
      </c>
      <c r="AF258">
        <v>309</v>
      </c>
      <c r="AG258">
        <v>0.42659999999999998</v>
      </c>
      <c r="AH258">
        <v>208</v>
      </c>
      <c r="AI258">
        <f t="shared" ref="AI258:AI321" si="93">(T258+V258+(AD258)+AF258+AH258+Y258)/6</f>
        <v>287.33333333333331</v>
      </c>
      <c r="AJ258">
        <f>IF(C258=1,(AI258/Z258),REF)</f>
        <v>857.96755250323486</v>
      </c>
      <c r="AK258">
        <f t="shared" ref="AK258:AK321" si="94">RANK(AJ258,AJ:AJ,1)</f>
        <v>255</v>
      </c>
      <c r="AL258">
        <f>IF(B258=1,(AI258/AC258),REF)</f>
        <v>1030.2378391299151</v>
      </c>
      <c r="AM258">
        <f t="shared" ref="AM258:AM321" si="95">RANK(AL258,AL:AL,1)</f>
        <v>284</v>
      </c>
      <c r="AN258">
        <f t="shared" ref="AN258:AN321" si="96">MIN(AK258,AM258,AD258)</f>
        <v>255</v>
      </c>
      <c r="AO258" t="str">
        <f t="shared" ref="AO258:AO321" si="97">D258</f>
        <v>American</v>
      </c>
      <c r="AP258">
        <f t="shared" ref="AP258:AP321" si="98">(Z258*(($BG$2)/((AJ258)))^(1/10))</f>
        <v>0.20225781222284334</v>
      </c>
      <c r="AQ258">
        <f t="shared" ref="AQ258:AQ321" si="99">(AC258*(($BF$2)/((AL258)))^(1/8))</f>
        <v>0.1451125542924053</v>
      </c>
      <c r="AR258">
        <f t="shared" ref="AR258:AR321" si="100">((AP258+AQ258)/2)^(1/2.5)</f>
        <v>0.49648382997462631</v>
      </c>
      <c r="AS258" t="str">
        <f t="shared" ref="AS258:AS321" si="101">AO258</f>
        <v>American</v>
      </c>
      <c r="AT258">
        <f t="shared" ref="AT258:AT321" si="102">AR258</f>
        <v>0.49648382997462631</v>
      </c>
      <c r="AU258">
        <f t="shared" ref="AU258:AU321" si="103">RANK(AT258,AT:AT,0)</f>
        <v>257</v>
      </c>
      <c r="AV258">
        <f t="shared" ref="AV258:AV321" si="104">(AU258+AN258+AD258)/3</f>
        <v>262.66666666666669</v>
      </c>
      <c r="AW258">
        <v>260</v>
      </c>
      <c r="AX258" t="str">
        <f t="shared" ref="AX258:AX321" si="105">AS258</f>
        <v>American</v>
      </c>
      <c r="AY258" t="str">
        <f t="shared" ref="AY258:AY321" si="106">IF(OR(((RANK(Z258,Z:Z,0))&lt;17),(RANK(AB258,AB:AB,0)&lt;17)),"y","")</f>
        <v/>
      </c>
      <c r="AZ258">
        <v>257</v>
      </c>
      <c r="BA258">
        <f t="shared" ref="BA258:BA321" si="107">ROUNDUP((AU258/4),0)</f>
        <v>65</v>
      </c>
      <c r="BB258">
        <f t="shared" ref="BB258:BB321" si="108">ROUNDUP((AZ258/4),0)</f>
        <v>65</v>
      </c>
    </row>
    <row r="259" spans="2:54">
      <c r="B259">
        <v>1</v>
      </c>
      <c r="C259">
        <v>1</v>
      </c>
      <c r="D259" t="s">
        <v>240</v>
      </c>
      <c r="E259">
        <v>63.449800000000003</v>
      </c>
      <c r="F259">
        <v>349</v>
      </c>
      <c r="G259">
        <v>63.223399999999998</v>
      </c>
      <c r="H259">
        <v>346</v>
      </c>
      <c r="I259">
        <v>100.443</v>
      </c>
      <c r="J259">
        <v>250</v>
      </c>
      <c r="K259">
        <v>100.94</v>
      </c>
      <c r="L259">
        <v>262</v>
      </c>
      <c r="M259">
        <v>103.96</v>
      </c>
      <c r="N259">
        <v>197</v>
      </c>
      <c r="O259">
        <v>108.372</v>
      </c>
      <c r="P259">
        <v>249</v>
      </c>
      <c r="Q259">
        <v>-7.4320899999999996</v>
      </c>
      <c r="R259">
        <v>259</v>
      </c>
      <c r="S259">
        <f t="shared" si="88"/>
        <v>-0.11713196889509504</v>
      </c>
      <c r="T259">
        <v>260</v>
      </c>
      <c r="U259">
        <f t="shared" si="89"/>
        <v>646482.62664328003</v>
      </c>
      <c r="V259">
        <v>314</v>
      </c>
      <c r="W259">
        <f t="shared" ref="W259:W322" si="109">O259^1.6/E259</f>
        <v>28.407766123088958</v>
      </c>
      <c r="X259">
        <f t="shared" si="90"/>
        <v>326</v>
      </c>
      <c r="Y259">
        <f t="shared" si="91"/>
        <v>293</v>
      </c>
      <c r="Z259">
        <v>0.30009999999999998</v>
      </c>
      <c r="AA259">
        <v>251</v>
      </c>
      <c r="AB259">
        <v>0.32529999999999998</v>
      </c>
      <c r="AC259">
        <f t="shared" si="92"/>
        <v>0.31269999999999998</v>
      </c>
      <c r="AD259">
        <v>254</v>
      </c>
      <c r="AE259">
        <v>0.3256</v>
      </c>
      <c r="AF259">
        <v>233</v>
      </c>
      <c r="AG259">
        <v>0.25359999999999999</v>
      </c>
      <c r="AH259">
        <v>281</v>
      </c>
      <c r="AI259">
        <f t="shared" si="93"/>
        <v>272.5</v>
      </c>
      <c r="AJ259">
        <f>IF(C259=1,(AI259/Z259),REF)</f>
        <v>908.03065644785079</v>
      </c>
      <c r="AK259">
        <f t="shared" si="94"/>
        <v>263</v>
      </c>
      <c r="AL259">
        <f>IF(B259=1,(AI259/AC259),REF)</f>
        <v>871.44227694275673</v>
      </c>
      <c r="AM259">
        <f t="shared" si="95"/>
        <v>261</v>
      </c>
      <c r="AN259">
        <f t="shared" si="96"/>
        <v>254</v>
      </c>
      <c r="AO259" t="str">
        <f t="shared" si="97"/>
        <v>Niagara</v>
      </c>
      <c r="AP259">
        <f t="shared" si="98"/>
        <v>0.18021593458021362</v>
      </c>
      <c r="AQ259">
        <f t="shared" si="99"/>
        <v>0.16613904609978411</v>
      </c>
      <c r="AR259">
        <f t="shared" si="100"/>
        <v>0.49590281850979612</v>
      </c>
      <c r="AS259" t="str">
        <f t="shared" si="101"/>
        <v>Niagara</v>
      </c>
      <c r="AT259">
        <f t="shared" si="102"/>
        <v>0.49590281850979612</v>
      </c>
      <c r="AU259">
        <f t="shared" si="103"/>
        <v>258</v>
      </c>
      <c r="AV259">
        <f t="shared" si="104"/>
        <v>255.33333333333334</v>
      </c>
      <c r="AW259">
        <v>259</v>
      </c>
      <c r="AX259" t="str">
        <f t="shared" si="105"/>
        <v>Niagara</v>
      </c>
      <c r="AY259" t="str">
        <f t="shared" si="106"/>
        <v/>
      </c>
      <c r="AZ259">
        <v>258</v>
      </c>
      <c r="BA259">
        <f t="shared" si="107"/>
        <v>65</v>
      </c>
      <c r="BB259">
        <f t="shared" si="108"/>
        <v>65</v>
      </c>
    </row>
    <row r="260" spans="2:54">
      <c r="B260">
        <v>1</v>
      </c>
      <c r="C260">
        <v>1</v>
      </c>
      <c r="D260" t="s">
        <v>244</v>
      </c>
      <c r="E260">
        <v>68.910200000000003</v>
      </c>
      <c r="F260">
        <v>134</v>
      </c>
      <c r="G260">
        <v>68.574399999999997</v>
      </c>
      <c r="H260">
        <v>116</v>
      </c>
      <c r="I260">
        <v>104.123</v>
      </c>
      <c r="J260">
        <v>154</v>
      </c>
      <c r="K260">
        <v>105.30500000000001</v>
      </c>
      <c r="L260">
        <v>171</v>
      </c>
      <c r="M260">
        <v>109.752</v>
      </c>
      <c r="N260">
        <v>316</v>
      </c>
      <c r="O260">
        <v>112.072</v>
      </c>
      <c r="P260">
        <v>316</v>
      </c>
      <c r="Q260">
        <v>-6.7668400000000002</v>
      </c>
      <c r="R260">
        <v>251</v>
      </c>
      <c r="S260">
        <f t="shared" si="88"/>
        <v>-9.8200266433706412E-2</v>
      </c>
      <c r="T260">
        <v>250</v>
      </c>
      <c r="U260">
        <f t="shared" si="89"/>
        <v>764155.0636813551</v>
      </c>
      <c r="V260">
        <v>160</v>
      </c>
      <c r="W260">
        <f t="shared" si="109"/>
        <v>27.600178147692564</v>
      </c>
      <c r="X260">
        <f t="shared" si="90"/>
        <v>295</v>
      </c>
      <c r="Y260">
        <f t="shared" si="91"/>
        <v>272.5</v>
      </c>
      <c r="Z260">
        <v>0.26939999999999997</v>
      </c>
      <c r="AA260">
        <v>269</v>
      </c>
      <c r="AB260">
        <v>0.39660000000000001</v>
      </c>
      <c r="AC260">
        <f t="shared" si="92"/>
        <v>0.33299999999999996</v>
      </c>
      <c r="AD260">
        <v>248</v>
      </c>
      <c r="AE260">
        <v>0.36430000000000001</v>
      </c>
      <c r="AF260">
        <v>217</v>
      </c>
      <c r="AG260">
        <v>0.2767</v>
      </c>
      <c r="AH260">
        <v>271</v>
      </c>
      <c r="AI260">
        <f t="shared" si="93"/>
        <v>236.41666666666666</v>
      </c>
      <c r="AJ260">
        <f>IF(C260=1,(AI260/Z260),REF)</f>
        <v>877.56743380351406</v>
      </c>
      <c r="AK260">
        <f t="shared" si="94"/>
        <v>260</v>
      </c>
      <c r="AL260">
        <f>IF(B260=1,(AI260/AC260),REF)</f>
        <v>709.95995995995997</v>
      </c>
      <c r="AM260">
        <f t="shared" si="95"/>
        <v>244</v>
      </c>
      <c r="AN260">
        <f t="shared" si="96"/>
        <v>244</v>
      </c>
      <c r="AO260" t="str">
        <f t="shared" si="97"/>
        <v>North Alabama</v>
      </c>
      <c r="AP260">
        <f t="shared" si="98"/>
        <v>0.16233298912772787</v>
      </c>
      <c r="AQ260">
        <f t="shared" si="99"/>
        <v>0.18151547689013517</v>
      </c>
      <c r="AR260">
        <f t="shared" si="100"/>
        <v>0.49446418264792763</v>
      </c>
      <c r="AS260" t="str">
        <f t="shared" si="101"/>
        <v>North Alabama</v>
      </c>
      <c r="AT260">
        <f t="shared" si="102"/>
        <v>0.49446418264792763</v>
      </c>
      <c r="AU260">
        <f t="shared" si="103"/>
        <v>259</v>
      </c>
      <c r="AV260">
        <f t="shared" si="104"/>
        <v>250.33333333333334</v>
      </c>
      <c r="AW260">
        <v>253</v>
      </c>
      <c r="AX260" t="str">
        <f t="shared" si="105"/>
        <v>North Alabama</v>
      </c>
      <c r="AY260" t="str">
        <f t="shared" si="106"/>
        <v/>
      </c>
      <c r="AZ260">
        <v>259</v>
      </c>
      <c r="BA260">
        <f t="shared" si="107"/>
        <v>65</v>
      </c>
      <c r="BB260">
        <f t="shared" si="108"/>
        <v>65</v>
      </c>
    </row>
    <row r="261" spans="2:54">
      <c r="B261">
        <v>1</v>
      </c>
      <c r="C261">
        <v>1</v>
      </c>
      <c r="D261" t="s">
        <v>84</v>
      </c>
      <c r="E261">
        <v>64.294200000000004</v>
      </c>
      <c r="F261">
        <v>338</v>
      </c>
      <c r="G261">
        <v>63.521900000000002</v>
      </c>
      <c r="H261">
        <v>341</v>
      </c>
      <c r="I261">
        <v>90.020799999999994</v>
      </c>
      <c r="J261">
        <v>358</v>
      </c>
      <c r="K261">
        <v>97.7804</v>
      </c>
      <c r="L261">
        <v>316</v>
      </c>
      <c r="M261">
        <v>108.164</v>
      </c>
      <c r="N261">
        <v>296</v>
      </c>
      <c r="O261">
        <v>105.971</v>
      </c>
      <c r="P261">
        <v>191</v>
      </c>
      <c r="Q261">
        <v>-8.1911000000000005</v>
      </c>
      <c r="R261">
        <v>265</v>
      </c>
      <c r="S261">
        <f t="shared" si="88"/>
        <v>-0.1273925175210206</v>
      </c>
      <c r="T261">
        <v>272</v>
      </c>
      <c r="U261">
        <f t="shared" si="89"/>
        <v>614717.27209506789</v>
      </c>
      <c r="V261">
        <v>338</v>
      </c>
      <c r="W261">
        <f t="shared" si="109"/>
        <v>27.047520292744927</v>
      </c>
      <c r="X261">
        <f t="shared" si="90"/>
        <v>267</v>
      </c>
      <c r="Y261">
        <f t="shared" si="91"/>
        <v>269.5</v>
      </c>
      <c r="Z261">
        <v>0.29980000000000001</v>
      </c>
      <c r="AA261">
        <v>253</v>
      </c>
      <c r="AB261">
        <v>0.30819999999999997</v>
      </c>
      <c r="AC261">
        <f t="shared" si="92"/>
        <v>0.30399999999999999</v>
      </c>
      <c r="AD261">
        <v>262</v>
      </c>
      <c r="AE261">
        <v>0.2074</v>
      </c>
      <c r="AF261">
        <v>284</v>
      </c>
      <c r="AG261">
        <v>0.2417</v>
      </c>
      <c r="AH261">
        <v>289</v>
      </c>
      <c r="AI261">
        <f t="shared" si="93"/>
        <v>285.75</v>
      </c>
      <c r="AJ261">
        <f>IF(C261=1,(AI261/Z261),REF)</f>
        <v>953.13542361574378</v>
      </c>
      <c r="AK261">
        <f t="shared" si="94"/>
        <v>266</v>
      </c>
      <c r="AL261">
        <f>IF(B261=1,(AI261/AC261),REF)</f>
        <v>939.96710526315792</v>
      </c>
      <c r="AM261">
        <f t="shared" si="95"/>
        <v>273</v>
      </c>
      <c r="AN261">
        <f t="shared" si="96"/>
        <v>262</v>
      </c>
      <c r="AO261" t="str">
        <f t="shared" si="97"/>
        <v>California</v>
      </c>
      <c r="AP261">
        <f t="shared" si="98"/>
        <v>0.17916509803559416</v>
      </c>
      <c r="AQ261">
        <f t="shared" si="99"/>
        <v>0.15999564487604387</v>
      </c>
      <c r="AR261">
        <f t="shared" si="100"/>
        <v>0.49175664016861859</v>
      </c>
      <c r="AS261" t="str">
        <f t="shared" si="101"/>
        <v>California</v>
      </c>
      <c r="AT261">
        <f t="shared" si="102"/>
        <v>0.49175664016861859</v>
      </c>
      <c r="AU261">
        <f t="shared" si="103"/>
        <v>260</v>
      </c>
      <c r="AV261">
        <f t="shared" si="104"/>
        <v>261.33333333333331</v>
      </c>
      <c r="AW261">
        <v>265</v>
      </c>
      <c r="AX261" t="str">
        <f t="shared" si="105"/>
        <v>California</v>
      </c>
      <c r="AY261" t="str">
        <f t="shared" si="106"/>
        <v/>
      </c>
      <c r="AZ261">
        <v>260</v>
      </c>
      <c r="BA261">
        <f t="shared" si="107"/>
        <v>65</v>
      </c>
      <c r="BB261">
        <f t="shared" si="108"/>
        <v>65</v>
      </c>
    </row>
    <row r="262" spans="2:54">
      <c r="B262">
        <v>1</v>
      </c>
      <c r="C262">
        <v>1</v>
      </c>
      <c r="D262" t="s">
        <v>51</v>
      </c>
      <c r="E262">
        <v>68.035399999999996</v>
      </c>
      <c r="F262">
        <v>178</v>
      </c>
      <c r="G262">
        <v>67.296700000000001</v>
      </c>
      <c r="H262">
        <v>175</v>
      </c>
      <c r="I262">
        <v>98.732600000000005</v>
      </c>
      <c r="J262">
        <v>285</v>
      </c>
      <c r="K262">
        <v>102.072</v>
      </c>
      <c r="L262">
        <v>244</v>
      </c>
      <c r="M262">
        <v>102.29300000000001</v>
      </c>
      <c r="N262">
        <v>150</v>
      </c>
      <c r="O262">
        <v>108.246</v>
      </c>
      <c r="P262">
        <v>244</v>
      </c>
      <c r="Q262">
        <v>-6.1737900000000003</v>
      </c>
      <c r="R262">
        <v>241</v>
      </c>
      <c r="S262">
        <f t="shared" si="88"/>
        <v>-9.0746875891080131E-2</v>
      </c>
      <c r="T262">
        <v>243</v>
      </c>
      <c r="U262">
        <f t="shared" si="89"/>
        <v>708839.95825071353</v>
      </c>
      <c r="V262">
        <v>238</v>
      </c>
      <c r="W262">
        <f t="shared" si="109"/>
        <v>26.443810029479135</v>
      </c>
      <c r="X262">
        <f t="shared" si="90"/>
        <v>234</v>
      </c>
      <c r="Y262">
        <f t="shared" si="91"/>
        <v>238.5</v>
      </c>
      <c r="Z262">
        <v>0.28960000000000002</v>
      </c>
      <c r="AA262">
        <v>261</v>
      </c>
      <c r="AB262">
        <v>0.30959999999999999</v>
      </c>
      <c r="AC262">
        <f t="shared" si="92"/>
        <v>0.29959999999999998</v>
      </c>
      <c r="AD262">
        <v>263</v>
      </c>
      <c r="AE262">
        <v>0.32619999999999999</v>
      </c>
      <c r="AF262">
        <v>232</v>
      </c>
      <c r="AG262">
        <v>0.255</v>
      </c>
      <c r="AH262">
        <v>279</v>
      </c>
      <c r="AI262">
        <f t="shared" si="93"/>
        <v>248.91666666666666</v>
      </c>
      <c r="AJ262">
        <f>IF(C262=1,(AI262/Z262),REF)</f>
        <v>859.51887661141791</v>
      </c>
      <c r="AK262">
        <f t="shared" si="94"/>
        <v>257</v>
      </c>
      <c r="AL262">
        <f>IF(B262=1,(AI262/AC262),REF)</f>
        <v>830.8299955496218</v>
      </c>
      <c r="AM262">
        <f t="shared" si="95"/>
        <v>258</v>
      </c>
      <c r="AN262">
        <f t="shared" si="96"/>
        <v>257</v>
      </c>
      <c r="AO262" t="str">
        <f t="shared" si="97"/>
        <v>Alcorn St.</v>
      </c>
      <c r="AP262">
        <f t="shared" si="98"/>
        <v>0.17486796647861771</v>
      </c>
      <c r="AQ262">
        <f t="shared" si="99"/>
        <v>0.16013138045490366</v>
      </c>
      <c r="AR262">
        <f t="shared" si="100"/>
        <v>0.48933421785666242</v>
      </c>
      <c r="AS262" t="str">
        <f t="shared" si="101"/>
        <v>Alcorn St.</v>
      </c>
      <c r="AT262">
        <f t="shared" si="102"/>
        <v>0.48933421785666242</v>
      </c>
      <c r="AU262">
        <f t="shared" si="103"/>
        <v>261</v>
      </c>
      <c r="AV262">
        <f t="shared" si="104"/>
        <v>260.33333333333331</v>
      </c>
      <c r="AW262">
        <v>263</v>
      </c>
      <c r="AX262" t="str">
        <f t="shared" si="105"/>
        <v>Alcorn St.</v>
      </c>
      <c r="AY262" t="str">
        <f t="shared" si="106"/>
        <v/>
      </c>
      <c r="AZ262">
        <v>261</v>
      </c>
      <c r="BA262">
        <f t="shared" si="107"/>
        <v>66</v>
      </c>
      <c r="BB262">
        <f t="shared" si="108"/>
        <v>66</v>
      </c>
    </row>
    <row r="263" spans="2:54">
      <c r="B263">
        <v>1</v>
      </c>
      <c r="C263">
        <v>1</v>
      </c>
      <c r="D263" t="s">
        <v>316</v>
      </c>
      <c r="E263">
        <v>73.804900000000004</v>
      </c>
      <c r="F263">
        <v>3</v>
      </c>
      <c r="G263">
        <v>72.547600000000003</v>
      </c>
      <c r="H263">
        <v>7</v>
      </c>
      <c r="I263">
        <v>102.664</v>
      </c>
      <c r="J263">
        <v>188</v>
      </c>
      <c r="K263">
        <v>100.937</v>
      </c>
      <c r="L263">
        <v>263</v>
      </c>
      <c r="M263">
        <v>103.119</v>
      </c>
      <c r="N263">
        <v>177</v>
      </c>
      <c r="O263">
        <v>108.149</v>
      </c>
      <c r="P263">
        <v>243</v>
      </c>
      <c r="Q263">
        <v>-7.21197</v>
      </c>
      <c r="R263">
        <v>257</v>
      </c>
      <c r="S263">
        <f t="shared" si="88"/>
        <v>-9.7717089244752087E-2</v>
      </c>
      <c r="T263">
        <v>248</v>
      </c>
      <c r="U263">
        <f t="shared" si="89"/>
        <v>751944.8366742481</v>
      </c>
      <c r="V263">
        <v>180</v>
      </c>
      <c r="W263">
        <f t="shared" si="109"/>
        <v>24.341695020608807</v>
      </c>
      <c r="X263">
        <f t="shared" si="90"/>
        <v>122</v>
      </c>
      <c r="Y263">
        <f t="shared" si="91"/>
        <v>185</v>
      </c>
      <c r="Z263">
        <v>0.2969</v>
      </c>
      <c r="AA263">
        <v>257</v>
      </c>
      <c r="AB263">
        <v>0.26700000000000002</v>
      </c>
      <c r="AC263">
        <f t="shared" si="92"/>
        <v>0.28195000000000003</v>
      </c>
      <c r="AD263">
        <v>273</v>
      </c>
      <c r="AE263">
        <v>0.23449999999999999</v>
      </c>
      <c r="AF263">
        <v>274</v>
      </c>
      <c r="AG263">
        <v>0.31640000000000001</v>
      </c>
      <c r="AH263">
        <v>249</v>
      </c>
      <c r="AI263">
        <f t="shared" si="93"/>
        <v>234.83333333333334</v>
      </c>
      <c r="AJ263">
        <f>IF(C263=1,(AI263/Z263),REF)</f>
        <v>790.95093746491523</v>
      </c>
      <c r="AK263">
        <f t="shared" si="94"/>
        <v>250</v>
      </c>
      <c r="AL263">
        <f>IF(B263=1,(AI263/AC263),REF)</f>
        <v>832.88999231542232</v>
      </c>
      <c r="AM263">
        <f t="shared" si="95"/>
        <v>259</v>
      </c>
      <c r="AN263">
        <f t="shared" si="96"/>
        <v>250</v>
      </c>
      <c r="AO263" t="str">
        <f t="shared" si="97"/>
        <v>Southeast Missouri St.</v>
      </c>
      <c r="AP263">
        <f t="shared" si="98"/>
        <v>0.18077255120155103</v>
      </c>
      <c r="AQ263">
        <f t="shared" si="99"/>
        <v>0.15065109857630235</v>
      </c>
      <c r="AR263">
        <f t="shared" si="100"/>
        <v>0.48723827839321049</v>
      </c>
      <c r="AS263" t="str">
        <f t="shared" si="101"/>
        <v>Southeast Missouri St.</v>
      </c>
      <c r="AT263">
        <f t="shared" si="102"/>
        <v>0.48723827839321049</v>
      </c>
      <c r="AU263">
        <f t="shared" si="103"/>
        <v>262</v>
      </c>
      <c r="AV263">
        <f t="shared" si="104"/>
        <v>261.66666666666669</v>
      </c>
      <c r="AW263">
        <v>264</v>
      </c>
      <c r="AX263" t="str">
        <f t="shared" si="105"/>
        <v>Southeast Missouri St.</v>
      </c>
      <c r="AY263" t="str">
        <f t="shared" si="106"/>
        <v/>
      </c>
      <c r="AZ263">
        <v>262</v>
      </c>
      <c r="BA263">
        <f t="shared" si="107"/>
        <v>66</v>
      </c>
      <c r="BB263">
        <f t="shared" si="108"/>
        <v>66</v>
      </c>
    </row>
    <row r="264" spans="2:54">
      <c r="B264">
        <v>1</v>
      </c>
      <c r="C264">
        <v>1</v>
      </c>
      <c r="D264" t="s">
        <v>127</v>
      </c>
      <c r="E264">
        <v>64.769199999999998</v>
      </c>
      <c r="F264">
        <v>328</v>
      </c>
      <c r="G264">
        <v>65.080399999999997</v>
      </c>
      <c r="H264">
        <v>297</v>
      </c>
      <c r="I264">
        <v>97.959100000000007</v>
      </c>
      <c r="J264">
        <v>296</v>
      </c>
      <c r="K264">
        <v>98.912000000000006</v>
      </c>
      <c r="L264">
        <v>298</v>
      </c>
      <c r="M264">
        <v>101.77500000000001</v>
      </c>
      <c r="N264">
        <v>139</v>
      </c>
      <c r="O264">
        <v>106.99299999999999</v>
      </c>
      <c r="P264">
        <v>213</v>
      </c>
      <c r="Q264">
        <v>-8.0809800000000003</v>
      </c>
      <c r="R264">
        <v>264</v>
      </c>
      <c r="S264">
        <f t="shared" si="88"/>
        <v>-0.12476609252545946</v>
      </c>
      <c r="T264">
        <v>269</v>
      </c>
      <c r="U264">
        <f t="shared" si="89"/>
        <v>633674.89223188488</v>
      </c>
      <c r="V264">
        <v>323</v>
      </c>
      <c r="W264">
        <f t="shared" si="109"/>
        <v>27.264657791457626</v>
      </c>
      <c r="X264">
        <f t="shared" si="90"/>
        <v>282</v>
      </c>
      <c r="Y264">
        <f t="shared" si="91"/>
        <v>275.5</v>
      </c>
      <c r="Z264">
        <v>0.29089999999999999</v>
      </c>
      <c r="AA264">
        <v>260</v>
      </c>
      <c r="AB264">
        <v>0.3019</v>
      </c>
      <c r="AC264">
        <f t="shared" si="92"/>
        <v>0.2964</v>
      </c>
      <c r="AD264">
        <v>264</v>
      </c>
      <c r="AE264">
        <v>0.1787</v>
      </c>
      <c r="AF264">
        <v>298</v>
      </c>
      <c r="AG264">
        <v>0.28449999999999998</v>
      </c>
      <c r="AH264">
        <v>267</v>
      </c>
      <c r="AI264">
        <f t="shared" si="93"/>
        <v>282.75</v>
      </c>
      <c r="AJ264">
        <f>IF(C264=1,(AI264/Z264),REF)</f>
        <v>971.98349948435896</v>
      </c>
      <c r="AK264">
        <f t="shared" si="94"/>
        <v>268</v>
      </c>
      <c r="AL264">
        <f>IF(B264=1,(AI264/AC264),REF)</f>
        <v>953.9473684210526</v>
      </c>
      <c r="AM264">
        <f t="shared" si="95"/>
        <v>274</v>
      </c>
      <c r="AN264">
        <f t="shared" si="96"/>
        <v>264</v>
      </c>
      <c r="AO264" t="str">
        <f t="shared" si="97"/>
        <v>Fairfield</v>
      </c>
      <c r="AP264">
        <f t="shared" si="98"/>
        <v>0.17350623107674121</v>
      </c>
      <c r="AQ264">
        <f t="shared" si="99"/>
        <v>0.15570813646808218</v>
      </c>
      <c r="AR264">
        <f t="shared" si="100"/>
        <v>0.48593649169287972</v>
      </c>
      <c r="AS264" t="str">
        <f t="shared" si="101"/>
        <v>Fairfield</v>
      </c>
      <c r="AT264">
        <f t="shared" si="102"/>
        <v>0.48593649169287972</v>
      </c>
      <c r="AU264">
        <f t="shared" si="103"/>
        <v>263</v>
      </c>
      <c r="AV264">
        <f t="shared" si="104"/>
        <v>263.66666666666669</v>
      </c>
      <c r="AW264">
        <v>266</v>
      </c>
      <c r="AX264" t="str">
        <f t="shared" si="105"/>
        <v>Fairfield</v>
      </c>
      <c r="AY264" t="str">
        <f t="shared" si="106"/>
        <v/>
      </c>
      <c r="AZ264">
        <v>263</v>
      </c>
      <c r="BA264">
        <f t="shared" si="107"/>
        <v>66</v>
      </c>
      <c r="BB264">
        <f t="shared" si="108"/>
        <v>66</v>
      </c>
    </row>
    <row r="265" spans="2:54">
      <c r="B265">
        <v>1</v>
      </c>
      <c r="C265">
        <v>1</v>
      </c>
      <c r="D265" t="s">
        <v>378</v>
      </c>
      <c r="E265">
        <v>69.453599999999994</v>
      </c>
      <c r="F265">
        <v>103</v>
      </c>
      <c r="G265">
        <v>69.189400000000006</v>
      </c>
      <c r="H265">
        <v>86</v>
      </c>
      <c r="I265">
        <v>98.752200000000002</v>
      </c>
      <c r="J265">
        <v>284</v>
      </c>
      <c r="K265">
        <v>102.13200000000001</v>
      </c>
      <c r="L265">
        <v>242</v>
      </c>
      <c r="M265">
        <v>111.429</v>
      </c>
      <c r="N265">
        <v>339</v>
      </c>
      <c r="O265">
        <v>112.104</v>
      </c>
      <c r="P265">
        <v>317</v>
      </c>
      <c r="Q265">
        <v>-9.9712800000000001</v>
      </c>
      <c r="R265">
        <v>289</v>
      </c>
      <c r="S265">
        <f t="shared" si="88"/>
        <v>-0.1435778706935277</v>
      </c>
      <c r="T265">
        <v>287</v>
      </c>
      <c r="U265">
        <f t="shared" si="89"/>
        <v>724466.71110032639</v>
      </c>
      <c r="V265">
        <v>210</v>
      </c>
      <c r="W265">
        <f t="shared" si="109"/>
        <v>27.396747864652749</v>
      </c>
      <c r="X265">
        <f t="shared" si="90"/>
        <v>287</v>
      </c>
      <c r="Y265">
        <f t="shared" si="91"/>
        <v>287</v>
      </c>
      <c r="Z265">
        <v>0.29199999999999998</v>
      </c>
      <c r="AA265">
        <v>259</v>
      </c>
      <c r="AB265">
        <v>0.28270000000000001</v>
      </c>
      <c r="AC265">
        <f t="shared" si="92"/>
        <v>0.28734999999999999</v>
      </c>
      <c r="AD265">
        <v>269</v>
      </c>
      <c r="AE265">
        <v>0.36080000000000001</v>
      </c>
      <c r="AF265">
        <v>221</v>
      </c>
      <c r="AG265">
        <v>0.2364</v>
      </c>
      <c r="AH265">
        <v>296</v>
      </c>
      <c r="AI265">
        <f t="shared" si="93"/>
        <v>261.66666666666669</v>
      </c>
      <c r="AJ265">
        <f>IF(C265=1,(AI265/Z265),REF)</f>
        <v>896.11872146118731</v>
      </c>
      <c r="AK265">
        <f t="shared" si="94"/>
        <v>262</v>
      </c>
      <c r="AL265">
        <f>IF(B265=1,(AI265/AC265),REF)</f>
        <v>910.62003364074019</v>
      </c>
      <c r="AM265">
        <f t="shared" si="95"/>
        <v>266</v>
      </c>
      <c r="AN265">
        <f t="shared" si="96"/>
        <v>262</v>
      </c>
      <c r="AO265" t="str">
        <f t="shared" si="97"/>
        <v>UTSA</v>
      </c>
      <c r="AP265">
        <f t="shared" si="98"/>
        <v>0.17558343477572846</v>
      </c>
      <c r="AQ265">
        <f t="shared" si="99"/>
        <v>0.15183353762412569</v>
      </c>
      <c r="AR265">
        <f t="shared" si="100"/>
        <v>0.48487353122993115</v>
      </c>
      <c r="AS265" t="str">
        <f t="shared" si="101"/>
        <v>UTSA</v>
      </c>
      <c r="AT265">
        <f t="shared" si="102"/>
        <v>0.48487353122993115</v>
      </c>
      <c r="AU265">
        <f t="shared" si="103"/>
        <v>264</v>
      </c>
      <c r="AV265">
        <f t="shared" si="104"/>
        <v>265</v>
      </c>
      <c r="AW265">
        <v>270</v>
      </c>
      <c r="AX265" t="str">
        <f t="shared" si="105"/>
        <v>UTSA</v>
      </c>
      <c r="AY265" t="str">
        <f t="shared" si="106"/>
        <v/>
      </c>
      <c r="AZ265">
        <v>264</v>
      </c>
      <c r="BA265">
        <f t="shared" si="107"/>
        <v>66</v>
      </c>
      <c r="BB265">
        <f t="shared" si="108"/>
        <v>66</v>
      </c>
    </row>
    <row r="266" spans="2:54">
      <c r="B266">
        <v>1</v>
      </c>
      <c r="C266">
        <v>1</v>
      </c>
      <c r="D266" t="s">
        <v>217</v>
      </c>
      <c r="E266">
        <v>72.329300000000003</v>
      </c>
      <c r="F266">
        <v>21</v>
      </c>
      <c r="G266">
        <v>72.037400000000005</v>
      </c>
      <c r="H266">
        <v>15</v>
      </c>
      <c r="I266">
        <v>103.491</v>
      </c>
      <c r="J266">
        <v>164</v>
      </c>
      <c r="K266">
        <v>103.07599999999999</v>
      </c>
      <c r="L266">
        <v>223</v>
      </c>
      <c r="M266">
        <v>103.989</v>
      </c>
      <c r="N266">
        <v>199</v>
      </c>
      <c r="O266">
        <v>107.712</v>
      </c>
      <c r="P266">
        <v>233</v>
      </c>
      <c r="Q266">
        <v>-4.6351599999999999</v>
      </c>
      <c r="R266">
        <v>228</v>
      </c>
      <c r="S266">
        <f t="shared" si="88"/>
        <v>-6.4095739900704274E-2</v>
      </c>
      <c r="T266">
        <v>226</v>
      </c>
      <c r="U266">
        <f t="shared" si="89"/>
        <v>768474.34899483679</v>
      </c>
      <c r="V266">
        <v>153</v>
      </c>
      <c r="W266">
        <f t="shared" si="109"/>
        <v>24.677904651400368</v>
      </c>
      <c r="X266">
        <f t="shared" si="90"/>
        <v>141</v>
      </c>
      <c r="Y266">
        <f t="shared" si="91"/>
        <v>183.5</v>
      </c>
      <c r="Z266">
        <v>0.19939999999999999</v>
      </c>
      <c r="AA266">
        <v>303</v>
      </c>
      <c r="AB266">
        <v>0.5474</v>
      </c>
      <c r="AC266">
        <f t="shared" si="92"/>
        <v>0.37340000000000001</v>
      </c>
      <c r="AD266">
        <v>232</v>
      </c>
      <c r="AE266">
        <v>6.54E-2</v>
      </c>
      <c r="AF266">
        <v>349</v>
      </c>
      <c r="AG266">
        <v>0.45219999999999999</v>
      </c>
      <c r="AH266">
        <v>195</v>
      </c>
      <c r="AI266">
        <f t="shared" si="93"/>
        <v>223.08333333333334</v>
      </c>
      <c r="AJ266">
        <f>IF(C266=1,(AI266/Z266),REF)</f>
        <v>1118.7729856235374</v>
      </c>
      <c r="AK266">
        <f t="shared" si="94"/>
        <v>279</v>
      </c>
      <c r="AL266">
        <f>IF(B266=1,(AI266/AC266),REF)</f>
        <v>597.43795750758795</v>
      </c>
      <c r="AM266">
        <f t="shared" si="95"/>
        <v>229</v>
      </c>
      <c r="AN266">
        <f t="shared" si="96"/>
        <v>229</v>
      </c>
      <c r="AO266" t="str">
        <f t="shared" si="97"/>
        <v>Milwaukee</v>
      </c>
      <c r="AP266">
        <f t="shared" si="98"/>
        <v>0.11727034449422513</v>
      </c>
      <c r="AQ266">
        <f t="shared" si="99"/>
        <v>0.20797511432401131</v>
      </c>
      <c r="AR266">
        <f t="shared" si="100"/>
        <v>0.48358464037864368</v>
      </c>
      <c r="AS266" t="str">
        <f t="shared" si="101"/>
        <v>Milwaukee</v>
      </c>
      <c r="AT266">
        <f t="shared" si="102"/>
        <v>0.48358464037864368</v>
      </c>
      <c r="AU266">
        <f t="shared" si="103"/>
        <v>265</v>
      </c>
      <c r="AV266">
        <f t="shared" si="104"/>
        <v>242</v>
      </c>
      <c r="AW266">
        <v>243</v>
      </c>
      <c r="AX266" t="str">
        <f t="shared" si="105"/>
        <v>Milwaukee</v>
      </c>
      <c r="AY266" t="str">
        <f t="shared" si="106"/>
        <v/>
      </c>
      <c r="AZ266">
        <v>265</v>
      </c>
      <c r="BA266">
        <f t="shared" si="107"/>
        <v>67</v>
      </c>
      <c r="BB266">
        <f t="shared" si="108"/>
        <v>67</v>
      </c>
    </row>
    <row r="267" spans="2:54">
      <c r="B267">
        <v>1</v>
      </c>
      <c r="C267">
        <v>1</v>
      </c>
      <c r="D267" t="s">
        <v>107</v>
      </c>
      <c r="E267">
        <v>70.006100000000004</v>
      </c>
      <c r="F267">
        <v>77</v>
      </c>
      <c r="G267">
        <v>68.796800000000005</v>
      </c>
      <c r="H267">
        <v>106</v>
      </c>
      <c r="I267">
        <v>96.818799999999996</v>
      </c>
      <c r="J267">
        <v>312</v>
      </c>
      <c r="K267">
        <v>99.365899999999996</v>
      </c>
      <c r="L267">
        <v>286</v>
      </c>
      <c r="M267">
        <v>104.547</v>
      </c>
      <c r="N267">
        <v>219</v>
      </c>
      <c r="O267">
        <v>107.714</v>
      </c>
      <c r="P267">
        <v>234</v>
      </c>
      <c r="Q267">
        <v>-8.3476999999999997</v>
      </c>
      <c r="R267">
        <v>267</v>
      </c>
      <c r="S267">
        <f t="shared" si="88"/>
        <v>-0.11924817980147447</v>
      </c>
      <c r="T267">
        <v>262</v>
      </c>
      <c r="U267">
        <f t="shared" si="89"/>
        <v>691210.97464740509</v>
      </c>
      <c r="V267">
        <v>258</v>
      </c>
      <c r="W267">
        <f t="shared" si="109"/>
        <v>25.497615173346027</v>
      </c>
      <c r="X267">
        <f t="shared" si="90"/>
        <v>182</v>
      </c>
      <c r="Y267">
        <f t="shared" si="91"/>
        <v>222</v>
      </c>
      <c r="Z267">
        <v>0.28349999999999997</v>
      </c>
      <c r="AA267">
        <v>263</v>
      </c>
      <c r="AB267">
        <v>0.29880000000000001</v>
      </c>
      <c r="AC267">
        <f t="shared" si="92"/>
        <v>0.29115000000000002</v>
      </c>
      <c r="AD267">
        <v>267</v>
      </c>
      <c r="AE267">
        <v>0.25779999999999997</v>
      </c>
      <c r="AF267">
        <v>264</v>
      </c>
      <c r="AG267">
        <v>0.16400000000000001</v>
      </c>
      <c r="AH267">
        <v>325</v>
      </c>
      <c r="AI267">
        <f t="shared" si="93"/>
        <v>266.33333333333331</v>
      </c>
      <c r="AJ267">
        <f>IF(C267=1,(AI267/Z267),REF)</f>
        <v>939.44738389182839</v>
      </c>
      <c r="AK267">
        <f t="shared" si="94"/>
        <v>265</v>
      </c>
      <c r="AL267">
        <f>IF(B267=1,(AI267/AC267),REF)</f>
        <v>914.76329497967811</v>
      </c>
      <c r="AM267">
        <f t="shared" si="95"/>
        <v>269</v>
      </c>
      <c r="AN267">
        <f t="shared" si="96"/>
        <v>265</v>
      </c>
      <c r="AO267" t="str">
        <f t="shared" si="97"/>
        <v>Dartmouth</v>
      </c>
      <c r="AP267">
        <f t="shared" si="98"/>
        <v>0.16966921916302777</v>
      </c>
      <c r="AQ267">
        <f t="shared" si="99"/>
        <v>0.15375415566276335</v>
      </c>
      <c r="AR267">
        <f t="shared" si="100"/>
        <v>0.48249916216255917</v>
      </c>
      <c r="AS267" t="str">
        <f t="shared" si="101"/>
        <v>Dartmouth</v>
      </c>
      <c r="AT267">
        <f t="shared" si="102"/>
        <v>0.48249916216255917</v>
      </c>
      <c r="AU267">
        <f t="shared" si="103"/>
        <v>266</v>
      </c>
      <c r="AV267">
        <f t="shared" si="104"/>
        <v>266</v>
      </c>
      <c r="AW267">
        <v>271</v>
      </c>
      <c r="AX267" t="str">
        <f t="shared" si="105"/>
        <v>Dartmouth</v>
      </c>
      <c r="AY267" t="str">
        <f t="shared" si="106"/>
        <v/>
      </c>
      <c r="AZ267">
        <v>266</v>
      </c>
      <c r="BA267">
        <f t="shared" si="107"/>
        <v>67</v>
      </c>
      <c r="BB267">
        <f t="shared" si="108"/>
        <v>67</v>
      </c>
    </row>
    <row r="268" spans="2:54">
      <c r="B268">
        <v>1</v>
      </c>
      <c r="C268">
        <v>1</v>
      </c>
      <c r="D268" t="s">
        <v>370</v>
      </c>
      <c r="E268">
        <v>68.078000000000003</v>
      </c>
      <c r="F268">
        <v>176</v>
      </c>
      <c r="G268">
        <v>68.010199999999998</v>
      </c>
      <c r="H268">
        <v>146</v>
      </c>
      <c r="I268">
        <v>98.509</v>
      </c>
      <c r="J268">
        <v>289</v>
      </c>
      <c r="K268">
        <v>99.086600000000004</v>
      </c>
      <c r="L268">
        <v>293</v>
      </c>
      <c r="M268">
        <v>104.093</v>
      </c>
      <c r="N268">
        <v>202</v>
      </c>
      <c r="O268">
        <v>106.489</v>
      </c>
      <c r="P268">
        <v>203</v>
      </c>
      <c r="Q268">
        <v>-7.4024400000000004</v>
      </c>
      <c r="R268">
        <v>258</v>
      </c>
      <c r="S268">
        <f t="shared" si="88"/>
        <v>-0.10873409912159582</v>
      </c>
      <c r="T268">
        <v>259</v>
      </c>
      <c r="U268">
        <f t="shared" si="89"/>
        <v>668400.30840544577</v>
      </c>
      <c r="V268">
        <v>282</v>
      </c>
      <c r="W268">
        <f t="shared" si="109"/>
        <v>25.744283510136761</v>
      </c>
      <c r="X268">
        <f t="shared" si="90"/>
        <v>195</v>
      </c>
      <c r="Y268">
        <f t="shared" si="91"/>
        <v>227</v>
      </c>
      <c r="Z268">
        <v>0.23669999999999999</v>
      </c>
      <c r="AA268">
        <v>282</v>
      </c>
      <c r="AB268">
        <v>0.43640000000000001</v>
      </c>
      <c r="AC268">
        <f t="shared" si="92"/>
        <v>0.33655000000000002</v>
      </c>
      <c r="AD268">
        <v>246</v>
      </c>
      <c r="AE268">
        <v>0.26150000000000001</v>
      </c>
      <c r="AF268">
        <v>263</v>
      </c>
      <c r="AG268">
        <v>0.1862</v>
      </c>
      <c r="AH268">
        <v>318</v>
      </c>
      <c r="AI268">
        <f t="shared" si="93"/>
        <v>265.83333333333331</v>
      </c>
      <c r="AJ268">
        <f>IF(C268=1,(AI268/Z268),REF)</f>
        <v>1123.081256161104</v>
      </c>
      <c r="AK268">
        <f t="shared" si="94"/>
        <v>280</v>
      </c>
      <c r="AL268">
        <f>IF(B268=1,(AI268/AC268),REF)</f>
        <v>789.87768038429147</v>
      </c>
      <c r="AM268">
        <f t="shared" si="95"/>
        <v>254</v>
      </c>
      <c r="AN268">
        <f t="shared" si="96"/>
        <v>246</v>
      </c>
      <c r="AO268" t="str">
        <f t="shared" si="97"/>
        <v>USC Upstate</v>
      </c>
      <c r="AP268">
        <f t="shared" si="98"/>
        <v>0.13915358006640352</v>
      </c>
      <c r="AQ268">
        <f t="shared" si="99"/>
        <v>0.18102071425327856</v>
      </c>
      <c r="AR268">
        <f t="shared" si="100"/>
        <v>0.48055443107665274</v>
      </c>
      <c r="AS268" t="str">
        <f t="shared" si="101"/>
        <v>USC Upstate</v>
      </c>
      <c r="AT268">
        <f t="shared" si="102"/>
        <v>0.48055443107665274</v>
      </c>
      <c r="AU268">
        <f t="shared" si="103"/>
        <v>267</v>
      </c>
      <c r="AV268">
        <f t="shared" si="104"/>
        <v>253</v>
      </c>
      <c r="AW268">
        <v>255</v>
      </c>
      <c r="AX268" t="str">
        <f t="shared" si="105"/>
        <v>USC Upstate</v>
      </c>
      <c r="AY268" t="str">
        <f t="shared" si="106"/>
        <v/>
      </c>
      <c r="AZ268">
        <v>267</v>
      </c>
      <c r="BA268">
        <f t="shared" si="107"/>
        <v>67</v>
      </c>
      <c r="BB268">
        <f t="shared" si="108"/>
        <v>67</v>
      </c>
    </row>
    <row r="269" spans="2:54">
      <c r="B269">
        <v>1</v>
      </c>
      <c r="C269">
        <v>1</v>
      </c>
      <c r="D269" t="s">
        <v>261</v>
      </c>
      <c r="E269">
        <v>69.044700000000006</v>
      </c>
      <c r="F269">
        <v>124</v>
      </c>
      <c r="G269">
        <v>68.440899999999999</v>
      </c>
      <c r="H269">
        <v>125</v>
      </c>
      <c r="I269">
        <v>103.30200000000001</v>
      </c>
      <c r="J269">
        <v>169</v>
      </c>
      <c r="K269">
        <v>103.723</v>
      </c>
      <c r="L269">
        <v>202</v>
      </c>
      <c r="M269">
        <v>110.446</v>
      </c>
      <c r="N269">
        <v>325</v>
      </c>
      <c r="O269">
        <v>112.408</v>
      </c>
      <c r="P269">
        <v>320</v>
      </c>
      <c r="Q269">
        <v>-8.6850400000000008</v>
      </c>
      <c r="R269">
        <v>271</v>
      </c>
      <c r="S269">
        <f t="shared" si="88"/>
        <v>-0.12578807642005832</v>
      </c>
      <c r="T269">
        <v>270</v>
      </c>
      <c r="U269">
        <f t="shared" si="89"/>
        <v>742814.6934955864</v>
      </c>
      <c r="V269">
        <v>196</v>
      </c>
      <c r="W269">
        <f t="shared" si="109"/>
        <v>27.678669266206931</v>
      </c>
      <c r="X269">
        <f t="shared" si="90"/>
        <v>298</v>
      </c>
      <c r="Y269">
        <f t="shared" si="91"/>
        <v>284</v>
      </c>
      <c r="Z269">
        <v>0.2989</v>
      </c>
      <c r="AA269">
        <v>255</v>
      </c>
      <c r="AB269">
        <v>0.22459999999999999</v>
      </c>
      <c r="AC269">
        <f t="shared" si="92"/>
        <v>0.26174999999999998</v>
      </c>
      <c r="AD269">
        <v>288</v>
      </c>
      <c r="AE269">
        <v>0.4204</v>
      </c>
      <c r="AF269">
        <v>197</v>
      </c>
      <c r="AG269">
        <v>0.1903</v>
      </c>
      <c r="AH269">
        <v>315</v>
      </c>
      <c r="AI269">
        <f t="shared" si="93"/>
        <v>258.33333333333331</v>
      </c>
      <c r="AJ269">
        <f>IF(C269=1,(AI269/Z269),REF)</f>
        <v>864.2801382848221</v>
      </c>
      <c r="AK269">
        <f t="shared" si="94"/>
        <v>258</v>
      </c>
      <c r="AL269">
        <f>IF(B269=1,(AI269/AC269),REF)</f>
        <v>986.94683221903847</v>
      </c>
      <c r="AM269">
        <f t="shared" si="95"/>
        <v>278</v>
      </c>
      <c r="AN269">
        <f t="shared" si="96"/>
        <v>258</v>
      </c>
      <c r="AO269" t="str">
        <f t="shared" si="97"/>
        <v>Oakland</v>
      </c>
      <c r="AP269">
        <f t="shared" si="98"/>
        <v>0.18038387236547632</v>
      </c>
      <c r="AQ269">
        <f t="shared" si="99"/>
        <v>0.13692212485234251</v>
      </c>
      <c r="AR269">
        <f t="shared" si="100"/>
        <v>0.47882775260678118</v>
      </c>
      <c r="AS269" t="str">
        <f t="shared" si="101"/>
        <v>Oakland</v>
      </c>
      <c r="AT269">
        <f t="shared" si="102"/>
        <v>0.47882775260678118</v>
      </c>
      <c r="AU269">
        <f t="shared" si="103"/>
        <v>268</v>
      </c>
      <c r="AV269">
        <f t="shared" si="104"/>
        <v>271.33333333333331</v>
      </c>
      <c r="AW269">
        <v>274</v>
      </c>
      <c r="AX269" t="str">
        <f t="shared" si="105"/>
        <v>Oakland</v>
      </c>
      <c r="AY269" t="str">
        <f t="shared" si="106"/>
        <v/>
      </c>
      <c r="AZ269">
        <v>268</v>
      </c>
      <c r="BA269">
        <f t="shared" si="107"/>
        <v>67</v>
      </c>
      <c r="BB269">
        <f t="shared" si="108"/>
        <v>67</v>
      </c>
    </row>
    <row r="270" spans="2:54">
      <c r="B270">
        <v>1</v>
      </c>
      <c r="C270">
        <v>1</v>
      </c>
      <c r="D270" t="s">
        <v>241</v>
      </c>
      <c r="E270">
        <v>71.921800000000005</v>
      </c>
      <c r="F270">
        <v>28</v>
      </c>
      <c r="G270">
        <v>70.521199999999993</v>
      </c>
      <c r="H270">
        <v>37</v>
      </c>
      <c r="I270">
        <v>101.131</v>
      </c>
      <c r="J270">
        <v>232</v>
      </c>
      <c r="K270">
        <v>99.353099999999998</v>
      </c>
      <c r="L270">
        <v>287</v>
      </c>
      <c r="M270">
        <v>104.825</v>
      </c>
      <c r="N270">
        <v>226</v>
      </c>
      <c r="O270">
        <v>107.16500000000001</v>
      </c>
      <c r="P270">
        <v>218</v>
      </c>
      <c r="Q270">
        <v>-7.81196</v>
      </c>
      <c r="R270">
        <v>260</v>
      </c>
      <c r="S270">
        <f t="shared" si="88"/>
        <v>-0.10861658078635418</v>
      </c>
      <c r="T270">
        <v>258</v>
      </c>
      <c r="U270">
        <f t="shared" si="89"/>
        <v>709942.85532281443</v>
      </c>
      <c r="V270">
        <v>235</v>
      </c>
      <c r="W270">
        <f t="shared" si="109"/>
        <v>24.616380782531134</v>
      </c>
      <c r="X270">
        <f t="shared" si="90"/>
        <v>138</v>
      </c>
      <c r="Y270">
        <f t="shared" si="91"/>
        <v>198</v>
      </c>
      <c r="Z270">
        <v>0.2487</v>
      </c>
      <c r="AA270">
        <v>275</v>
      </c>
      <c r="AB270">
        <v>0.37580000000000002</v>
      </c>
      <c r="AC270">
        <f t="shared" si="92"/>
        <v>0.31225000000000003</v>
      </c>
      <c r="AD270">
        <v>256</v>
      </c>
      <c r="AE270">
        <v>0.15920000000000001</v>
      </c>
      <c r="AF270">
        <v>301</v>
      </c>
      <c r="AG270">
        <v>0.43030000000000002</v>
      </c>
      <c r="AH270">
        <v>206</v>
      </c>
      <c r="AI270">
        <f t="shared" si="93"/>
        <v>242.33333333333334</v>
      </c>
      <c r="AJ270">
        <f>IF(C270=1,(AI270/Z270),REF)</f>
        <v>974.40021444846536</v>
      </c>
      <c r="AK270">
        <f t="shared" si="94"/>
        <v>269</v>
      </c>
      <c r="AL270">
        <f>IF(B270=1,(AI270/AC270),REF)</f>
        <v>776.08753669602345</v>
      </c>
      <c r="AM270">
        <f t="shared" si="95"/>
        <v>252</v>
      </c>
      <c r="AN270">
        <f t="shared" si="96"/>
        <v>252</v>
      </c>
      <c r="AO270" t="str">
        <f t="shared" si="97"/>
        <v>Nicholls St.</v>
      </c>
      <c r="AP270">
        <f t="shared" si="98"/>
        <v>0.14829936528287832</v>
      </c>
      <c r="AQ270">
        <f t="shared" si="99"/>
        <v>0.1683205989787073</v>
      </c>
      <c r="AR270">
        <f t="shared" si="100"/>
        <v>0.47841338296659208</v>
      </c>
      <c r="AS270" t="str">
        <f t="shared" si="101"/>
        <v>Nicholls St.</v>
      </c>
      <c r="AT270">
        <f t="shared" si="102"/>
        <v>0.47841338296659208</v>
      </c>
      <c r="AU270">
        <f t="shared" si="103"/>
        <v>269</v>
      </c>
      <c r="AV270">
        <f t="shared" si="104"/>
        <v>259</v>
      </c>
      <c r="AW270">
        <v>261</v>
      </c>
      <c r="AX270" t="str">
        <f t="shared" si="105"/>
        <v>Nicholls St.</v>
      </c>
      <c r="AY270" t="str">
        <f t="shared" si="106"/>
        <v/>
      </c>
      <c r="AZ270">
        <v>269</v>
      </c>
      <c r="BA270">
        <f t="shared" si="107"/>
        <v>68</v>
      </c>
      <c r="BB270">
        <f t="shared" si="108"/>
        <v>68</v>
      </c>
    </row>
    <row r="271" spans="2:54">
      <c r="B271">
        <v>1</v>
      </c>
      <c r="C271">
        <v>1</v>
      </c>
      <c r="D271" t="s">
        <v>372</v>
      </c>
      <c r="E271">
        <v>73.713499999999996</v>
      </c>
      <c r="F271">
        <v>4</v>
      </c>
      <c r="G271">
        <v>72.699799999999996</v>
      </c>
      <c r="H271">
        <v>5</v>
      </c>
      <c r="I271">
        <v>101.108</v>
      </c>
      <c r="J271">
        <v>233</v>
      </c>
      <c r="K271">
        <v>103.94199999999999</v>
      </c>
      <c r="L271">
        <v>198</v>
      </c>
      <c r="M271">
        <v>109.184</v>
      </c>
      <c r="N271">
        <v>312</v>
      </c>
      <c r="O271">
        <v>110.334</v>
      </c>
      <c r="P271">
        <v>283</v>
      </c>
      <c r="Q271">
        <v>-6.3913700000000002</v>
      </c>
      <c r="R271">
        <v>246</v>
      </c>
      <c r="S271">
        <f t="shared" si="88"/>
        <v>-8.6714102572798879E-2</v>
      </c>
      <c r="T271">
        <v>239</v>
      </c>
      <c r="U271">
        <f t="shared" si="89"/>
        <v>796396.18430821376</v>
      </c>
      <c r="V271">
        <v>122</v>
      </c>
      <c r="W271">
        <f t="shared" si="109"/>
        <v>25.164479308716643</v>
      </c>
      <c r="X271">
        <f t="shared" si="90"/>
        <v>171</v>
      </c>
      <c r="Y271">
        <f t="shared" si="91"/>
        <v>205</v>
      </c>
      <c r="Z271">
        <v>0.2462</v>
      </c>
      <c r="AA271">
        <v>277</v>
      </c>
      <c r="AB271">
        <v>0.36770000000000003</v>
      </c>
      <c r="AC271">
        <f t="shared" si="92"/>
        <v>0.30695</v>
      </c>
      <c r="AD271">
        <v>260</v>
      </c>
      <c r="AE271">
        <v>0.41549999999999998</v>
      </c>
      <c r="AF271">
        <v>200</v>
      </c>
      <c r="AG271">
        <v>0.23930000000000001</v>
      </c>
      <c r="AH271">
        <v>292</v>
      </c>
      <c r="AI271">
        <f t="shared" si="93"/>
        <v>219.66666666666666</v>
      </c>
      <c r="AJ271">
        <f>IF(C271=1,(AI271/Z271),REF)</f>
        <v>892.22854048199292</v>
      </c>
      <c r="AK271">
        <f t="shared" si="94"/>
        <v>261</v>
      </c>
      <c r="AL271">
        <f>IF(B271=1,(AI271/AC271),REF)</f>
        <v>715.64315577998582</v>
      </c>
      <c r="AM271">
        <f t="shared" si="95"/>
        <v>245</v>
      </c>
      <c r="AN271">
        <f t="shared" si="96"/>
        <v>245</v>
      </c>
      <c r="AO271" t="str">
        <f t="shared" si="97"/>
        <v>UT Rio Grande Valley</v>
      </c>
      <c r="AP271">
        <f t="shared" si="98"/>
        <v>0.14810771494402555</v>
      </c>
      <c r="AQ271">
        <f t="shared" si="99"/>
        <v>0.16714917291932455</v>
      </c>
      <c r="AR271">
        <f t="shared" si="100"/>
        <v>0.47758847206265054</v>
      </c>
      <c r="AS271" t="str">
        <f t="shared" si="101"/>
        <v>UT Rio Grande Valley</v>
      </c>
      <c r="AT271">
        <f t="shared" si="102"/>
        <v>0.47758847206265054</v>
      </c>
      <c r="AU271">
        <f t="shared" si="103"/>
        <v>270</v>
      </c>
      <c r="AV271">
        <f t="shared" si="104"/>
        <v>258.33333333333331</v>
      </c>
      <c r="AW271">
        <v>268</v>
      </c>
      <c r="AX271" t="str">
        <f t="shared" si="105"/>
        <v>UT Rio Grande Valley</v>
      </c>
      <c r="AY271" t="str">
        <f t="shared" si="106"/>
        <v/>
      </c>
      <c r="AZ271">
        <v>270</v>
      </c>
      <c r="BA271">
        <f t="shared" si="107"/>
        <v>68</v>
      </c>
      <c r="BB271">
        <f t="shared" si="108"/>
        <v>68</v>
      </c>
    </row>
    <row r="272" spans="2:54">
      <c r="B272">
        <v>1</v>
      </c>
      <c r="C272">
        <v>1</v>
      </c>
      <c r="D272" t="s">
        <v>71</v>
      </c>
      <c r="E272">
        <v>71.134900000000002</v>
      </c>
      <c r="F272">
        <v>37</v>
      </c>
      <c r="G272">
        <v>69.664699999999996</v>
      </c>
      <c r="H272">
        <v>55</v>
      </c>
      <c r="I272">
        <v>104.732</v>
      </c>
      <c r="J272">
        <v>143</v>
      </c>
      <c r="K272">
        <v>103.694</v>
      </c>
      <c r="L272">
        <v>207</v>
      </c>
      <c r="M272">
        <v>111.182</v>
      </c>
      <c r="N272">
        <v>334</v>
      </c>
      <c r="O272">
        <v>113.03700000000001</v>
      </c>
      <c r="P272">
        <v>332</v>
      </c>
      <c r="Q272">
        <v>-9.3424200000000006</v>
      </c>
      <c r="R272">
        <v>281</v>
      </c>
      <c r="S272">
        <f t="shared" si="88"/>
        <v>-0.13134199949673089</v>
      </c>
      <c r="T272">
        <v>274</v>
      </c>
      <c r="U272">
        <f t="shared" si="89"/>
        <v>764874.14507229649</v>
      </c>
      <c r="V272">
        <v>158</v>
      </c>
      <c r="W272">
        <f t="shared" si="109"/>
        <v>27.106301910351196</v>
      </c>
      <c r="X272">
        <f t="shared" si="90"/>
        <v>269</v>
      </c>
      <c r="Y272">
        <f t="shared" si="91"/>
        <v>271.5</v>
      </c>
      <c r="Z272">
        <v>0.27529999999999999</v>
      </c>
      <c r="AA272">
        <v>266</v>
      </c>
      <c r="AB272">
        <v>0.28139999999999998</v>
      </c>
      <c r="AC272">
        <f t="shared" si="92"/>
        <v>0.27834999999999999</v>
      </c>
      <c r="AD272">
        <v>278</v>
      </c>
      <c r="AE272">
        <v>7.0999999999999994E-2</v>
      </c>
      <c r="AF272">
        <v>345</v>
      </c>
      <c r="AG272">
        <v>0.25080000000000002</v>
      </c>
      <c r="AH272">
        <v>284</v>
      </c>
      <c r="AI272">
        <f t="shared" si="93"/>
        <v>268.41666666666669</v>
      </c>
      <c r="AJ272">
        <f>IF(C272=1,(AI272/Z272),REF)</f>
        <v>974.9969729991526</v>
      </c>
      <c r="AK272">
        <f t="shared" si="94"/>
        <v>270</v>
      </c>
      <c r="AL272">
        <f>IF(B272=1,(AI272/AC272),REF)</f>
        <v>964.31351416082884</v>
      </c>
      <c r="AM272">
        <f t="shared" si="95"/>
        <v>277</v>
      </c>
      <c r="AN272">
        <f t="shared" si="96"/>
        <v>270</v>
      </c>
      <c r="AO272" t="str">
        <f t="shared" si="97"/>
        <v>Bowling Green</v>
      </c>
      <c r="AP272">
        <f t="shared" si="98"/>
        <v>0.16415084728520404</v>
      </c>
      <c r="AQ272">
        <f t="shared" si="99"/>
        <v>0.14602849305906659</v>
      </c>
      <c r="AR272">
        <f t="shared" si="100"/>
        <v>0.47449664818758586</v>
      </c>
      <c r="AS272" t="str">
        <f t="shared" si="101"/>
        <v>Bowling Green</v>
      </c>
      <c r="AT272">
        <f t="shared" si="102"/>
        <v>0.47449664818758586</v>
      </c>
      <c r="AU272">
        <f t="shared" si="103"/>
        <v>271</v>
      </c>
      <c r="AV272">
        <f t="shared" si="104"/>
        <v>273</v>
      </c>
      <c r="AW272">
        <v>278</v>
      </c>
      <c r="AX272" t="str">
        <f t="shared" si="105"/>
        <v>Bowling Green</v>
      </c>
      <c r="AY272" t="str">
        <f t="shared" si="106"/>
        <v/>
      </c>
      <c r="AZ272">
        <v>271</v>
      </c>
      <c r="BA272">
        <f t="shared" si="107"/>
        <v>68</v>
      </c>
      <c r="BB272">
        <f t="shared" si="108"/>
        <v>68</v>
      </c>
    </row>
    <row r="273" spans="2:54">
      <c r="B273">
        <v>1</v>
      </c>
      <c r="C273">
        <v>1</v>
      </c>
      <c r="D273" t="s">
        <v>277</v>
      </c>
      <c r="E273">
        <v>68.925700000000006</v>
      </c>
      <c r="F273">
        <v>132</v>
      </c>
      <c r="G273">
        <v>67.846999999999994</v>
      </c>
      <c r="H273">
        <v>158</v>
      </c>
      <c r="I273">
        <v>93.977699999999999</v>
      </c>
      <c r="J273">
        <v>344</v>
      </c>
      <c r="K273">
        <v>94.312799999999996</v>
      </c>
      <c r="L273">
        <v>346</v>
      </c>
      <c r="M273">
        <v>97.164199999999994</v>
      </c>
      <c r="N273">
        <v>52</v>
      </c>
      <c r="O273">
        <v>102.66500000000001</v>
      </c>
      <c r="P273">
        <v>117</v>
      </c>
      <c r="Q273">
        <v>-8.3526799999999994</v>
      </c>
      <c r="R273">
        <v>268</v>
      </c>
      <c r="S273">
        <f t="shared" si="88"/>
        <v>-0.12117686146096462</v>
      </c>
      <c r="T273">
        <v>265</v>
      </c>
      <c r="U273">
        <f t="shared" si="89"/>
        <v>613087.50143964274</v>
      </c>
      <c r="V273">
        <v>339</v>
      </c>
      <c r="W273">
        <f t="shared" si="109"/>
        <v>23.982512137955347</v>
      </c>
      <c r="X273">
        <f t="shared" si="90"/>
        <v>110</v>
      </c>
      <c r="Y273">
        <f t="shared" si="91"/>
        <v>187.5</v>
      </c>
      <c r="Z273">
        <v>0.25</v>
      </c>
      <c r="AA273">
        <v>274</v>
      </c>
      <c r="AB273">
        <v>0.3327</v>
      </c>
      <c r="AC273">
        <f t="shared" si="92"/>
        <v>0.29135</v>
      </c>
      <c r="AD273">
        <v>266</v>
      </c>
      <c r="AE273">
        <v>0.28560000000000002</v>
      </c>
      <c r="AF273">
        <v>251</v>
      </c>
      <c r="AG273">
        <v>0.3846</v>
      </c>
      <c r="AH273">
        <v>225</v>
      </c>
      <c r="AI273">
        <f t="shared" si="93"/>
        <v>255.58333333333334</v>
      </c>
      <c r="AJ273">
        <f>IF(C273=1,(AI273/Z273),REF)</f>
        <v>1022.3333333333334</v>
      </c>
      <c r="AK273">
        <f t="shared" si="94"/>
        <v>273</v>
      </c>
      <c r="AL273">
        <f>IF(B273=1,(AI273/AC273),REF)</f>
        <v>877.2381442709227</v>
      </c>
      <c r="AM273">
        <f t="shared" si="95"/>
        <v>263</v>
      </c>
      <c r="AN273">
        <f t="shared" si="96"/>
        <v>263</v>
      </c>
      <c r="AO273" t="str">
        <f t="shared" si="97"/>
        <v>Prairie View A&amp;M</v>
      </c>
      <c r="AP273">
        <f t="shared" si="98"/>
        <v>0.14836040172556969</v>
      </c>
      <c r="AQ273">
        <f t="shared" si="99"/>
        <v>0.15466747426538427</v>
      </c>
      <c r="AR273">
        <f t="shared" si="100"/>
        <v>0.4700900234717616</v>
      </c>
      <c r="AS273" t="str">
        <f t="shared" si="101"/>
        <v>Prairie View A&amp;M</v>
      </c>
      <c r="AT273">
        <f t="shared" si="102"/>
        <v>0.4700900234717616</v>
      </c>
      <c r="AU273">
        <f t="shared" si="103"/>
        <v>272</v>
      </c>
      <c r="AV273">
        <f t="shared" si="104"/>
        <v>267</v>
      </c>
      <c r="AW273">
        <v>272</v>
      </c>
      <c r="AX273" t="str">
        <f t="shared" si="105"/>
        <v>Prairie View A&amp;M</v>
      </c>
      <c r="AY273" t="str">
        <f t="shared" si="106"/>
        <v/>
      </c>
      <c r="AZ273">
        <v>272</v>
      </c>
      <c r="BA273">
        <f t="shared" si="107"/>
        <v>68</v>
      </c>
      <c r="BB273">
        <f t="shared" si="108"/>
        <v>68</v>
      </c>
    </row>
    <row r="274" spans="2:54">
      <c r="B274">
        <v>1</v>
      </c>
      <c r="C274">
        <v>1</v>
      </c>
      <c r="D274" t="s">
        <v>206</v>
      </c>
      <c r="E274">
        <v>70.684600000000003</v>
      </c>
      <c r="F274">
        <v>50</v>
      </c>
      <c r="G274">
        <v>69.705500000000001</v>
      </c>
      <c r="H274">
        <v>51</v>
      </c>
      <c r="I274">
        <v>93.869699999999995</v>
      </c>
      <c r="J274">
        <v>345</v>
      </c>
      <c r="K274">
        <v>94.3459</v>
      </c>
      <c r="L274">
        <v>345</v>
      </c>
      <c r="M274">
        <v>97.486800000000002</v>
      </c>
      <c r="N274">
        <v>57</v>
      </c>
      <c r="O274">
        <v>101.059</v>
      </c>
      <c r="P274">
        <v>92</v>
      </c>
      <c r="Q274">
        <v>-6.7130400000000003</v>
      </c>
      <c r="R274">
        <v>250</v>
      </c>
      <c r="S274">
        <f t="shared" si="88"/>
        <v>-9.4972596576906376E-2</v>
      </c>
      <c r="T274">
        <v>246</v>
      </c>
      <c r="U274">
        <f t="shared" si="89"/>
        <v>629174.14577722608</v>
      </c>
      <c r="V274">
        <v>327</v>
      </c>
      <c r="W274">
        <f t="shared" si="109"/>
        <v>22.803168147183548</v>
      </c>
      <c r="X274">
        <f t="shared" si="90"/>
        <v>62</v>
      </c>
      <c r="Y274">
        <f t="shared" si="91"/>
        <v>154</v>
      </c>
      <c r="Z274">
        <v>0.26069999999999999</v>
      </c>
      <c r="AA274">
        <v>271</v>
      </c>
      <c r="AB274">
        <v>0.29670000000000002</v>
      </c>
      <c r="AC274">
        <f t="shared" si="92"/>
        <v>0.2787</v>
      </c>
      <c r="AD274">
        <v>277</v>
      </c>
      <c r="AE274">
        <v>0.30690000000000001</v>
      </c>
      <c r="AF274">
        <v>242</v>
      </c>
      <c r="AG274">
        <v>0.253</v>
      </c>
      <c r="AH274">
        <v>282</v>
      </c>
      <c r="AI274">
        <f t="shared" si="93"/>
        <v>254.66666666666666</v>
      </c>
      <c r="AJ274">
        <f>IF(C274=1,(AI274/Z274),REF)</f>
        <v>976.85717938882499</v>
      </c>
      <c r="AK274">
        <f t="shared" si="94"/>
        <v>271</v>
      </c>
      <c r="AL274">
        <f>IF(B274=1,(AI274/AC274),REF)</f>
        <v>913.7662958976199</v>
      </c>
      <c r="AM274">
        <f t="shared" si="95"/>
        <v>267</v>
      </c>
      <c r="AN274">
        <f t="shared" si="96"/>
        <v>267</v>
      </c>
      <c r="AO274" t="str">
        <f t="shared" si="97"/>
        <v>Maryland Eastern Shore</v>
      </c>
      <c r="AP274">
        <f t="shared" si="98"/>
        <v>0.15541579989028489</v>
      </c>
      <c r="AQ274">
        <f t="shared" si="99"/>
        <v>0.14719946662659772</v>
      </c>
      <c r="AR274">
        <f t="shared" si="100"/>
        <v>0.46983388481013461</v>
      </c>
      <c r="AS274" t="str">
        <f t="shared" si="101"/>
        <v>Maryland Eastern Shore</v>
      </c>
      <c r="AT274">
        <f t="shared" si="102"/>
        <v>0.46983388481013461</v>
      </c>
      <c r="AU274">
        <f t="shared" si="103"/>
        <v>273</v>
      </c>
      <c r="AV274">
        <f t="shared" si="104"/>
        <v>272.33333333333331</v>
      </c>
      <c r="AW274">
        <v>275</v>
      </c>
      <c r="AX274" t="str">
        <f t="shared" si="105"/>
        <v>Maryland Eastern Shore</v>
      </c>
      <c r="AY274" t="str">
        <f t="shared" si="106"/>
        <v/>
      </c>
      <c r="AZ274">
        <v>273</v>
      </c>
      <c r="BA274">
        <f t="shared" si="107"/>
        <v>69</v>
      </c>
      <c r="BB274">
        <f t="shared" si="108"/>
        <v>69</v>
      </c>
    </row>
    <row r="275" spans="2:54">
      <c r="B275">
        <v>1</v>
      </c>
      <c r="C275">
        <v>1</v>
      </c>
      <c r="D275" t="s">
        <v>193</v>
      </c>
      <c r="E275">
        <v>66.355999999999995</v>
      </c>
      <c r="F275">
        <v>263</v>
      </c>
      <c r="G275">
        <v>66.026300000000006</v>
      </c>
      <c r="H275">
        <v>250</v>
      </c>
      <c r="I275">
        <v>94.539299999999997</v>
      </c>
      <c r="J275">
        <v>337</v>
      </c>
      <c r="K275">
        <v>97.911100000000005</v>
      </c>
      <c r="L275">
        <v>312</v>
      </c>
      <c r="M275">
        <v>106.21599999999999</v>
      </c>
      <c r="N275">
        <v>259</v>
      </c>
      <c r="O275">
        <v>107.127</v>
      </c>
      <c r="P275">
        <v>216</v>
      </c>
      <c r="Q275">
        <v>-9.2161100000000005</v>
      </c>
      <c r="R275">
        <v>276</v>
      </c>
      <c r="S275">
        <f t="shared" si="88"/>
        <v>-0.13888570739646741</v>
      </c>
      <c r="T275">
        <v>280</v>
      </c>
      <c r="U275">
        <f t="shared" si="89"/>
        <v>636127.33493900276</v>
      </c>
      <c r="V275">
        <v>321</v>
      </c>
      <c r="W275">
        <f t="shared" si="109"/>
        <v>26.666014466624759</v>
      </c>
      <c r="X275">
        <f t="shared" si="90"/>
        <v>248</v>
      </c>
      <c r="Y275">
        <f t="shared" si="91"/>
        <v>264</v>
      </c>
      <c r="Z275">
        <v>0.25230000000000002</v>
      </c>
      <c r="AA275">
        <v>273</v>
      </c>
      <c r="AB275">
        <v>0.31879999999999997</v>
      </c>
      <c r="AC275">
        <f t="shared" si="92"/>
        <v>0.28554999999999997</v>
      </c>
      <c r="AD275">
        <v>272</v>
      </c>
      <c r="AE275">
        <v>0.13109999999999999</v>
      </c>
      <c r="AF275">
        <v>319</v>
      </c>
      <c r="AG275">
        <v>0.12989999999999999</v>
      </c>
      <c r="AH275">
        <v>338</v>
      </c>
      <c r="AI275">
        <f t="shared" si="93"/>
        <v>299</v>
      </c>
      <c r="AJ275">
        <f>IF(C275=1,(AI275/Z275),REF)</f>
        <v>1185.0971066191041</v>
      </c>
      <c r="AK275">
        <f t="shared" si="94"/>
        <v>285</v>
      </c>
      <c r="AL275">
        <f>IF(B275=1,(AI275/AC275),REF)</f>
        <v>1047.1020836981265</v>
      </c>
      <c r="AM275">
        <f t="shared" si="95"/>
        <v>287</v>
      </c>
      <c r="AN275">
        <f t="shared" si="96"/>
        <v>272</v>
      </c>
      <c r="AO275" t="str">
        <f t="shared" si="97"/>
        <v>Louisiana Monroe</v>
      </c>
      <c r="AP275">
        <f t="shared" si="98"/>
        <v>0.14752957823011376</v>
      </c>
      <c r="AQ275">
        <f t="shared" si="99"/>
        <v>0.14827133438217788</v>
      </c>
      <c r="AR275">
        <f t="shared" si="100"/>
        <v>0.46557302063547218</v>
      </c>
      <c r="AS275" t="str">
        <f t="shared" si="101"/>
        <v>Louisiana Monroe</v>
      </c>
      <c r="AT275">
        <f t="shared" si="102"/>
        <v>0.46557302063547218</v>
      </c>
      <c r="AU275">
        <f t="shared" si="103"/>
        <v>274</v>
      </c>
      <c r="AV275">
        <f t="shared" si="104"/>
        <v>272.66666666666669</v>
      </c>
      <c r="AW275">
        <v>276</v>
      </c>
      <c r="AX275" t="str">
        <f t="shared" si="105"/>
        <v>Louisiana Monroe</v>
      </c>
      <c r="AY275" t="str">
        <f t="shared" si="106"/>
        <v/>
      </c>
      <c r="AZ275">
        <v>274</v>
      </c>
      <c r="BA275">
        <f t="shared" si="107"/>
        <v>69</v>
      </c>
      <c r="BB275">
        <f t="shared" si="108"/>
        <v>69</v>
      </c>
    </row>
    <row r="276" spans="2:54">
      <c r="B276">
        <v>1</v>
      </c>
      <c r="C276">
        <v>1</v>
      </c>
      <c r="D276" t="s">
        <v>345</v>
      </c>
      <c r="E276">
        <v>70.713300000000004</v>
      </c>
      <c r="F276">
        <v>49</v>
      </c>
      <c r="G276">
        <v>69.323999999999998</v>
      </c>
      <c r="H276">
        <v>76</v>
      </c>
      <c r="I276">
        <v>94.0655</v>
      </c>
      <c r="J276">
        <v>342</v>
      </c>
      <c r="K276">
        <v>96.554299999999998</v>
      </c>
      <c r="L276">
        <v>330</v>
      </c>
      <c r="M276">
        <v>101.105</v>
      </c>
      <c r="N276">
        <v>119</v>
      </c>
      <c r="O276">
        <v>106.264</v>
      </c>
      <c r="P276">
        <v>196</v>
      </c>
      <c r="Q276">
        <v>-9.7100000000000009</v>
      </c>
      <c r="R276">
        <v>285</v>
      </c>
      <c r="S276">
        <f t="shared" si="88"/>
        <v>-0.13731080291826286</v>
      </c>
      <c r="T276">
        <v>278</v>
      </c>
      <c r="U276">
        <f t="shared" si="89"/>
        <v>659241.20473512786</v>
      </c>
      <c r="V276">
        <v>295</v>
      </c>
      <c r="W276">
        <f t="shared" si="109"/>
        <v>24.701125962124085</v>
      </c>
      <c r="X276">
        <f t="shared" si="90"/>
        <v>142</v>
      </c>
      <c r="Y276">
        <f t="shared" si="91"/>
        <v>210</v>
      </c>
      <c r="Z276">
        <v>0.28389999999999999</v>
      </c>
      <c r="AA276">
        <v>262</v>
      </c>
      <c r="AB276">
        <v>0.19789999999999999</v>
      </c>
      <c r="AC276">
        <f t="shared" si="92"/>
        <v>0.2409</v>
      </c>
      <c r="AD276">
        <v>298</v>
      </c>
      <c r="AE276">
        <v>0.3523</v>
      </c>
      <c r="AF276">
        <v>224</v>
      </c>
      <c r="AG276">
        <v>0.253</v>
      </c>
      <c r="AH276">
        <v>283</v>
      </c>
      <c r="AI276">
        <f t="shared" si="93"/>
        <v>264.66666666666669</v>
      </c>
      <c r="AJ276">
        <f>IF(C276=1,(AI276/Z276),REF)</f>
        <v>932.2531407772691</v>
      </c>
      <c r="AK276">
        <f t="shared" si="94"/>
        <v>264</v>
      </c>
      <c r="AL276">
        <f>IF(B276=1,(AI276/AC276),REF)</f>
        <v>1098.6578109865782</v>
      </c>
      <c r="AM276">
        <f t="shared" si="95"/>
        <v>291</v>
      </c>
      <c r="AN276">
        <f t="shared" si="96"/>
        <v>264</v>
      </c>
      <c r="AO276" t="str">
        <f t="shared" si="97"/>
        <v>Texas Southern</v>
      </c>
      <c r="AP276">
        <f t="shared" si="98"/>
        <v>0.17003927754505069</v>
      </c>
      <c r="AQ276">
        <f t="shared" si="99"/>
        <v>0.12433764962330258</v>
      </c>
      <c r="AR276">
        <f t="shared" si="100"/>
        <v>0.46467521525062466</v>
      </c>
      <c r="AS276" t="str">
        <f t="shared" si="101"/>
        <v>Texas Southern</v>
      </c>
      <c r="AT276">
        <f t="shared" si="102"/>
        <v>0.46467521525062466</v>
      </c>
      <c r="AU276">
        <f t="shared" si="103"/>
        <v>275</v>
      </c>
      <c r="AV276">
        <f t="shared" si="104"/>
        <v>279</v>
      </c>
      <c r="AW276">
        <v>282</v>
      </c>
      <c r="AX276" t="str">
        <f t="shared" si="105"/>
        <v>Texas Southern</v>
      </c>
      <c r="AY276" t="str">
        <f t="shared" si="106"/>
        <v/>
      </c>
      <c r="AZ276">
        <v>275</v>
      </c>
      <c r="BA276">
        <f t="shared" si="107"/>
        <v>69</v>
      </c>
      <c r="BB276">
        <f t="shared" si="108"/>
        <v>69</v>
      </c>
    </row>
    <row r="277" spans="2:54">
      <c r="B277">
        <v>1</v>
      </c>
      <c r="C277">
        <v>1</v>
      </c>
      <c r="D277" t="s">
        <v>184</v>
      </c>
      <c r="E277">
        <v>69.244200000000006</v>
      </c>
      <c r="F277">
        <v>114</v>
      </c>
      <c r="G277">
        <v>69.541600000000003</v>
      </c>
      <c r="H277">
        <v>65</v>
      </c>
      <c r="I277">
        <v>98.267300000000006</v>
      </c>
      <c r="J277">
        <v>294</v>
      </c>
      <c r="K277">
        <v>97.91</v>
      </c>
      <c r="L277">
        <v>313</v>
      </c>
      <c r="M277">
        <v>102.71299999999999</v>
      </c>
      <c r="N277">
        <v>164</v>
      </c>
      <c r="O277">
        <v>107.63800000000001</v>
      </c>
      <c r="P277">
        <v>230</v>
      </c>
      <c r="Q277">
        <v>-9.72818</v>
      </c>
      <c r="R277">
        <v>287</v>
      </c>
      <c r="S277">
        <f t="shared" si="88"/>
        <v>-0.14048830082519559</v>
      </c>
      <c r="T277">
        <v>282</v>
      </c>
      <c r="U277">
        <f t="shared" si="89"/>
        <v>663800.38999002008</v>
      </c>
      <c r="V277">
        <v>285</v>
      </c>
      <c r="W277">
        <f t="shared" si="109"/>
        <v>25.749072455752664</v>
      </c>
      <c r="X277">
        <f t="shared" si="90"/>
        <v>198</v>
      </c>
      <c r="Y277">
        <f t="shared" si="91"/>
        <v>240</v>
      </c>
      <c r="Z277">
        <v>0.27579999999999999</v>
      </c>
      <c r="AA277">
        <v>265</v>
      </c>
      <c r="AB277">
        <v>0.2215</v>
      </c>
      <c r="AC277">
        <f t="shared" si="92"/>
        <v>0.24864999999999998</v>
      </c>
      <c r="AD277">
        <v>295</v>
      </c>
      <c r="AE277">
        <v>0.30530000000000002</v>
      </c>
      <c r="AF277">
        <v>243</v>
      </c>
      <c r="AG277">
        <v>0.13569999999999999</v>
      </c>
      <c r="AH277">
        <v>337</v>
      </c>
      <c r="AI277">
        <f t="shared" si="93"/>
        <v>280.33333333333331</v>
      </c>
      <c r="AJ277">
        <f>IF(C277=1,(AI277/Z277),REF)</f>
        <v>1016.437031665458</v>
      </c>
      <c r="AK277">
        <f t="shared" si="94"/>
        <v>272</v>
      </c>
      <c r="AL277">
        <f>IF(B277=1,(AI277/AC277),REF)</f>
        <v>1127.421408941618</v>
      </c>
      <c r="AM277">
        <f t="shared" si="95"/>
        <v>292</v>
      </c>
      <c r="AN277">
        <f t="shared" si="96"/>
        <v>272</v>
      </c>
      <c r="AO277" t="str">
        <f t="shared" si="97"/>
        <v>Lehigh</v>
      </c>
      <c r="AP277">
        <f t="shared" si="98"/>
        <v>0.16376589310608058</v>
      </c>
      <c r="AQ277">
        <f t="shared" si="99"/>
        <v>0.1279237960769572</v>
      </c>
      <c r="AR277">
        <f t="shared" si="100"/>
        <v>0.46297381931512033</v>
      </c>
      <c r="AS277" t="str">
        <f t="shared" si="101"/>
        <v>Lehigh</v>
      </c>
      <c r="AT277">
        <f t="shared" si="102"/>
        <v>0.46297381931512033</v>
      </c>
      <c r="AU277">
        <f t="shared" si="103"/>
        <v>276</v>
      </c>
      <c r="AV277">
        <f t="shared" si="104"/>
        <v>281</v>
      </c>
      <c r="AW277">
        <v>283</v>
      </c>
      <c r="AX277" t="str">
        <f t="shared" si="105"/>
        <v>Lehigh</v>
      </c>
      <c r="AY277" t="str">
        <f t="shared" si="106"/>
        <v/>
      </c>
      <c r="AZ277">
        <v>276</v>
      </c>
      <c r="BA277">
        <f t="shared" si="107"/>
        <v>69</v>
      </c>
      <c r="BB277">
        <f t="shared" si="108"/>
        <v>69</v>
      </c>
    </row>
    <row r="278" spans="2:54">
      <c r="B278">
        <v>1</v>
      </c>
      <c r="C278">
        <v>1</v>
      </c>
      <c r="D278" t="s">
        <v>338</v>
      </c>
      <c r="E278">
        <v>72.612300000000005</v>
      </c>
      <c r="F278">
        <v>15</v>
      </c>
      <c r="G278">
        <v>71.222700000000003</v>
      </c>
      <c r="H278">
        <v>25</v>
      </c>
      <c r="I278">
        <v>103.991</v>
      </c>
      <c r="J278">
        <v>157</v>
      </c>
      <c r="K278">
        <v>101.86199999999999</v>
      </c>
      <c r="L278">
        <v>249</v>
      </c>
      <c r="M278">
        <v>105.068</v>
      </c>
      <c r="N278">
        <v>229</v>
      </c>
      <c r="O278">
        <v>110.76</v>
      </c>
      <c r="P278">
        <v>292</v>
      </c>
      <c r="Q278">
        <v>-8.8983699999999999</v>
      </c>
      <c r="R278">
        <v>275</v>
      </c>
      <c r="S278">
        <f t="shared" si="88"/>
        <v>-0.12254122235489043</v>
      </c>
      <c r="T278">
        <v>268</v>
      </c>
      <c r="U278">
        <f t="shared" si="89"/>
        <v>753415.57055904111</v>
      </c>
      <c r="V278">
        <v>178</v>
      </c>
      <c r="W278">
        <f t="shared" si="109"/>
        <v>25.70410709600867</v>
      </c>
      <c r="X278">
        <f t="shared" si="90"/>
        <v>191</v>
      </c>
      <c r="Y278">
        <f t="shared" si="91"/>
        <v>229.5</v>
      </c>
      <c r="Z278">
        <v>0.23130000000000001</v>
      </c>
      <c r="AA278">
        <v>286</v>
      </c>
      <c r="AB278">
        <v>0.31969999999999998</v>
      </c>
      <c r="AC278">
        <f t="shared" si="92"/>
        <v>0.27549999999999997</v>
      </c>
      <c r="AD278">
        <v>280</v>
      </c>
      <c r="AE278">
        <v>0.13869999999999999</v>
      </c>
      <c r="AF278">
        <v>313</v>
      </c>
      <c r="AG278">
        <v>0.3286</v>
      </c>
      <c r="AH278">
        <v>243</v>
      </c>
      <c r="AI278">
        <f t="shared" si="93"/>
        <v>251.91666666666666</v>
      </c>
      <c r="AJ278">
        <f>IF(C278=1,(AI278/Z278),REF)</f>
        <v>1089.1338809626748</v>
      </c>
      <c r="AK278">
        <f t="shared" si="94"/>
        <v>277</v>
      </c>
      <c r="AL278">
        <f>IF(B278=1,(AI278/AC278),REF)</f>
        <v>914.39806412583187</v>
      </c>
      <c r="AM278">
        <f t="shared" si="95"/>
        <v>268</v>
      </c>
      <c r="AN278">
        <f t="shared" si="96"/>
        <v>268</v>
      </c>
      <c r="AO278" t="str">
        <f t="shared" si="97"/>
        <v>Tennessee Martin</v>
      </c>
      <c r="AP278">
        <f t="shared" si="98"/>
        <v>0.13639697855931421</v>
      </c>
      <c r="AQ278">
        <f t="shared" si="99"/>
        <v>0.14549676942990625</v>
      </c>
      <c r="AR278">
        <f t="shared" si="100"/>
        <v>0.45669071213072387</v>
      </c>
      <c r="AS278" t="str">
        <f t="shared" si="101"/>
        <v>Tennessee Martin</v>
      </c>
      <c r="AT278">
        <f t="shared" si="102"/>
        <v>0.45669071213072387</v>
      </c>
      <c r="AU278">
        <f t="shared" si="103"/>
        <v>277</v>
      </c>
      <c r="AV278">
        <f t="shared" si="104"/>
        <v>275</v>
      </c>
      <c r="AW278">
        <v>279</v>
      </c>
      <c r="AX278" t="str">
        <f t="shared" si="105"/>
        <v>Tennessee Martin</v>
      </c>
      <c r="AY278" t="str">
        <f t="shared" si="106"/>
        <v/>
      </c>
      <c r="AZ278">
        <v>277</v>
      </c>
      <c r="BA278">
        <f t="shared" si="107"/>
        <v>70</v>
      </c>
      <c r="BB278">
        <f t="shared" si="108"/>
        <v>70</v>
      </c>
    </row>
    <row r="279" spans="2:54">
      <c r="B279">
        <v>1</v>
      </c>
      <c r="C279">
        <v>1</v>
      </c>
      <c r="D279" t="s">
        <v>213</v>
      </c>
      <c r="E279">
        <v>68.949399999999997</v>
      </c>
      <c r="F279">
        <v>131</v>
      </c>
      <c r="G279">
        <v>66.825999999999993</v>
      </c>
      <c r="H279">
        <v>201</v>
      </c>
      <c r="I279">
        <v>104.846</v>
      </c>
      <c r="J279">
        <v>141</v>
      </c>
      <c r="K279">
        <v>103.699</v>
      </c>
      <c r="L279">
        <v>205</v>
      </c>
      <c r="M279">
        <v>111.834</v>
      </c>
      <c r="N279">
        <v>343</v>
      </c>
      <c r="O279">
        <v>111.992</v>
      </c>
      <c r="P279">
        <v>313</v>
      </c>
      <c r="Q279">
        <v>-8.2929600000000008</v>
      </c>
      <c r="R279">
        <v>266</v>
      </c>
      <c r="S279">
        <f t="shared" si="88"/>
        <v>-0.12027660864344007</v>
      </c>
      <c r="T279">
        <v>264</v>
      </c>
      <c r="U279">
        <f t="shared" si="89"/>
        <v>741446.17324938939</v>
      </c>
      <c r="V279">
        <v>198</v>
      </c>
      <c r="W279">
        <f t="shared" si="109"/>
        <v>27.552988412314178</v>
      </c>
      <c r="X279">
        <f t="shared" si="90"/>
        <v>294</v>
      </c>
      <c r="Y279">
        <f t="shared" si="91"/>
        <v>279</v>
      </c>
      <c r="Z279">
        <v>0.2445</v>
      </c>
      <c r="AA279">
        <v>278</v>
      </c>
      <c r="AB279">
        <v>0.28060000000000002</v>
      </c>
      <c r="AC279">
        <f t="shared" si="92"/>
        <v>0.26255000000000001</v>
      </c>
      <c r="AD279">
        <v>287</v>
      </c>
      <c r="AE279">
        <v>0.34200000000000003</v>
      </c>
      <c r="AF279">
        <v>226</v>
      </c>
      <c r="AG279">
        <v>0.20180000000000001</v>
      </c>
      <c r="AH279">
        <v>311</v>
      </c>
      <c r="AI279">
        <f t="shared" si="93"/>
        <v>260.83333333333331</v>
      </c>
      <c r="AJ279">
        <f>IF(C279=1,(AI279/Z279),REF)</f>
        <v>1066.8029993183368</v>
      </c>
      <c r="AK279">
        <f t="shared" si="94"/>
        <v>275</v>
      </c>
      <c r="AL279">
        <f>IF(B279=1,(AI279/AC279),REF)</f>
        <v>993.46156287691224</v>
      </c>
      <c r="AM279">
        <f t="shared" si="95"/>
        <v>280</v>
      </c>
      <c r="AN279">
        <f t="shared" si="96"/>
        <v>275</v>
      </c>
      <c r="AO279" t="str">
        <f t="shared" si="97"/>
        <v>Miami OH</v>
      </c>
      <c r="AP279">
        <f t="shared" si="98"/>
        <v>0.14447998395412126</v>
      </c>
      <c r="AQ279">
        <f t="shared" si="99"/>
        <v>0.13722770446122196</v>
      </c>
      <c r="AR279">
        <f t="shared" si="100"/>
        <v>0.45657011561364041</v>
      </c>
      <c r="AS279" t="str">
        <f t="shared" si="101"/>
        <v>Miami OH</v>
      </c>
      <c r="AT279">
        <f t="shared" si="102"/>
        <v>0.45657011561364041</v>
      </c>
      <c r="AU279">
        <f t="shared" si="103"/>
        <v>278</v>
      </c>
      <c r="AV279">
        <f t="shared" si="104"/>
        <v>280</v>
      </c>
      <c r="AW279">
        <v>286</v>
      </c>
      <c r="AX279" t="str">
        <f t="shared" si="105"/>
        <v>Miami OH</v>
      </c>
      <c r="AY279" t="str">
        <f t="shared" si="106"/>
        <v/>
      </c>
      <c r="AZ279">
        <v>278</v>
      </c>
      <c r="BA279">
        <f t="shared" si="107"/>
        <v>70</v>
      </c>
      <c r="BB279">
        <f t="shared" si="108"/>
        <v>70</v>
      </c>
    </row>
    <row r="280" spans="2:54">
      <c r="B280">
        <v>1</v>
      </c>
      <c r="C280">
        <v>1</v>
      </c>
      <c r="D280" t="s">
        <v>248</v>
      </c>
      <c r="E280">
        <v>67.740799999999993</v>
      </c>
      <c r="F280">
        <v>190</v>
      </c>
      <c r="G280">
        <v>67.208399999999997</v>
      </c>
      <c r="H280">
        <v>180</v>
      </c>
      <c r="I280">
        <v>103.34</v>
      </c>
      <c r="J280">
        <v>167</v>
      </c>
      <c r="K280">
        <v>103.40300000000001</v>
      </c>
      <c r="L280">
        <v>212</v>
      </c>
      <c r="M280">
        <v>109.947</v>
      </c>
      <c r="N280">
        <v>318</v>
      </c>
      <c r="O280">
        <v>111.455</v>
      </c>
      <c r="P280">
        <v>311</v>
      </c>
      <c r="Q280">
        <v>-8.05185</v>
      </c>
      <c r="R280">
        <v>262</v>
      </c>
      <c r="S280">
        <f t="shared" si="88"/>
        <v>-0.11886484954414464</v>
      </c>
      <c r="T280">
        <v>261</v>
      </c>
      <c r="U280">
        <f t="shared" si="89"/>
        <v>724296.85464998719</v>
      </c>
      <c r="V280">
        <v>211</v>
      </c>
      <c r="W280">
        <f t="shared" si="109"/>
        <v>27.829728449256873</v>
      </c>
      <c r="X280">
        <f t="shared" si="90"/>
        <v>305</v>
      </c>
      <c r="Y280">
        <f t="shared" si="91"/>
        <v>283</v>
      </c>
      <c r="Z280">
        <v>0.23380000000000001</v>
      </c>
      <c r="AA280">
        <v>285</v>
      </c>
      <c r="AB280">
        <v>0.31009999999999999</v>
      </c>
      <c r="AC280">
        <f t="shared" si="92"/>
        <v>0.27195000000000003</v>
      </c>
      <c r="AD280">
        <v>282</v>
      </c>
      <c r="AE280">
        <v>0.32979999999999998</v>
      </c>
      <c r="AF280">
        <v>230</v>
      </c>
      <c r="AG280">
        <v>0.3014</v>
      </c>
      <c r="AH280">
        <v>257</v>
      </c>
      <c r="AI280">
        <f t="shared" si="93"/>
        <v>254</v>
      </c>
      <c r="AJ280">
        <f>IF(C280=1,(AI280/Z280),REF)</f>
        <v>1086.398631308811</v>
      </c>
      <c r="AK280">
        <f t="shared" si="94"/>
        <v>276</v>
      </c>
      <c r="AL280">
        <f>IF(B280=1,(AI280/AC280),REF)</f>
        <v>933.99521970950536</v>
      </c>
      <c r="AM280">
        <f t="shared" si="95"/>
        <v>272</v>
      </c>
      <c r="AN280">
        <f t="shared" si="96"/>
        <v>272</v>
      </c>
      <c r="AO280" t="str">
        <f t="shared" si="97"/>
        <v>North Dakota</v>
      </c>
      <c r="AP280">
        <f t="shared" si="98"/>
        <v>0.13790589460880404</v>
      </c>
      <c r="AQ280">
        <f t="shared" si="99"/>
        <v>0.14324175752061205</v>
      </c>
      <c r="AR280">
        <f t="shared" si="100"/>
        <v>0.45620683338655454</v>
      </c>
      <c r="AS280" t="str">
        <f t="shared" si="101"/>
        <v>North Dakota</v>
      </c>
      <c r="AT280">
        <f t="shared" si="102"/>
        <v>0.45620683338655454</v>
      </c>
      <c r="AU280">
        <f t="shared" si="103"/>
        <v>279</v>
      </c>
      <c r="AV280">
        <f t="shared" si="104"/>
        <v>277.66666666666669</v>
      </c>
      <c r="AW280">
        <v>281</v>
      </c>
      <c r="AX280" t="str">
        <f t="shared" si="105"/>
        <v>North Dakota</v>
      </c>
      <c r="AY280" t="str">
        <f t="shared" si="106"/>
        <v/>
      </c>
      <c r="AZ280">
        <v>279</v>
      </c>
      <c r="BA280">
        <f t="shared" si="107"/>
        <v>70</v>
      </c>
      <c r="BB280">
        <f t="shared" si="108"/>
        <v>70</v>
      </c>
    </row>
    <row r="281" spans="2:54">
      <c r="B281">
        <v>1</v>
      </c>
      <c r="C281">
        <v>1</v>
      </c>
      <c r="D281" t="s">
        <v>80</v>
      </c>
      <c r="E281">
        <v>64.470500000000001</v>
      </c>
      <c r="F281">
        <v>336</v>
      </c>
      <c r="G281">
        <v>64.1768</v>
      </c>
      <c r="H281">
        <v>330</v>
      </c>
      <c r="I281">
        <v>91.451099999999997</v>
      </c>
      <c r="J281">
        <v>353</v>
      </c>
      <c r="K281">
        <v>94.303299999999993</v>
      </c>
      <c r="L281">
        <v>347</v>
      </c>
      <c r="M281">
        <v>102.411</v>
      </c>
      <c r="N281">
        <v>153</v>
      </c>
      <c r="O281">
        <v>104.283</v>
      </c>
      <c r="P281">
        <v>152</v>
      </c>
      <c r="Q281">
        <v>-9.9801900000000003</v>
      </c>
      <c r="R281">
        <v>290</v>
      </c>
      <c r="S281">
        <f t="shared" si="88"/>
        <v>-0.15479482864255759</v>
      </c>
      <c r="T281">
        <v>299</v>
      </c>
      <c r="U281">
        <f t="shared" si="89"/>
        <v>573343.40239687369</v>
      </c>
      <c r="V281">
        <v>355</v>
      </c>
      <c r="W281">
        <f t="shared" si="109"/>
        <v>26.289394763381409</v>
      </c>
      <c r="X281">
        <f t="shared" si="90"/>
        <v>227</v>
      </c>
      <c r="Y281">
        <f t="shared" si="91"/>
        <v>263</v>
      </c>
      <c r="Z281">
        <v>0.27289999999999998</v>
      </c>
      <c r="AA281">
        <v>267</v>
      </c>
      <c r="AB281">
        <v>0.193</v>
      </c>
      <c r="AC281">
        <f t="shared" si="92"/>
        <v>0.23294999999999999</v>
      </c>
      <c r="AD281">
        <v>306</v>
      </c>
      <c r="AE281">
        <v>0.38229999999999997</v>
      </c>
      <c r="AF281">
        <v>209</v>
      </c>
      <c r="AG281">
        <v>0.25769999999999998</v>
      </c>
      <c r="AH281">
        <v>278</v>
      </c>
      <c r="AI281">
        <f t="shared" si="93"/>
        <v>285</v>
      </c>
      <c r="AJ281">
        <f>IF(C281=1,(AI281/Z281),REF)</f>
        <v>1044.3385855624772</v>
      </c>
      <c r="AK281">
        <f t="shared" si="94"/>
        <v>274</v>
      </c>
      <c r="AL281">
        <f>IF(B281=1,(AI281/AC281),REF)</f>
        <v>1223.4385061171927</v>
      </c>
      <c r="AM281">
        <f t="shared" si="95"/>
        <v>302</v>
      </c>
      <c r="AN281">
        <f t="shared" si="96"/>
        <v>274</v>
      </c>
      <c r="AO281" t="str">
        <f t="shared" si="97"/>
        <v>Cal Poly</v>
      </c>
      <c r="AP281">
        <f t="shared" si="98"/>
        <v>0.16160568980171761</v>
      </c>
      <c r="AQ281">
        <f t="shared" si="99"/>
        <v>0.11862838177091167</v>
      </c>
      <c r="AR281">
        <f t="shared" si="100"/>
        <v>0.45561328235944992</v>
      </c>
      <c r="AS281" t="str">
        <f t="shared" si="101"/>
        <v>Cal Poly</v>
      </c>
      <c r="AT281">
        <f t="shared" si="102"/>
        <v>0.45561328235944992</v>
      </c>
      <c r="AU281">
        <f t="shared" si="103"/>
        <v>280</v>
      </c>
      <c r="AV281">
        <f t="shared" si="104"/>
        <v>286.66666666666669</v>
      </c>
      <c r="AW281">
        <v>291</v>
      </c>
      <c r="AX281" t="str">
        <f t="shared" si="105"/>
        <v>Cal Poly</v>
      </c>
      <c r="AY281" t="str">
        <f t="shared" si="106"/>
        <v/>
      </c>
      <c r="AZ281">
        <v>280</v>
      </c>
      <c r="BA281">
        <f t="shared" si="107"/>
        <v>70</v>
      </c>
      <c r="BB281">
        <f t="shared" si="108"/>
        <v>70</v>
      </c>
    </row>
    <row r="282" spans="2:54">
      <c r="B282">
        <v>1</v>
      </c>
      <c r="C282">
        <v>1</v>
      </c>
      <c r="D282" t="s">
        <v>195</v>
      </c>
      <c r="E282">
        <v>67.043700000000001</v>
      </c>
      <c r="F282">
        <v>227</v>
      </c>
      <c r="G282">
        <v>66.531400000000005</v>
      </c>
      <c r="H282">
        <v>218</v>
      </c>
      <c r="I282">
        <v>95.582700000000003</v>
      </c>
      <c r="J282">
        <v>330</v>
      </c>
      <c r="K282">
        <v>101.381</v>
      </c>
      <c r="L282">
        <v>255</v>
      </c>
      <c r="M282">
        <v>113.398</v>
      </c>
      <c r="N282">
        <v>355</v>
      </c>
      <c r="O282">
        <v>111.64700000000001</v>
      </c>
      <c r="P282">
        <v>312</v>
      </c>
      <c r="Q282">
        <v>-10.2666</v>
      </c>
      <c r="R282">
        <v>295</v>
      </c>
      <c r="S282">
        <f t="shared" si="88"/>
        <v>-0.15312400717740823</v>
      </c>
      <c r="T282">
        <v>295</v>
      </c>
      <c r="U282">
        <f t="shared" si="89"/>
        <v>689082.33306993567</v>
      </c>
      <c r="V282">
        <v>262</v>
      </c>
      <c r="W282">
        <f t="shared" si="109"/>
        <v>28.196637341007779</v>
      </c>
      <c r="X282">
        <f t="shared" si="90"/>
        <v>322</v>
      </c>
      <c r="Y282">
        <f t="shared" si="91"/>
        <v>308.5</v>
      </c>
      <c r="Z282">
        <v>0.2349</v>
      </c>
      <c r="AA282">
        <v>284</v>
      </c>
      <c r="AB282">
        <v>0.30819999999999997</v>
      </c>
      <c r="AC282">
        <f t="shared" si="92"/>
        <v>0.27154999999999996</v>
      </c>
      <c r="AD282">
        <v>283</v>
      </c>
      <c r="AE282">
        <v>0.28789999999999999</v>
      </c>
      <c r="AF282">
        <v>250</v>
      </c>
      <c r="AG282">
        <v>0.22020000000000001</v>
      </c>
      <c r="AH282">
        <v>301</v>
      </c>
      <c r="AI282">
        <f t="shared" si="93"/>
        <v>283.25</v>
      </c>
      <c r="AJ282">
        <f>IF(C282=1,(AI282/Z282),REF)</f>
        <v>1205.8322690506598</v>
      </c>
      <c r="AK282">
        <f t="shared" si="94"/>
        <v>286</v>
      </c>
      <c r="AL282">
        <f>IF(B282=1,(AI282/AC282),REF)</f>
        <v>1043.0859878475421</v>
      </c>
      <c r="AM282">
        <f t="shared" si="95"/>
        <v>286</v>
      </c>
      <c r="AN282">
        <f t="shared" si="96"/>
        <v>283</v>
      </c>
      <c r="AO282" t="str">
        <f t="shared" si="97"/>
        <v>Louisville</v>
      </c>
      <c r="AP282">
        <f t="shared" si="98"/>
        <v>0.13711708460864813</v>
      </c>
      <c r="AQ282">
        <f t="shared" si="99"/>
        <v>0.14106960578848307</v>
      </c>
      <c r="AR282">
        <f t="shared" si="100"/>
        <v>0.45427887417722712</v>
      </c>
      <c r="AS282" t="str">
        <f t="shared" si="101"/>
        <v>Louisville</v>
      </c>
      <c r="AT282">
        <f t="shared" si="102"/>
        <v>0.45427887417722712</v>
      </c>
      <c r="AU282">
        <f t="shared" si="103"/>
        <v>281</v>
      </c>
      <c r="AV282">
        <f t="shared" si="104"/>
        <v>282.33333333333331</v>
      </c>
      <c r="AW282">
        <v>287</v>
      </c>
      <c r="AX282" t="str">
        <f t="shared" si="105"/>
        <v>Louisville</v>
      </c>
      <c r="AY282" t="str">
        <f t="shared" si="106"/>
        <v/>
      </c>
      <c r="AZ282">
        <v>281</v>
      </c>
      <c r="BA282">
        <f t="shared" si="107"/>
        <v>71</v>
      </c>
      <c r="BB282">
        <f t="shared" si="108"/>
        <v>71</v>
      </c>
    </row>
    <row r="283" spans="2:54">
      <c r="B283">
        <v>1</v>
      </c>
      <c r="C283">
        <v>1</v>
      </c>
      <c r="D283" t="s">
        <v>163</v>
      </c>
      <c r="E283">
        <v>68.978399999999993</v>
      </c>
      <c r="F283">
        <v>129</v>
      </c>
      <c r="G283">
        <v>69.024900000000002</v>
      </c>
      <c r="H283">
        <v>95</v>
      </c>
      <c r="I283">
        <v>95.983699999999999</v>
      </c>
      <c r="J283">
        <v>325</v>
      </c>
      <c r="K283">
        <v>98.047799999999995</v>
      </c>
      <c r="L283">
        <v>311</v>
      </c>
      <c r="M283">
        <v>104.45099999999999</v>
      </c>
      <c r="N283">
        <v>217</v>
      </c>
      <c r="O283">
        <v>108.724</v>
      </c>
      <c r="P283">
        <v>257</v>
      </c>
      <c r="Q283">
        <v>-10.676399999999999</v>
      </c>
      <c r="R283">
        <v>299</v>
      </c>
      <c r="S283">
        <f t="shared" si="88"/>
        <v>-0.15477598784547061</v>
      </c>
      <c r="T283">
        <v>298</v>
      </c>
      <c r="U283">
        <f t="shared" si="89"/>
        <v>663114.95603852731</v>
      </c>
      <c r="V283">
        <v>286</v>
      </c>
      <c r="W283">
        <f t="shared" si="109"/>
        <v>26.266823667551705</v>
      </c>
      <c r="X283">
        <f t="shared" si="90"/>
        <v>226</v>
      </c>
      <c r="Y283">
        <f t="shared" si="91"/>
        <v>262</v>
      </c>
      <c r="Z283">
        <v>0.22220000000000001</v>
      </c>
      <c r="AA283">
        <v>288</v>
      </c>
      <c r="AB283">
        <v>0.33560000000000001</v>
      </c>
      <c r="AC283">
        <f t="shared" si="92"/>
        <v>0.27890000000000004</v>
      </c>
      <c r="AD283">
        <v>275</v>
      </c>
      <c r="AE283">
        <v>0.15559999999999999</v>
      </c>
      <c r="AF283">
        <v>306</v>
      </c>
      <c r="AG283">
        <v>0.4627</v>
      </c>
      <c r="AH283">
        <v>186</v>
      </c>
      <c r="AI283">
        <f t="shared" si="93"/>
        <v>268.83333333333331</v>
      </c>
      <c r="AJ283">
        <f>IF(C283=1,(AI283/Z283),REF)</f>
        <v>1209.8709870987097</v>
      </c>
      <c r="AK283">
        <f t="shared" si="94"/>
        <v>287</v>
      </c>
      <c r="AL283">
        <f>IF(B283=1,(AI283/AC283),REF)</f>
        <v>963.90582048523947</v>
      </c>
      <c r="AM283">
        <f t="shared" si="95"/>
        <v>276</v>
      </c>
      <c r="AN283">
        <f t="shared" si="96"/>
        <v>275</v>
      </c>
      <c r="AO283" t="str">
        <f t="shared" si="97"/>
        <v>Illinois Chicago</v>
      </c>
      <c r="AP283">
        <f t="shared" si="98"/>
        <v>0.12966041056474467</v>
      </c>
      <c r="AQ283">
        <f t="shared" si="99"/>
        <v>0.14632476943064127</v>
      </c>
      <c r="AR283">
        <f t="shared" si="100"/>
        <v>0.45283741899960073</v>
      </c>
      <c r="AS283" t="str">
        <f t="shared" si="101"/>
        <v>Illinois Chicago</v>
      </c>
      <c r="AT283">
        <f t="shared" si="102"/>
        <v>0.45283741899960073</v>
      </c>
      <c r="AU283">
        <f t="shared" si="103"/>
        <v>282</v>
      </c>
      <c r="AV283">
        <f t="shared" si="104"/>
        <v>277.33333333333331</v>
      </c>
      <c r="AW283">
        <v>280</v>
      </c>
      <c r="AX283" t="str">
        <f t="shared" si="105"/>
        <v>Illinois Chicago</v>
      </c>
      <c r="AY283" t="str">
        <f t="shared" si="106"/>
        <v/>
      </c>
      <c r="AZ283">
        <v>282</v>
      </c>
      <c r="BA283">
        <f t="shared" si="107"/>
        <v>71</v>
      </c>
      <c r="BB283">
        <f t="shared" si="108"/>
        <v>71</v>
      </c>
    </row>
    <row r="284" spans="2:54">
      <c r="B284">
        <v>1</v>
      </c>
      <c r="C284">
        <v>1</v>
      </c>
      <c r="D284" t="s">
        <v>320</v>
      </c>
      <c r="E284">
        <v>71.044799999999995</v>
      </c>
      <c r="F284">
        <v>39</v>
      </c>
      <c r="G284">
        <v>69.338999999999999</v>
      </c>
      <c r="H284">
        <v>73</v>
      </c>
      <c r="I284">
        <v>105.39700000000001</v>
      </c>
      <c r="J284">
        <v>130</v>
      </c>
      <c r="K284">
        <v>103.342</v>
      </c>
      <c r="L284">
        <v>216</v>
      </c>
      <c r="M284">
        <v>106.73099999999999</v>
      </c>
      <c r="N284">
        <v>268</v>
      </c>
      <c r="O284">
        <v>112.021</v>
      </c>
      <c r="P284">
        <v>314</v>
      </c>
      <c r="Q284">
        <v>-8.6787299999999998</v>
      </c>
      <c r="R284">
        <v>270</v>
      </c>
      <c r="S284">
        <f t="shared" si="88"/>
        <v>-0.12216235389500713</v>
      </c>
      <c r="T284">
        <v>266</v>
      </c>
      <c r="U284">
        <f t="shared" si="89"/>
        <v>758727.84113358718</v>
      </c>
      <c r="V284">
        <v>169</v>
      </c>
      <c r="W284">
        <f t="shared" si="109"/>
        <v>26.751418553725095</v>
      </c>
      <c r="X284">
        <f t="shared" si="90"/>
        <v>255</v>
      </c>
      <c r="Y284">
        <f t="shared" si="91"/>
        <v>260.5</v>
      </c>
      <c r="Z284">
        <v>0.21099999999999999</v>
      </c>
      <c r="AA284">
        <v>294</v>
      </c>
      <c r="AB284">
        <v>0.36359999999999998</v>
      </c>
      <c r="AC284">
        <f t="shared" si="92"/>
        <v>0.2873</v>
      </c>
      <c r="AD284">
        <v>270</v>
      </c>
      <c r="AE284">
        <v>0.1583</v>
      </c>
      <c r="AF284">
        <v>303</v>
      </c>
      <c r="AG284">
        <v>0.28089999999999998</v>
      </c>
      <c r="AH284">
        <v>268</v>
      </c>
      <c r="AI284">
        <f t="shared" si="93"/>
        <v>256.08333333333331</v>
      </c>
      <c r="AJ284">
        <f>IF(C284=1,(AI284/Z284),REF)</f>
        <v>1213.6650868878357</v>
      </c>
      <c r="AK284">
        <f t="shared" si="94"/>
        <v>288</v>
      </c>
      <c r="AL284">
        <f>IF(B284=1,(AI284/AC284),REF)</f>
        <v>891.34470356189809</v>
      </c>
      <c r="AM284">
        <f t="shared" si="95"/>
        <v>264</v>
      </c>
      <c r="AN284">
        <f t="shared" si="96"/>
        <v>264</v>
      </c>
      <c r="AO284" t="str">
        <f t="shared" si="97"/>
        <v>Southern Indiana</v>
      </c>
      <c r="AP284">
        <f t="shared" si="98"/>
        <v>0.1230863273747117</v>
      </c>
      <c r="AQ284">
        <f t="shared" si="99"/>
        <v>0.15221364098133314</v>
      </c>
      <c r="AR284">
        <f t="shared" si="100"/>
        <v>0.45238736455639489</v>
      </c>
      <c r="AS284" t="str">
        <f t="shared" si="101"/>
        <v>Southern Indiana</v>
      </c>
      <c r="AT284">
        <f t="shared" si="102"/>
        <v>0.45238736455639489</v>
      </c>
      <c r="AU284">
        <f t="shared" si="103"/>
        <v>283</v>
      </c>
      <c r="AV284">
        <f t="shared" si="104"/>
        <v>272.33333333333331</v>
      </c>
      <c r="AW284">
        <v>277</v>
      </c>
      <c r="AX284" t="str">
        <f t="shared" si="105"/>
        <v>Southern Indiana</v>
      </c>
      <c r="AY284" t="str">
        <f t="shared" si="106"/>
        <v/>
      </c>
      <c r="AZ284">
        <v>283</v>
      </c>
      <c r="BA284">
        <f t="shared" si="107"/>
        <v>71</v>
      </c>
      <c r="BB284">
        <f t="shared" si="108"/>
        <v>71</v>
      </c>
    </row>
    <row r="285" spans="2:54">
      <c r="B285">
        <v>1</v>
      </c>
      <c r="C285">
        <v>1</v>
      </c>
      <c r="D285" t="s">
        <v>94</v>
      </c>
      <c r="E285">
        <v>65.692999999999998</v>
      </c>
      <c r="F285">
        <v>296</v>
      </c>
      <c r="G285">
        <v>64.364999999999995</v>
      </c>
      <c r="H285">
        <v>323</v>
      </c>
      <c r="I285">
        <v>101.179</v>
      </c>
      <c r="J285">
        <v>230</v>
      </c>
      <c r="K285">
        <v>103.19799999999999</v>
      </c>
      <c r="L285">
        <v>220</v>
      </c>
      <c r="M285">
        <v>112.345</v>
      </c>
      <c r="N285">
        <v>351</v>
      </c>
      <c r="O285">
        <v>113.477</v>
      </c>
      <c r="P285">
        <v>334</v>
      </c>
      <c r="Q285">
        <v>-10.278700000000001</v>
      </c>
      <c r="R285">
        <v>296</v>
      </c>
      <c r="S285">
        <f t="shared" si="88"/>
        <v>-0.15647024797162576</v>
      </c>
      <c r="T285">
        <v>300</v>
      </c>
      <c r="U285">
        <f t="shared" si="89"/>
        <v>699619.09851237189</v>
      </c>
      <c r="V285">
        <v>250</v>
      </c>
      <c r="W285">
        <f t="shared" si="109"/>
        <v>29.534760810920798</v>
      </c>
      <c r="X285">
        <f t="shared" si="90"/>
        <v>348</v>
      </c>
      <c r="Y285">
        <f t="shared" si="91"/>
        <v>324</v>
      </c>
      <c r="Z285">
        <v>0.18720000000000001</v>
      </c>
      <c r="AA285">
        <v>310</v>
      </c>
      <c r="AB285">
        <v>0.45190000000000002</v>
      </c>
      <c r="AC285">
        <f t="shared" si="92"/>
        <v>0.31955</v>
      </c>
      <c r="AD285">
        <v>252</v>
      </c>
      <c r="AE285">
        <v>0.128</v>
      </c>
      <c r="AF285">
        <v>322</v>
      </c>
      <c r="AG285">
        <v>0.2112</v>
      </c>
      <c r="AH285">
        <v>306</v>
      </c>
      <c r="AI285">
        <f t="shared" si="93"/>
        <v>292.33333333333331</v>
      </c>
      <c r="AJ285">
        <f>IF(C285=1,(AI285/Z285),REF)</f>
        <v>1561.6096866096864</v>
      </c>
      <c r="AK285">
        <f t="shared" si="94"/>
        <v>311</v>
      </c>
      <c r="AL285">
        <f>IF(B285=1,(AI285/AC285),REF)</f>
        <v>914.82814374380632</v>
      </c>
      <c r="AM285">
        <f t="shared" si="95"/>
        <v>270</v>
      </c>
      <c r="AN285">
        <f t="shared" si="96"/>
        <v>252</v>
      </c>
      <c r="AO285" t="str">
        <f t="shared" si="97"/>
        <v>Chicago St.</v>
      </c>
      <c r="AP285">
        <f t="shared" si="98"/>
        <v>0.10648436344472377</v>
      </c>
      <c r="AQ285">
        <f t="shared" si="99"/>
        <v>0.16875048971045786</v>
      </c>
      <c r="AR285">
        <f t="shared" si="100"/>
        <v>0.45234456123206085</v>
      </c>
      <c r="AS285" t="str">
        <f t="shared" si="101"/>
        <v>Chicago St.</v>
      </c>
      <c r="AT285">
        <f t="shared" si="102"/>
        <v>0.45234456123206085</v>
      </c>
      <c r="AU285">
        <f t="shared" si="103"/>
        <v>284</v>
      </c>
      <c r="AV285">
        <f t="shared" si="104"/>
        <v>262.66666666666669</v>
      </c>
      <c r="AW285">
        <v>267</v>
      </c>
      <c r="AX285" t="str">
        <f t="shared" si="105"/>
        <v>Chicago St.</v>
      </c>
      <c r="AY285" t="str">
        <f t="shared" si="106"/>
        <v/>
      </c>
      <c r="AZ285">
        <v>284</v>
      </c>
      <c r="BA285">
        <f t="shared" si="107"/>
        <v>71</v>
      </c>
      <c r="BB285">
        <f t="shared" si="108"/>
        <v>71</v>
      </c>
    </row>
    <row r="286" spans="2:54">
      <c r="B286">
        <v>1</v>
      </c>
      <c r="C286">
        <v>1</v>
      </c>
      <c r="D286" t="s">
        <v>318</v>
      </c>
      <c r="E286">
        <v>72.259100000000004</v>
      </c>
      <c r="F286">
        <v>22</v>
      </c>
      <c r="G286">
        <v>71.001800000000003</v>
      </c>
      <c r="H286">
        <v>26</v>
      </c>
      <c r="I286">
        <v>95.738500000000002</v>
      </c>
      <c r="J286">
        <v>329</v>
      </c>
      <c r="K286">
        <v>96.204300000000003</v>
      </c>
      <c r="L286">
        <v>333</v>
      </c>
      <c r="M286">
        <v>98.528499999999994</v>
      </c>
      <c r="N286">
        <v>72</v>
      </c>
      <c r="O286">
        <v>105.05800000000001</v>
      </c>
      <c r="P286">
        <v>173</v>
      </c>
      <c r="Q286">
        <v>-8.8535699999999995</v>
      </c>
      <c r="R286">
        <v>274</v>
      </c>
      <c r="S286">
        <f t="shared" si="88"/>
        <v>-0.12252712807106653</v>
      </c>
      <c r="T286">
        <v>267</v>
      </c>
      <c r="U286">
        <f t="shared" si="89"/>
        <v>668777.28813868284</v>
      </c>
      <c r="V286">
        <v>281</v>
      </c>
      <c r="W286">
        <f t="shared" si="109"/>
        <v>23.735263534591638</v>
      </c>
      <c r="X286">
        <f t="shared" si="90"/>
        <v>93</v>
      </c>
      <c r="Y286">
        <f t="shared" si="91"/>
        <v>180</v>
      </c>
      <c r="Z286">
        <v>0.19120000000000001</v>
      </c>
      <c r="AA286">
        <v>309</v>
      </c>
      <c r="AB286">
        <v>0.41739999999999999</v>
      </c>
      <c r="AC286">
        <f t="shared" si="92"/>
        <v>0.30430000000000001</v>
      </c>
      <c r="AD286">
        <v>261</v>
      </c>
      <c r="AE286">
        <v>5.0799999999999998E-2</v>
      </c>
      <c r="AF286">
        <v>357</v>
      </c>
      <c r="AG286">
        <v>0.308</v>
      </c>
      <c r="AH286">
        <v>254</v>
      </c>
      <c r="AI286">
        <f t="shared" si="93"/>
        <v>266.66666666666669</v>
      </c>
      <c r="AJ286">
        <f>IF(C286=1,(AI286/Z286),REF)</f>
        <v>1394.7001394700139</v>
      </c>
      <c r="AK286">
        <f t="shared" si="94"/>
        <v>297</v>
      </c>
      <c r="AL286">
        <f>IF(B286=1,(AI286/AC286),REF)</f>
        <v>876.32818490524699</v>
      </c>
      <c r="AM286">
        <f t="shared" si="95"/>
        <v>262</v>
      </c>
      <c r="AN286">
        <f t="shared" si="96"/>
        <v>261</v>
      </c>
      <c r="AO286" t="str">
        <f t="shared" si="97"/>
        <v>Southern</v>
      </c>
      <c r="AP286">
        <f t="shared" si="98"/>
        <v>0.10999603931934486</v>
      </c>
      <c r="AQ286">
        <f t="shared" si="99"/>
        <v>0.16156313228077834</v>
      </c>
      <c r="AR286">
        <f t="shared" si="100"/>
        <v>0.44991843857586389</v>
      </c>
      <c r="AS286" t="str">
        <f t="shared" si="101"/>
        <v>Southern</v>
      </c>
      <c r="AT286">
        <f t="shared" si="102"/>
        <v>0.44991843857586389</v>
      </c>
      <c r="AU286">
        <f t="shared" si="103"/>
        <v>285</v>
      </c>
      <c r="AV286">
        <f t="shared" si="104"/>
        <v>269</v>
      </c>
      <c r="AW286">
        <v>273</v>
      </c>
      <c r="AX286" t="str">
        <f t="shared" si="105"/>
        <v>Southern</v>
      </c>
      <c r="AY286" t="str">
        <f t="shared" si="106"/>
        <v/>
      </c>
      <c r="AZ286">
        <v>285</v>
      </c>
      <c r="BA286">
        <f t="shared" si="107"/>
        <v>72</v>
      </c>
      <c r="BB286">
        <f t="shared" si="108"/>
        <v>72</v>
      </c>
    </row>
    <row r="287" spans="2:54">
      <c r="B287">
        <v>1</v>
      </c>
      <c r="C287">
        <v>1</v>
      </c>
      <c r="D287" t="s">
        <v>200</v>
      </c>
      <c r="E287">
        <v>66.311899999999994</v>
      </c>
      <c r="F287">
        <v>266</v>
      </c>
      <c r="G287">
        <v>65.883799999999994</v>
      </c>
      <c r="H287">
        <v>262</v>
      </c>
      <c r="I287">
        <v>98.889899999999997</v>
      </c>
      <c r="J287">
        <v>280</v>
      </c>
      <c r="K287">
        <v>99.130499999999998</v>
      </c>
      <c r="L287">
        <v>291</v>
      </c>
      <c r="M287">
        <v>105.246</v>
      </c>
      <c r="N287">
        <v>232</v>
      </c>
      <c r="O287">
        <v>108.568</v>
      </c>
      <c r="P287">
        <v>254</v>
      </c>
      <c r="Q287">
        <v>-9.4378100000000007</v>
      </c>
      <c r="R287">
        <v>283</v>
      </c>
      <c r="S287">
        <f t="shared" si="88"/>
        <v>-0.14231985510896236</v>
      </c>
      <c r="T287">
        <v>285</v>
      </c>
      <c r="U287">
        <f t="shared" si="89"/>
        <v>651637.49439233483</v>
      </c>
      <c r="V287">
        <v>304</v>
      </c>
      <c r="W287">
        <f t="shared" si="109"/>
        <v>27.260352558932503</v>
      </c>
      <c r="X287">
        <f t="shared" si="90"/>
        <v>281</v>
      </c>
      <c r="Y287">
        <f t="shared" si="91"/>
        <v>283</v>
      </c>
      <c r="Z287">
        <v>0.18529999999999999</v>
      </c>
      <c r="AA287">
        <v>311</v>
      </c>
      <c r="AB287">
        <v>0.44140000000000001</v>
      </c>
      <c r="AC287">
        <f t="shared" si="92"/>
        <v>0.31335000000000002</v>
      </c>
      <c r="AD287">
        <v>253</v>
      </c>
      <c r="AE287">
        <v>5.0900000000000001E-2</v>
      </c>
      <c r="AF287">
        <v>356</v>
      </c>
      <c r="AG287">
        <v>0.34470000000000001</v>
      </c>
      <c r="AH287">
        <v>239</v>
      </c>
      <c r="AI287">
        <f t="shared" si="93"/>
        <v>286.66666666666669</v>
      </c>
      <c r="AJ287">
        <f>IF(C287=1,(AI287/Z287),REF)</f>
        <v>1547.040834682497</v>
      </c>
      <c r="AK287">
        <f t="shared" si="94"/>
        <v>308</v>
      </c>
      <c r="AL287">
        <f>IF(B287=1,(AI287/AC287),REF)</f>
        <v>914.8449550555822</v>
      </c>
      <c r="AM287">
        <f t="shared" si="95"/>
        <v>271</v>
      </c>
      <c r="AN287">
        <f t="shared" si="96"/>
        <v>253</v>
      </c>
      <c r="AO287" t="str">
        <f t="shared" si="97"/>
        <v>Maine</v>
      </c>
      <c r="AP287">
        <f t="shared" si="98"/>
        <v>0.1055024355825176</v>
      </c>
      <c r="AQ287">
        <f t="shared" si="99"/>
        <v>0.16547596460095229</v>
      </c>
      <c r="AR287">
        <f t="shared" si="100"/>
        <v>0.4495333031993981</v>
      </c>
      <c r="AS287" t="str">
        <f t="shared" si="101"/>
        <v>Maine</v>
      </c>
      <c r="AT287">
        <f t="shared" si="102"/>
        <v>0.4495333031993981</v>
      </c>
      <c r="AU287">
        <f t="shared" si="103"/>
        <v>286</v>
      </c>
      <c r="AV287">
        <f t="shared" si="104"/>
        <v>264</v>
      </c>
      <c r="AW287">
        <v>269</v>
      </c>
      <c r="AX287" t="str">
        <f t="shared" si="105"/>
        <v>Maine</v>
      </c>
      <c r="AY287" t="str">
        <f t="shared" si="106"/>
        <v/>
      </c>
      <c r="AZ287">
        <v>286</v>
      </c>
      <c r="BA287">
        <f t="shared" si="107"/>
        <v>72</v>
      </c>
      <c r="BB287">
        <f t="shared" si="108"/>
        <v>72</v>
      </c>
    </row>
    <row r="288" spans="2:54">
      <c r="B288">
        <v>1</v>
      </c>
      <c r="C288">
        <v>1</v>
      </c>
      <c r="D288" t="s">
        <v>58</v>
      </c>
      <c r="E288">
        <v>64.209000000000003</v>
      </c>
      <c r="F288">
        <v>340</v>
      </c>
      <c r="G288">
        <v>63.410299999999999</v>
      </c>
      <c r="H288">
        <v>342</v>
      </c>
      <c r="I288">
        <v>98.794200000000004</v>
      </c>
      <c r="J288">
        <v>282</v>
      </c>
      <c r="K288">
        <v>100.31699999999999</v>
      </c>
      <c r="L288">
        <v>276</v>
      </c>
      <c r="M288">
        <v>106.092</v>
      </c>
      <c r="N288">
        <v>256</v>
      </c>
      <c r="O288">
        <v>109.789</v>
      </c>
      <c r="P288">
        <v>271</v>
      </c>
      <c r="Q288">
        <v>-9.4722399999999993</v>
      </c>
      <c r="R288">
        <v>284</v>
      </c>
      <c r="S288">
        <f t="shared" si="88"/>
        <v>-0.14751826067996709</v>
      </c>
      <c r="T288">
        <v>289</v>
      </c>
      <c r="U288">
        <f t="shared" si="89"/>
        <v>646167.30289820093</v>
      </c>
      <c r="V288">
        <v>315</v>
      </c>
      <c r="W288">
        <f t="shared" si="109"/>
        <v>28.661454155452844</v>
      </c>
      <c r="X288">
        <f t="shared" si="90"/>
        <v>333</v>
      </c>
      <c r="Y288">
        <f t="shared" si="91"/>
        <v>311</v>
      </c>
      <c r="Z288">
        <v>0.25309999999999999</v>
      </c>
      <c r="AA288">
        <v>272</v>
      </c>
      <c r="AB288">
        <v>0.2253</v>
      </c>
      <c r="AC288">
        <f t="shared" si="92"/>
        <v>0.2392</v>
      </c>
      <c r="AD288">
        <v>299</v>
      </c>
      <c r="AE288">
        <v>0.36299999999999999</v>
      </c>
      <c r="AF288">
        <v>218</v>
      </c>
      <c r="AG288">
        <v>0.20050000000000001</v>
      </c>
      <c r="AH288">
        <v>312</v>
      </c>
      <c r="AI288">
        <f t="shared" si="93"/>
        <v>290.66666666666669</v>
      </c>
      <c r="AJ288">
        <f>IF(C288=1,(AI288/Z288),REF)</f>
        <v>1148.4261820097458</v>
      </c>
      <c r="AK288">
        <f t="shared" si="94"/>
        <v>281</v>
      </c>
      <c r="AL288">
        <f>IF(B288=1,(AI288/AC288),REF)</f>
        <v>1215.1616499442587</v>
      </c>
      <c r="AM288">
        <f t="shared" si="95"/>
        <v>300</v>
      </c>
      <c r="AN288">
        <f t="shared" si="96"/>
        <v>281</v>
      </c>
      <c r="AO288" t="str">
        <f t="shared" si="97"/>
        <v>Arkansas St.</v>
      </c>
      <c r="AP288">
        <f t="shared" si="98"/>
        <v>0.14846329009860829</v>
      </c>
      <c r="AQ288">
        <f t="shared" si="99"/>
        <v>0.12191456067073105</v>
      </c>
      <c r="AR288">
        <f t="shared" si="100"/>
        <v>0.44913453094817679</v>
      </c>
      <c r="AS288" t="str">
        <f t="shared" si="101"/>
        <v>Arkansas St.</v>
      </c>
      <c r="AT288">
        <f t="shared" si="102"/>
        <v>0.44913453094817679</v>
      </c>
      <c r="AU288">
        <f t="shared" si="103"/>
        <v>287</v>
      </c>
      <c r="AV288">
        <f t="shared" si="104"/>
        <v>289</v>
      </c>
      <c r="AW288">
        <v>293</v>
      </c>
      <c r="AX288" t="str">
        <f t="shared" si="105"/>
        <v>Arkansas St.</v>
      </c>
      <c r="AY288" t="str">
        <f t="shared" si="106"/>
        <v/>
      </c>
      <c r="AZ288">
        <v>287</v>
      </c>
      <c r="BA288">
        <f t="shared" si="107"/>
        <v>72</v>
      </c>
      <c r="BB288">
        <f t="shared" si="108"/>
        <v>72</v>
      </c>
    </row>
    <row r="289" spans="2:54">
      <c r="B289">
        <v>1</v>
      </c>
      <c r="C289">
        <v>1</v>
      </c>
      <c r="D289" t="s">
        <v>75</v>
      </c>
      <c r="E289">
        <v>66.133399999999995</v>
      </c>
      <c r="F289">
        <v>278</v>
      </c>
      <c r="G289">
        <v>66.820700000000002</v>
      </c>
      <c r="H289">
        <v>202</v>
      </c>
      <c r="I289">
        <v>99.407200000000003</v>
      </c>
      <c r="J289">
        <v>267</v>
      </c>
      <c r="K289">
        <v>99.020399999999995</v>
      </c>
      <c r="L289">
        <v>294</v>
      </c>
      <c r="M289">
        <v>103.608</v>
      </c>
      <c r="N289">
        <v>186</v>
      </c>
      <c r="O289">
        <v>110.443</v>
      </c>
      <c r="P289">
        <v>286</v>
      </c>
      <c r="Q289">
        <v>-11.4224</v>
      </c>
      <c r="R289">
        <v>306</v>
      </c>
      <c r="S289">
        <f t="shared" si="88"/>
        <v>-0.1727205920155323</v>
      </c>
      <c r="T289">
        <v>308</v>
      </c>
      <c r="U289">
        <f t="shared" si="89"/>
        <v>648440.60695135558</v>
      </c>
      <c r="V289">
        <v>310</v>
      </c>
      <c r="W289">
        <f t="shared" si="109"/>
        <v>28.093138554721403</v>
      </c>
      <c r="X289">
        <f t="shared" si="90"/>
        <v>317</v>
      </c>
      <c r="Y289">
        <f t="shared" si="91"/>
        <v>312.5</v>
      </c>
      <c r="Z289">
        <v>0.2485</v>
      </c>
      <c r="AA289">
        <v>276</v>
      </c>
      <c r="AB289">
        <v>0.23910000000000001</v>
      </c>
      <c r="AC289">
        <f t="shared" si="92"/>
        <v>0.24380000000000002</v>
      </c>
      <c r="AD289">
        <v>297</v>
      </c>
      <c r="AE289">
        <v>0.21099999999999999</v>
      </c>
      <c r="AF289">
        <v>283</v>
      </c>
      <c r="AG289">
        <v>0.33229999999999998</v>
      </c>
      <c r="AH289">
        <v>242</v>
      </c>
      <c r="AI289">
        <f t="shared" si="93"/>
        <v>292.08333333333331</v>
      </c>
      <c r="AJ289">
        <f>IF(C289=1,(AI289/Z289),REF)</f>
        <v>1175.3856472166331</v>
      </c>
      <c r="AK289">
        <f t="shared" si="94"/>
        <v>284</v>
      </c>
      <c r="AL289">
        <f>IF(B289=1,(AI289/AC289),REF)</f>
        <v>1198.0448455017772</v>
      </c>
      <c r="AM289">
        <f t="shared" si="95"/>
        <v>299</v>
      </c>
      <c r="AN289">
        <f t="shared" si="96"/>
        <v>284</v>
      </c>
      <c r="AO289" t="str">
        <f t="shared" si="97"/>
        <v>Bucknell</v>
      </c>
      <c r="AP289">
        <f t="shared" si="98"/>
        <v>0.1454271853910169</v>
      </c>
      <c r="AQ289">
        <f t="shared" si="99"/>
        <v>0.12447961213697083</v>
      </c>
      <c r="AR289">
        <f t="shared" si="100"/>
        <v>0.44882137370349995</v>
      </c>
      <c r="AS289" t="str">
        <f t="shared" si="101"/>
        <v>Bucknell</v>
      </c>
      <c r="AT289">
        <f t="shared" si="102"/>
        <v>0.44882137370349995</v>
      </c>
      <c r="AU289">
        <f t="shared" si="103"/>
        <v>288</v>
      </c>
      <c r="AV289">
        <f t="shared" si="104"/>
        <v>289.66666666666669</v>
      </c>
      <c r="AW289">
        <v>289</v>
      </c>
      <c r="AX289" t="str">
        <f t="shared" si="105"/>
        <v>Bucknell</v>
      </c>
      <c r="AY289" t="str">
        <f t="shared" si="106"/>
        <v/>
      </c>
      <c r="AZ289">
        <v>288</v>
      </c>
      <c r="BA289">
        <f t="shared" si="107"/>
        <v>72</v>
      </c>
      <c r="BB289">
        <f t="shared" si="108"/>
        <v>72</v>
      </c>
    </row>
    <row r="290" spans="2:54">
      <c r="B290">
        <v>1</v>
      </c>
      <c r="C290">
        <v>1</v>
      </c>
      <c r="D290" t="s">
        <v>353</v>
      </c>
      <c r="E290">
        <v>68.698999999999998</v>
      </c>
      <c r="F290">
        <v>143</v>
      </c>
      <c r="G290">
        <v>67.966200000000001</v>
      </c>
      <c r="H290">
        <v>151</v>
      </c>
      <c r="I290">
        <v>94.005399999999995</v>
      </c>
      <c r="J290">
        <v>343</v>
      </c>
      <c r="K290">
        <v>98.991</v>
      </c>
      <c r="L290">
        <v>296</v>
      </c>
      <c r="M290">
        <v>112.187</v>
      </c>
      <c r="N290">
        <v>345</v>
      </c>
      <c r="O290">
        <v>111.36</v>
      </c>
      <c r="P290">
        <v>309</v>
      </c>
      <c r="Q290">
        <v>-12.3695</v>
      </c>
      <c r="R290">
        <v>314</v>
      </c>
      <c r="S290">
        <f t="shared" si="88"/>
        <v>-0.18004628888338986</v>
      </c>
      <c r="T290">
        <v>313</v>
      </c>
      <c r="U290">
        <f t="shared" si="89"/>
        <v>673196.48294661893</v>
      </c>
      <c r="V290">
        <v>280</v>
      </c>
      <c r="W290">
        <f t="shared" si="109"/>
        <v>27.404150265190406</v>
      </c>
      <c r="X290">
        <f t="shared" si="90"/>
        <v>288</v>
      </c>
      <c r="Y290">
        <f t="shared" si="91"/>
        <v>300.5</v>
      </c>
      <c r="Z290">
        <v>0.23630000000000001</v>
      </c>
      <c r="AA290">
        <v>283</v>
      </c>
      <c r="AB290">
        <v>0.27</v>
      </c>
      <c r="AC290">
        <f t="shared" si="92"/>
        <v>0.25314999999999999</v>
      </c>
      <c r="AD290">
        <v>291</v>
      </c>
      <c r="AE290">
        <v>0.1082</v>
      </c>
      <c r="AF290">
        <v>327</v>
      </c>
      <c r="AG290">
        <v>0.32200000000000001</v>
      </c>
      <c r="AH290">
        <v>246</v>
      </c>
      <c r="AI290">
        <f t="shared" si="93"/>
        <v>292.91666666666669</v>
      </c>
      <c r="AJ290">
        <f>IF(C290=1,(AI290/Z290),REF)</f>
        <v>1239.5965580476795</v>
      </c>
      <c r="AK290">
        <f t="shared" si="94"/>
        <v>289</v>
      </c>
      <c r="AL290">
        <f>IF(B290=1,(AI290/AC290),REF)</f>
        <v>1157.0873658568703</v>
      </c>
      <c r="AM290">
        <f t="shared" si="95"/>
        <v>295</v>
      </c>
      <c r="AN290">
        <f t="shared" si="96"/>
        <v>289</v>
      </c>
      <c r="AO290" t="str">
        <f t="shared" si="97"/>
        <v>Tulsa</v>
      </c>
      <c r="AP290">
        <f t="shared" si="98"/>
        <v>0.13755390674689896</v>
      </c>
      <c r="AQ290">
        <f t="shared" si="99"/>
        <v>0.12981677692052426</v>
      </c>
      <c r="AR290">
        <f t="shared" si="100"/>
        <v>0.44712969803344976</v>
      </c>
      <c r="AS290" t="str">
        <f t="shared" si="101"/>
        <v>Tulsa</v>
      </c>
      <c r="AT290">
        <f t="shared" si="102"/>
        <v>0.44712969803344976</v>
      </c>
      <c r="AU290">
        <f t="shared" si="103"/>
        <v>289</v>
      </c>
      <c r="AV290">
        <f t="shared" si="104"/>
        <v>289.66666666666669</v>
      </c>
      <c r="AW290">
        <v>295</v>
      </c>
      <c r="AX290" t="str">
        <f t="shared" si="105"/>
        <v>Tulsa</v>
      </c>
      <c r="AY290" t="str">
        <f t="shared" si="106"/>
        <v/>
      </c>
      <c r="AZ290">
        <v>289</v>
      </c>
      <c r="BA290">
        <f t="shared" si="107"/>
        <v>73</v>
      </c>
      <c r="BB290">
        <f t="shared" si="108"/>
        <v>73</v>
      </c>
    </row>
    <row r="291" spans="2:54">
      <c r="B291">
        <v>1</v>
      </c>
      <c r="C291">
        <v>1</v>
      </c>
      <c r="D291" t="s">
        <v>201</v>
      </c>
      <c r="E291">
        <v>67.059399999999997</v>
      </c>
      <c r="F291">
        <v>225</v>
      </c>
      <c r="G291">
        <v>67.064499999999995</v>
      </c>
      <c r="H291">
        <v>188</v>
      </c>
      <c r="I291">
        <v>97.322599999999994</v>
      </c>
      <c r="J291">
        <v>305</v>
      </c>
      <c r="K291">
        <v>97.539000000000001</v>
      </c>
      <c r="L291">
        <v>318</v>
      </c>
      <c r="M291">
        <v>104.18600000000001</v>
      </c>
      <c r="N291">
        <v>206</v>
      </c>
      <c r="O291">
        <v>109.053</v>
      </c>
      <c r="P291">
        <v>261</v>
      </c>
      <c r="Q291">
        <v>-11.514200000000001</v>
      </c>
      <c r="R291">
        <v>307</v>
      </c>
      <c r="S291">
        <f t="shared" si="88"/>
        <v>-0.17169852399514454</v>
      </c>
      <c r="T291">
        <v>307</v>
      </c>
      <c r="U291">
        <f t="shared" si="89"/>
        <v>637993.50998434739</v>
      </c>
      <c r="V291">
        <v>319</v>
      </c>
      <c r="W291">
        <f t="shared" si="109"/>
        <v>27.149418018034609</v>
      </c>
      <c r="X291">
        <f t="shared" si="90"/>
        <v>271</v>
      </c>
      <c r="Y291">
        <f t="shared" si="91"/>
        <v>289</v>
      </c>
      <c r="Z291">
        <v>0.28060000000000002</v>
      </c>
      <c r="AA291">
        <v>264</v>
      </c>
      <c r="AB291">
        <v>0.12570000000000001</v>
      </c>
      <c r="AC291">
        <f t="shared" si="92"/>
        <v>0.20315</v>
      </c>
      <c r="AD291">
        <v>312</v>
      </c>
      <c r="AE291">
        <v>0.26729999999999998</v>
      </c>
      <c r="AF291">
        <v>258</v>
      </c>
      <c r="AG291">
        <v>0.1021</v>
      </c>
      <c r="AH291">
        <v>349</v>
      </c>
      <c r="AI291">
        <f t="shared" si="93"/>
        <v>305.66666666666669</v>
      </c>
      <c r="AJ291">
        <f>IF(C291=1,(AI291/Z291),REF)</f>
        <v>1089.3323829888334</v>
      </c>
      <c r="AK291">
        <f t="shared" si="94"/>
        <v>278</v>
      </c>
      <c r="AL291">
        <f>IF(B291=1,(AI291/AC291),REF)</f>
        <v>1504.6353269341209</v>
      </c>
      <c r="AM291">
        <f t="shared" si="95"/>
        <v>315</v>
      </c>
      <c r="AN291">
        <f t="shared" si="96"/>
        <v>278</v>
      </c>
      <c r="AO291" t="str">
        <f t="shared" si="97"/>
        <v>Manhattan</v>
      </c>
      <c r="AP291">
        <f t="shared" si="98"/>
        <v>0.16546603848877831</v>
      </c>
      <c r="AQ291">
        <f t="shared" si="99"/>
        <v>0.10081184880325433</v>
      </c>
      <c r="AR291">
        <f t="shared" si="100"/>
        <v>0.44639779707270477</v>
      </c>
      <c r="AS291" t="str">
        <f t="shared" si="101"/>
        <v>Manhattan</v>
      </c>
      <c r="AT291">
        <f t="shared" si="102"/>
        <v>0.44639779707270477</v>
      </c>
      <c r="AU291">
        <f t="shared" si="103"/>
        <v>290</v>
      </c>
      <c r="AV291">
        <f t="shared" si="104"/>
        <v>293.33333333333331</v>
      </c>
      <c r="AW291">
        <v>297</v>
      </c>
      <c r="AX291" t="str">
        <f t="shared" si="105"/>
        <v>Manhattan</v>
      </c>
      <c r="AY291" t="str">
        <f t="shared" si="106"/>
        <v/>
      </c>
      <c r="AZ291">
        <v>290</v>
      </c>
      <c r="BA291">
        <f t="shared" si="107"/>
        <v>73</v>
      </c>
      <c r="BB291">
        <f t="shared" si="108"/>
        <v>73</v>
      </c>
    </row>
    <row r="292" spans="2:54">
      <c r="B292">
        <v>1</v>
      </c>
      <c r="C292">
        <v>1</v>
      </c>
      <c r="D292" t="s">
        <v>112</v>
      </c>
      <c r="E292">
        <v>68.664500000000004</v>
      </c>
      <c r="F292">
        <v>146</v>
      </c>
      <c r="G292">
        <v>68.581299999999999</v>
      </c>
      <c r="H292">
        <v>115</v>
      </c>
      <c r="I292">
        <v>102.819</v>
      </c>
      <c r="J292">
        <v>181</v>
      </c>
      <c r="K292">
        <v>100.794</v>
      </c>
      <c r="L292">
        <v>268</v>
      </c>
      <c r="M292">
        <v>108.137</v>
      </c>
      <c r="N292">
        <v>295</v>
      </c>
      <c r="O292">
        <v>111.22199999999999</v>
      </c>
      <c r="P292">
        <v>303</v>
      </c>
      <c r="Q292">
        <v>-10.4277</v>
      </c>
      <c r="R292">
        <v>297</v>
      </c>
      <c r="S292">
        <f t="shared" si="88"/>
        <v>-0.15186886964879956</v>
      </c>
      <c r="T292">
        <v>292</v>
      </c>
      <c r="U292">
        <f t="shared" si="89"/>
        <v>697592.21117272193</v>
      </c>
      <c r="V292">
        <v>253</v>
      </c>
      <c r="W292">
        <f t="shared" si="109"/>
        <v>27.36357638764369</v>
      </c>
      <c r="X292">
        <f t="shared" si="90"/>
        <v>283</v>
      </c>
      <c r="Y292">
        <f t="shared" si="91"/>
        <v>287.5</v>
      </c>
      <c r="Z292">
        <v>0.2056</v>
      </c>
      <c r="AA292">
        <v>298</v>
      </c>
      <c r="AB292">
        <v>0.35399999999999998</v>
      </c>
      <c r="AC292">
        <f t="shared" si="92"/>
        <v>0.27979999999999999</v>
      </c>
      <c r="AD292">
        <v>274</v>
      </c>
      <c r="AE292">
        <v>8.4699999999999998E-2</v>
      </c>
      <c r="AF292">
        <v>341</v>
      </c>
      <c r="AG292">
        <v>0.36249999999999999</v>
      </c>
      <c r="AH292">
        <v>235</v>
      </c>
      <c r="AI292">
        <f t="shared" si="93"/>
        <v>280.41666666666669</v>
      </c>
      <c r="AJ292">
        <f>IF(C292=1,(AI292/Z292),REF)</f>
        <v>1363.8942931258107</v>
      </c>
      <c r="AK292">
        <f t="shared" si="94"/>
        <v>293</v>
      </c>
      <c r="AL292">
        <f>IF(B292=1,(AI292/AC292),REF)</f>
        <v>1002.2039552060996</v>
      </c>
      <c r="AM292">
        <f t="shared" si="95"/>
        <v>281</v>
      </c>
      <c r="AN292">
        <f t="shared" si="96"/>
        <v>274</v>
      </c>
      <c r="AO292" t="str">
        <f t="shared" si="97"/>
        <v>Denver</v>
      </c>
      <c r="AP292">
        <f t="shared" si="98"/>
        <v>0.11854473855668025</v>
      </c>
      <c r="AQ292">
        <f t="shared" si="99"/>
        <v>0.14608373213140377</v>
      </c>
      <c r="AR292">
        <f t="shared" si="100"/>
        <v>0.44528967841455541</v>
      </c>
      <c r="AS292" t="str">
        <f t="shared" si="101"/>
        <v>Denver</v>
      </c>
      <c r="AT292">
        <f t="shared" si="102"/>
        <v>0.44528967841455541</v>
      </c>
      <c r="AU292">
        <f t="shared" si="103"/>
        <v>291</v>
      </c>
      <c r="AV292">
        <f t="shared" si="104"/>
        <v>279.66666666666669</v>
      </c>
      <c r="AW292">
        <v>284</v>
      </c>
      <c r="AX292" t="str">
        <f t="shared" si="105"/>
        <v>Denver</v>
      </c>
      <c r="AY292" t="str">
        <f t="shared" si="106"/>
        <v/>
      </c>
      <c r="AZ292">
        <v>291</v>
      </c>
      <c r="BA292">
        <f t="shared" si="107"/>
        <v>73</v>
      </c>
      <c r="BB292">
        <f t="shared" si="108"/>
        <v>73</v>
      </c>
    </row>
    <row r="293" spans="2:54">
      <c r="B293">
        <v>1</v>
      </c>
      <c r="C293">
        <v>1</v>
      </c>
      <c r="D293" t="s">
        <v>70</v>
      </c>
      <c r="E293">
        <v>65.896900000000002</v>
      </c>
      <c r="F293">
        <v>284</v>
      </c>
      <c r="G293">
        <v>65.450199999999995</v>
      </c>
      <c r="H293">
        <v>279</v>
      </c>
      <c r="I293">
        <v>98.878600000000006</v>
      </c>
      <c r="J293">
        <v>281</v>
      </c>
      <c r="K293">
        <v>98.099299999999999</v>
      </c>
      <c r="L293">
        <v>309</v>
      </c>
      <c r="M293">
        <v>101.158</v>
      </c>
      <c r="N293">
        <v>122</v>
      </c>
      <c r="O293">
        <v>106.84099999999999</v>
      </c>
      <c r="P293">
        <v>211</v>
      </c>
      <c r="Q293">
        <v>-8.7417800000000003</v>
      </c>
      <c r="R293">
        <v>273</v>
      </c>
      <c r="S293">
        <f t="shared" si="88"/>
        <v>-0.13265722666771873</v>
      </c>
      <c r="T293">
        <v>275</v>
      </c>
      <c r="U293">
        <f t="shared" si="89"/>
        <v>634157.01556104352</v>
      </c>
      <c r="V293">
        <v>322</v>
      </c>
      <c r="W293">
        <f t="shared" si="109"/>
        <v>26.737187786482476</v>
      </c>
      <c r="X293">
        <f t="shared" si="90"/>
        <v>254</v>
      </c>
      <c r="Y293">
        <f t="shared" si="91"/>
        <v>264.5</v>
      </c>
      <c r="Z293">
        <v>0.2389</v>
      </c>
      <c r="AA293">
        <v>280</v>
      </c>
      <c r="AB293">
        <v>0.23860000000000001</v>
      </c>
      <c r="AC293">
        <f t="shared" si="92"/>
        <v>0.23875000000000002</v>
      </c>
      <c r="AD293">
        <v>300</v>
      </c>
      <c r="AE293">
        <v>0.28499999999999998</v>
      </c>
      <c r="AF293">
        <v>252</v>
      </c>
      <c r="AG293">
        <v>0.31509999999999999</v>
      </c>
      <c r="AH293">
        <v>250</v>
      </c>
      <c r="AI293">
        <f t="shared" si="93"/>
        <v>277.25</v>
      </c>
      <c r="AJ293">
        <f>IF(C293=1,(AI293/Z293),REF)</f>
        <v>1160.5274173294265</v>
      </c>
      <c r="AK293">
        <f t="shared" si="94"/>
        <v>283</v>
      </c>
      <c r="AL293">
        <f>IF(B293=1,(AI293/AC293),REF)</f>
        <v>1161.2565445026178</v>
      </c>
      <c r="AM293">
        <f t="shared" si="95"/>
        <v>296</v>
      </c>
      <c r="AN293">
        <f t="shared" si="96"/>
        <v>283</v>
      </c>
      <c r="AO293" t="str">
        <f t="shared" si="97"/>
        <v>Boston University</v>
      </c>
      <c r="AP293">
        <f t="shared" si="98"/>
        <v>0.1399870473386127</v>
      </c>
      <c r="AQ293">
        <f t="shared" si="99"/>
        <v>0.12237734249315435</v>
      </c>
      <c r="AR293">
        <f t="shared" si="100"/>
        <v>0.4437618437243499</v>
      </c>
      <c r="AS293" t="str">
        <f t="shared" si="101"/>
        <v>Boston University</v>
      </c>
      <c r="AT293">
        <f t="shared" si="102"/>
        <v>0.4437618437243499</v>
      </c>
      <c r="AU293">
        <f t="shared" si="103"/>
        <v>292</v>
      </c>
      <c r="AV293">
        <f t="shared" si="104"/>
        <v>291.66666666666669</v>
      </c>
      <c r="AW293">
        <v>294</v>
      </c>
      <c r="AX293" t="str">
        <f t="shared" si="105"/>
        <v>Boston University</v>
      </c>
      <c r="AY293" t="str">
        <f t="shared" si="106"/>
        <v/>
      </c>
      <c r="AZ293">
        <v>292</v>
      </c>
      <c r="BA293">
        <f t="shared" si="107"/>
        <v>73</v>
      </c>
      <c r="BB293">
        <f t="shared" si="108"/>
        <v>73</v>
      </c>
    </row>
    <row r="294" spans="2:54">
      <c r="B294">
        <v>1</v>
      </c>
      <c r="C294">
        <v>1</v>
      </c>
      <c r="D294" t="s">
        <v>340</v>
      </c>
      <c r="E294">
        <v>68.722200000000001</v>
      </c>
      <c r="F294">
        <v>141</v>
      </c>
      <c r="G294">
        <v>66.710999999999999</v>
      </c>
      <c r="H294">
        <v>208</v>
      </c>
      <c r="I294">
        <v>102.146</v>
      </c>
      <c r="J294">
        <v>200</v>
      </c>
      <c r="K294">
        <v>101.58</v>
      </c>
      <c r="L294">
        <v>252</v>
      </c>
      <c r="M294">
        <v>106.456</v>
      </c>
      <c r="N294">
        <v>263</v>
      </c>
      <c r="O294">
        <v>111.31399999999999</v>
      </c>
      <c r="P294">
        <v>307</v>
      </c>
      <c r="Q294">
        <v>-9.73367</v>
      </c>
      <c r="R294">
        <v>288</v>
      </c>
      <c r="S294">
        <f t="shared" si="88"/>
        <v>-0.14164272971470637</v>
      </c>
      <c r="T294">
        <v>284</v>
      </c>
      <c r="U294">
        <f t="shared" si="89"/>
        <v>709109.77330007998</v>
      </c>
      <c r="V294">
        <v>237</v>
      </c>
      <c r="W294">
        <f t="shared" si="109"/>
        <v>27.376795289066703</v>
      </c>
      <c r="X294">
        <f t="shared" si="90"/>
        <v>284</v>
      </c>
      <c r="Y294">
        <f t="shared" si="91"/>
        <v>284</v>
      </c>
      <c r="Z294">
        <v>0.1946</v>
      </c>
      <c r="AA294">
        <v>306</v>
      </c>
      <c r="AB294">
        <v>0.34739999999999999</v>
      </c>
      <c r="AC294">
        <f t="shared" si="92"/>
        <v>0.27100000000000002</v>
      </c>
      <c r="AD294">
        <v>284</v>
      </c>
      <c r="AE294">
        <v>0.215</v>
      </c>
      <c r="AF294">
        <v>281</v>
      </c>
      <c r="AG294">
        <v>0.23519999999999999</v>
      </c>
      <c r="AH294">
        <v>297</v>
      </c>
      <c r="AI294">
        <f t="shared" si="93"/>
        <v>277.83333333333331</v>
      </c>
      <c r="AJ294">
        <f>IF(C294=1,(AI294/Z294),REF)</f>
        <v>1427.7149708804384</v>
      </c>
      <c r="AK294">
        <f t="shared" si="94"/>
        <v>299</v>
      </c>
      <c r="AL294">
        <f>IF(B294=1,(AI294/AC294),REF)</f>
        <v>1025.2152521525213</v>
      </c>
      <c r="AM294">
        <f t="shared" si="95"/>
        <v>283</v>
      </c>
      <c r="AN294">
        <f t="shared" si="96"/>
        <v>283</v>
      </c>
      <c r="AO294" t="str">
        <f t="shared" si="97"/>
        <v>Tennessee Tech</v>
      </c>
      <c r="AP294">
        <f t="shared" si="98"/>
        <v>0.11169042118372167</v>
      </c>
      <c r="AQ294">
        <f t="shared" si="99"/>
        <v>0.1410883219229454</v>
      </c>
      <c r="AR294">
        <f t="shared" si="100"/>
        <v>0.43720409572318741</v>
      </c>
      <c r="AS294" t="str">
        <f t="shared" si="101"/>
        <v>Tennessee Tech</v>
      </c>
      <c r="AT294">
        <f t="shared" si="102"/>
        <v>0.43720409572318741</v>
      </c>
      <c r="AU294">
        <f t="shared" si="103"/>
        <v>293</v>
      </c>
      <c r="AV294">
        <f t="shared" si="104"/>
        <v>286.66666666666669</v>
      </c>
      <c r="AW294">
        <v>290</v>
      </c>
      <c r="AX294" t="str">
        <f t="shared" si="105"/>
        <v>Tennessee Tech</v>
      </c>
      <c r="AY294" t="str">
        <f t="shared" si="106"/>
        <v/>
      </c>
      <c r="AZ294">
        <v>293</v>
      </c>
      <c r="BA294">
        <f t="shared" si="107"/>
        <v>74</v>
      </c>
      <c r="BB294">
        <f t="shared" si="108"/>
        <v>74</v>
      </c>
    </row>
    <row r="295" spans="2:54">
      <c r="B295">
        <v>1</v>
      </c>
      <c r="C295">
        <v>1</v>
      </c>
      <c r="D295" t="s">
        <v>211</v>
      </c>
      <c r="E295">
        <v>67.172700000000006</v>
      </c>
      <c r="F295">
        <v>219</v>
      </c>
      <c r="G295">
        <v>66.403099999999995</v>
      </c>
      <c r="H295">
        <v>223</v>
      </c>
      <c r="I295">
        <v>92.187899999999999</v>
      </c>
      <c r="J295">
        <v>349</v>
      </c>
      <c r="K295">
        <v>89.486599999999996</v>
      </c>
      <c r="L295">
        <v>361</v>
      </c>
      <c r="M295">
        <v>95.214399999999998</v>
      </c>
      <c r="N295">
        <v>24</v>
      </c>
      <c r="O295">
        <v>101.91500000000001</v>
      </c>
      <c r="P295">
        <v>106</v>
      </c>
      <c r="Q295">
        <v>-12.4284</v>
      </c>
      <c r="R295">
        <v>315</v>
      </c>
      <c r="S295">
        <f t="shared" si="88"/>
        <v>-0.18502159359382619</v>
      </c>
      <c r="T295">
        <v>317</v>
      </c>
      <c r="U295">
        <f t="shared" si="89"/>
        <v>537909.01179831009</v>
      </c>
      <c r="V295">
        <v>361</v>
      </c>
      <c r="W295">
        <f t="shared" si="109"/>
        <v>24.321377523128337</v>
      </c>
      <c r="X295">
        <f t="shared" si="90"/>
        <v>120</v>
      </c>
      <c r="Y295">
        <f t="shared" si="91"/>
        <v>218.5</v>
      </c>
      <c r="Z295">
        <v>0.23050000000000001</v>
      </c>
      <c r="AA295">
        <v>287</v>
      </c>
      <c r="AB295">
        <v>0.23230000000000001</v>
      </c>
      <c r="AC295">
        <f t="shared" si="92"/>
        <v>0.23139999999999999</v>
      </c>
      <c r="AD295">
        <v>307</v>
      </c>
      <c r="AE295">
        <v>0.49519999999999997</v>
      </c>
      <c r="AF295">
        <v>165</v>
      </c>
      <c r="AG295">
        <v>8.2600000000000007E-2</v>
      </c>
      <c r="AH295">
        <v>353</v>
      </c>
      <c r="AI295">
        <f t="shared" si="93"/>
        <v>286.91666666666669</v>
      </c>
      <c r="AJ295">
        <f>IF(C295=1,(AI295/Z295),REF)</f>
        <v>1244.7577729573391</v>
      </c>
      <c r="AK295">
        <f t="shared" si="94"/>
        <v>290</v>
      </c>
      <c r="AL295">
        <f>IF(B295=1,(AI295/AC295),REF)</f>
        <v>1239.9164505906081</v>
      </c>
      <c r="AM295">
        <f t="shared" si="95"/>
        <v>303</v>
      </c>
      <c r="AN295">
        <f t="shared" si="96"/>
        <v>290</v>
      </c>
      <c r="AO295" t="str">
        <f t="shared" si="97"/>
        <v>Merrimack</v>
      </c>
      <c r="AP295">
        <f t="shared" si="98"/>
        <v>0.13412189753039439</v>
      </c>
      <c r="AQ295">
        <f t="shared" si="99"/>
        <v>0.11764215228065339</v>
      </c>
      <c r="AR295">
        <f t="shared" si="100"/>
        <v>0.43650124635588244</v>
      </c>
      <c r="AS295" t="str">
        <f t="shared" si="101"/>
        <v>Merrimack</v>
      </c>
      <c r="AT295">
        <f t="shared" si="102"/>
        <v>0.43650124635588244</v>
      </c>
      <c r="AU295">
        <f t="shared" si="103"/>
        <v>294</v>
      </c>
      <c r="AV295">
        <f t="shared" si="104"/>
        <v>297</v>
      </c>
      <c r="AW295">
        <v>300</v>
      </c>
      <c r="AX295" t="str">
        <f t="shared" si="105"/>
        <v>Merrimack</v>
      </c>
      <c r="AY295" t="str">
        <f t="shared" si="106"/>
        <v/>
      </c>
      <c r="AZ295">
        <v>294</v>
      </c>
      <c r="BA295">
        <f t="shared" si="107"/>
        <v>74</v>
      </c>
      <c r="BB295">
        <f t="shared" si="108"/>
        <v>74</v>
      </c>
    </row>
    <row r="296" spans="2:54">
      <c r="B296">
        <v>1</v>
      </c>
      <c r="C296">
        <v>1</v>
      </c>
      <c r="D296" t="s">
        <v>252</v>
      </c>
      <c r="E296">
        <v>67.1203</v>
      </c>
      <c r="F296">
        <v>222</v>
      </c>
      <c r="G296">
        <v>66.845500000000001</v>
      </c>
      <c r="H296">
        <v>200</v>
      </c>
      <c r="I296">
        <v>96.590800000000002</v>
      </c>
      <c r="J296">
        <v>314</v>
      </c>
      <c r="K296">
        <v>97.864599999999996</v>
      </c>
      <c r="L296">
        <v>314</v>
      </c>
      <c r="M296">
        <v>105.944</v>
      </c>
      <c r="N296">
        <v>248</v>
      </c>
      <c r="O296">
        <v>109.693</v>
      </c>
      <c r="P296">
        <v>268</v>
      </c>
      <c r="Q296">
        <v>-11.8284</v>
      </c>
      <c r="R296">
        <v>310</v>
      </c>
      <c r="S296">
        <f t="shared" si="88"/>
        <v>-0.17622686430185805</v>
      </c>
      <c r="T296">
        <v>309</v>
      </c>
      <c r="U296">
        <f t="shared" si="89"/>
        <v>642843.32635767909</v>
      </c>
      <c r="V296">
        <v>317</v>
      </c>
      <c r="W296">
        <f t="shared" si="109"/>
        <v>27.379932539849289</v>
      </c>
      <c r="X296">
        <f t="shared" si="90"/>
        <v>286</v>
      </c>
      <c r="Y296">
        <f t="shared" si="91"/>
        <v>297.5</v>
      </c>
      <c r="Z296">
        <v>0.21909999999999999</v>
      </c>
      <c r="AA296">
        <v>290</v>
      </c>
      <c r="AB296">
        <v>0.25290000000000001</v>
      </c>
      <c r="AC296">
        <f t="shared" si="92"/>
        <v>0.23599999999999999</v>
      </c>
      <c r="AD296">
        <v>302</v>
      </c>
      <c r="AE296">
        <v>8.1600000000000006E-2</v>
      </c>
      <c r="AF296">
        <v>342</v>
      </c>
      <c r="AG296">
        <v>0.28649999999999998</v>
      </c>
      <c r="AH296">
        <v>264</v>
      </c>
      <c r="AI296">
        <f t="shared" si="93"/>
        <v>305.25</v>
      </c>
      <c r="AJ296">
        <f>IF(C296=1,(AI296/Z296),REF)</f>
        <v>1393.1994523048836</v>
      </c>
      <c r="AK296">
        <f t="shared" si="94"/>
        <v>295</v>
      </c>
      <c r="AL296">
        <f>IF(B296=1,(AI296/AC296),REF)</f>
        <v>1293.4322033898306</v>
      </c>
      <c r="AM296">
        <f t="shared" si="95"/>
        <v>305</v>
      </c>
      <c r="AN296">
        <f t="shared" si="96"/>
        <v>295</v>
      </c>
      <c r="AO296" t="str">
        <f t="shared" si="97"/>
        <v>Northeastern</v>
      </c>
      <c r="AP296">
        <f t="shared" si="98"/>
        <v>0.12606028717192427</v>
      </c>
      <c r="AQ296">
        <f t="shared" si="99"/>
        <v>0.11934870301103935</v>
      </c>
      <c r="AR296">
        <f t="shared" si="100"/>
        <v>0.43206012713097064</v>
      </c>
      <c r="AS296" t="str">
        <f t="shared" si="101"/>
        <v>Northeastern</v>
      </c>
      <c r="AT296">
        <f t="shared" si="102"/>
        <v>0.43206012713097064</v>
      </c>
      <c r="AU296">
        <f t="shared" si="103"/>
        <v>295</v>
      </c>
      <c r="AV296">
        <f t="shared" si="104"/>
        <v>297.33333333333331</v>
      </c>
      <c r="AW296">
        <v>304</v>
      </c>
      <c r="AX296" t="str">
        <f t="shared" si="105"/>
        <v>Northeastern</v>
      </c>
      <c r="AY296" t="str">
        <f t="shared" si="106"/>
        <v/>
      </c>
      <c r="AZ296">
        <v>295</v>
      </c>
      <c r="BA296">
        <f t="shared" si="107"/>
        <v>74</v>
      </c>
      <c r="BB296">
        <f t="shared" si="108"/>
        <v>74</v>
      </c>
    </row>
    <row r="297" spans="2:54">
      <c r="B297">
        <v>1</v>
      </c>
      <c r="C297">
        <v>1</v>
      </c>
      <c r="D297" t="s">
        <v>91</v>
      </c>
      <c r="E297">
        <v>66.370500000000007</v>
      </c>
      <c r="F297">
        <v>261</v>
      </c>
      <c r="G297">
        <v>65.865600000000001</v>
      </c>
      <c r="H297">
        <v>263</v>
      </c>
      <c r="I297">
        <v>105.574</v>
      </c>
      <c r="J297">
        <v>123</v>
      </c>
      <c r="K297">
        <v>105.40300000000001</v>
      </c>
      <c r="L297">
        <v>167</v>
      </c>
      <c r="M297">
        <v>113.327</v>
      </c>
      <c r="N297">
        <v>353</v>
      </c>
      <c r="O297">
        <v>116.655</v>
      </c>
      <c r="P297">
        <v>356</v>
      </c>
      <c r="Q297">
        <v>-11.2514</v>
      </c>
      <c r="R297">
        <v>304</v>
      </c>
      <c r="S297">
        <f t="shared" si="88"/>
        <v>-0.16953315102342145</v>
      </c>
      <c r="T297">
        <v>306</v>
      </c>
      <c r="U297">
        <f t="shared" si="89"/>
        <v>737362.47708153469</v>
      </c>
      <c r="V297">
        <v>199</v>
      </c>
      <c r="W297">
        <f t="shared" si="109"/>
        <v>30.554155419636569</v>
      </c>
      <c r="X297">
        <f t="shared" si="90"/>
        <v>360</v>
      </c>
      <c r="Y297">
        <f t="shared" si="91"/>
        <v>333</v>
      </c>
      <c r="Z297">
        <v>0.2011</v>
      </c>
      <c r="AA297">
        <v>300</v>
      </c>
      <c r="AB297">
        <v>0.3044</v>
      </c>
      <c r="AC297">
        <f t="shared" si="92"/>
        <v>0.25275000000000003</v>
      </c>
      <c r="AD297">
        <v>293</v>
      </c>
      <c r="AE297">
        <v>0.1033</v>
      </c>
      <c r="AF297">
        <v>332</v>
      </c>
      <c r="AG297">
        <v>0.24540000000000001</v>
      </c>
      <c r="AH297">
        <v>288</v>
      </c>
      <c r="AI297">
        <f t="shared" si="93"/>
        <v>291.83333333333331</v>
      </c>
      <c r="AJ297">
        <f>IF(C297=1,(AI297/Z297),REF)</f>
        <v>1451.1851483507376</v>
      </c>
      <c r="AK297">
        <f t="shared" si="94"/>
        <v>300</v>
      </c>
      <c r="AL297">
        <f>IF(B297=1,(AI297/AC297),REF)</f>
        <v>1154.6323771843058</v>
      </c>
      <c r="AM297">
        <f t="shared" si="95"/>
        <v>293</v>
      </c>
      <c r="AN297">
        <f t="shared" si="96"/>
        <v>293</v>
      </c>
      <c r="AO297" t="str">
        <f t="shared" si="97"/>
        <v>Charleston Southern</v>
      </c>
      <c r="AP297">
        <f t="shared" si="98"/>
        <v>0.11523304341453323</v>
      </c>
      <c r="AQ297">
        <f t="shared" si="99"/>
        <v>0.12964607028537398</v>
      </c>
      <c r="AR297">
        <f t="shared" si="100"/>
        <v>0.43168673092294296</v>
      </c>
      <c r="AS297" t="str">
        <f t="shared" si="101"/>
        <v>Charleston Southern</v>
      </c>
      <c r="AT297">
        <f t="shared" si="102"/>
        <v>0.43168673092294296</v>
      </c>
      <c r="AU297">
        <f t="shared" si="103"/>
        <v>296</v>
      </c>
      <c r="AV297">
        <f t="shared" si="104"/>
        <v>294</v>
      </c>
      <c r="AW297">
        <v>298</v>
      </c>
      <c r="AX297" t="str">
        <f t="shared" si="105"/>
        <v>Charleston Southern</v>
      </c>
      <c r="AY297" t="str">
        <f t="shared" si="106"/>
        <v/>
      </c>
      <c r="AZ297">
        <v>296</v>
      </c>
      <c r="BA297">
        <f t="shared" si="107"/>
        <v>74</v>
      </c>
      <c r="BB297">
        <f t="shared" si="108"/>
        <v>74</v>
      </c>
    </row>
    <row r="298" spans="2:54">
      <c r="B298">
        <v>1</v>
      </c>
      <c r="C298">
        <v>1</v>
      </c>
      <c r="D298" t="s">
        <v>236</v>
      </c>
      <c r="E298">
        <v>65.504999999999995</v>
      </c>
      <c r="F298">
        <v>304</v>
      </c>
      <c r="G298">
        <v>64.207700000000003</v>
      </c>
      <c r="H298">
        <v>329</v>
      </c>
      <c r="I298">
        <v>98.082400000000007</v>
      </c>
      <c r="J298">
        <v>295</v>
      </c>
      <c r="K298">
        <v>97.448899999999995</v>
      </c>
      <c r="L298">
        <v>320</v>
      </c>
      <c r="M298">
        <v>102.995</v>
      </c>
      <c r="N298">
        <v>172</v>
      </c>
      <c r="O298">
        <v>107.173</v>
      </c>
      <c r="P298">
        <v>219</v>
      </c>
      <c r="Q298">
        <v>-9.7245299999999997</v>
      </c>
      <c r="R298">
        <v>286</v>
      </c>
      <c r="S298">
        <f t="shared" si="88"/>
        <v>-0.14844821006030087</v>
      </c>
      <c r="T298">
        <v>290</v>
      </c>
      <c r="U298">
        <f t="shared" si="89"/>
        <v>622054.35272481095</v>
      </c>
      <c r="V298">
        <v>332</v>
      </c>
      <c r="W298">
        <f t="shared" si="109"/>
        <v>27.031003536909676</v>
      </c>
      <c r="X298">
        <f t="shared" si="90"/>
        <v>266</v>
      </c>
      <c r="Y298">
        <f t="shared" si="91"/>
        <v>278</v>
      </c>
      <c r="Z298">
        <v>0.16750000000000001</v>
      </c>
      <c r="AA298">
        <v>321</v>
      </c>
      <c r="AB298">
        <v>0.40379999999999999</v>
      </c>
      <c r="AC298">
        <f t="shared" si="92"/>
        <v>0.28565000000000002</v>
      </c>
      <c r="AD298">
        <v>271</v>
      </c>
      <c r="AE298">
        <v>0.1008</v>
      </c>
      <c r="AF298">
        <v>333</v>
      </c>
      <c r="AG298">
        <v>0.21929999999999999</v>
      </c>
      <c r="AH298">
        <v>302</v>
      </c>
      <c r="AI298">
        <f t="shared" si="93"/>
        <v>301</v>
      </c>
      <c r="AJ298">
        <f>IF(C298=1,(AI298/Z298),REF)</f>
        <v>1797.0149253731342</v>
      </c>
      <c r="AK298">
        <f t="shared" si="94"/>
        <v>320</v>
      </c>
      <c r="AL298">
        <f>IF(B298=1,(AI298/AC298),REF)</f>
        <v>1053.7370908454402</v>
      </c>
      <c r="AM298">
        <f t="shared" si="95"/>
        <v>289</v>
      </c>
      <c r="AN298">
        <f t="shared" si="96"/>
        <v>271</v>
      </c>
      <c r="AO298" t="str">
        <f t="shared" si="97"/>
        <v>New Hampshire</v>
      </c>
      <c r="AP298">
        <f t="shared" si="98"/>
        <v>9.3950022194245725E-2</v>
      </c>
      <c r="AQ298">
        <f t="shared" si="99"/>
        <v>0.14820619399314988</v>
      </c>
      <c r="AR298">
        <f t="shared" si="100"/>
        <v>0.42976025680899926</v>
      </c>
      <c r="AS298" t="str">
        <f t="shared" si="101"/>
        <v>New Hampshire</v>
      </c>
      <c r="AT298">
        <f t="shared" si="102"/>
        <v>0.42976025680899926</v>
      </c>
      <c r="AU298">
        <f t="shared" si="103"/>
        <v>297</v>
      </c>
      <c r="AV298">
        <f t="shared" si="104"/>
        <v>279.66666666666669</v>
      </c>
      <c r="AW298">
        <v>285</v>
      </c>
      <c r="AX298" t="str">
        <f t="shared" si="105"/>
        <v>New Hampshire</v>
      </c>
      <c r="AY298" t="str">
        <f t="shared" si="106"/>
        <v/>
      </c>
      <c r="AZ298">
        <v>297</v>
      </c>
      <c r="BA298">
        <f t="shared" si="107"/>
        <v>75</v>
      </c>
      <c r="BB298">
        <f t="shared" si="108"/>
        <v>75</v>
      </c>
    </row>
    <row r="299" spans="2:54">
      <c r="B299">
        <v>1</v>
      </c>
      <c r="C299">
        <v>1</v>
      </c>
      <c r="D299" t="s">
        <v>81</v>
      </c>
      <c r="E299">
        <v>63.355499999999999</v>
      </c>
      <c r="F299">
        <v>350</v>
      </c>
      <c r="G299">
        <v>63.223799999999997</v>
      </c>
      <c r="H299">
        <v>345</v>
      </c>
      <c r="I299">
        <v>92.02</v>
      </c>
      <c r="J299">
        <v>350</v>
      </c>
      <c r="K299">
        <v>95.212100000000007</v>
      </c>
      <c r="L299">
        <v>339</v>
      </c>
      <c r="M299">
        <v>102.61</v>
      </c>
      <c r="N299">
        <v>160</v>
      </c>
      <c r="O299">
        <v>105.276</v>
      </c>
      <c r="P299">
        <v>177</v>
      </c>
      <c r="Q299">
        <v>-10.063800000000001</v>
      </c>
      <c r="R299">
        <v>293</v>
      </c>
      <c r="S299">
        <f t="shared" si="88"/>
        <v>-0.15884808737994319</v>
      </c>
      <c r="T299">
        <v>301</v>
      </c>
      <c r="U299">
        <f t="shared" si="89"/>
        <v>574339.40093099885</v>
      </c>
      <c r="V299">
        <v>354</v>
      </c>
      <c r="W299">
        <f t="shared" si="109"/>
        <v>27.160807526270307</v>
      </c>
      <c r="X299">
        <f t="shared" si="90"/>
        <v>274</v>
      </c>
      <c r="Y299">
        <f t="shared" si="91"/>
        <v>287.5</v>
      </c>
      <c r="Z299">
        <v>0.1928</v>
      </c>
      <c r="AA299">
        <v>308</v>
      </c>
      <c r="AB299">
        <v>0.31319999999999998</v>
      </c>
      <c r="AC299">
        <f t="shared" si="92"/>
        <v>0.253</v>
      </c>
      <c r="AD299">
        <v>292</v>
      </c>
      <c r="AE299">
        <v>0.1762</v>
      </c>
      <c r="AF299">
        <v>299</v>
      </c>
      <c r="AG299">
        <v>0.28589999999999999</v>
      </c>
      <c r="AH299">
        <v>265</v>
      </c>
      <c r="AI299">
        <f t="shared" si="93"/>
        <v>299.75</v>
      </c>
      <c r="AJ299">
        <f>IF(C299=1,(AI299/Z299),REF)</f>
        <v>1554.7199170124481</v>
      </c>
      <c r="AK299">
        <f t="shared" si="94"/>
        <v>310</v>
      </c>
      <c r="AL299">
        <f>IF(B299=1,(AI299/AC299),REF)</f>
        <v>1184.7826086956522</v>
      </c>
      <c r="AM299">
        <f t="shared" si="95"/>
        <v>298</v>
      </c>
      <c r="AN299">
        <f t="shared" si="96"/>
        <v>292</v>
      </c>
      <c r="AO299" t="str">
        <f t="shared" si="97"/>
        <v>Cal St. Bakersfield</v>
      </c>
      <c r="AP299">
        <f t="shared" si="98"/>
        <v>0.10971829684186858</v>
      </c>
      <c r="AQ299">
        <f t="shared" si="99"/>
        <v>0.12935682482043254</v>
      </c>
      <c r="AR299">
        <f t="shared" si="100"/>
        <v>0.42756461485476577</v>
      </c>
      <c r="AS299" t="str">
        <f t="shared" si="101"/>
        <v>Cal St. Bakersfield</v>
      </c>
      <c r="AT299">
        <f t="shared" si="102"/>
        <v>0.42756461485476577</v>
      </c>
      <c r="AU299">
        <f t="shared" si="103"/>
        <v>298</v>
      </c>
      <c r="AV299">
        <f t="shared" si="104"/>
        <v>294</v>
      </c>
      <c r="AW299">
        <v>299</v>
      </c>
      <c r="AX299" t="str">
        <f t="shared" si="105"/>
        <v>Cal St. Bakersfield</v>
      </c>
      <c r="AY299" t="str">
        <f t="shared" si="106"/>
        <v/>
      </c>
      <c r="AZ299">
        <v>298</v>
      </c>
      <c r="BA299">
        <f t="shared" si="107"/>
        <v>75</v>
      </c>
      <c r="BB299">
        <f t="shared" si="108"/>
        <v>75</v>
      </c>
    </row>
    <row r="300" spans="2:54">
      <c r="B300">
        <v>1</v>
      </c>
      <c r="C300">
        <v>1</v>
      </c>
      <c r="D300" t="s">
        <v>164</v>
      </c>
      <c r="E300">
        <v>65.755499999999998</v>
      </c>
      <c r="F300">
        <v>292</v>
      </c>
      <c r="G300">
        <v>64.984999999999999</v>
      </c>
      <c r="H300">
        <v>300</v>
      </c>
      <c r="I300">
        <v>99.750299999999996</v>
      </c>
      <c r="J300">
        <v>263</v>
      </c>
      <c r="K300">
        <v>100.586</v>
      </c>
      <c r="L300">
        <v>271</v>
      </c>
      <c r="M300">
        <v>105.673</v>
      </c>
      <c r="N300">
        <v>242</v>
      </c>
      <c r="O300">
        <v>109.96599999999999</v>
      </c>
      <c r="P300">
        <v>276</v>
      </c>
      <c r="Q300">
        <v>-9.3800399999999993</v>
      </c>
      <c r="R300">
        <v>282</v>
      </c>
      <c r="S300">
        <f t="shared" si="88"/>
        <v>-0.14264966428663756</v>
      </c>
      <c r="T300">
        <v>286</v>
      </c>
      <c r="U300">
        <f t="shared" si="89"/>
        <v>665284.12477567792</v>
      </c>
      <c r="V300">
        <v>283</v>
      </c>
      <c r="W300">
        <f t="shared" si="109"/>
        <v>28.059595123609487</v>
      </c>
      <c r="X300">
        <f t="shared" si="90"/>
        <v>315</v>
      </c>
      <c r="Y300">
        <f t="shared" si="91"/>
        <v>300.5</v>
      </c>
      <c r="Z300">
        <v>0.19869999999999999</v>
      </c>
      <c r="AA300">
        <v>304</v>
      </c>
      <c r="AB300">
        <v>0.28939999999999999</v>
      </c>
      <c r="AC300">
        <f t="shared" si="92"/>
        <v>0.24404999999999999</v>
      </c>
      <c r="AD300">
        <v>296</v>
      </c>
      <c r="AE300">
        <v>0.1295</v>
      </c>
      <c r="AF300">
        <v>320</v>
      </c>
      <c r="AG300">
        <v>0.22090000000000001</v>
      </c>
      <c r="AH300">
        <v>299</v>
      </c>
      <c r="AI300">
        <f t="shared" si="93"/>
        <v>297.41666666666669</v>
      </c>
      <c r="AJ300">
        <f>IF(C300=1,(AI300/Z300),REF)</f>
        <v>1496.8126153329979</v>
      </c>
      <c r="AK300">
        <f t="shared" si="94"/>
        <v>305</v>
      </c>
      <c r="AL300">
        <f>IF(B300=1,(AI300/AC300),REF)</f>
        <v>1218.6710373557332</v>
      </c>
      <c r="AM300">
        <f t="shared" si="95"/>
        <v>301</v>
      </c>
      <c r="AN300">
        <f t="shared" si="96"/>
        <v>296</v>
      </c>
      <c r="AO300" t="str">
        <f t="shared" si="97"/>
        <v>Illinois St.</v>
      </c>
      <c r="AP300">
        <f t="shared" si="98"/>
        <v>0.11350588199472075</v>
      </c>
      <c r="AQ300">
        <f t="shared" si="99"/>
        <v>0.12434165978369216</v>
      </c>
      <c r="AR300">
        <f t="shared" si="100"/>
        <v>0.42668509137565874</v>
      </c>
      <c r="AS300" t="str">
        <f t="shared" si="101"/>
        <v>Illinois St.</v>
      </c>
      <c r="AT300">
        <f t="shared" si="102"/>
        <v>0.42668509137565874</v>
      </c>
      <c r="AU300">
        <f t="shared" si="103"/>
        <v>299</v>
      </c>
      <c r="AV300">
        <f t="shared" si="104"/>
        <v>297</v>
      </c>
      <c r="AW300">
        <v>301</v>
      </c>
      <c r="AX300" t="str">
        <f t="shared" si="105"/>
        <v>Illinois St.</v>
      </c>
      <c r="AY300" t="str">
        <f t="shared" si="106"/>
        <v/>
      </c>
      <c r="AZ300">
        <v>299</v>
      </c>
      <c r="BA300">
        <f t="shared" si="107"/>
        <v>75</v>
      </c>
      <c r="BB300">
        <f t="shared" si="108"/>
        <v>75</v>
      </c>
    </row>
    <row r="301" spans="2:54">
      <c r="B301">
        <v>1</v>
      </c>
      <c r="C301">
        <v>1</v>
      </c>
      <c r="D301" t="s">
        <v>160</v>
      </c>
      <c r="E301">
        <v>66.387200000000007</v>
      </c>
      <c r="F301">
        <v>259</v>
      </c>
      <c r="G301">
        <v>65.936400000000006</v>
      </c>
      <c r="H301">
        <v>259</v>
      </c>
      <c r="I301">
        <v>103.298</v>
      </c>
      <c r="J301">
        <v>170</v>
      </c>
      <c r="K301">
        <v>102.819</v>
      </c>
      <c r="L301">
        <v>229</v>
      </c>
      <c r="M301">
        <v>110.905</v>
      </c>
      <c r="N301">
        <v>330</v>
      </c>
      <c r="O301">
        <v>113.527</v>
      </c>
      <c r="P301">
        <v>337</v>
      </c>
      <c r="Q301">
        <v>-10.707700000000001</v>
      </c>
      <c r="R301">
        <v>300</v>
      </c>
      <c r="S301">
        <f t="shared" si="88"/>
        <v>-0.16129615347536871</v>
      </c>
      <c r="T301">
        <v>302</v>
      </c>
      <c r="U301">
        <f t="shared" si="89"/>
        <v>701828.66657185927</v>
      </c>
      <c r="V301">
        <v>247</v>
      </c>
      <c r="W301">
        <f t="shared" si="109"/>
        <v>29.246527355319532</v>
      </c>
      <c r="X301">
        <f t="shared" si="90"/>
        <v>344</v>
      </c>
      <c r="Y301">
        <f t="shared" si="91"/>
        <v>323</v>
      </c>
      <c r="Z301">
        <v>0.21679999999999999</v>
      </c>
      <c r="AA301">
        <v>291</v>
      </c>
      <c r="AB301">
        <v>0.22739999999999999</v>
      </c>
      <c r="AC301">
        <f t="shared" si="92"/>
        <v>0.22209999999999999</v>
      </c>
      <c r="AD301">
        <v>308</v>
      </c>
      <c r="AE301">
        <v>0.2114</v>
      </c>
      <c r="AF301">
        <v>282</v>
      </c>
      <c r="AG301">
        <v>0.2467</v>
      </c>
      <c r="AH301">
        <v>286</v>
      </c>
      <c r="AI301">
        <f t="shared" si="93"/>
        <v>291.33333333333331</v>
      </c>
      <c r="AJ301">
        <f>IF(C301=1,(AI301/Z301),REF)</f>
        <v>1343.7884378843787</v>
      </c>
      <c r="AK301">
        <f t="shared" si="94"/>
        <v>292</v>
      </c>
      <c r="AL301">
        <f>IF(B301=1,(AI301/AC301),REF)</f>
        <v>1311.7214467957376</v>
      </c>
      <c r="AM301">
        <f t="shared" si="95"/>
        <v>306</v>
      </c>
      <c r="AN301">
        <f t="shared" si="96"/>
        <v>292</v>
      </c>
      <c r="AO301" t="str">
        <f t="shared" si="97"/>
        <v>Idaho</v>
      </c>
      <c r="AP301">
        <f t="shared" si="98"/>
        <v>0.12518821063820162</v>
      </c>
      <c r="AQ301">
        <f t="shared" si="99"/>
        <v>0.11212230455878548</v>
      </c>
      <c r="AR301">
        <f t="shared" si="100"/>
        <v>0.4262994718613804</v>
      </c>
      <c r="AS301" t="str">
        <f t="shared" si="101"/>
        <v>Idaho</v>
      </c>
      <c r="AT301">
        <f t="shared" si="102"/>
        <v>0.4262994718613804</v>
      </c>
      <c r="AU301">
        <f t="shared" si="103"/>
        <v>300</v>
      </c>
      <c r="AV301">
        <f t="shared" si="104"/>
        <v>300</v>
      </c>
      <c r="AW301">
        <v>305</v>
      </c>
      <c r="AX301" t="str">
        <f t="shared" si="105"/>
        <v>Idaho</v>
      </c>
      <c r="AY301" t="str">
        <f t="shared" si="106"/>
        <v/>
      </c>
      <c r="AZ301">
        <v>300</v>
      </c>
      <c r="BA301">
        <f t="shared" si="107"/>
        <v>75</v>
      </c>
      <c r="BB301">
        <f t="shared" si="108"/>
        <v>75</v>
      </c>
    </row>
    <row r="302" spans="2:54">
      <c r="B302">
        <v>1</v>
      </c>
      <c r="C302">
        <v>1</v>
      </c>
      <c r="D302" t="s">
        <v>172</v>
      </c>
      <c r="E302">
        <v>69.655199999999994</v>
      </c>
      <c r="F302">
        <v>94</v>
      </c>
      <c r="G302">
        <v>68.096400000000003</v>
      </c>
      <c r="H302">
        <v>143</v>
      </c>
      <c r="I302">
        <v>96.472800000000007</v>
      </c>
      <c r="J302">
        <v>315</v>
      </c>
      <c r="K302">
        <v>99.308199999999999</v>
      </c>
      <c r="L302">
        <v>288</v>
      </c>
      <c r="M302">
        <v>104.67100000000001</v>
      </c>
      <c r="N302">
        <v>222</v>
      </c>
      <c r="O302">
        <v>110.081</v>
      </c>
      <c r="P302">
        <v>277</v>
      </c>
      <c r="Q302">
        <v>-10.772600000000001</v>
      </c>
      <c r="R302">
        <v>301</v>
      </c>
      <c r="S302">
        <f t="shared" si="88"/>
        <v>-0.15465894864992139</v>
      </c>
      <c r="T302">
        <v>297</v>
      </c>
      <c r="U302">
        <f t="shared" si="89"/>
        <v>686947.84261791955</v>
      </c>
      <c r="V302">
        <v>266</v>
      </c>
      <c r="W302">
        <f t="shared" si="109"/>
        <v>26.532992989351072</v>
      </c>
      <c r="X302">
        <f t="shared" si="90"/>
        <v>239</v>
      </c>
      <c r="Y302">
        <f t="shared" si="91"/>
        <v>268</v>
      </c>
      <c r="Z302">
        <v>0.23949999999999999</v>
      </c>
      <c r="AA302">
        <v>279</v>
      </c>
      <c r="AB302">
        <v>0.14599999999999999</v>
      </c>
      <c r="AC302">
        <f t="shared" si="92"/>
        <v>0.19274999999999998</v>
      </c>
      <c r="AD302">
        <v>321</v>
      </c>
      <c r="AE302">
        <v>0.44309999999999999</v>
      </c>
      <c r="AF302">
        <v>190</v>
      </c>
      <c r="AG302">
        <v>0.19950000000000001</v>
      </c>
      <c r="AH302">
        <v>313</v>
      </c>
      <c r="AI302">
        <f t="shared" si="93"/>
        <v>275.83333333333331</v>
      </c>
      <c r="AJ302">
        <f>IF(C302=1,(AI302/Z302),REF)</f>
        <v>1151.7049408489909</v>
      </c>
      <c r="AK302">
        <f t="shared" si="94"/>
        <v>282</v>
      </c>
      <c r="AL302">
        <f>IF(B302=1,(AI302/AC302),REF)</f>
        <v>1431.0419368785128</v>
      </c>
      <c r="AM302">
        <f t="shared" si="95"/>
        <v>312</v>
      </c>
      <c r="AN302">
        <f t="shared" si="96"/>
        <v>282</v>
      </c>
      <c r="AO302" t="str">
        <f t="shared" si="97"/>
        <v>Jackson St.</v>
      </c>
      <c r="AP302">
        <f t="shared" si="98"/>
        <v>0.14044576202800738</v>
      </c>
      <c r="AQ302">
        <f t="shared" si="99"/>
        <v>9.6252385354720457E-2</v>
      </c>
      <c r="AR302">
        <f t="shared" si="100"/>
        <v>0.42585911304509805</v>
      </c>
      <c r="AS302" t="str">
        <f t="shared" si="101"/>
        <v>Jackson St.</v>
      </c>
      <c r="AT302">
        <f t="shared" si="102"/>
        <v>0.42585911304509805</v>
      </c>
      <c r="AU302">
        <f t="shared" si="103"/>
        <v>301</v>
      </c>
      <c r="AV302">
        <f t="shared" si="104"/>
        <v>301.33333333333331</v>
      </c>
      <c r="AW302">
        <v>307</v>
      </c>
      <c r="AX302" t="str">
        <f t="shared" si="105"/>
        <v>Jackson St.</v>
      </c>
      <c r="AY302" t="str">
        <f t="shared" si="106"/>
        <v/>
      </c>
      <c r="AZ302">
        <v>301</v>
      </c>
      <c r="BA302">
        <f t="shared" si="107"/>
        <v>76</v>
      </c>
      <c r="BB302">
        <f t="shared" si="108"/>
        <v>76</v>
      </c>
    </row>
    <row r="303" spans="2:54">
      <c r="B303">
        <v>1</v>
      </c>
      <c r="C303">
        <v>1</v>
      </c>
      <c r="D303" t="s">
        <v>98</v>
      </c>
      <c r="E303">
        <v>68.425399999999996</v>
      </c>
      <c r="F303">
        <v>160</v>
      </c>
      <c r="G303">
        <v>68.429000000000002</v>
      </c>
      <c r="H303">
        <v>128</v>
      </c>
      <c r="I303">
        <v>101.99</v>
      </c>
      <c r="J303">
        <v>204</v>
      </c>
      <c r="K303">
        <v>104.26300000000001</v>
      </c>
      <c r="L303">
        <v>191</v>
      </c>
      <c r="M303">
        <v>112.09399999999999</v>
      </c>
      <c r="N303">
        <v>344</v>
      </c>
      <c r="O303">
        <v>114.738</v>
      </c>
      <c r="P303">
        <v>345</v>
      </c>
      <c r="Q303">
        <v>-10.4748</v>
      </c>
      <c r="R303">
        <v>298</v>
      </c>
      <c r="S303">
        <f t="shared" si="88"/>
        <v>-0.15308642697010166</v>
      </c>
      <c r="T303">
        <v>294</v>
      </c>
      <c r="U303">
        <f t="shared" si="89"/>
        <v>743837.00239809265</v>
      </c>
      <c r="V303">
        <v>193</v>
      </c>
      <c r="W303">
        <f t="shared" si="109"/>
        <v>28.861194113617593</v>
      </c>
      <c r="X303">
        <f t="shared" si="90"/>
        <v>337</v>
      </c>
      <c r="Y303">
        <f t="shared" si="91"/>
        <v>315.5</v>
      </c>
      <c r="Z303">
        <v>0.16420000000000001</v>
      </c>
      <c r="AA303">
        <v>322</v>
      </c>
      <c r="AB303">
        <v>0.38950000000000001</v>
      </c>
      <c r="AC303">
        <f t="shared" si="92"/>
        <v>0.27685000000000004</v>
      </c>
      <c r="AD303">
        <v>279</v>
      </c>
      <c r="AE303">
        <v>6.8900000000000003E-2</v>
      </c>
      <c r="AF303">
        <v>347</v>
      </c>
      <c r="AG303">
        <v>0.27339999999999998</v>
      </c>
      <c r="AH303">
        <v>273</v>
      </c>
      <c r="AI303">
        <f t="shared" si="93"/>
        <v>283.58333333333331</v>
      </c>
      <c r="AJ303">
        <f>IF(C303=1,(AI303/Z303),REF)</f>
        <v>1727.0604953308971</v>
      </c>
      <c r="AK303">
        <f t="shared" si="94"/>
        <v>317</v>
      </c>
      <c r="AL303">
        <f>IF(B303=1,(AI303/AC303),REF)</f>
        <v>1024.3212329179457</v>
      </c>
      <c r="AM303">
        <f t="shared" si="95"/>
        <v>282</v>
      </c>
      <c r="AN303">
        <f t="shared" si="96"/>
        <v>279</v>
      </c>
      <c r="AO303" t="str">
        <f t="shared" si="97"/>
        <v>Coastal Carolina</v>
      </c>
      <c r="AP303">
        <f t="shared" si="98"/>
        <v>9.2465482843262656E-2</v>
      </c>
      <c r="AQ303">
        <f t="shared" si="99"/>
        <v>0.14414967430714914</v>
      </c>
      <c r="AR303">
        <f t="shared" si="100"/>
        <v>0.42579938150047608</v>
      </c>
      <c r="AS303" t="str">
        <f t="shared" si="101"/>
        <v>Coastal Carolina</v>
      </c>
      <c r="AT303">
        <f t="shared" si="102"/>
        <v>0.42579938150047608</v>
      </c>
      <c r="AU303">
        <f t="shared" si="103"/>
        <v>302</v>
      </c>
      <c r="AV303">
        <f t="shared" si="104"/>
        <v>286.66666666666669</v>
      </c>
      <c r="AW303">
        <v>292</v>
      </c>
      <c r="AX303" t="str">
        <f t="shared" si="105"/>
        <v>Coastal Carolina</v>
      </c>
      <c r="AY303" t="str">
        <f t="shared" si="106"/>
        <v/>
      </c>
      <c r="AZ303">
        <v>302</v>
      </c>
      <c r="BA303">
        <f t="shared" si="107"/>
        <v>76</v>
      </c>
      <c r="BB303">
        <f t="shared" si="108"/>
        <v>76</v>
      </c>
    </row>
    <row r="304" spans="2:54">
      <c r="B304">
        <v>1</v>
      </c>
      <c r="C304">
        <v>1</v>
      </c>
      <c r="D304" t="s">
        <v>339</v>
      </c>
      <c r="E304">
        <v>72.698899999999995</v>
      </c>
      <c r="F304">
        <v>14</v>
      </c>
      <c r="G304">
        <v>70.978399999999993</v>
      </c>
      <c r="H304">
        <v>27</v>
      </c>
      <c r="I304">
        <v>103.879</v>
      </c>
      <c r="J304">
        <v>160</v>
      </c>
      <c r="K304">
        <v>101.127</v>
      </c>
      <c r="L304">
        <v>261</v>
      </c>
      <c r="M304">
        <v>104.30200000000001</v>
      </c>
      <c r="N304">
        <v>210</v>
      </c>
      <c r="O304">
        <v>111.154</v>
      </c>
      <c r="P304">
        <v>299</v>
      </c>
      <c r="Q304">
        <v>-10.026999999999999</v>
      </c>
      <c r="R304">
        <v>292</v>
      </c>
      <c r="S304">
        <f t="shared" si="88"/>
        <v>-0.13792505801325744</v>
      </c>
      <c r="T304">
        <v>279</v>
      </c>
      <c r="U304">
        <f t="shared" si="89"/>
        <v>743467.66904115793</v>
      </c>
      <c r="V304">
        <v>195</v>
      </c>
      <c r="W304">
        <f t="shared" si="109"/>
        <v>25.819766699224136</v>
      </c>
      <c r="X304">
        <f t="shared" si="90"/>
        <v>202</v>
      </c>
      <c r="Y304">
        <f t="shared" si="91"/>
        <v>240.5</v>
      </c>
      <c r="Z304">
        <v>0.15959999999999999</v>
      </c>
      <c r="AA304">
        <v>325</v>
      </c>
      <c r="AB304">
        <v>0.38550000000000001</v>
      </c>
      <c r="AC304">
        <f t="shared" si="92"/>
        <v>0.27255000000000001</v>
      </c>
      <c r="AD304">
        <v>281</v>
      </c>
      <c r="AE304">
        <v>0.24759999999999999</v>
      </c>
      <c r="AF304">
        <v>270</v>
      </c>
      <c r="AG304">
        <v>0.2072</v>
      </c>
      <c r="AH304">
        <v>307</v>
      </c>
      <c r="AI304">
        <f t="shared" si="93"/>
        <v>262.08333333333331</v>
      </c>
      <c r="AJ304">
        <f>IF(C304=1,(AI304/Z304),REF)</f>
        <v>1642.1261487050961</v>
      </c>
      <c r="AK304">
        <f t="shared" si="94"/>
        <v>313</v>
      </c>
      <c r="AL304">
        <f>IF(B304=1,(AI304/AC304),REF)</f>
        <v>961.59726044150909</v>
      </c>
      <c r="AM304">
        <f t="shared" si="95"/>
        <v>275</v>
      </c>
      <c r="AN304">
        <f t="shared" si="96"/>
        <v>275</v>
      </c>
      <c r="AO304" t="str">
        <f t="shared" si="97"/>
        <v>Tennessee St.</v>
      </c>
      <c r="AP304">
        <f t="shared" si="98"/>
        <v>9.0329473612331637E-2</v>
      </c>
      <c r="AQ304">
        <f t="shared" si="99"/>
        <v>0.14303611103794384</v>
      </c>
      <c r="AR304">
        <f t="shared" si="100"/>
        <v>0.42345057356303956</v>
      </c>
      <c r="AS304" t="str">
        <f t="shared" si="101"/>
        <v>Tennessee St.</v>
      </c>
      <c r="AT304">
        <f t="shared" si="102"/>
        <v>0.42345057356303956</v>
      </c>
      <c r="AU304">
        <f t="shared" si="103"/>
        <v>303</v>
      </c>
      <c r="AV304">
        <f t="shared" si="104"/>
        <v>286.33333333333331</v>
      </c>
      <c r="AW304">
        <v>288</v>
      </c>
      <c r="AX304" t="str">
        <f t="shared" si="105"/>
        <v>Tennessee St.</v>
      </c>
      <c r="AY304" t="str">
        <f t="shared" si="106"/>
        <v/>
      </c>
      <c r="AZ304">
        <v>303</v>
      </c>
      <c r="BA304">
        <f t="shared" si="107"/>
        <v>76</v>
      </c>
      <c r="BB304">
        <f t="shared" si="108"/>
        <v>76</v>
      </c>
    </row>
    <row r="305" spans="2:54">
      <c r="B305">
        <v>1</v>
      </c>
      <c r="C305">
        <v>1</v>
      </c>
      <c r="D305" s="4" t="s">
        <v>128</v>
      </c>
      <c r="E305" s="4">
        <v>69.264799999999994</v>
      </c>
      <c r="F305" s="4">
        <v>112</v>
      </c>
      <c r="G305" s="4">
        <v>68.763599999999997</v>
      </c>
      <c r="H305" s="4">
        <v>110</v>
      </c>
      <c r="I305" s="4">
        <v>108.88</v>
      </c>
      <c r="J305" s="4">
        <v>61</v>
      </c>
      <c r="K305" s="4">
        <v>106.175</v>
      </c>
      <c r="L305" s="4">
        <v>155</v>
      </c>
      <c r="M305" s="4">
        <v>108.232</v>
      </c>
      <c r="N305" s="4">
        <v>297</v>
      </c>
      <c r="O305" s="4">
        <v>118.425</v>
      </c>
      <c r="P305" s="4">
        <v>361</v>
      </c>
      <c r="Q305" s="4">
        <v>-12.2499</v>
      </c>
      <c r="R305" s="4">
        <v>312</v>
      </c>
      <c r="S305">
        <f t="shared" si="88"/>
        <v>-0.17685750915327844</v>
      </c>
      <c r="T305">
        <v>310</v>
      </c>
      <c r="U305">
        <f t="shared" si="89"/>
        <v>780831.13811449986</v>
      </c>
      <c r="V305">
        <v>136</v>
      </c>
      <c r="W305">
        <f t="shared" si="109"/>
        <v>29.991407304480891</v>
      </c>
      <c r="X305">
        <f t="shared" si="90"/>
        <v>357</v>
      </c>
      <c r="Y305">
        <f t="shared" si="91"/>
        <v>333.5</v>
      </c>
      <c r="Z305" s="4">
        <v>0.21560000000000001</v>
      </c>
      <c r="AA305">
        <v>292</v>
      </c>
      <c r="AB305" s="4">
        <v>0.21540000000000001</v>
      </c>
      <c r="AC305" s="4">
        <f t="shared" si="92"/>
        <v>0.21550000000000002</v>
      </c>
      <c r="AD305" s="4">
        <v>310</v>
      </c>
      <c r="AE305">
        <v>0.1857</v>
      </c>
      <c r="AF305">
        <v>294</v>
      </c>
      <c r="AG305">
        <v>0.15540000000000001</v>
      </c>
      <c r="AH305">
        <v>330</v>
      </c>
      <c r="AI305">
        <f t="shared" si="93"/>
        <v>285.58333333333331</v>
      </c>
      <c r="AJ305" s="4">
        <f>IF(C305=1,(AI305/Z305),REF)</f>
        <v>1324.5980210265923</v>
      </c>
      <c r="AK305">
        <f t="shared" si="94"/>
        <v>291</v>
      </c>
      <c r="AL305" s="4">
        <f>IF(B305=1,(AI305/AC305),REF)</f>
        <v>1325.2126836813609</v>
      </c>
      <c r="AM305">
        <f t="shared" si="95"/>
        <v>308</v>
      </c>
      <c r="AN305" s="4">
        <f t="shared" si="96"/>
        <v>291</v>
      </c>
      <c r="AO305" s="4" t="str">
        <f t="shared" si="97"/>
        <v>Fairleigh Dickinson</v>
      </c>
      <c r="AP305" s="4">
        <f t="shared" si="98"/>
        <v>0.12467448714730471</v>
      </c>
      <c r="AQ305" s="4">
        <f t="shared" si="99"/>
        <v>0.1086513773228977</v>
      </c>
      <c r="AR305">
        <f t="shared" si="100"/>
        <v>0.42342174259043175</v>
      </c>
      <c r="AS305" s="4" t="str">
        <f t="shared" si="101"/>
        <v>Fairleigh Dickinson</v>
      </c>
      <c r="AT305">
        <f t="shared" si="102"/>
        <v>0.42342174259043175</v>
      </c>
      <c r="AU305">
        <f t="shared" si="103"/>
        <v>304</v>
      </c>
      <c r="AV305" s="4">
        <f t="shared" si="104"/>
        <v>301.66666666666669</v>
      </c>
      <c r="AW305">
        <v>306</v>
      </c>
      <c r="AX305" s="428" t="str">
        <f t="shared" si="105"/>
        <v>Fairleigh Dickinson</v>
      </c>
      <c r="AY305" t="str">
        <f t="shared" si="106"/>
        <v/>
      </c>
      <c r="AZ305">
        <v>304</v>
      </c>
      <c r="BA305">
        <f t="shared" si="107"/>
        <v>76</v>
      </c>
      <c r="BB305">
        <f t="shared" si="108"/>
        <v>76</v>
      </c>
    </row>
    <row r="306" spans="2:54">
      <c r="B306">
        <v>1</v>
      </c>
      <c r="C306">
        <v>1</v>
      </c>
      <c r="D306" t="s">
        <v>67</v>
      </c>
      <c r="E306">
        <v>66.561199999999999</v>
      </c>
      <c r="F306">
        <v>252</v>
      </c>
      <c r="G306">
        <v>66.052499999999995</v>
      </c>
      <c r="H306">
        <v>246</v>
      </c>
      <c r="I306">
        <v>99.951899999999995</v>
      </c>
      <c r="J306">
        <v>258</v>
      </c>
      <c r="K306">
        <v>98.681600000000003</v>
      </c>
      <c r="L306">
        <v>301</v>
      </c>
      <c r="M306">
        <v>107.432</v>
      </c>
      <c r="N306">
        <v>281</v>
      </c>
      <c r="O306">
        <v>110.614</v>
      </c>
      <c r="P306">
        <v>290</v>
      </c>
      <c r="Q306">
        <v>-11.932499999999999</v>
      </c>
      <c r="R306">
        <v>311</v>
      </c>
      <c r="S306">
        <f t="shared" si="88"/>
        <v>-0.17926960451434171</v>
      </c>
      <c r="T306">
        <v>311</v>
      </c>
      <c r="U306">
        <f t="shared" si="89"/>
        <v>648176.83803476789</v>
      </c>
      <c r="V306">
        <v>311</v>
      </c>
      <c r="W306">
        <f t="shared" si="109"/>
        <v>27.981759072146897</v>
      </c>
      <c r="X306">
        <f t="shared" si="90"/>
        <v>311</v>
      </c>
      <c r="Y306">
        <f t="shared" si="91"/>
        <v>311</v>
      </c>
      <c r="Z306">
        <v>0.221</v>
      </c>
      <c r="AA306">
        <v>289</v>
      </c>
      <c r="AB306">
        <v>0.1968</v>
      </c>
      <c r="AC306">
        <f t="shared" si="92"/>
        <v>0.2089</v>
      </c>
      <c r="AD306">
        <v>311</v>
      </c>
      <c r="AE306">
        <v>0.23069999999999999</v>
      </c>
      <c r="AF306">
        <v>277</v>
      </c>
      <c r="AG306">
        <v>0.1037</v>
      </c>
      <c r="AH306">
        <v>348</v>
      </c>
      <c r="AI306">
        <f t="shared" si="93"/>
        <v>311.5</v>
      </c>
      <c r="AJ306">
        <f>IF(C306=1,(AI306/Z306),REF)</f>
        <v>1409.5022624434389</v>
      </c>
      <c r="AK306">
        <f t="shared" si="94"/>
        <v>298</v>
      </c>
      <c r="AL306">
        <f>IF(B306=1,(AI306/AC306),REF)</f>
        <v>1491.1440880804212</v>
      </c>
      <c r="AM306">
        <f t="shared" si="95"/>
        <v>314</v>
      </c>
      <c r="AN306">
        <f t="shared" si="96"/>
        <v>298</v>
      </c>
      <c r="AO306" t="str">
        <f t="shared" si="97"/>
        <v>Binghamton</v>
      </c>
      <c r="AP306">
        <f t="shared" si="98"/>
        <v>0.12700562032718249</v>
      </c>
      <c r="AQ306">
        <f t="shared" si="99"/>
        <v>0.10378202684379523</v>
      </c>
      <c r="AR306">
        <f t="shared" si="100"/>
        <v>0.4215732303051708</v>
      </c>
      <c r="AS306" t="str">
        <f t="shared" si="101"/>
        <v>Binghamton</v>
      </c>
      <c r="AT306">
        <f t="shared" si="102"/>
        <v>0.4215732303051708</v>
      </c>
      <c r="AU306">
        <f t="shared" si="103"/>
        <v>305</v>
      </c>
      <c r="AV306">
        <f t="shared" si="104"/>
        <v>304.66666666666669</v>
      </c>
      <c r="AW306">
        <v>309</v>
      </c>
      <c r="AX306" t="str">
        <f t="shared" si="105"/>
        <v>Binghamton</v>
      </c>
      <c r="AY306" t="str">
        <f t="shared" si="106"/>
        <v/>
      </c>
      <c r="AZ306">
        <v>305</v>
      </c>
      <c r="BA306">
        <f t="shared" si="107"/>
        <v>77</v>
      </c>
      <c r="BB306">
        <f t="shared" si="108"/>
        <v>77</v>
      </c>
    </row>
    <row r="307" spans="2:54">
      <c r="B307">
        <v>1</v>
      </c>
      <c r="C307">
        <v>1</v>
      </c>
      <c r="D307" t="s">
        <v>379</v>
      </c>
      <c r="E307">
        <v>68.48</v>
      </c>
      <c r="F307">
        <v>157</v>
      </c>
      <c r="G307">
        <v>67.945899999999995</v>
      </c>
      <c r="H307">
        <v>152</v>
      </c>
      <c r="I307">
        <v>97.182900000000004</v>
      </c>
      <c r="J307">
        <v>307</v>
      </c>
      <c r="K307">
        <v>98.367199999999997</v>
      </c>
      <c r="L307">
        <v>305</v>
      </c>
      <c r="M307">
        <v>105.77500000000001</v>
      </c>
      <c r="N307">
        <v>246</v>
      </c>
      <c r="O307">
        <v>108.35599999999999</v>
      </c>
      <c r="P307">
        <v>248</v>
      </c>
      <c r="Q307">
        <v>-9.9891799999999993</v>
      </c>
      <c r="R307">
        <v>291</v>
      </c>
      <c r="S307">
        <f t="shared" si="88"/>
        <v>-0.14586448598130836</v>
      </c>
      <c r="T307">
        <v>288</v>
      </c>
      <c r="U307">
        <f t="shared" si="89"/>
        <v>662619.74133432319</v>
      </c>
      <c r="V307">
        <v>288</v>
      </c>
      <c r="W307">
        <f t="shared" si="109"/>
        <v>26.31485562138591</v>
      </c>
      <c r="X307">
        <f t="shared" si="90"/>
        <v>229</v>
      </c>
      <c r="Y307">
        <f t="shared" si="91"/>
        <v>258.5</v>
      </c>
      <c r="Z307">
        <v>0.17180000000000001</v>
      </c>
      <c r="AA307">
        <v>319</v>
      </c>
      <c r="AB307">
        <v>0.33279999999999998</v>
      </c>
      <c r="AC307">
        <f t="shared" si="92"/>
        <v>0.25229999999999997</v>
      </c>
      <c r="AD307">
        <v>294</v>
      </c>
      <c r="AE307">
        <v>0.18770000000000001</v>
      </c>
      <c r="AF307">
        <v>293</v>
      </c>
      <c r="AG307">
        <v>0.1583</v>
      </c>
      <c r="AH307">
        <v>328</v>
      </c>
      <c r="AI307">
        <f t="shared" si="93"/>
        <v>291.58333333333331</v>
      </c>
      <c r="AJ307">
        <f>IF(C307=1,(AI307/Z307),REF)</f>
        <v>1697.2254559565383</v>
      </c>
      <c r="AK307">
        <f t="shared" si="94"/>
        <v>315</v>
      </c>
      <c r="AL307">
        <f>IF(B307=1,(AI307/AC307),REF)</f>
        <v>1155.7008851895891</v>
      </c>
      <c r="AM307">
        <f t="shared" si="95"/>
        <v>294</v>
      </c>
      <c r="AN307">
        <f t="shared" si="96"/>
        <v>294</v>
      </c>
      <c r="AO307" t="str">
        <f t="shared" si="97"/>
        <v>Valparaiso</v>
      </c>
      <c r="AP307">
        <f t="shared" si="98"/>
        <v>9.6913984602278694E-2</v>
      </c>
      <c r="AQ307">
        <f t="shared" si="99"/>
        <v>0.12940028394333145</v>
      </c>
      <c r="AR307">
        <f t="shared" si="100"/>
        <v>0.4182854674907418</v>
      </c>
      <c r="AS307" t="str">
        <f t="shared" si="101"/>
        <v>Valparaiso</v>
      </c>
      <c r="AT307">
        <f t="shared" si="102"/>
        <v>0.4182854674907418</v>
      </c>
      <c r="AU307">
        <f t="shared" si="103"/>
        <v>306</v>
      </c>
      <c r="AV307">
        <f t="shared" si="104"/>
        <v>298</v>
      </c>
      <c r="AW307">
        <v>303</v>
      </c>
      <c r="AX307" t="str">
        <f t="shared" si="105"/>
        <v>Valparaiso</v>
      </c>
      <c r="AY307" t="str">
        <f t="shared" si="106"/>
        <v/>
      </c>
      <c r="AZ307">
        <v>306</v>
      </c>
      <c r="BA307">
        <f t="shared" si="107"/>
        <v>77</v>
      </c>
      <c r="BB307">
        <f t="shared" si="108"/>
        <v>77</v>
      </c>
    </row>
    <row r="308" spans="2:54">
      <c r="B308">
        <v>1</v>
      </c>
      <c r="C308">
        <v>1</v>
      </c>
      <c r="D308" t="s">
        <v>394</v>
      </c>
      <c r="E308">
        <v>67.725800000000007</v>
      </c>
      <c r="F308">
        <v>192</v>
      </c>
      <c r="G308">
        <v>66.727099999999993</v>
      </c>
      <c r="H308">
        <v>206</v>
      </c>
      <c r="I308">
        <v>104.044</v>
      </c>
      <c r="J308">
        <v>155</v>
      </c>
      <c r="K308">
        <v>103.071</v>
      </c>
      <c r="L308">
        <v>224</v>
      </c>
      <c r="M308">
        <v>108.61499999999999</v>
      </c>
      <c r="N308">
        <v>301</v>
      </c>
      <c r="O308">
        <v>111.15</v>
      </c>
      <c r="P308">
        <v>298</v>
      </c>
      <c r="Q308">
        <v>-8.0793400000000002</v>
      </c>
      <c r="R308">
        <v>263</v>
      </c>
      <c r="S308">
        <f t="shared" si="88"/>
        <v>-0.11928984227576503</v>
      </c>
      <c r="T308">
        <v>263</v>
      </c>
      <c r="U308">
        <f t="shared" si="89"/>
        <v>719493.91115655773</v>
      </c>
      <c r="V308">
        <v>215</v>
      </c>
      <c r="W308">
        <f t="shared" si="109"/>
        <v>27.714114281727166</v>
      </c>
      <c r="X308">
        <f t="shared" si="90"/>
        <v>302</v>
      </c>
      <c r="Y308">
        <f t="shared" si="91"/>
        <v>282.5</v>
      </c>
      <c r="Z308">
        <v>0.18529999999999999</v>
      </c>
      <c r="AA308">
        <v>312</v>
      </c>
      <c r="AB308">
        <v>0.28120000000000001</v>
      </c>
      <c r="AC308">
        <f t="shared" si="92"/>
        <v>0.23325000000000001</v>
      </c>
      <c r="AD308">
        <v>305</v>
      </c>
      <c r="AE308">
        <v>0.19520000000000001</v>
      </c>
      <c r="AF308">
        <v>289</v>
      </c>
      <c r="AG308">
        <v>0.23760000000000001</v>
      </c>
      <c r="AH308">
        <v>294</v>
      </c>
      <c r="AI308">
        <f t="shared" si="93"/>
        <v>274.75</v>
      </c>
      <c r="AJ308">
        <f>IF(C308=1,(AI308/Z308),REF)</f>
        <v>1482.7307069616838</v>
      </c>
      <c r="AK308">
        <f t="shared" si="94"/>
        <v>302</v>
      </c>
      <c r="AL308">
        <f>IF(B308=1,(AI308/AC308),REF)</f>
        <v>1177.9206859592712</v>
      </c>
      <c r="AM308">
        <f t="shared" si="95"/>
        <v>297</v>
      </c>
      <c r="AN308">
        <f t="shared" si="96"/>
        <v>297</v>
      </c>
      <c r="AO308" t="str">
        <f t="shared" si="97"/>
        <v>Western Illinois</v>
      </c>
      <c r="AP308">
        <f t="shared" si="98"/>
        <v>0.10595133548222155</v>
      </c>
      <c r="AQ308">
        <f t="shared" si="99"/>
        <v>0.11934543337911242</v>
      </c>
      <c r="AR308">
        <f t="shared" si="100"/>
        <v>0.41753221270815705</v>
      </c>
      <c r="AS308" t="str">
        <f t="shared" si="101"/>
        <v>Western Illinois</v>
      </c>
      <c r="AT308">
        <f t="shared" si="102"/>
        <v>0.41753221270815705</v>
      </c>
      <c r="AU308">
        <f t="shared" si="103"/>
        <v>307</v>
      </c>
      <c r="AV308">
        <f t="shared" si="104"/>
        <v>303</v>
      </c>
      <c r="AW308">
        <v>308</v>
      </c>
      <c r="AX308" t="str">
        <f t="shared" si="105"/>
        <v>Western Illinois</v>
      </c>
      <c r="AY308" t="str">
        <f t="shared" si="106"/>
        <v/>
      </c>
      <c r="AZ308">
        <v>307</v>
      </c>
      <c r="BA308">
        <f t="shared" si="107"/>
        <v>77</v>
      </c>
      <c r="BB308">
        <f t="shared" si="108"/>
        <v>77</v>
      </c>
    </row>
    <row r="309" spans="2:54">
      <c r="B309">
        <v>1</v>
      </c>
      <c r="C309">
        <v>1</v>
      </c>
      <c r="D309" t="s">
        <v>154</v>
      </c>
      <c r="E309">
        <v>71.575400000000002</v>
      </c>
      <c r="F309">
        <v>32</v>
      </c>
      <c r="G309">
        <v>71.516499999999994</v>
      </c>
      <c r="H309">
        <v>21</v>
      </c>
      <c r="I309">
        <v>101.476</v>
      </c>
      <c r="J309">
        <v>221</v>
      </c>
      <c r="K309">
        <v>100.191</v>
      </c>
      <c r="L309">
        <v>279</v>
      </c>
      <c r="M309">
        <v>107.88500000000001</v>
      </c>
      <c r="N309">
        <v>289</v>
      </c>
      <c r="O309">
        <v>111.256</v>
      </c>
      <c r="P309">
        <v>305</v>
      </c>
      <c r="Q309">
        <v>-11.065</v>
      </c>
      <c r="R309">
        <v>302</v>
      </c>
      <c r="S309">
        <f t="shared" si="88"/>
        <v>-0.15459222023209088</v>
      </c>
      <c r="T309">
        <v>296</v>
      </c>
      <c r="U309">
        <f t="shared" si="89"/>
        <v>718490.79142216744</v>
      </c>
      <c r="V309">
        <v>221</v>
      </c>
      <c r="W309">
        <f t="shared" si="109"/>
        <v>26.263567797151342</v>
      </c>
      <c r="X309">
        <f t="shared" si="90"/>
        <v>225</v>
      </c>
      <c r="Y309">
        <f t="shared" si="91"/>
        <v>260.5</v>
      </c>
      <c r="Z309">
        <v>0.1462</v>
      </c>
      <c r="AA309">
        <v>331</v>
      </c>
      <c r="AB309">
        <v>0.38900000000000001</v>
      </c>
      <c r="AC309">
        <f t="shared" si="92"/>
        <v>0.2676</v>
      </c>
      <c r="AD309">
        <v>286</v>
      </c>
      <c r="AE309">
        <v>0.1515</v>
      </c>
      <c r="AF309">
        <v>307</v>
      </c>
      <c r="AG309">
        <v>0.40710000000000002</v>
      </c>
      <c r="AH309">
        <v>220</v>
      </c>
      <c r="AI309">
        <f t="shared" si="93"/>
        <v>265.08333333333331</v>
      </c>
      <c r="AJ309">
        <f>IF(C309=1,(AI309/Z309),REF)</f>
        <v>1813.1554947560419</v>
      </c>
      <c r="AK309">
        <f t="shared" si="94"/>
        <v>321</v>
      </c>
      <c r="AL309">
        <f>IF(B309=1,(AI309/AC309),REF)</f>
        <v>990.5954160438464</v>
      </c>
      <c r="AM309">
        <f t="shared" si="95"/>
        <v>279</v>
      </c>
      <c r="AN309">
        <f t="shared" si="96"/>
        <v>279</v>
      </c>
      <c r="AO309" t="str">
        <f t="shared" si="97"/>
        <v>High Point</v>
      </c>
      <c r="AP309">
        <f t="shared" si="98"/>
        <v>8.1929652279557202E-2</v>
      </c>
      <c r="AQ309">
        <f t="shared" si="99"/>
        <v>0.13991772315932066</v>
      </c>
      <c r="AR309">
        <f t="shared" si="100"/>
        <v>0.41496332968882693</v>
      </c>
      <c r="AS309" t="str">
        <f t="shared" si="101"/>
        <v>High Point</v>
      </c>
      <c r="AT309">
        <f t="shared" si="102"/>
        <v>0.41496332968882693</v>
      </c>
      <c r="AU309">
        <f t="shared" si="103"/>
        <v>308</v>
      </c>
      <c r="AV309">
        <f t="shared" si="104"/>
        <v>291</v>
      </c>
      <c r="AW309">
        <v>296</v>
      </c>
      <c r="AX309" t="str">
        <f t="shared" si="105"/>
        <v>High Point</v>
      </c>
      <c r="AY309" t="str">
        <f t="shared" si="106"/>
        <v/>
      </c>
      <c r="AZ309">
        <v>308</v>
      </c>
      <c r="BA309">
        <f t="shared" si="107"/>
        <v>77</v>
      </c>
      <c r="BB309">
        <f t="shared" si="108"/>
        <v>77</v>
      </c>
    </row>
    <row r="310" spans="2:54">
      <c r="B310">
        <v>1</v>
      </c>
      <c r="C310">
        <v>1</v>
      </c>
      <c r="D310" t="s">
        <v>228</v>
      </c>
      <c r="E310">
        <v>72.843699999999998</v>
      </c>
      <c r="F310">
        <v>11</v>
      </c>
      <c r="G310">
        <v>70.820400000000006</v>
      </c>
      <c r="H310">
        <v>30</v>
      </c>
      <c r="I310">
        <v>94.819900000000004</v>
      </c>
      <c r="J310">
        <v>335</v>
      </c>
      <c r="K310">
        <v>94.496799999999993</v>
      </c>
      <c r="L310">
        <v>343</v>
      </c>
      <c r="M310">
        <v>102.26300000000001</v>
      </c>
      <c r="N310">
        <v>149</v>
      </c>
      <c r="O310">
        <v>106.825</v>
      </c>
      <c r="P310">
        <v>210</v>
      </c>
      <c r="Q310">
        <v>-12.328200000000001</v>
      </c>
      <c r="R310">
        <v>313</v>
      </c>
      <c r="S310">
        <f t="shared" si="88"/>
        <v>-0.16924181500939697</v>
      </c>
      <c r="T310">
        <v>305</v>
      </c>
      <c r="U310">
        <f t="shared" si="89"/>
        <v>650468.39680115937</v>
      </c>
      <c r="V310">
        <v>308</v>
      </c>
      <c r="W310">
        <f t="shared" si="109"/>
        <v>24.181578411325219</v>
      </c>
      <c r="X310">
        <f t="shared" si="90"/>
        <v>116</v>
      </c>
      <c r="Y310">
        <f t="shared" si="91"/>
        <v>210.5</v>
      </c>
      <c r="Z310">
        <v>0.20699999999999999</v>
      </c>
      <c r="AA310">
        <v>297</v>
      </c>
      <c r="AB310">
        <v>0.19800000000000001</v>
      </c>
      <c r="AC310">
        <f t="shared" si="92"/>
        <v>0.20250000000000001</v>
      </c>
      <c r="AD310">
        <v>313</v>
      </c>
      <c r="AE310">
        <v>9.69E-2</v>
      </c>
      <c r="AF310">
        <v>336</v>
      </c>
      <c r="AG310">
        <v>0.29770000000000002</v>
      </c>
      <c r="AH310">
        <v>259</v>
      </c>
      <c r="AI310">
        <f t="shared" si="93"/>
        <v>288.58333333333331</v>
      </c>
      <c r="AJ310">
        <f>IF(C310=1,(AI310/Z310),REF)</f>
        <v>1394.1223832528181</v>
      </c>
      <c r="AK310">
        <f t="shared" si="94"/>
        <v>296</v>
      </c>
      <c r="AL310">
        <f>IF(B310=1,(AI310/AC310),REF)</f>
        <v>1425.1028806584361</v>
      </c>
      <c r="AM310">
        <f t="shared" si="95"/>
        <v>311</v>
      </c>
      <c r="AN310">
        <f t="shared" si="96"/>
        <v>296</v>
      </c>
      <c r="AO310" t="str">
        <f t="shared" si="97"/>
        <v>Morgan St.</v>
      </c>
      <c r="AP310">
        <f t="shared" si="98"/>
        <v>0.11909060444615321</v>
      </c>
      <c r="AQ310">
        <f t="shared" si="99"/>
        <v>0.10117376454618163</v>
      </c>
      <c r="AR310">
        <f t="shared" si="100"/>
        <v>0.41377638540390715</v>
      </c>
      <c r="AS310" t="str">
        <f t="shared" si="101"/>
        <v>Morgan St.</v>
      </c>
      <c r="AT310">
        <f t="shared" si="102"/>
        <v>0.41377638540390715</v>
      </c>
      <c r="AU310">
        <f t="shared" si="103"/>
        <v>309</v>
      </c>
      <c r="AV310">
        <f t="shared" si="104"/>
        <v>306</v>
      </c>
      <c r="AW310">
        <v>313</v>
      </c>
      <c r="AX310" t="str">
        <f t="shared" si="105"/>
        <v>Morgan St.</v>
      </c>
      <c r="AY310" t="str">
        <f t="shared" si="106"/>
        <v/>
      </c>
      <c r="AZ310">
        <v>309</v>
      </c>
      <c r="BA310">
        <f t="shared" si="107"/>
        <v>78</v>
      </c>
      <c r="BB310">
        <f t="shared" si="108"/>
        <v>78</v>
      </c>
    </row>
    <row r="311" spans="2:54">
      <c r="B311">
        <v>1</v>
      </c>
      <c r="C311">
        <v>1</v>
      </c>
      <c r="D311" t="s">
        <v>387</v>
      </c>
      <c r="E311">
        <v>63.169899999999998</v>
      </c>
      <c r="F311">
        <v>351</v>
      </c>
      <c r="G311">
        <v>62.075400000000002</v>
      </c>
      <c r="H311">
        <v>357</v>
      </c>
      <c r="I311">
        <v>96.471400000000003</v>
      </c>
      <c r="J311">
        <v>316</v>
      </c>
      <c r="K311">
        <v>93.700199999999995</v>
      </c>
      <c r="L311">
        <v>351</v>
      </c>
      <c r="M311">
        <v>97.396900000000002</v>
      </c>
      <c r="N311">
        <v>54</v>
      </c>
      <c r="O311">
        <v>106.595</v>
      </c>
      <c r="P311">
        <v>205</v>
      </c>
      <c r="Q311">
        <v>-12.895099999999999</v>
      </c>
      <c r="R311">
        <v>318</v>
      </c>
      <c r="S311">
        <f t="shared" si="88"/>
        <v>-0.20412886517154538</v>
      </c>
      <c r="T311">
        <v>323</v>
      </c>
      <c r="U311">
        <f t="shared" si="89"/>
        <v>554614.5069413787</v>
      </c>
      <c r="V311">
        <v>357</v>
      </c>
      <c r="W311">
        <f t="shared" si="109"/>
        <v>27.788732929179041</v>
      </c>
      <c r="X311">
        <f t="shared" si="90"/>
        <v>304</v>
      </c>
      <c r="Y311">
        <f t="shared" si="91"/>
        <v>313.5</v>
      </c>
      <c r="Z311">
        <v>0.19320000000000001</v>
      </c>
      <c r="AA311">
        <v>307</v>
      </c>
      <c r="AB311">
        <v>0.2485</v>
      </c>
      <c r="AC311">
        <f t="shared" si="92"/>
        <v>0.22084999999999999</v>
      </c>
      <c r="AD311">
        <v>309</v>
      </c>
      <c r="AE311">
        <v>0.14549999999999999</v>
      </c>
      <c r="AF311">
        <v>311</v>
      </c>
      <c r="AG311">
        <v>0.29720000000000002</v>
      </c>
      <c r="AH311">
        <v>260</v>
      </c>
      <c r="AI311">
        <f t="shared" si="93"/>
        <v>312.25</v>
      </c>
      <c r="AJ311">
        <f>IF(C311=1,(AI311/Z311),REF)</f>
        <v>1616.2008281573499</v>
      </c>
      <c r="AK311">
        <f t="shared" si="94"/>
        <v>312</v>
      </c>
      <c r="AL311">
        <f>IF(B311=1,(AI311/AC311),REF)</f>
        <v>1413.855558071089</v>
      </c>
      <c r="AM311">
        <f t="shared" si="95"/>
        <v>310</v>
      </c>
      <c r="AN311">
        <f t="shared" si="96"/>
        <v>309</v>
      </c>
      <c r="AO311" t="str">
        <f t="shared" si="97"/>
        <v>Wagner</v>
      </c>
      <c r="AP311">
        <f t="shared" si="98"/>
        <v>0.10952035268266021</v>
      </c>
      <c r="AQ311">
        <f t="shared" si="99"/>
        <v>0.11045119848807865</v>
      </c>
      <c r="AR311">
        <f t="shared" si="100"/>
        <v>0.41355626908487308</v>
      </c>
      <c r="AS311" t="str">
        <f t="shared" si="101"/>
        <v>Wagner</v>
      </c>
      <c r="AT311">
        <f t="shared" si="102"/>
        <v>0.41355626908487308</v>
      </c>
      <c r="AU311">
        <f t="shared" si="103"/>
        <v>310</v>
      </c>
      <c r="AV311">
        <f t="shared" si="104"/>
        <v>309.33333333333331</v>
      </c>
      <c r="AW311">
        <v>310</v>
      </c>
      <c r="AX311" t="str">
        <f t="shared" si="105"/>
        <v>Wagner</v>
      </c>
      <c r="AY311" t="str">
        <f t="shared" si="106"/>
        <v/>
      </c>
      <c r="AZ311">
        <v>310</v>
      </c>
      <c r="BA311">
        <f t="shared" si="107"/>
        <v>78</v>
      </c>
      <c r="BB311">
        <f t="shared" si="108"/>
        <v>78</v>
      </c>
    </row>
    <row r="312" spans="2:54">
      <c r="B312">
        <v>1</v>
      </c>
      <c r="C312">
        <v>1</v>
      </c>
      <c r="D312" t="s">
        <v>123</v>
      </c>
      <c r="E312">
        <v>70.235699999999994</v>
      </c>
      <c r="F312">
        <v>70</v>
      </c>
      <c r="G312">
        <v>69.2119</v>
      </c>
      <c r="H312">
        <v>85</v>
      </c>
      <c r="I312">
        <v>101.709</v>
      </c>
      <c r="J312">
        <v>216</v>
      </c>
      <c r="K312">
        <v>101.783</v>
      </c>
      <c r="L312">
        <v>251</v>
      </c>
      <c r="M312">
        <v>114.48</v>
      </c>
      <c r="N312">
        <v>357</v>
      </c>
      <c r="O312">
        <v>114.387</v>
      </c>
      <c r="P312">
        <v>342</v>
      </c>
      <c r="Q312">
        <v>-12.603999999999999</v>
      </c>
      <c r="R312">
        <v>317</v>
      </c>
      <c r="S312">
        <f t="shared" si="88"/>
        <v>-0.17945289930904085</v>
      </c>
      <c r="T312">
        <v>312</v>
      </c>
      <c r="U312">
        <f t="shared" si="89"/>
        <v>727626.33616127726</v>
      </c>
      <c r="V312">
        <v>206</v>
      </c>
      <c r="W312">
        <f t="shared" si="109"/>
        <v>27.979809730729055</v>
      </c>
      <c r="X312">
        <f t="shared" si="90"/>
        <v>310</v>
      </c>
      <c r="Y312">
        <f t="shared" si="91"/>
        <v>311</v>
      </c>
      <c r="Z312">
        <v>0.2094</v>
      </c>
      <c r="AA312">
        <v>296</v>
      </c>
      <c r="AB312">
        <v>0.1724</v>
      </c>
      <c r="AC312">
        <f t="shared" si="92"/>
        <v>0.19090000000000001</v>
      </c>
      <c r="AD312">
        <v>323</v>
      </c>
      <c r="AE312">
        <v>0.16009999999999999</v>
      </c>
      <c r="AF312">
        <v>300</v>
      </c>
      <c r="AG312">
        <v>0.2384</v>
      </c>
      <c r="AH312">
        <v>293</v>
      </c>
      <c r="AI312">
        <f t="shared" si="93"/>
        <v>290.83333333333331</v>
      </c>
      <c r="AJ312">
        <f>IF(C312=1,(AI312/Z312),REF)</f>
        <v>1388.8888888888887</v>
      </c>
      <c r="AK312">
        <f t="shared" si="94"/>
        <v>294</v>
      </c>
      <c r="AL312">
        <f>IF(B312=1,(AI312/AC312),REF)</f>
        <v>1523.4852453291423</v>
      </c>
      <c r="AM312">
        <f t="shared" si="95"/>
        <v>317</v>
      </c>
      <c r="AN312">
        <f t="shared" si="96"/>
        <v>294</v>
      </c>
      <c r="AO312" t="str">
        <f t="shared" si="97"/>
        <v>Eastern Michigan</v>
      </c>
      <c r="AP312">
        <f t="shared" si="98"/>
        <v>0.12051668329359744</v>
      </c>
      <c r="AQ312">
        <f t="shared" si="99"/>
        <v>9.4585552791397964E-2</v>
      </c>
      <c r="AR312">
        <f t="shared" si="100"/>
        <v>0.40986984901537238</v>
      </c>
      <c r="AS312" t="str">
        <f t="shared" si="101"/>
        <v>Eastern Michigan</v>
      </c>
      <c r="AT312">
        <f t="shared" si="102"/>
        <v>0.40986984901537238</v>
      </c>
      <c r="AU312">
        <f t="shared" si="103"/>
        <v>311</v>
      </c>
      <c r="AV312">
        <f t="shared" si="104"/>
        <v>309.33333333333331</v>
      </c>
      <c r="AW312">
        <v>317</v>
      </c>
      <c r="AX312" t="str">
        <f t="shared" si="105"/>
        <v>Eastern Michigan</v>
      </c>
      <c r="AY312" t="str">
        <f t="shared" si="106"/>
        <v/>
      </c>
      <c r="AZ312">
        <v>311</v>
      </c>
      <c r="BA312">
        <f t="shared" si="107"/>
        <v>78</v>
      </c>
      <c r="BB312">
        <f t="shared" si="108"/>
        <v>78</v>
      </c>
    </row>
    <row r="313" spans="2:54">
      <c r="B313">
        <v>1</v>
      </c>
      <c r="C313">
        <v>1</v>
      </c>
      <c r="D313" t="s">
        <v>48</v>
      </c>
      <c r="E313">
        <v>69.842799999999997</v>
      </c>
      <c r="F313">
        <v>86</v>
      </c>
      <c r="G313">
        <v>68.305499999999995</v>
      </c>
      <c r="H313">
        <v>137</v>
      </c>
      <c r="I313">
        <v>96.7316</v>
      </c>
      <c r="J313">
        <v>313</v>
      </c>
      <c r="K313">
        <v>96.696399999999997</v>
      </c>
      <c r="L313">
        <v>328</v>
      </c>
      <c r="M313">
        <v>100.815</v>
      </c>
      <c r="N313">
        <v>116</v>
      </c>
      <c r="O313">
        <v>107.97799999999999</v>
      </c>
      <c r="P313">
        <v>239</v>
      </c>
      <c r="Q313">
        <v>-11.2814</v>
      </c>
      <c r="R313">
        <v>305</v>
      </c>
      <c r="S313">
        <f t="shared" si="88"/>
        <v>-0.16152846105826224</v>
      </c>
      <c r="T313">
        <v>303</v>
      </c>
      <c r="U313">
        <f t="shared" si="89"/>
        <v>653043.71364609059</v>
      </c>
      <c r="V313">
        <v>301</v>
      </c>
      <c r="W313">
        <f t="shared" si="109"/>
        <v>25.657527591287177</v>
      </c>
      <c r="X313">
        <f t="shared" si="90"/>
        <v>188</v>
      </c>
      <c r="Y313">
        <f t="shared" si="91"/>
        <v>245.5</v>
      </c>
      <c r="Z313">
        <v>0.1963</v>
      </c>
      <c r="AA313">
        <v>305</v>
      </c>
      <c r="AB313">
        <v>0.19650000000000001</v>
      </c>
      <c r="AC313">
        <f t="shared" si="92"/>
        <v>0.19640000000000002</v>
      </c>
      <c r="AD313">
        <v>317</v>
      </c>
      <c r="AE313">
        <v>0.26540000000000002</v>
      </c>
      <c r="AF313">
        <v>261</v>
      </c>
      <c r="AG313">
        <v>0.18509999999999999</v>
      </c>
      <c r="AH313">
        <v>319</v>
      </c>
      <c r="AI313">
        <f t="shared" si="93"/>
        <v>291.08333333333331</v>
      </c>
      <c r="AJ313">
        <f>IF(C313=1,(AI313/Z313),REF)</f>
        <v>1482.8493802003734</v>
      </c>
      <c r="AK313">
        <f t="shared" si="94"/>
        <v>303</v>
      </c>
      <c r="AL313">
        <f>IF(B313=1,(AI313/AC313),REF)</f>
        <v>1482.0943652410044</v>
      </c>
      <c r="AM313">
        <f t="shared" si="95"/>
        <v>313</v>
      </c>
      <c r="AN313">
        <f t="shared" si="96"/>
        <v>303</v>
      </c>
      <c r="AO313" t="str">
        <f t="shared" si="97"/>
        <v>Alabama A&amp;M</v>
      </c>
      <c r="AP313">
        <f t="shared" si="98"/>
        <v>0.11224004694909524</v>
      </c>
      <c r="AQ313">
        <f t="shared" si="99"/>
        <v>9.7646270603021987E-2</v>
      </c>
      <c r="AR313">
        <f t="shared" si="100"/>
        <v>0.40586504822987418</v>
      </c>
      <c r="AS313" t="str">
        <f t="shared" si="101"/>
        <v>Alabama A&amp;M</v>
      </c>
      <c r="AT313">
        <f t="shared" si="102"/>
        <v>0.40586504822987418</v>
      </c>
      <c r="AU313">
        <f t="shared" si="103"/>
        <v>312</v>
      </c>
      <c r="AV313">
        <f t="shared" si="104"/>
        <v>310.66666666666669</v>
      </c>
      <c r="AW313">
        <v>314</v>
      </c>
      <c r="AX313" t="str">
        <f t="shared" si="105"/>
        <v>Alabama A&amp;M</v>
      </c>
      <c r="AY313" t="str">
        <f t="shared" si="106"/>
        <v/>
      </c>
      <c r="AZ313">
        <v>312</v>
      </c>
      <c r="BA313">
        <f t="shared" si="107"/>
        <v>78</v>
      </c>
      <c r="BB313">
        <f t="shared" si="108"/>
        <v>78</v>
      </c>
    </row>
    <row r="314" spans="2:54">
      <c r="B314">
        <v>1</v>
      </c>
      <c r="C314">
        <v>1</v>
      </c>
      <c r="D314" t="s">
        <v>343</v>
      </c>
      <c r="E314">
        <v>67.029899999999998</v>
      </c>
      <c r="F314">
        <v>228</v>
      </c>
      <c r="G314">
        <v>65.394999999999996</v>
      </c>
      <c r="H314">
        <v>281</v>
      </c>
      <c r="I314">
        <v>103.355</v>
      </c>
      <c r="J314">
        <v>166</v>
      </c>
      <c r="K314">
        <v>101.505</v>
      </c>
      <c r="L314">
        <v>253</v>
      </c>
      <c r="M314">
        <v>108.488</v>
      </c>
      <c r="N314">
        <v>300</v>
      </c>
      <c r="O314">
        <v>112.6</v>
      </c>
      <c r="P314">
        <v>326</v>
      </c>
      <c r="Q314">
        <v>-11.0953</v>
      </c>
      <c r="R314">
        <v>303</v>
      </c>
      <c r="S314">
        <f t="shared" si="88"/>
        <v>-0.16552314713284666</v>
      </c>
      <c r="T314">
        <v>304</v>
      </c>
      <c r="U314">
        <f t="shared" si="89"/>
        <v>690626.82429924735</v>
      </c>
      <c r="V314">
        <v>260</v>
      </c>
      <c r="W314">
        <f t="shared" si="109"/>
        <v>28.588597703333527</v>
      </c>
      <c r="X314">
        <f t="shared" si="90"/>
        <v>332</v>
      </c>
      <c r="Y314">
        <f t="shared" si="91"/>
        <v>318</v>
      </c>
      <c r="Z314">
        <v>0.20100000000000001</v>
      </c>
      <c r="AA314">
        <v>301</v>
      </c>
      <c r="AB314">
        <v>0.18240000000000001</v>
      </c>
      <c r="AC314">
        <f t="shared" si="92"/>
        <v>0.19170000000000001</v>
      </c>
      <c r="AD314">
        <v>322</v>
      </c>
      <c r="AE314">
        <v>0.25650000000000001</v>
      </c>
      <c r="AF314">
        <v>265</v>
      </c>
      <c r="AG314">
        <v>0.20449999999999999</v>
      </c>
      <c r="AH314">
        <v>310</v>
      </c>
      <c r="AI314">
        <f t="shared" si="93"/>
        <v>296.5</v>
      </c>
      <c r="AJ314">
        <f>IF(C314=1,(AI314/Z314),REF)</f>
        <v>1475.1243781094527</v>
      </c>
      <c r="AK314">
        <f t="shared" si="94"/>
        <v>301</v>
      </c>
      <c r="AL314">
        <f>IF(B314=1,(AI314/AC314),REF)</f>
        <v>1546.6875326030254</v>
      </c>
      <c r="AM314">
        <f t="shared" si="95"/>
        <v>319</v>
      </c>
      <c r="AN314">
        <f t="shared" si="96"/>
        <v>301</v>
      </c>
      <c r="AO314" t="str">
        <f t="shared" si="97"/>
        <v>Texas A&amp;M Commerce</v>
      </c>
      <c r="AP314">
        <f t="shared" si="98"/>
        <v>0.11498744853106425</v>
      </c>
      <c r="AQ314">
        <f t="shared" si="99"/>
        <v>9.4802643898269881E-2</v>
      </c>
      <c r="AR314">
        <f t="shared" si="100"/>
        <v>0.405790608338088</v>
      </c>
      <c r="AS314" t="str">
        <f t="shared" si="101"/>
        <v>Texas A&amp;M Commerce</v>
      </c>
      <c r="AT314">
        <f t="shared" si="102"/>
        <v>0.405790608338088</v>
      </c>
      <c r="AU314">
        <f t="shared" si="103"/>
        <v>313</v>
      </c>
      <c r="AV314">
        <f t="shared" si="104"/>
        <v>312</v>
      </c>
      <c r="AW314">
        <v>315</v>
      </c>
      <c r="AX314" t="str">
        <f t="shared" si="105"/>
        <v>Texas A&amp;M Commerce</v>
      </c>
      <c r="AY314" t="str">
        <f t="shared" si="106"/>
        <v/>
      </c>
      <c r="AZ314">
        <v>313</v>
      </c>
      <c r="BA314">
        <f t="shared" si="107"/>
        <v>79</v>
      </c>
      <c r="BB314">
        <f t="shared" si="108"/>
        <v>79</v>
      </c>
    </row>
    <row r="315" spans="2:54">
      <c r="B315">
        <v>1</v>
      </c>
      <c r="C315">
        <v>1</v>
      </c>
      <c r="D315" t="s">
        <v>234</v>
      </c>
      <c r="E315">
        <v>68.077200000000005</v>
      </c>
      <c r="F315">
        <v>177</v>
      </c>
      <c r="G315">
        <v>67.859800000000007</v>
      </c>
      <c r="H315">
        <v>157</v>
      </c>
      <c r="I315">
        <v>98.588999999999999</v>
      </c>
      <c r="J315">
        <v>286</v>
      </c>
      <c r="K315">
        <v>100.434</v>
      </c>
      <c r="L315">
        <v>273</v>
      </c>
      <c r="M315">
        <v>111.717</v>
      </c>
      <c r="N315">
        <v>340</v>
      </c>
      <c r="O315">
        <v>112.96599999999999</v>
      </c>
      <c r="P315">
        <v>329</v>
      </c>
      <c r="Q315">
        <v>-12.5319</v>
      </c>
      <c r="R315">
        <v>316</v>
      </c>
      <c r="S315">
        <f t="shared" si="88"/>
        <v>-0.1840851268853595</v>
      </c>
      <c r="T315">
        <v>316</v>
      </c>
      <c r="U315">
        <f t="shared" si="89"/>
        <v>686693.92370908323</v>
      </c>
      <c r="V315">
        <v>267</v>
      </c>
      <c r="W315">
        <f t="shared" si="109"/>
        <v>28.295326968762243</v>
      </c>
      <c r="X315">
        <f t="shared" si="90"/>
        <v>324</v>
      </c>
      <c r="Y315">
        <f t="shared" si="91"/>
        <v>320</v>
      </c>
      <c r="Z315">
        <v>0.2001</v>
      </c>
      <c r="AA315">
        <v>302</v>
      </c>
      <c r="AB315">
        <v>0.18559999999999999</v>
      </c>
      <c r="AC315">
        <f t="shared" si="92"/>
        <v>0.19284999999999999</v>
      </c>
      <c r="AD315">
        <v>320</v>
      </c>
      <c r="AE315">
        <v>0.13539999999999999</v>
      </c>
      <c r="AF315">
        <v>318</v>
      </c>
      <c r="AG315">
        <v>0.26740000000000003</v>
      </c>
      <c r="AH315">
        <v>276</v>
      </c>
      <c r="AI315">
        <f t="shared" si="93"/>
        <v>302.83333333333331</v>
      </c>
      <c r="AJ315">
        <f>IF(C315=1,(AI315/Z315),REF)</f>
        <v>1513.4099616858236</v>
      </c>
      <c r="AK315">
        <f t="shared" si="94"/>
        <v>306</v>
      </c>
      <c r="AL315">
        <f>IF(B315=1,(AI315/AC315),REF)</f>
        <v>1570.305073027396</v>
      </c>
      <c r="AM315">
        <f t="shared" si="95"/>
        <v>320</v>
      </c>
      <c r="AN315">
        <f t="shared" si="96"/>
        <v>306</v>
      </c>
      <c r="AO315" t="str">
        <f t="shared" si="97"/>
        <v>Nebraska Omaha</v>
      </c>
      <c r="AP315">
        <f t="shared" si="98"/>
        <v>0.11417964118684079</v>
      </c>
      <c r="AQ315">
        <f t="shared" si="99"/>
        <v>9.5190870532503163E-2</v>
      </c>
      <c r="AR315">
        <f t="shared" si="100"/>
        <v>0.40546578045710358</v>
      </c>
      <c r="AS315" t="str">
        <f t="shared" si="101"/>
        <v>Nebraska Omaha</v>
      </c>
      <c r="AT315">
        <f t="shared" si="102"/>
        <v>0.40546578045710358</v>
      </c>
      <c r="AU315">
        <f t="shared" si="103"/>
        <v>314</v>
      </c>
      <c r="AV315">
        <f t="shared" si="104"/>
        <v>313.33333333333331</v>
      </c>
      <c r="AW315">
        <v>318</v>
      </c>
      <c r="AX315" t="str">
        <f t="shared" si="105"/>
        <v>Nebraska Omaha</v>
      </c>
      <c r="AY315" t="str">
        <f t="shared" si="106"/>
        <v/>
      </c>
      <c r="AZ315">
        <v>314</v>
      </c>
      <c r="BA315">
        <f t="shared" si="107"/>
        <v>79</v>
      </c>
      <c r="BB315">
        <f t="shared" si="108"/>
        <v>79</v>
      </c>
    </row>
    <row r="316" spans="2:54">
      <c r="B316">
        <v>1</v>
      </c>
      <c r="C316">
        <v>1</v>
      </c>
      <c r="D316" t="s">
        <v>144</v>
      </c>
      <c r="E316">
        <v>67.683700000000002</v>
      </c>
      <c r="F316">
        <v>196</v>
      </c>
      <c r="G316">
        <v>67.018900000000002</v>
      </c>
      <c r="H316">
        <v>190</v>
      </c>
      <c r="I316">
        <v>95.763999999999996</v>
      </c>
      <c r="J316">
        <v>328</v>
      </c>
      <c r="K316">
        <v>98.147499999999994</v>
      </c>
      <c r="L316">
        <v>308</v>
      </c>
      <c r="M316">
        <v>104.173</v>
      </c>
      <c r="N316">
        <v>205</v>
      </c>
      <c r="O316">
        <v>107.389</v>
      </c>
      <c r="P316">
        <v>223</v>
      </c>
      <c r="Q316">
        <v>-9.2419399999999996</v>
      </c>
      <c r="R316">
        <v>277</v>
      </c>
      <c r="S316">
        <f t="shared" si="88"/>
        <v>-0.13653952133231489</v>
      </c>
      <c r="T316">
        <v>276</v>
      </c>
      <c r="U316">
        <f t="shared" si="89"/>
        <v>651992.46311049804</v>
      </c>
      <c r="V316">
        <v>303</v>
      </c>
      <c r="W316">
        <f t="shared" si="109"/>
        <v>26.245302659551797</v>
      </c>
      <c r="X316">
        <f t="shared" si="90"/>
        <v>224</v>
      </c>
      <c r="Y316">
        <f t="shared" si="91"/>
        <v>250</v>
      </c>
      <c r="Z316">
        <v>0.1323</v>
      </c>
      <c r="AA316">
        <v>341</v>
      </c>
      <c r="AB316">
        <v>0.38729999999999998</v>
      </c>
      <c r="AC316">
        <f t="shared" si="92"/>
        <v>0.25979999999999998</v>
      </c>
      <c r="AD316">
        <v>289</v>
      </c>
      <c r="AE316">
        <v>0.1958</v>
      </c>
      <c r="AF316">
        <v>286</v>
      </c>
      <c r="AG316">
        <v>0.37690000000000001</v>
      </c>
      <c r="AH316">
        <v>229</v>
      </c>
      <c r="AI316">
        <f t="shared" si="93"/>
        <v>272.16666666666669</v>
      </c>
      <c r="AJ316">
        <f>IF(C316=1,(AI316/Z316),REF)</f>
        <v>2057.1932476694383</v>
      </c>
      <c r="AK316">
        <f t="shared" si="94"/>
        <v>330</v>
      </c>
      <c r="AL316">
        <f>IF(B316=1,(AI316/AC316),REF)</f>
        <v>1047.6007185014116</v>
      </c>
      <c r="AM316">
        <f t="shared" si="95"/>
        <v>288</v>
      </c>
      <c r="AN316">
        <f t="shared" si="96"/>
        <v>288</v>
      </c>
      <c r="AO316" t="str">
        <f t="shared" si="97"/>
        <v>Georgia St.</v>
      </c>
      <c r="AP316">
        <f t="shared" si="98"/>
        <v>7.3209860489514333E-2</v>
      </c>
      <c r="AQ316">
        <f t="shared" si="99"/>
        <v>0.13489266436114009</v>
      </c>
      <c r="AR316">
        <f t="shared" si="100"/>
        <v>0.40448175954280929</v>
      </c>
      <c r="AS316" t="str">
        <f t="shared" si="101"/>
        <v>Georgia St.</v>
      </c>
      <c r="AT316">
        <f t="shared" si="102"/>
        <v>0.40448175954280929</v>
      </c>
      <c r="AU316">
        <f t="shared" si="103"/>
        <v>315</v>
      </c>
      <c r="AV316">
        <f t="shared" si="104"/>
        <v>297.33333333333331</v>
      </c>
      <c r="AW316">
        <v>302</v>
      </c>
      <c r="AX316" t="str">
        <f t="shared" si="105"/>
        <v>Georgia St.</v>
      </c>
      <c r="AY316" t="str">
        <f t="shared" si="106"/>
        <v/>
      </c>
      <c r="AZ316">
        <v>315</v>
      </c>
      <c r="BA316">
        <f t="shared" si="107"/>
        <v>79</v>
      </c>
      <c r="BB316">
        <f t="shared" si="108"/>
        <v>79</v>
      </c>
    </row>
    <row r="317" spans="2:54">
      <c r="B317">
        <v>1</v>
      </c>
      <c r="C317">
        <v>1</v>
      </c>
      <c r="D317" t="s">
        <v>313</v>
      </c>
      <c r="E317">
        <v>66.703000000000003</v>
      </c>
      <c r="F317">
        <v>240</v>
      </c>
      <c r="G317">
        <v>66.041600000000003</v>
      </c>
      <c r="H317">
        <v>249</v>
      </c>
      <c r="I317">
        <v>101.944</v>
      </c>
      <c r="J317">
        <v>206</v>
      </c>
      <c r="K317">
        <v>103.34699999999999</v>
      </c>
      <c r="L317">
        <v>215</v>
      </c>
      <c r="M317">
        <v>111.724</v>
      </c>
      <c r="N317">
        <v>341</v>
      </c>
      <c r="O317">
        <v>113.479</v>
      </c>
      <c r="P317">
        <v>335</v>
      </c>
      <c r="Q317">
        <v>-10.132</v>
      </c>
      <c r="R317">
        <v>294</v>
      </c>
      <c r="S317">
        <f t="shared" si="88"/>
        <v>-0.15189721601727066</v>
      </c>
      <c r="T317">
        <v>293</v>
      </c>
      <c r="U317">
        <f t="shared" si="89"/>
        <v>712428.22248752695</v>
      </c>
      <c r="V317">
        <v>229</v>
      </c>
      <c r="W317">
        <f t="shared" si="109"/>
        <v>29.088373173093586</v>
      </c>
      <c r="X317">
        <f t="shared" si="90"/>
        <v>343</v>
      </c>
      <c r="Y317">
        <f t="shared" si="91"/>
        <v>318</v>
      </c>
      <c r="Z317">
        <v>0.1555</v>
      </c>
      <c r="AA317">
        <v>327</v>
      </c>
      <c r="AB317">
        <v>0.315</v>
      </c>
      <c r="AC317">
        <f t="shared" si="92"/>
        <v>0.23525000000000001</v>
      </c>
      <c r="AD317">
        <v>303</v>
      </c>
      <c r="AE317">
        <v>0.14580000000000001</v>
      </c>
      <c r="AF317">
        <v>310</v>
      </c>
      <c r="AG317">
        <v>0.17560000000000001</v>
      </c>
      <c r="AH317">
        <v>322</v>
      </c>
      <c r="AI317">
        <f t="shared" si="93"/>
        <v>295.83333333333331</v>
      </c>
      <c r="AJ317">
        <f>IF(C317=1,(AI317/Z317),REF)</f>
        <v>1902.465166130761</v>
      </c>
      <c r="AK317">
        <f t="shared" si="94"/>
        <v>327</v>
      </c>
      <c r="AL317">
        <f>IF(B317=1,(AI317/AC317),REF)</f>
        <v>1257.5274530641161</v>
      </c>
      <c r="AM317">
        <f t="shared" si="95"/>
        <v>304</v>
      </c>
      <c r="AN317">
        <f t="shared" si="96"/>
        <v>303</v>
      </c>
      <c r="AO317" t="str">
        <f t="shared" si="97"/>
        <v>South Dakota</v>
      </c>
      <c r="AP317">
        <f t="shared" si="98"/>
        <v>8.6723334101132102E-2</v>
      </c>
      <c r="AQ317">
        <f t="shared" si="99"/>
        <v>0.11938880555943193</v>
      </c>
      <c r="AR317">
        <f t="shared" si="100"/>
        <v>0.4029298391343038</v>
      </c>
      <c r="AS317" t="str">
        <f t="shared" si="101"/>
        <v>South Dakota</v>
      </c>
      <c r="AT317">
        <f t="shared" si="102"/>
        <v>0.4029298391343038</v>
      </c>
      <c r="AU317">
        <f t="shared" si="103"/>
        <v>316</v>
      </c>
      <c r="AV317">
        <f t="shared" si="104"/>
        <v>307.33333333333331</v>
      </c>
      <c r="AW317">
        <v>312</v>
      </c>
      <c r="AX317" t="str">
        <f t="shared" si="105"/>
        <v>South Dakota</v>
      </c>
      <c r="AY317" t="str">
        <f t="shared" si="106"/>
        <v/>
      </c>
      <c r="AZ317">
        <v>316</v>
      </c>
      <c r="BA317">
        <f t="shared" si="107"/>
        <v>79</v>
      </c>
      <c r="BB317">
        <f t="shared" si="108"/>
        <v>79</v>
      </c>
    </row>
    <row r="318" spans="2:54">
      <c r="B318">
        <v>1</v>
      </c>
      <c r="C318">
        <v>1</v>
      </c>
      <c r="D318" t="s">
        <v>297</v>
      </c>
      <c r="E318">
        <v>62.886299999999999</v>
      </c>
      <c r="F318">
        <v>355</v>
      </c>
      <c r="G318">
        <v>63.018300000000004</v>
      </c>
      <c r="H318">
        <v>350</v>
      </c>
      <c r="I318">
        <v>96.370400000000004</v>
      </c>
      <c r="J318">
        <v>319</v>
      </c>
      <c r="K318">
        <v>96.923199999999994</v>
      </c>
      <c r="L318">
        <v>326</v>
      </c>
      <c r="M318">
        <v>103.76900000000001</v>
      </c>
      <c r="N318">
        <v>193</v>
      </c>
      <c r="O318">
        <v>108.587</v>
      </c>
      <c r="P318">
        <v>256</v>
      </c>
      <c r="Q318">
        <v>-11.664199999999999</v>
      </c>
      <c r="R318">
        <v>308</v>
      </c>
      <c r="S318">
        <f t="shared" si="88"/>
        <v>-0.18547441970667711</v>
      </c>
      <c r="T318">
        <v>318</v>
      </c>
      <c r="U318">
        <f t="shared" si="89"/>
        <v>590760.61205752997</v>
      </c>
      <c r="V318">
        <v>347</v>
      </c>
      <c r="W318">
        <f t="shared" si="109"/>
        <v>28.753352756122855</v>
      </c>
      <c r="X318">
        <f t="shared" si="90"/>
        <v>335</v>
      </c>
      <c r="Y318">
        <f t="shared" si="91"/>
        <v>326.5</v>
      </c>
      <c r="Z318">
        <v>0.14849999999999999</v>
      </c>
      <c r="AA318">
        <v>328</v>
      </c>
      <c r="AB318">
        <v>0.32440000000000002</v>
      </c>
      <c r="AC318">
        <f t="shared" si="92"/>
        <v>0.23644999999999999</v>
      </c>
      <c r="AD318">
        <v>301</v>
      </c>
      <c r="AE318">
        <v>0.12839999999999999</v>
      </c>
      <c r="AF318">
        <v>321</v>
      </c>
      <c r="AG318">
        <v>0.29559999999999997</v>
      </c>
      <c r="AH318">
        <v>262</v>
      </c>
      <c r="AI318">
        <f t="shared" si="93"/>
        <v>312.58333333333331</v>
      </c>
      <c r="AJ318">
        <f>IF(C318=1,(AI318/Z318),REF)</f>
        <v>2104.9382716049381</v>
      </c>
      <c r="AK318">
        <f t="shared" si="94"/>
        <v>331</v>
      </c>
      <c r="AL318">
        <f>IF(B318=1,(AI318/AC318),REF)</f>
        <v>1321.9849157679566</v>
      </c>
      <c r="AM318">
        <f t="shared" si="95"/>
        <v>307</v>
      </c>
      <c r="AN318">
        <f t="shared" si="96"/>
        <v>301</v>
      </c>
      <c r="AO318" t="str">
        <f t="shared" si="97"/>
        <v>Saint Peter's</v>
      </c>
      <c r="AP318">
        <f t="shared" si="98"/>
        <v>8.1986011907186462E-2</v>
      </c>
      <c r="AQ318">
        <f t="shared" si="99"/>
        <v>0.11925035083544026</v>
      </c>
      <c r="AR318">
        <f t="shared" si="100"/>
        <v>0.3990897606636542</v>
      </c>
      <c r="AS318" t="str">
        <f t="shared" si="101"/>
        <v>Saint Peter's</v>
      </c>
      <c r="AT318">
        <f t="shared" si="102"/>
        <v>0.3990897606636542</v>
      </c>
      <c r="AU318">
        <f t="shared" si="103"/>
        <v>317</v>
      </c>
      <c r="AV318">
        <f t="shared" si="104"/>
        <v>306.33333333333331</v>
      </c>
      <c r="AW318">
        <v>311</v>
      </c>
      <c r="AX318" t="str">
        <f t="shared" si="105"/>
        <v>Saint Peter's</v>
      </c>
      <c r="AY318" t="str">
        <f t="shared" si="106"/>
        <v/>
      </c>
      <c r="AZ318">
        <v>317</v>
      </c>
      <c r="BA318">
        <f t="shared" si="107"/>
        <v>80</v>
      </c>
      <c r="BB318">
        <f t="shared" si="108"/>
        <v>80</v>
      </c>
    </row>
    <row r="319" spans="2:54">
      <c r="B319">
        <v>1</v>
      </c>
      <c r="C319">
        <v>1</v>
      </c>
      <c r="D319" t="s">
        <v>57</v>
      </c>
      <c r="E319">
        <v>70.463999999999999</v>
      </c>
      <c r="F319">
        <v>60</v>
      </c>
      <c r="G319">
        <v>69.629800000000003</v>
      </c>
      <c r="H319">
        <v>56</v>
      </c>
      <c r="I319">
        <v>91.388199999999998</v>
      </c>
      <c r="J319">
        <v>354</v>
      </c>
      <c r="K319">
        <v>94.648499999999999</v>
      </c>
      <c r="L319">
        <v>342</v>
      </c>
      <c r="M319">
        <v>102.456</v>
      </c>
      <c r="N319">
        <v>155</v>
      </c>
      <c r="O319">
        <v>107.92400000000001</v>
      </c>
      <c r="P319">
        <v>238</v>
      </c>
      <c r="Q319">
        <v>-13.2758</v>
      </c>
      <c r="R319">
        <v>321</v>
      </c>
      <c r="S319">
        <f t="shared" si="88"/>
        <v>-0.18840116939146243</v>
      </c>
      <c r="T319">
        <v>320</v>
      </c>
      <c r="U319">
        <f t="shared" si="89"/>
        <v>631240.36774574395</v>
      </c>
      <c r="V319">
        <v>325</v>
      </c>
      <c r="W319">
        <f t="shared" si="109"/>
        <v>25.410988536720033</v>
      </c>
      <c r="X319">
        <f t="shared" si="90"/>
        <v>178</v>
      </c>
      <c r="Y319">
        <f t="shared" si="91"/>
        <v>249</v>
      </c>
      <c r="Z319">
        <v>0.1797</v>
      </c>
      <c r="AA319">
        <v>316</v>
      </c>
      <c r="AB319">
        <v>0.222</v>
      </c>
      <c r="AC319">
        <f t="shared" si="92"/>
        <v>0.20085</v>
      </c>
      <c r="AD319">
        <v>314</v>
      </c>
      <c r="AE319">
        <v>0.13539999999999999</v>
      </c>
      <c r="AF319">
        <v>317</v>
      </c>
      <c r="AG319">
        <v>0.21260000000000001</v>
      </c>
      <c r="AH319">
        <v>305</v>
      </c>
      <c r="AI319">
        <f t="shared" si="93"/>
        <v>305</v>
      </c>
      <c r="AJ319">
        <f>IF(C319=1,(AI319/Z319),REF)</f>
        <v>1697.2732331663885</v>
      </c>
      <c r="AK319">
        <f t="shared" si="94"/>
        <v>316</v>
      </c>
      <c r="AL319">
        <f>IF(B319=1,(AI319/AC319),REF)</f>
        <v>1518.5461787403535</v>
      </c>
      <c r="AM319">
        <f t="shared" si="95"/>
        <v>316</v>
      </c>
      <c r="AN319">
        <f t="shared" si="96"/>
        <v>314</v>
      </c>
      <c r="AO319" t="str">
        <f t="shared" si="97"/>
        <v>Arkansas Pine Bluff</v>
      </c>
      <c r="AP319">
        <f t="shared" si="98"/>
        <v>0.10137016303256645</v>
      </c>
      <c r="AQ319">
        <f t="shared" si="99"/>
        <v>9.9555898254474529E-2</v>
      </c>
      <c r="AR319">
        <f t="shared" si="100"/>
        <v>0.39884349211515058</v>
      </c>
      <c r="AS319" t="str">
        <f t="shared" si="101"/>
        <v>Arkansas Pine Bluff</v>
      </c>
      <c r="AT319">
        <f t="shared" si="102"/>
        <v>0.39884349211515058</v>
      </c>
      <c r="AU319">
        <f t="shared" si="103"/>
        <v>318</v>
      </c>
      <c r="AV319">
        <f t="shared" si="104"/>
        <v>315.33333333333331</v>
      </c>
      <c r="AW319">
        <v>319</v>
      </c>
      <c r="AX319" t="str">
        <f t="shared" si="105"/>
        <v>Arkansas Pine Bluff</v>
      </c>
      <c r="AY319" t="str">
        <f t="shared" si="106"/>
        <v/>
      </c>
      <c r="AZ319">
        <v>318</v>
      </c>
      <c r="BA319">
        <f t="shared" si="107"/>
        <v>80</v>
      </c>
      <c r="BB319">
        <f t="shared" si="108"/>
        <v>80</v>
      </c>
    </row>
    <row r="320" spans="2:54">
      <c r="B320">
        <v>1</v>
      </c>
      <c r="C320">
        <v>1</v>
      </c>
      <c r="D320" t="s">
        <v>208</v>
      </c>
      <c r="E320">
        <v>67.610100000000003</v>
      </c>
      <c r="F320">
        <v>201</v>
      </c>
      <c r="G320">
        <v>66.262900000000002</v>
      </c>
      <c r="H320">
        <v>232</v>
      </c>
      <c r="I320">
        <v>99.247699999999995</v>
      </c>
      <c r="J320">
        <v>272</v>
      </c>
      <c r="K320">
        <v>98.956199999999995</v>
      </c>
      <c r="L320">
        <v>297</v>
      </c>
      <c r="M320">
        <v>111.325</v>
      </c>
      <c r="N320">
        <v>335</v>
      </c>
      <c r="O320">
        <v>114.339</v>
      </c>
      <c r="P320">
        <v>341</v>
      </c>
      <c r="Q320">
        <v>-15.3833</v>
      </c>
      <c r="R320">
        <v>334</v>
      </c>
      <c r="S320">
        <f t="shared" si="88"/>
        <v>-0.22752221931338665</v>
      </c>
      <c r="T320">
        <v>335</v>
      </c>
      <c r="U320">
        <f t="shared" si="89"/>
        <v>662060.37797468028</v>
      </c>
      <c r="V320">
        <v>290</v>
      </c>
      <c r="W320">
        <f t="shared" si="109"/>
        <v>29.046876957427219</v>
      </c>
      <c r="X320">
        <f t="shared" si="90"/>
        <v>342</v>
      </c>
      <c r="Y320">
        <f t="shared" si="91"/>
        <v>338.5</v>
      </c>
      <c r="Z320">
        <v>0.21010000000000001</v>
      </c>
      <c r="AA320">
        <v>295</v>
      </c>
      <c r="AB320">
        <v>0.1249</v>
      </c>
      <c r="AC320">
        <f t="shared" si="92"/>
        <v>0.16750000000000001</v>
      </c>
      <c r="AD320">
        <v>332</v>
      </c>
      <c r="AE320">
        <v>0.1958</v>
      </c>
      <c r="AF320">
        <v>287</v>
      </c>
      <c r="AG320">
        <v>0.12790000000000001</v>
      </c>
      <c r="AH320">
        <v>340</v>
      </c>
      <c r="AI320">
        <f t="shared" si="93"/>
        <v>320.41666666666669</v>
      </c>
      <c r="AJ320">
        <f>IF(C320=1,(AI320/Z320),REF)</f>
        <v>1525.0674282087896</v>
      </c>
      <c r="AK320">
        <f t="shared" si="94"/>
        <v>307</v>
      </c>
      <c r="AL320">
        <f>IF(B320=1,(AI320/AC320),REF)</f>
        <v>1912.9353233830846</v>
      </c>
      <c r="AM320">
        <f t="shared" si="95"/>
        <v>333</v>
      </c>
      <c r="AN320">
        <f t="shared" si="96"/>
        <v>307</v>
      </c>
      <c r="AO320" t="str">
        <f t="shared" si="97"/>
        <v>McNeese St.</v>
      </c>
      <c r="AP320">
        <f t="shared" si="98"/>
        <v>0.11979381391736249</v>
      </c>
      <c r="AQ320">
        <f t="shared" si="99"/>
        <v>8.0663290656356482E-2</v>
      </c>
      <c r="AR320">
        <f t="shared" si="100"/>
        <v>0.39847087452719077</v>
      </c>
      <c r="AS320" t="str">
        <f t="shared" si="101"/>
        <v>McNeese St.</v>
      </c>
      <c r="AT320">
        <f t="shared" si="102"/>
        <v>0.39847087452719077</v>
      </c>
      <c r="AU320">
        <f t="shared" si="103"/>
        <v>319</v>
      </c>
      <c r="AV320">
        <f t="shared" si="104"/>
        <v>319.33333333333331</v>
      </c>
      <c r="AW320">
        <v>323</v>
      </c>
      <c r="AX320" t="str">
        <f t="shared" si="105"/>
        <v>McNeese St.</v>
      </c>
      <c r="AY320" t="str">
        <f t="shared" si="106"/>
        <v/>
      </c>
      <c r="AZ320">
        <v>319</v>
      </c>
      <c r="BA320">
        <f t="shared" si="107"/>
        <v>80</v>
      </c>
      <c r="BB320">
        <f t="shared" si="108"/>
        <v>80</v>
      </c>
    </row>
    <row r="321" spans="2:54">
      <c r="B321">
        <v>1</v>
      </c>
      <c r="C321">
        <v>1</v>
      </c>
      <c r="D321" t="s">
        <v>246</v>
      </c>
      <c r="E321">
        <v>69.722999999999999</v>
      </c>
      <c r="F321">
        <v>92</v>
      </c>
      <c r="G321">
        <v>69.996099999999998</v>
      </c>
      <c r="H321">
        <v>47</v>
      </c>
      <c r="I321">
        <v>96.992699999999999</v>
      </c>
      <c r="J321">
        <v>308</v>
      </c>
      <c r="K321">
        <v>98.326099999999997</v>
      </c>
      <c r="L321">
        <v>306</v>
      </c>
      <c r="M321">
        <v>107.655</v>
      </c>
      <c r="N321">
        <v>284</v>
      </c>
      <c r="O321">
        <v>111.41800000000001</v>
      </c>
      <c r="P321">
        <v>310</v>
      </c>
      <c r="Q321">
        <v>-13.092000000000001</v>
      </c>
      <c r="R321">
        <v>319</v>
      </c>
      <c r="S321">
        <f t="shared" si="88"/>
        <v>-0.18777017626895012</v>
      </c>
      <c r="T321">
        <v>319</v>
      </c>
      <c r="U321">
        <f t="shared" si="89"/>
        <v>674083.49380698474</v>
      </c>
      <c r="V321">
        <v>279</v>
      </c>
      <c r="W321">
        <f t="shared" si="109"/>
        <v>27.024178950307714</v>
      </c>
      <c r="X321">
        <f t="shared" si="90"/>
        <v>265</v>
      </c>
      <c r="Y321">
        <f t="shared" si="91"/>
        <v>292</v>
      </c>
      <c r="Z321">
        <v>0.18090000000000001</v>
      </c>
      <c r="AA321">
        <v>313</v>
      </c>
      <c r="AB321">
        <v>0.216</v>
      </c>
      <c r="AC321">
        <f t="shared" si="92"/>
        <v>0.19845000000000002</v>
      </c>
      <c r="AD321">
        <v>315</v>
      </c>
      <c r="AE321">
        <v>6.8500000000000005E-2</v>
      </c>
      <c r="AF321">
        <v>348</v>
      </c>
      <c r="AG321">
        <v>0.246</v>
      </c>
      <c r="AH321">
        <v>287</v>
      </c>
      <c r="AI321">
        <f t="shared" si="93"/>
        <v>306.66666666666669</v>
      </c>
      <c r="AJ321">
        <f>IF(C321=1,(AI321/Z321),REF)</f>
        <v>1695.2275658743322</v>
      </c>
      <c r="AK321">
        <f t="shared" si="94"/>
        <v>314</v>
      </c>
      <c r="AL321">
        <f>IF(B321=1,(AI321/AC321),REF)</f>
        <v>1545.3094818174184</v>
      </c>
      <c r="AM321">
        <f t="shared" si="95"/>
        <v>318</v>
      </c>
      <c r="AN321">
        <f t="shared" si="96"/>
        <v>314</v>
      </c>
      <c r="AO321" t="str">
        <f t="shared" si="97"/>
        <v>North Carolina A&amp;T</v>
      </c>
      <c r="AP321">
        <f t="shared" si="98"/>
        <v>0.10205939989359844</v>
      </c>
      <c r="AQ321">
        <f t="shared" si="99"/>
        <v>9.8151700692112404E-2</v>
      </c>
      <c r="AR321">
        <f t="shared" si="100"/>
        <v>0.39827519867410122</v>
      </c>
      <c r="AS321" t="str">
        <f t="shared" si="101"/>
        <v>North Carolina A&amp;T</v>
      </c>
      <c r="AT321">
        <f t="shared" si="102"/>
        <v>0.39827519867410122</v>
      </c>
      <c r="AU321">
        <f t="shared" si="103"/>
        <v>320</v>
      </c>
      <c r="AV321">
        <f t="shared" si="104"/>
        <v>316.33333333333331</v>
      </c>
      <c r="AW321">
        <v>321</v>
      </c>
      <c r="AX321" t="str">
        <f t="shared" si="105"/>
        <v>North Carolina A&amp;T</v>
      </c>
      <c r="AY321" t="str">
        <f t="shared" si="106"/>
        <v/>
      </c>
      <c r="AZ321">
        <v>320</v>
      </c>
      <c r="BA321">
        <f t="shared" si="107"/>
        <v>80</v>
      </c>
      <c r="BB321">
        <f t="shared" si="108"/>
        <v>80</v>
      </c>
    </row>
    <row r="322" spans="2:54">
      <c r="B322">
        <v>1</v>
      </c>
      <c r="C322">
        <v>1</v>
      </c>
      <c r="D322" t="s">
        <v>293</v>
      </c>
      <c r="E322">
        <v>70.032600000000002</v>
      </c>
      <c r="F322">
        <v>76</v>
      </c>
      <c r="G322">
        <v>69.715500000000006</v>
      </c>
      <c r="H322">
        <v>50</v>
      </c>
      <c r="I322">
        <v>98.773899999999998</v>
      </c>
      <c r="J322">
        <v>283</v>
      </c>
      <c r="K322">
        <v>96.386899999999997</v>
      </c>
      <c r="L322">
        <v>331</v>
      </c>
      <c r="M322">
        <v>101.16500000000001</v>
      </c>
      <c r="N322">
        <v>123</v>
      </c>
      <c r="O322">
        <v>111.289</v>
      </c>
      <c r="P322">
        <v>306</v>
      </c>
      <c r="Q322">
        <v>-14.901899999999999</v>
      </c>
      <c r="R322">
        <v>330</v>
      </c>
      <c r="S322">
        <f t="shared" ref="S322:S364" si="110">(K322-O322)/E322</f>
        <v>-0.21278804442502497</v>
      </c>
      <c r="T322">
        <v>329</v>
      </c>
      <c r="U322">
        <f t="shared" ref="U322:U364" si="111">(K322^2)*E322</f>
        <v>650633.28257712652</v>
      </c>
      <c r="V322">
        <v>307</v>
      </c>
      <c r="W322">
        <f t="shared" si="109"/>
        <v>26.85488728919513</v>
      </c>
      <c r="X322">
        <f t="shared" ref="X322:X364" si="112">RANK(W322,W:W,1)</f>
        <v>258</v>
      </c>
      <c r="Y322">
        <f t="shared" ref="Y322:Y364" si="113">AVERAGE(X322,T322)</f>
        <v>293.5</v>
      </c>
      <c r="Z322">
        <v>0.21340000000000001</v>
      </c>
      <c r="AA322">
        <v>293</v>
      </c>
      <c r="AB322">
        <v>0.10580000000000001</v>
      </c>
      <c r="AC322">
        <f t="shared" ref="AC322:AC364" si="114">(Z322+AB322)/2</f>
        <v>0.15960000000000002</v>
      </c>
      <c r="AD322">
        <v>337</v>
      </c>
      <c r="AE322">
        <v>0.14180000000000001</v>
      </c>
      <c r="AF322">
        <v>312</v>
      </c>
      <c r="AG322">
        <v>0.17549999999999999</v>
      </c>
      <c r="AH322">
        <v>323</v>
      </c>
      <c r="AI322">
        <f t="shared" ref="AI322:AI364" si="115">(T322+V322+(AD322)+AF322+AH322+Y322)/6</f>
        <v>316.91666666666669</v>
      </c>
      <c r="AJ322">
        <f>IF(C322=1,(AI322/Z322),REF)</f>
        <v>1485.0827866291784</v>
      </c>
      <c r="AK322">
        <f t="shared" ref="AK322:AK364" si="116">RANK(AJ322,AJ:AJ,1)</f>
        <v>304</v>
      </c>
      <c r="AL322">
        <f>IF(B322=1,(AI322/AC322),REF)</f>
        <v>1985.6934001670843</v>
      </c>
      <c r="AM322">
        <f t="shared" ref="AM322:AM364" si="117">RANK(AL322,AL:AL,1)</f>
        <v>335</v>
      </c>
      <c r="AN322">
        <f t="shared" ref="AN322:AN364" si="118">MIN(AK322,AM322,AD322)</f>
        <v>304</v>
      </c>
      <c r="AO322" t="str">
        <f t="shared" ref="AO322:AO364" si="119">D322</f>
        <v>Sacred Heart</v>
      </c>
      <c r="AP322">
        <f t="shared" ref="AP322:AP364" si="120">(Z322*(($BG$2)/((AJ322)))^(1/10))</f>
        <v>0.12199909041829858</v>
      </c>
      <c r="AQ322">
        <f t="shared" ref="AQ322:AQ364" si="121">(AC322*(($BF$2)/((AL322)))^(1/8))</f>
        <v>7.6501072279989729E-2</v>
      </c>
      <c r="AR322">
        <f t="shared" ref="AR322:AR364" si="122">((AP322+AQ322)/2)^(1/2.5)</f>
        <v>0.39691028114599763</v>
      </c>
      <c r="AS322" t="str">
        <f t="shared" ref="AS322:AS364" si="123">AO322</f>
        <v>Sacred Heart</v>
      </c>
      <c r="AT322">
        <f t="shared" ref="AT322:AT364" si="124">AR322</f>
        <v>0.39691028114599763</v>
      </c>
      <c r="AU322">
        <f t="shared" ref="AU322:AU364" si="125">RANK(AT322,AT:AT,0)</f>
        <v>321</v>
      </c>
      <c r="AV322">
        <f t="shared" ref="AV322:AV364" si="126">(AU322+AN322+AD322)/3</f>
        <v>320.66666666666669</v>
      </c>
      <c r="AW322">
        <v>320</v>
      </c>
      <c r="AX322" t="str">
        <f t="shared" ref="AX322:AX364" si="127">AS322</f>
        <v>Sacred Heart</v>
      </c>
      <c r="AY322" t="str">
        <f t="shared" ref="AY322:AY362" si="128">IF(OR(((RANK(Z322,Z:Z,0))&lt;17),(RANK(AB322,AB:AB,0)&lt;17)),"y","")</f>
        <v/>
      </c>
      <c r="AZ322">
        <v>321</v>
      </c>
      <c r="BA322">
        <f t="shared" ref="BA322:BA364" si="129">ROUNDUP((AU322/4),0)</f>
        <v>81</v>
      </c>
      <c r="BB322">
        <f t="shared" ref="BB322:BB364" si="130">ROUNDUP((AZ322/4),0)</f>
        <v>81</v>
      </c>
    </row>
    <row r="323" spans="2:54">
      <c r="B323">
        <v>1</v>
      </c>
      <c r="C323">
        <v>1</v>
      </c>
      <c r="D323" t="s">
        <v>364</v>
      </c>
      <c r="E323">
        <v>64.828400000000002</v>
      </c>
      <c r="F323">
        <v>326</v>
      </c>
      <c r="G323">
        <v>63.8001</v>
      </c>
      <c r="H323">
        <v>335</v>
      </c>
      <c r="I323">
        <v>96.400199999999998</v>
      </c>
      <c r="J323">
        <v>317</v>
      </c>
      <c r="K323">
        <v>96.3827</v>
      </c>
      <c r="L323">
        <v>332</v>
      </c>
      <c r="M323">
        <v>106.09</v>
      </c>
      <c r="N323">
        <v>255</v>
      </c>
      <c r="O323">
        <v>108.078</v>
      </c>
      <c r="P323">
        <v>241</v>
      </c>
      <c r="Q323">
        <v>-11.695600000000001</v>
      </c>
      <c r="R323">
        <v>309</v>
      </c>
      <c r="S323">
        <f t="shared" si="110"/>
        <v>-0.18040395875881562</v>
      </c>
      <c r="T323">
        <v>314</v>
      </c>
      <c r="U323">
        <f t="shared" si="111"/>
        <v>602231.51622799586</v>
      </c>
      <c r="V323">
        <v>343</v>
      </c>
      <c r="W323">
        <f t="shared" ref="W323:W364" si="131">O323^1.6/E323</f>
        <v>27.683077970426325</v>
      </c>
      <c r="X323">
        <f t="shared" si="112"/>
        <v>299</v>
      </c>
      <c r="Y323">
        <f t="shared" si="113"/>
        <v>306.5</v>
      </c>
      <c r="Z323">
        <v>0.18090000000000001</v>
      </c>
      <c r="AA323">
        <v>314</v>
      </c>
      <c r="AB323">
        <v>0.2114</v>
      </c>
      <c r="AC323">
        <f t="shared" si="114"/>
        <v>0.19614999999999999</v>
      </c>
      <c r="AD323">
        <v>318</v>
      </c>
      <c r="AE323">
        <v>3.32E-2</v>
      </c>
      <c r="AF323">
        <v>360</v>
      </c>
      <c r="AG323">
        <v>0.24060000000000001</v>
      </c>
      <c r="AH323">
        <v>290</v>
      </c>
      <c r="AI323">
        <f t="shared" si="115"/>
        <v>321.91666666666669</v>
      </c>
      <c r="AJ323">
        <f>IF(C323=1,(AI323/Z323),REF)</f>
        <v>1779.5282845034089</v>
      </c>
      <c r="AK323">
        <f t="shared" si="116"/>
        <v>318</v>
      </c>
      <c r="AL323">
        <f>IF(B323=1,(AI323/AC323),REF)</f>
        <v>1641.175970770669</v>
      </c>
      <c r="AM323">
        <f t="shared" si="117"/>
        <v>322</v>
      </c>
      <c r="AN323">
        <f t="shared" si="118"/>
        <v>318</v>
      </c>
      <c r="AO323" t="str">
        <f t="shared" si="119"/>
        <v>UMKC</v>
      </c>
      <c r="AP323">
        <f t="shared" si="120"/>
        <v>0.10156529199219588</v>
      </c>
      <c r="AQ323">
        <f t="shared" si="121"/>
        <v>9.6286982845043764E-2</v>
      </c>
      <c r="AR323">
        <f t="shared" si="122"/>
        <v>0.39639158012950182</v>
      </c>
      <c r="AS323" t="str">
        <f t="shared" si="123"/>
        <v>UMKC</v>
      </c>
      <c r="AT323">
        <f t="shared" si="124"/>
        <v>0.39639158012950182</v>
      </c>
      <c r="AU323">
        <f t="shared" si="125"/>
        <v>322</v>
      </c>
      <c r="AV323">
        <f t="shared" si="126"/>
        <v>319.33333333333331</v>
      </c>
      <c r="AW323">
        <v>322</v>
      </c>
      <c r="AX323" t="str">
        <f t="shared" si="127"/>
        <v>UMKC</v>
      </c>
      <c r="AY323" t="str">
        <f t="shared" si="128"/>
        <v/>
      </c>
      <c r="AZ323">
        <v>322</v>
      </c>
      <c r="BA323">
        <f t="shared" si="129"/>
        <v>81</v>
      </c>
      <c r="BB323">
        <f t="shared" si="130"/>
        <v>81</v>
      </c>
    </row>
    <row r="324" spans="2:54">
      <c r="B324">
        <v>1</v>
      </c>
      <c r="C324">
        <v>1</v>
      </c>
      <c r="D324" t="s">
        <v>125</v>
      </c>
      <c r="E324">
        <v>66.482500000000002</v>
      </c>
      <c r="F324">
        <v>255</v>
      </c>
      <c r="G324">
        <v>65.983000000000004</v>
      </c>
      <c r="H324">
        <v>255</v>
      </c>
      <c r="I324">
        <v>96.097399999999993</v>
      </c>
      <c r="J324">
        <v>324</v>
      </c>
      <c r="K324">
        <v>96.813299999999998</v>
      </c>
      <c r="L324">
        <v>327</v>
      </c>
      <c r="M324">
        <v>108.402</v>
      </c>
      <c r="N324">
        <v>299</v>
      </c>
      <c r="O324">
        <v>112.79</v>
      </c>
      <c r="P324">
        <v>327</v>
      </c>
      <c r="Q324">
        <v>-15.9763</v>
      </c>
      <c r="R324">
        <v>337</v>
      </c>
      <c r="S324">
        <f t="shared" si="110"/>
        <v>-0.24031436844282342</v>
      </c>
      <c r="T324">
        <v>340</v>
      </c>
      <c r="U324">
        <f t="shared" si="111"/>
        <v>623128.17701968946</v>
      </c>
      <c r="V324">
        <v>331</v>
      </c>
      <c r="W324">
        <f t="shared" si="131"/>
        <v>28.901847982580001</v>
      </c>
      <c r="X324">
        <f t="shared" si="112"/>
        <v>339</v>
      </c>
      <c r="Y324">
        <f t="shared" si="113"/>
        <v>339.5</v>
      </c>
      <c r="Z324">
        <v>0.18090000000000001</v>
      </c>
      <c r="AA324">
        <v>315</v>
      </c>
      <c r="AB324">
        <v>0.20480000000000001</v>
      </c>
      <c r="AC324">
        <f t="shared" si="114"/>
        <v>0.19285000000000002</v>
      </c>
      <c r="AD324">
        <v>319</v>
      </c>
      <c r="AE324">
        <v>0.25319999999999998</v>
      </c>
      <c r="AF324">
        <v>267</v>
      </c>
      <c r="AG324">
        <v>0.1147</v>
      </c>
      <c r="AH324">
        <v>347</v>
      </c>
      <c r="AI324">
        <f t="shared" si="115"/>
        <v>323.91666666666669</v>
      </c>
      <c r="AJ324">
        <f>IF(C324=1,(AI324/Z324),REF)</f>
        <v>1790.5841164547633</v>
      </c>
      <c r="AK324">
        <f t="shared" si="116"/>
        <v>319</v>
      </c>
      <c r="AL324">
        <f>IF(B324=1,(AI324/AC324),REF)</f>
        <v>1679.6301097571513</v>
      </c>
      <c r="AM324">
        <f t="shared" si="117"/>
        <v>324</v>
      </c>
      <c r="AN324">
        <f t="shared" si="118"/>
        <v>319</v>
      </c>
      <c r="AO324" t="str">
        <f t="shared" si="119"/>
        <v>Elon</v>
      </c>
      <c r="AP324">
        <f t="shared" si="120"/>
        <v>0.10150240631241556</v>
      </c>
      <c r="AQ324">
        <f t="shared" si="121"/>
        <v>9.4393392801650683E-2</v>
      </c>
      <c r="AR324">
        <f t="shared" si="122"/>
        <v>0.3948190060825979</v>
      </c>
      <c r="AS324" t="str">
        <f t="shared" si="123"/>
        <v>Elon</v>
      </c>
      <c r="AT324">
        <f t="shared" si="124"/>
        <v>0.3948190060825979</v>
      </c>
      <c r="AU324">
        <f t="shared" si="125"/>
        <v>323</v>
      </c>
      <c r="AV324">
        <f t="shared" si="126"/>
        <v>320.33333333333331</v>
      </c>
      <c r="AW324">
        <v>325</v>
      </c>
      <c r="AX324" t="str">
        <f t="shared" si="127"/>
        <v>Elon</v>
      </c>
      <c r="AY324" t="str">
        <f t="shared" si="128"/>
        <v/>
      </c>
      <c r="AZ324">
        <v>323</v>
      </c>
      <c r="BA324">
        <f t="shared" si="129"/>
        <v>81</v>
      </c>
      <c r="BB324">
        <f t="shared" si="130"/>
        <v>81</v>
      </c>
    </row>
    <row r="325" spans="2:54">
      <c r="B325">
        <v>1</v>
      </c>
      <c r="C325">
        <v>1</v>
      </c>
      <c r="D325" t="s">
        <v>396</v>
      </c>
      <c r="E325">
        <v>66.677199999999999</v>
      </c>
      <c r="F325">
        <v>245</v>
      </c>
      <c r="G325">
        <v>65.713700000000003</v>
      </c>
      <c r="H325">
        <v>272</v>
      </c>
      <c r="I325">
        <v>101.976</v>
      </c>
      <c r="J325">
        <v>205</v>
      </c>
      <c r="K325">
        <v>102.801</v>
      </c>
      <c r="L325">
        <v>230</v>
      </c>
      <c r="M325">
        <v>114.71299999999999</v>
      </c>
      <c r="N325">
        <v>358</v>
      </c>
      <c r="O325">
        <v>116.389</v>
      </c>
      <c r="P325">
        <v>354</v>
      </c>
      <c r="Q325">
        <v>-13.588100000000001</v>
      </c>
      <c r="R325">
        <v>323</v>
      </c>
      <c r="S325">
        <f t="shared" si="110"/>
        <v>-0.20378780152735859</v>
      </c>
      <c r="T325">
        <v>321</v>
      </c>
      <c r="U325">
        <f t="shared" si="111"/>
        <v>704647.69014699722</v>
      </c>
      <c r="V325">
        <v>243</v>
      </c>
      <c r="W325">
        <f t="shared" si="131"/>
        <v>30.302729203519892</v>
      </c>
      <c r="X325">
        <f t="shared" si="112"/>
        <v>358</v>
      </c>
      <c r="Y325">
        <f t="shared" si="113"/>
        <v>339.5</v>
      </c>
      <c r="Z325">
        <v>0.20549999999999999</v>
      </c>
      <c r="AA325">
        <v>299</v>
      </c>
      <c r="AB325">
        <v>0.1153</v>
      </c>
      <c r="AC325">
        <f t="shared" si="114"/>
        <v>0.16039999999999999</v>
      </c>
      <c r="AD325">
        <v>336</v>
      </c>
      <c r="AE325">
        <v>0.11</v>
      </c>
      <c r="AF325">
        <v>326</v>
      </c>
      <c r="AG325">
        <v>0.1201</v>
      </c>
      <c r="AH325">
        <v>346</v>
      </c>
      <c r="AI325">
        <f t="shared" si="115"/>
        <v>318.58333333333331</v>
      </c>
      <c r="AJ325">
        <f>IF(C325=1,(AI325/Z325),REF)</f>
        <v>1550.2838605028387</v>
      </c>
      <c r="AK325">
        <f t="shared" si="116"/>
        <v>309</v>
      </c>
      <c r="AL325">
        <f>IF(B325=1,(AI325/AC325),REF)</f>
        <v>1986.1803823773898</v>
      </c>
      <c r="AM325">
        <f t="shared" si="117"/>
        <v>336</v>
      </c>
      <c r="AN325">
        <f t="shared" si="118"/>
        <v>309</v>
      </c>
      <c r="AO325" t="str">
        <f t="shared" si="119"/>
        <v>Western Michigan</v>
      </c>
      <c r="AP325">
        <f t="shared" si="120"/>
        <v>0.11697901165203477</v>
      </c>
      <c r="AQ325">
        <f t="shared" si="121"/>
        <v>7.6882179678987222E-2</v>
      </c>
      <c r="AR325">
        <f t="shared" si="122"/>
        <v>0.39317360326137635</v>
      </c>
      <c r="AS325" t="str">
        <f t="shared" si="123"/>
        <v>Western Michigan</v>
      </c>
      <c r="AT325">
        <f t="shared" si="124"/>
        <v>0.39317360326137635</v>
      </c>
      <c r="AU325">
        <f t="shared" si="125"/>
        <v>324</v>
      </c>
      <c r="AV325">
        <f t="shared" si="126"/>
        <v>323</v>
      </c>
      <c r="AW325">
        <v>328</v>
      </c>
      <c r="AX325" t="str">
        <f t="shared" si="127"/>
        <v>Western Michigan</v>
      </c>
      <c r="AY325" t="str">
        <f t="shared" si="128"/>
        <v/>
      </c>
      <c r="AZ325">
        <v>324</v>
      </c>
      <c r="BA325">
        <f t="shared" si="129"/>
        <v>81</v>
      </c>
      <c r="BB325">
        <f t="shared" si="130"/>
        <v>81</v>
      </c>
    </row>
    <row r="326" spans="2:54">
      <c r="B326">
        <v>1</v>
      </c>
      <c r="C326">
        <v>1</v>
      </c>
      <c r="D326" t="s">
        <v>398</v>
      </c>
      <c r="E326">
        <v>65.015699999999995</v>
      </c>
      <c r="F326">
        <v>319</v>
      </c>
      <c r="G326">
        <v>65.219700000000003</v>
      </c>
      <c r="H326">
        <v>290</v>
      </c>
      <c r="I326">
        <v>99.703999999999994</v>
      </c>
      <c r="J326">
        <v>264</v>
      </c>
      <c r="K326">
        <v>99.777699999999996</v>
      </c>
      <c r="L326">
        <v>283</v>
      </c>
      <c r="M326">
        <v>110.001</v>
      </c>
      <c r="N326">
        <v>321</v>
      </c>
      <c r="O326">
        <v>113.032</v>
      </c>
      <c r="P326">
        <v>331</v>
      </c>
      <c r="Q326">
        <v>-13.254</v>
      </c>
      <c r="R326">
        <v>320</v>
      </c>
      <c r="S326">
        <f t="shared" si="110"/>
        <v>-0.20386306692075917</v>
      </c>
      <c r="T326">
        <v>322</v>
      </c>
      <c r="U326">
        <f t="shared" si="111"/>
        <v>647269.61487770139</v>
      </c>
      <c r="V326">
        <v>312</v>
      </c>
      <c r="W326">
        <f t="shared" si="131"/>
        <v>29.655415726260365</v>
      </c>
      <c r="X326">
        <f t="shared" si="112"/>
        <v>351</v>
      </c>
      <c r="Y326">
        <f t="shared" si="113"/>
        <v>336.5</v>
      </c>
      <c r="Z326">
        <v>0.13569999999999999</v>
      </c>
      <c r="AA326">
        <v>339</v>
      </c>
      <c r="AB326">
        <v>0.33429999999999999</v>
      </c>
      <c r="AC326">
        <f t="shared" si="114"/>
        <v>0.23499999999999999</v>
      </c>
      <c r="AD326">
        <v>304</v>
      </c>
      <c r="AE326">
        <v>6.0299999999999999E-2</v>
      </c>
      <c r="AF326">
        <v>352</v>
      </c>
      <c r="AG326">
        <v>0.29899999999999999</v>
      </c>
      <c r="AH326">
        <v>258</v>
      </c>
      <c r="AI326">
        <f t="shared" si="115"/>
        <v>314.08333333333331</v>
      </c>
      <c r="AJ326">
        <f>IF(C326=1,(AI326/Z326),REF)</f>
        <v>2314.5418816015722</v>
      </c>
      <c r="AK326">
        <f t="shared" si="116"/>
        <v>339</v>
      </c>
      <c r="AL326">
        <f>IF(B326=1,(AI326/AC326),REF)</f>
        <v>1336.5248226950355</v>
      </c>
      <c r="AM326">
        <f t="shared" si="117"/>
        <v>309</v>
      </c>
      <c r="AN326">
        <f t="shared" si="118"/>
        <v>304</v>
      </c>
      <c r="AO326" t="str">
        <f t="shared" si="119"/>
        <v>William &amp; Mary</v>
      </c>
      <c r="AP326">
        <f t="shared" si="120"/>
        <v>7.4211393630304434E-2</v>
      </c>
      <c r="AQ326">
        <f t="shared" si="121"/>
        <v>0.11835712116902591</v>
      </c>
      <c r="AR326">
        <f t="shared" si="122"/>
        <v>0.39212281713632824</v>
      </c>
      <c r="AS326" t="str">
        <f t="shared" si="123"/>
        <v>William &amp; Mary</v>
      </c>
      <c r="AT326">
        <f t="shared" si="124"/>
        <v>0.39212281713632824</v>
      </c>
      <c r="AU326">
        <f t="shared" si="125"/>
        <v>325</v>
      </c>
      <c r="AV326">
        <f t="shared" si="126"/>
        <v>311</v>
      </c>
      <c r="AW326">
        <v>316</v>
      </c>
      <c r="AX326" t="str">
        <f t="shared" si="127"/>
        <v>William &amp; Mary</v>
      </c>
      <c r="AY326" t="str">
        <f t="shared" si="128"/>
        <v/>
      </c>
      <c r="AZ326">
        <v>325</v>
      </c>
      <c r="BA326">
        <f t="shared" si="129"/>
        <v>82</v>
      </c>
      <c r="BB326">
        <f t="shared" si="130"/>
        <v>82</v>
      </c>
    </row>
    <row r="327" spans="2:54">
      <c r="B327">
        <v>1</v>
      </c>
      <c r="C327">
        <v>1</v>
      </c>
      <c r="D327" t="s">
        <v>331</v>
      </c>
      <c r="E327">
        <v>67.567599999999999</v>
      </c>
      <c r="F327">
        <v>203</v>
      </c>
      <c r="G327">
        <v>66.295599999999993</v>
      </c>
      <c r="H327">
        <v>228</v>
      </c>
      <c r="I327">
        <v>96.387500000000003</v>
      </c>
      <c r="J327">
        <v>318</v>
      </c>
      <c r="K327">
        <v>94.679500000000004</v>
      </c>
      <c r="L327">
        <v>341</v>
      </c>
      <c r="M327">
        <v>102.55200000000001</v>
      </c>
      <c r="N327">
        <v>157</v>
      </c>
      <c r="O327">
        <v>110.14400000000001</v>
      </c>
      <c r="P327">
        <v>278</v>
      </c>
      <c r="Q327">
        <v>-15.4642</v>
      </c>
      <c r="R327">
        <v>335</v>
      </c>
      <c r="S327">
        <f t="shared" si="110"/>
        <v>-0.22887449014024475</v>
      </c>
      <c r="T327">
        <v>336</v>
      </c>
      <c r="U327">
        <f t="shared" si="111"/>
        <v>605690.00155876391</v>
      </c>
      <c r="V327">
        <v>342</v>
      </c>
      <c r="W327">
        <f t="shared" si="131"/>
        <v>27.377819622208474</v>
      </c>
      <c r="X327">
        <f t="shared" si="112"/>
        <v>285</v>
      </c>
      <c r="Y327">
        <f t="shared" si="113"/>
        <v>310.5</v>
      </c>
      <c r="Z327">
        <v>0.17549999999999999</v>
      </c>
      <c r="AA327">
        <v>317</v>
      </c>
      <c r="AB327">
        <v>0.1988</v>
      </c>
      <c r="AC327">
        <f t="shared" si="114"/>
        <v>0.18714999999999998</v>
      </c>
      <c r="AD327">
        <v>325</v>
      </c>
      <c r="AE327">
        <v>9.8699999999999996E-2</v>
      </c>
      <c r="AF327">
        <v>335</v>
      </c>
      <c r="AG327">
        <v>0.16089999999999999</v>
      </c>
      <c r="AH327">
        <v>326</v>
      </c>
      <c r="AI327">
        <f t="shared" si="115"/>
        <v>329.08333333333331</v>
      </c>
      <c r="AJ327">
        <f>IF(C327=1,(AI327/Z327),REF)</f>
        <v>1875.1187084520418</v>
      </c>
      <c r="AK327">
        <f t="shared" si="116"/>
        <v>324</v>
      </c>
      <c r="AL327">
        <f>IF(B327=1,(AI327/AC327),REF)</f>
        <v>1758.3934455427911</v>
      </c>
      <c r="AM327">
        <f t="shared" si="117"/>
        <v>329</v>
      </c>
      <c r="AN327">
        <f t="shared" si="118"/>
        <v>324</v>
      </c>
      <c r="AO327" t="str">
        <f t="shared" si="119"/>
        <v>Stonehill</v>
      </c>
      <c r="AP327">
        <f t="shared" si="120"/>
        <v>9.801927551162716E-2</v>
      </c>
      <c r="AQ327">
        <f t="shared" si="121"/>
        <v>9.1080201751748358E-2</v>
      </c>
      <c r="AR327">
        <f t="shared" si="122"/>
        <v>0.38928182987663196</v>
      </c>
      <c r="AS327" t="str">
        <f t="shared" si="123"/>
        <v>Stonehill</v>
      </c>
      <c r="AT327">
        <f t="shared" si="124"/>
        <v>0.38928182987663196</v>
      </c>
      <c r="AU327">
        <f t="shared" si="125"/>
        <v>326</v>
      </c>
      <c r="AV327">
        <f t="shared" si="126"/>
        <v>325</v>
      </c>
      <c r="AW327">
        <v>326</v>
      </c>
      <c r="AX327" t="str">
        <f t="shared" si="127"/>
        <v>Stonehill</v>
      </c>
      <c r="AY327" t="str">
        <f t="shared" si="128"/>
        <v/>
      </c>
      <c r="AZ327">
        <v>326</v>
      </c>
      <c r="BA327">
        <f t="shared" si="129"/>
        <v>82</v>
      </c>
      <c r="BB327">
        <f t="shared" si="130"/>
        <v>82</v>
      </c>
    </row>
    <row r="328" spans="2:54">
      <c r="B328">
        <v>1</v>
      </c>
      <c r="C328">
        <v>1</v>
      </c>
      <c r="D328" t="s">
        <v>242</v>
      </c>
      <c r="E328">
        <v>66.340999999999994</v>
      </c>
      <c r="F328">
        <v>264</v>
      </c>
      <c r="G328">
        <v>66.343299999999999</v>
      </c>
      <c r="H328">
        <v>227</v>
      </c>
      <c r="I328">
        <v>98.306600000000003</v>
      </c>
      <c r="J328">
        <v>293</v>
      </c>
      <c r="K328">
        <v>97.153099999999995</v>
      </c>
      <c r="L328">
        <v>321</v>
      </c>
      <c r="M328">
        <v>108.90900000000001</v>
      </c>
      <c r="N328">
        <v>306</v>
      </c>
      <c r="O328">
        <v>112.071</v>
      </c>
      <c r="P328">
        <v>315</v>
      </c>
      <c r="Q328">
        <v>-14.9176</v>
      </c>
      <c r="R328">
        <v>331</v>
      </c>
      <c r="S328">
        <f t="shared" si="110"/>
        <v>-0.2248669751737237</v>
      </c>
      <c r="T328">
        <v>334</v>
      </c>
      <c r="U328">
        <f t="shared" si="111"/>
        <v>626174.44458456687</v>
      </c>
      <c r="V328">
        <v>329</v>
      </c>
      <c r="W328">
        <f t="shared" si="131"/>
        <v>28.668645984210706</v>
      </c>
      <c r="X328">
        <f t="shared" si="112"/>
        <v>334</v>
      </c>
      <c r="Y328">
        <f t="shared" si="113"/>
        <v>334</v>
      </c>
      <c r="Z328">
        <v>0.1434</v>
      </c>
      <c r="AA328">
        <v>334</v>
      </c>
      <c r="AB328">
        <v>0.25290000000000001</v>
      </c>
      <c r="AC328">
        <f t="shared" si="114"/>
        <v>0.19814999999999999</v>
      </c>
      <c r="AD328">
        <v>316</v>
      </c>
      <c r="AE328">
        <v>8.6999999999999994E-2</v>
      </c>
      <c r="AF328">
        <v>340</v>
      </c>
      <c r="AG328">
        <v>0.14649999999999999</v>
      </c>
      <c r="AH328">
        <v>331</v>
      </c>
      <c r="AI328">
        <f t="shared" si="115"/>
        <v>330.66666666666669</v>
      </c>
      <c r="AJ328">
        <f>IF(C328=1,(AI328/Z328),REF)</f>
        <v>2305.9042305904231</v>
      </c>
      <c r="AK328">
        <f t="shared" si="116"/>
        <v>338</v>
      </c>
      <c r="AL328">
        <f>IF(B328=1,(AI328/AC328),REF)</f>
        <v>1668.769450752797</v>
      </c>
      <c r="AM328">
        <f t="shared" si="117"/>
        <v>323</v>
      </c>
      <c r="AN328">
        <f t="shared" si="118"/>
        <v>316</v>
      </c>
      <c r="AO328" t="str">
        <f t="shared" si="119"/>
        <v>NJIT</v>
      </c>
      <c r="AP328">
        <f t="shared" si="120"/>
        <v>7.8451683721280752E-2</v>
      </c>
      <c r="AQ328">
        <f t="shared" si="121"/>
        <v>9.7066237021478596E-2</v>
      </c>
      <c r="AR328">
        <f t="shared" si="122"/>
        <v>0.37784753029486373</v>
      </c>
      <c r="AS328" t="str">
        <f t="shared" si="123"/>
        <v>NJIT</v>
      </c>
      <c r="AT328">
        <f t="shared" si="124"/>
        <v>0.37784753029486373</v>
      </c>
      <c r="AU328">
        <f t="shared" si="125"/>
        <v>327</v>
      </c>
      <c r="AV328">
        <f t="shared" si="126"/>
        <v>319.66666666666669</v>
      </c>
      <c r="AW328">
        <v>324</v>
      </c>
      <c r="AX328" t="str">
        <f t="shared" si="127"/>
        <v>NJIT</v>
      </c>
      <c r="AY328" t="str">
        <f t="shared" si="128"/>
        <v/>
      </c>
      <c r="AZ328">
        <v>327</v>
      </c>
      <c r="BA328">
        <f t="shared" si="129"/>
        <v>82</v>
      </c>
      <c r="BB328">
        <f t="shared" si="130"/>
        <v>82</v>
      </c>
    </row>
    <row r="329" spans="2:54">
      <c r="B329">
        <v>1</v>
      </c>
      <c r="C329">
        <v>1</v>
      </c>
      <c r="D329" t="s">
        <v>87</v>
      </c>
      <c r="E329">
        <v>72.545100000000005</v>
      </c>
      <c r="F329">
        <v>18</v>
      </c>
      <c r="G329">
        <v>72.251199999999997</v>
      </c>
      <c r="H329">
        <v>10</v>
      </c>
      <c r="I329">
        <v>97.898700000000005</v>
      </c>
      <c r="J329">
        <v>298</v>
      </c>
      <c r="K329">
        <v>98.631699999999995</v>
      </c>
      <c r="L329">
        <v>302</v>
      </c>
      <c r="M329">
        <v>112.336</v>
      </c>
      <c r="N329">
        <v>350</v>
      </c>
      <c r="O329">
        <v>113.855</v>
      </c>
      <c r="P329">
        <v>339</v>
      </c>
      <c r="Q329">
        <v>-15.2232</v>
      </c>
      <c r="R329">
        <v>332</v>
      </c>
      <c r="S329">
        <f t="shared" si="110"/>
        <v>-0.20984601303189337</v>
      </c>
      <c r="T329">
        <v>326</v>
      </c>
      <c r="U329">
        <f t="shared" si="111"/>
        <v>705734.13012676954</v>
      </c>
      <c r="V329">
        <v>242</v>
      </c>
      <c r="W329">
        <f t="shared" si="131"/>
        <v>26.88780120497238</v>
      </c>
      <c r="X329">
        <f t="shared" si="112"/>
        <v>261</v>
      </c>
      <c r="Y329">
        <f t="shared" si="113"/>
        <v>293.5</v>
      </c>
      <c r="Z329">
        <v>0.15670000000000001</v>
      </c>
      <c r="AA329">
        <v>326</v>
      </c>
      <c r="AB329">
        <v>0.19450000000000001</v>
      </c>
      <c r="AC329">
        <f t="shared" si="114"/>
        <v>0.17560000000000001</v>
      </c>
      <c r="AD329">
        <v>331</v>
      </c>
      <c r="AE329">
        <v>0.24479999999999999</v>
      </c>
      <c r="AF329">
        <v>272</v>
      </c>
      <c r="AG329">
        <v>0.18140000000000001</v>
      </c>
      <c r="AH329">
        <v>320</v>
      </c>
      <c r="AI329">
        <f t="shared" si="115"/>
        <v>297.41666666666669</v>
      </c>
      <c r="AJ329">
        <f>IF(C329=1,(AI329/Z329),REF)</f>
        <v>1898.0004254413955</v>
      </c>
      <c r="AK329">
        <f t="shared" si="116"/>
        <v>326</v>
      </c>
      <c r="AL329">
        <f>IF(B329=1,(AI329/AC329),REF)</f>
        <v>1693.7167805618831</v>
      </c>
      <c r="AM329">
        <f t="shared" si="117"/>
        <v>325</v>
      </c>
      <c r="AN329">
        <f t="shared" si="118"/>
        <v>325</v>
      </c>
      <c r="AO329" t="str">
        <f t="shared" si="119"/>
        <v>Central Arkansas</v>
      </c>
      <c r="AP329">
        <f t="shared" si="120"/>
        <v>8.7413117665491688E-2</v>
      </c>
      <c r="AQ329">
        <f t="shared" si="121"/>
        <v>8.586043260094442E-2</v>
      </c>
      <c r="AR329">
        <f t="shared" si="122"/>
        <v>0.37590743125465625</v>
      </c>
      <c r="AS329" t="str">
        <f t="shared" si="123"/>
        <v>Central Arkansas</v>
      </c>
      <c r="AT329">
        <f t="shared" si="124"/>
        <v>0.37590743125465625</v>
      </c>
      <c r="AU329">
        <f t="shared" si="125"/>
        <v>328</v>
      </c>
      <c r="AV329">
        <f t="shared" si="126"/>
        <v>328</v>
      </c>
      <c r="AW329">
        <v>330</v>
      </c>
      <c r="AX329" t="str">
        <f t="shared" si="127"/>
        <v>Central Arkansas</v>
      </c>
      <c r="AY329" t="str">
        <f t="shared" si="128"/>
        <v/>
      </c>
      <c r="AZ329">
        <v>328</v>
      </c>
      <c r="BA329">
        <f t="shared" si="129"/>
        <v>82</v>
      </c>
      <c r="BB329">
        <f t="shared" si="130"/>
        <v>82</v>
      </c>
    </row>
    <row r="330" spans="2:54">
      <c r="B330">
        <v>1</v>
      </c>
      <c r="C330">
        <v>1</v>
      </c>
      <c r="D330" t="s">
        <v>325</v>
      </c>
      <c r="E330">
        <v>68.697299999999998</v>
      </c>
      <c r="F330">
        <v>144</v>
      </c>
      <c r="G330">
        <v>68.372799999999998</v>
      </c>
      <c r="H330">
        <v>133</v>
      </c>
      <c r="I330">
        <v>102.495</v>
      </c>
      <c r="J330">
        <v>195</v>
      </c>
      <c r="K330">
        <v>99.704300000000003</v>
      </c>
      <c r="L330">
        <v>284</v>
      </c>
      <c r="M330">
        <v>108.886</v>
      </c>
      <c r="N330">
        <v>304</v>
      </c>
      <c r="O330">
        <v>116.621</v>
      </c>
      <c r="P330">
        <v>355</v>
      </c>
      <c r="Q330">
        <v>-16.916399999999999</v>
      </c>
      <c r="R330">
        <v>342</v>
      </c>
      <c r="S330">
        <f t="shared" si="110"/>
        <v>-0.24624985261429477</v>
      </c>
      <c r="T330">
        <v>344</v>
      </c>
      <c r="U330">
        <f t="shared" si="111"/>
        <v>682916.24846617912</v>
      </c>
      <c r="V330">
        <v>270</v>
      </c>
      <c r="W330">
        <f t="shared" si="131"/>
        <v>29.505511601371232</v>
      </c>
      <c r="X330">
        <f t="shared" si="112"/>
        <v>345</v>
      </c>
      <c r="Y330">
        <f t="shared" si="113"/>
        <v>344.5</v>
      </c>
      <c r="Z330">
        <v>0.1469</v>
      </c>
      <c r="AA330">
        <v>330</v>
      </c>
      <c r="AB330">
        <v>0.23150000000000001</v>
      </c>
      <c r="AC330">
        <f t="shared" si="114"/>
        <v>0.18920000000000001</v>
      </c>
      <c r="AD330">
        <v>324</v>
      </c>
      <c r="AE330">
        <v>0.1076</v>
      </c>
      <c r="AF330">
        <v>329</v>
      </c>
      <c r="AG330">
        <v>0.1762</v>
      </c>
      <c r="AH330">
        <v>321</v>
      </c>
      <c r="AI330">
        <f t="shared" si="115"/>
        <v>322.08333333333331</v>
      </c>
      <c r="AJ330">
        <f>IF(C330=1,(AI330/Z330),REF)</f>
        <v>2192.5346040390286</v>
      </c>
      <c r="AK330">
        <f t="shared" si="116"/>
        <v>332</v>
      </c>
      <c r="AL330">
        <f>IF(B330=1,(AI330/AC330),REF)</f>
        <v>1702.3431994362224</v>
      </c>
      <c r="AM330">
        <f t="shared" si="117"/>
        <v>326</v>
      </c>
      <c r="AN330">
        <f t="shared" si="118"/>
        <v>324</v>
      </c>
      <c r="AO330" t="str">
        <f t="shared" si="119"/>
        <v>St. Francis PA</v>
      </c>
      <c r="AP330">
        <f t="shared" si="120"/>
        <v>8.0772661665548959E-2</v>
      </c>
      <c r="AQ330">
        <f t="shared" si="121"/>
        <v>9.2451487167162213E-2</v>
      </c>
      <c r="AR330">
        <f t="shared" si="122"/>
        <v>0.37586455811071701</v>
      </c>
      <c r="AS330" t="str">
        <f t="shared" si="123"/>
        <v>St. Francis PA</v>
      </c>
      <c r="AT330">
        <f t="shared" si="124"/>
        <v>0.37586455811071701</v>
      </c>
      <c r="AU330">
        <f t="shared" si="125"/>
        <v>329</v>
      </c>
      <c r="AV330">
        <f t="shared" si="126"/>
        <v>325.66666666666669</v>
      </c>
      <c r="AW330">
        <v>327</v>
      </c>
      <c r="AX330" t="str">
        <f t="shared" si="127"/>
        <v>St. Francis PA</v>
      </c>
      <c r="AY330" t="str">
        <f t="shared" si="128"/>
        <v/>
      </c>
      <c r="AZ330">
        <v>329</v>
      </c>
      <c r="BA330">
        <f t="shared" si="129"/>
        <v>83</v>
      </c>
      <c r="BB330">
        <f t="shared" si="130"/>
        <v>83</v>
      </c>
    </row>
    <row r="331" spans="2:54">
      <c r="B331">
        <v>1</v>
      </c>
      <c r="C331">
        <v>1</v>
      </c>
      <c r="D331" t="s">
        <v>239</v>
      </c>
      <c r="E331">
        <v>72.252099999999999</v>
      </c>
      <c r="F331">
        <v>23</v>
      </c>
      <c r="G331">
        <v>71.396900000000002</v>
      </c>
      <c r="H331">
        <v>22</v>
      </c>
      <c r="I331">
        <v>100.614</v>
      </c>
      <c r="J331">
        <v>245</v>
      </c>
      <c r="K331">
        <v>98.065200000000004</v>
      </c>
      <c r="L331">
        <v>310</v>
      </c>
      <c r="M331">
        <v>110.03</v>
      </c>
      <c r="N331">
        <v>322</v>
      </c>
      <c r="O331">
        <v>112.901</v>
      </c>
      <c r="P331">
        <v>328</v>
      </c>
      <c r="Q331">
        <v>-14.8354</v>
      </c>
      <c r="R331">
        <v>329</v>
      </c>
      <c r="S331">
        <f t="shared" si="110"/>
        <v>-0.20533382420718557</v>
      </c>
      <c r="T331">
        <v>324</v>
      </c>
      <c r="U331">
        <f t="shared" si="111"/>
        <v>694832.79958288721</v>
      </c>
      <c r="V331">
        <v>256</v>
      </c>
      <c r="W331">
        <f t="shared" si="131"/>
        <v>26.6358148553322</v>
      </c>
      <c r="X331">
        <f t="shared" si="112"/>
        <v>245</v>
      </c>
      <c r="Y331">
        <f t="shared" si="113"/>
        <v>284.5</v>
      </c>
      <c r="Z331">
        <v>0.1608</v>
      </c>
      <c r="AA331">
        <v>323</v>
      </c>
      <c r="AB331">
        <v>0.16800000000000001</v>
      </c>
      <c r="AC331">
        <f t="shared" si="114"/>
        <v>0.16439999999999999</v>
      </c>
      <c r="AD331">
        <v>333</v>
      </c>
      <c r="AE331">
        <v>0.26640000000000003</v>
      </c>
      <c r="AF331">
        <v>259</v>
      </c>
      <c r="AG331">
        <v>7.1900000000000006E-2</v>
      </c>
      <c r="AH331">
        <v>357</v>
      </c>
      <c r="AI331">
        <f t="shared" si="115"/>
        <v>302.25</v>
      </c>
      <c r="AJ331">
        <f>IF(C331=1,(AI331/Z331),REF)</f>
        <v>1879.6641791044776</v>
      </c>
      <c r="AK331">
        <f t="shared" si="116"/>
        <v>325</v>
      </c>
      <c r="AL331">
        <f>IF(B331=1,(AI331/AC331),REF)</f>
        <v>1838.5036496350367</v>
      </c>
      <c r="AM331">
        <f t="shared" si="117"/>
        <v>331</v>
      </c>
      <c r="AN331">
        <f t="shared" si="118"/>
        <v>325</v>
      </c>
      <c r="AO331" t="str">
        <f t="shared" si="119"/>
        <v>New Orleans</v>
      </c>
      <c r="AP331">
        <f t="shared" si="120"/>
        <v>8.978737234438014E-2</v>
      </c>
      <c r="AQ331">
        <f t="shared" si="121"/>
        <v>7.9564146923906884E-2</v>
      </c>
      <c r="AR331">
        <f t="shared" si="122"/>
        <v>0.37248058487646335</v>
      </c>
      <c r="AS331" t="str">
        <f t="shared" si="123"/>
        <v>New Orleans</v>
      </c>
      <c r="AT331">
        <f t="shared" si="124"/>
        <v>0.37248058487646335</v>
      </c>
      <c r="AU331">
        <f t="shared" si="125"/>
        <v>330</v>
      </c>
      <c r="AV331">
        <f t="shared" si="126"/>
        <v>329.33333333333331</v>
      </c>
      <c r="AW331">
        <v>331</v>
      </c>
      <c r="AX331" t="str">
        <f t="shared" si="127"/>
        <v>New Orleans</v>
      </c>
      <c r="AY331" t="str">
        <f t="shared" si="128"/>
        <v/>
      </c>
      <c r="AZ331">
        <v>330</v>
      </c>
      <c r="BA331">
        <f t="shared" si="129"/>
        <v>83</v>
      </c>
      <c r="BB331">
        <f t="shared" si="130"/>
        <v>83</v>
      </c>
    </row>
    <row r="332" spans="2:54">
      <c r="B332">
        <v>1</v>
      </c>
      <c r="C332">
        <v>1</v>
      </c>
      <c r="D332" t="s">
        <v>165</v>
      </c>
      <c r="E332">
        <v>68.621899999999997</v>
      </c>
      <c r="F332">
        <v>151</v>
      </c>
      <c r="G332">
        <v>66.979699999999994</v>
      </c>
      <c r="H332">
        <v>191</v>
      </c>
      <c r="I332">
        <v>98.337999999999994</v>
      </c>
      <c r="J332">
        <v>292</v>
      </c>
      <c r="K332">
        <v>96.616399999999999</v>
      </c>
      <c r="L332">
        <v>329</v>
      </c>
      <c r="M332">
        <v>108.018</v>
      </c>
      <c r="N332">
        <v>292</v>
      </c>
      <c r="O332">
        <v>112.48399999999999</v>
      </c>
      <c r="P332">
        <v>323</v>
      </c>
      <c r="Q332">
        <v>-15.8675</v>
      </c>
      <c r="R332">
        <v>336</v>
      </c>
      <c r="S332">
        <f t="shared" si="110"/>
        <v>-0.2312323033900256</v>
      </c>
      <c r="T332">
        <v>337</v>
      </c>
      <c r="U332">
        <f t="shared" si="111"/>
        <v>640566.82273825817</v>
      </c>
      <c r="V332">
        <v>318</v>
      </c>
      <c r="W332">
        <f t="shared" si="131"/>
        <v>27.879338449812408</v>
      </c>
      <c r="X332">
        <f t="shared" si="112"/>
        <v>306</v>
      </c>
      <c r="Y332">
        <f t="shared" si="113"/>
        <v>321.5</v>
      </c>
      <c r="Z332">
        <v>0.17280000000000001</v>
      </c>
      <c r="AA332">
        <v>318</v>
      </c>
      <c r="AB332">
        <v>0.13009999999999999</v>
      </c>
      <c r="AC332">
        <f t="shared" si="114"/>
        <v>0.15145</v>
      </c>
      <c r="AD332">
        <v>340</v>
      </c>
      <c r="AE332">
        <v>0.193</v>
      </c>
      <c r="AF332">
        <v>290</v>
      </c>
      <c r="AG332">
        <v>0.1588</v>
      </c>
      <c r="AH332">
        <v>327</v>
      </c>
      <c r="AI332">
        <f t="shared" si="115"/>
        <v>322.25</v>
      </c>
      <c r="AJ332">
        <f>IF(C332=1,(AI332/Z332),REF)</f>
        <v>1864.872685185185</v>
      </c>
      <c r="AK332">
        <f t="shared" si="116"/>
        <v>323</v>
      </c>
      <c r="AL332">
        <f>IF(B332=1,(AI332/AC332),REF)</f>
        <v>2127.7649389237372</v>
      </c>
      <c r="AM332">
        <f t="shared" si="117"/>
        <v>338</v>
      </c>
      <c r="AN332">
        <f t="shared" si="118"/>
        <v>323</v>
      </c>
      <c r="AO332" t="str">
        <f t="shared" si="119"/>
        <v>Incarnate Word</v>
      </c>
      <c r="AP332">
        <f t="shared" si="120"/>
        <v>9.6564181448791322E-2</v>
      </c>
      <c r="AQ332">
        <f t="shared" si="121"/>
        <v>7.1970162148685221E-2</v>
      </c>
      <c r="AR332">
        <f t="shared" si="122"/>
        <v>0.3717606059046189</v>
      </c>
      <c r="AS332" t="str">
        <f t="shared" si="123"/>
        <v>Incarnate Word</v>
      </c>
      <c r="AT332">
        <f t="shared" si="124"/>
        <v>0.3717606059046189</v>
      </c>
      <c r="AU332">
        <f t="shared" si="125"/>
        <v>331</v>
      </c>
      <c r="AV332">
        <f t="shared" si="126"/>
        <v>331.33333333333331</v>
      </c>
      <c r="AW332">
        <v>333</v>
      </c>
      <c r="AX332" t="str">
        <f t="shared" si="127"/>
        <v>Incarnate Word</v>
      </c>
      <c r="AY332" t="str">
        <f t="shared" si="128"/>
        <v/>
      </c>
      <c r="AZ332">
        <v>331</v>
      </c>
      <c r="BA332">
        <f t="shared" si="129"/>
        <v>83</v>
      </c>
      <c r="BB332">
        <f t="shared" si="130"/>
        <v>83</v>
      </c>
    </row>
    <row r="333" spans="2:54">
      <c r="B333">
        <v>1</v>
      </c>
      <c r="C333">
        <v>1</v>
      </c>
      <c r="D333" t="s">
        <v>61</v>
      </c>
      <c r="E333">
        <v>65.823099999999997</v>
      </c>
      <c r="F333">
        <v>289</v>
      </c>
      <c r="G333">
        <v>64.800200000000004</v>
      </c>
      <c r="H333">
        <v>308</v>
      </c>
      <c r="I333">
        <v>96.215999999999994</v>
      </c>
      <c r="J333">
        <v>321</v>
      </c>
      <c r="K333">
        <v>97.135400000000004</v>
      </c>
      <c r="L333">
        <v>322</v>
      </c>
      <c r="M333">
        <v>110.408</v>
      </c>
      <c r="N333">
        <v>324</v>
      </c>
      <c r="O333">
        <v>111.027</v>
      </c>
      <c r="P333">
        <v>295</v>
      </c>
      <c r="Q333">
        <v>-13.8918</v>
      </c>
      <c r="R333">
        <v>324</v>
      </c>
      <c r="S333">
        <f t="shared" si="110"/>
        <v>-0.21104445096022517</v>
      </c>
      <c r="T333">
        <v>327</v>
      </c>
      <c r="U333">
        <f t="shared" si="111"/>
        <v>621059.76950698404</v>
      </c>
      <c r="V333">
        <v>333</v>
      </c>
      <c r="W333">
        <f t="shared" si="131"/>
        <v>28.464754092131059</v>
      </c>
      <c r="X333">
        <f t="shared" si="112"/>
        <v>327</v>
      </c>
      <c r="Y333">
        <f t="shared" si="113"/>
        <v>327</v>
      </c>
      <c r="Z333">
        <v>0.14180000000000001</v>
      </c>
      <c r="AA333">
        <v>335</v>
      </c>
      <c r="AB333">
        <v>0.23019999999999999</v>
      </c>
      <c r="AC333">
        <f t="shared" si="114"/>
        <v>0.186</v>
      </c>
      <c r="AD333">
        <v>326</v>
      </c>
      <c r="AE333">
        <v>5.2400000000000002E-2</v>
      </c>
      <c r="AF333">
        <v>354</v>
      </c>
      <c r="AG333">
        <v>0.27260000000000001</v>
      </c>
      <c r="AH333">
        <v>274</v>
      </c>
      <c r="AI333">
        <f t="shared" si="115"/>
        <v>323.5</v>
      </c>
      <c r="AJ333">
        <f>IF(C333=1,(AI333/Z333),REF)</f>
        <v>2281.3822284908319</v>
      </c>
      <c r="AK333">
        <f t="shared" si="116"/>
        <v>336</v>
      </c>
      <c r="AL333">
        <f>IF(B333=1,(AI333/AC333),REF)</f>
        <v>1739.247311827957</v>
      </c>
      <c r="AM333">
        <f t="shared" si="117"/>
        <v>328</v>
      </c>
      <c r="AN333">
        <f t="shared" si="118"/>
        <v>326</v>
      </c>
      <c r="AO333" t="str">
        <f t="shared" si="119"/>
        <v>Austin Peay</v>
      </c>
      <c r="AP333">
        <f t="shared" si="120"/>
        <v>7.7659335387598394E-2</v>
      </c>
      <c r="AQ333">
        <f t="shared" si="121"/>
        <v>9.0644495497993499E-2</v>
      </c>
      <c r="AR333">
        <f t="shared" si="122"/>
        <v>0.37155713228070142</v>
      </c>
      <c r="AS333" t="str">
        <f t="shared" si="123"/>
        <v>Austin Peay</v>
      </c>
      <c r="AT333">
        <f t="shared" si="124"/>
        <v>0.37155713228070142</v>
      </c>
      <c r="AU333">
        <f t="shared" si="125"/>
        <v>332</v>
      </c>
      <c r="AV333">
        <f t="shared" si="126"/>
        <v>328</v>
      </c>
      <c r="AW333">
        <v>329</v>
      </c>
      <c r="AX333" t="str">
        <f t="shared" si="127"/>
        <v>Austin Peay</v>
      </c>
      <c r="AY333" t="str">
        <f t="shared" si="128"/>
        <v/>
      </c>
      <c r="AZ333">
        <v>332</v>
      </c>
      <c r="BA333">
        <f t="shared" si="129"/>
        <v>83</v>
      </c>
      <c r="BB333">
        <f t="shared" si="130"/>
        <v>83</v>
      </c>
    </row>
    <row r="334" spans="2:54">
      <c r="B334">
        <v>1</v>
      </c>
      <c r="C334">
        <v>1</v>
      </c>
      <c r="D334" t="s">
        <v>348</v>
      </c>
      <c r="E334">
        <v>67.637900000000002</v>
      </c>
      <c r="F334">
        <v>200</v>
      </c>
      <c r="G334">
        <v>67.206299999999999</v>
      </c>
      <c r="H334">
        <v>181</v>
      </c>
      <c r="I334">
        <v>97.955100000000002</v>
      </c>
      <c r="J334">
        <v>297</v>
      </c>
      <c r="K334">
        <v>98.152500000000003</v>
      </c>
      <c r="L334">
        <v>307</v>
      </c>
      <c r="M334">
        <v>109.962</v>
      </c>
      <c r="N334">
        <v>319</v>
      </c>
      <c r="O334">
        <v>112.113</v>
      </c>
      <c r="P334">
        <v>318</v>
      </c>
      <c r="Q334">
        <v>-13.960800000000001</v>
      </c>
      <c r="R334">
        <v>325</v>
      </c>
      <c r="S334">
        <f t="shared" si="110"/>
        <v>-0.20640055353581344</v>
      </c>
      <c r="T334">
        <v>325</v>
      </c>
      <c r="U334">
        <f t="shared" si="111"/>
        <v>651617.66143491189</v>
      </c>
      <c r="V334">
        <v>305</v>
      </c>
      <c r="W334">
        <f t="shared" si="131"/>
        <v>28.135811320112936</v>
      </c>
      <c r="X334">
        <f t="shared" si="112"/>
        <v>319</v>
      </c>
      <c r="Y334">
        <f t="shared" si="113"/>
        <v>322</v>
      </c>
      <c r="Z334">
        <v>0.15970000000000001</v>
      </c>
      <c r="AA334">
        <v>324</v>
      </c>
      <c r="AB334">
        <v>0.1653</v>
      </c>
      <c r="AC334">
        <f t="shared" si="114"/>
        <v>0.16250000000000001</v>
      </c>
      <c r="AD334">
        <v>335</v>
      </c>
      <c r="AE334">
        <v>6.0999999999999999E-2</v>
      </c>
      <c r="AF334">
        <v>351</v>
      </c>
      <c r="AG334">
        <v>0.20669999999999999</v>
      </c>
      <c r="AH334">
        <v>308</v>
      </c>
      <c r="AI334">
        <f t="shared" si="115"/>
        <v>324.33333333333331</v>
      </c>
      <c r="AJ334">
        <f>IF(C334=1,(AI334/Z334),REF)</f>
        <v>2030.8912544353996</v>
      </c>
      <c r="AK334">
        <f t="shared" si="116"/>
        <v>329</v>
      </c>
      <c r="AL334">
        <f>IF(B334=1,(AI334/AC334),REF)</f>
        <v>1995.8974358974358</v>
      </c>
      <c r="AM334">
        <f t="shared" si="117"/>
        <v>337</v>
      </c>
      <c r="AN334">
        <f t="shared" si="118"/>
        <v>329</v>
      </c>
      <c r="AO334" t="str">
        <f t="shared" si="119"/>
        <v>The Citadel</v>
      </c>
      <c r="AP334">
        <f t="shared" si="120"/>
        <v>8.8485781984818684E-2</v>
      </c>
      <c r="AQ334">
        <f t="shared" si="121"/>
        <v>7.7841240313573243E-2</v>
      </c>
      <c r="AR334">
        <f t="shared" si="122"/>
        <v>0.36980529628400932</v>
      </c>
      <c r="AS334" t="str">
        <f t="shared" si="123"/>
        <v>The Citadel</v>
      </c>
      <c r="AT334">
        <f t="shared" si="124"/>
        <v>0.36980529628400932</v>
      </c>
      <c r="AU334">
        <f t="shared" si="125"/>
        <v>333</v>
      </c>
      <c r="AV334">
        <f t="shared" si="126"/>
        <v>332.33333333333331</v>
      </c>
      <c r="AW334">
        <v>336</v>
      </c>
      <c r="AX334" t="str">
        <f t="shared" si="127"/>
        <v>The Citadel</v>
      </c>
      <c r="AY334" t="str">
        <f t="shared" si="128"/>
        <v/>
      </c>
      <c r="AZ334">
        <v>333</v>
      </c>
      <c r="BA334">
        <f t="shared" si="129"/>
        <v>84</v>
      </c>
      <c r="BB334">
        <f t="shared" si="130"/>
        <v>84</v>
      </c>
    </row>
    <row r="335" spans="2:54">
      <c r="B335">
        <v>1</v>
      </c>
      <c r="C335">
        <v>1</v>
      </c>
      <c r="D335" t="s">
        <v>83</v>
      </c>
      <c r="E335">
        <v>65.344899999999996</v>
      </c>
      <c r="F335">
        <v>311</v>
      </c>
      <c r="G335">
        <v>65.334999999999994</v>
      </c>
      <c r="H335">
        <v>284</v>
      </c>
      <c r="I335">
        <v>93.194800000000001</v>
      </c>
      <c r="J335">
        <v>348</v>
      </c>
      <c r="K335">
        <v>95.7684</v>
      </c>
      <c r="L335">
        <v>336</v>
      </c>
      <c r="M335">
        <v>106.384</v>
      </c>
      <c r="N335">
        <v>261</v>
      </c>
      <c r="O335">
        <v>109.744</v>
      </c>
      <c r="P335">
        <v>270</v>
      </c>
      <c r="Q335">
        <v>-13.975300000000001</v>
      </c>
      <c r="R335">
        <v>326</v>
      </c>
      <c r="S335">
        <f t="shared" si="110"/>
        <v>-0.21387438040306131</v>
      </c>
      <c r="T335">
        <v>330</v>
      </c>
      <c r="U335">
        <f t="shared" si="111"/>
        <v>599316.39866905927</v>
      </c>
      <c r="V335">
        <v>345</v>
      </c>
      <c r="W335">
        <f t="shared" si="131"/>
        <v>28.144760616149366</v>
      </c>
      <c r="X335">
        <f t="shared" si="112"/>
        <v>320</v>
      </c>
      <c r="Y335">
        <f t="shared" si="113"/>
        <v>325</v>
      </c>
      <c r="Z335">
        <v>0.14580000000000001</v>
      </c>
      <c r="AA335">
        <v>332</v>
      </c>
      <c r="AB335">
        <v>0.21</v>
      </c>
      <c r="AC335">
        <f t="shared" si="114"/>
        <v>0.1779</v>
      </c>
      <c r="AD335">
        <v>330</v>
      </c>
      <c r="AE335">
        <v>0.10780000000000001</v>
      </c>
      <c r="AF335">
        <v>328</v>
      </c>
      <c r="AG335">
        <v>0.2364</v>
      </c>
      <c r="AH335">
        <v>295</v>
      </c>
      <c r="AI335">
        <f t="shared" si="115"/>
        <v>325.5</v>
      </c>
      <c r="AJ335">
        <f>IF(C335=1,(AI335/Z335),REF)</f>
        <v>2232.5102880658433</v>
      </c>
      <c r="AK335">
        <f t="shared" si="116"/>
        <v>333</v>
      </c>
      <c r="AL335">
        <f>IF(B335=1,(AI335/AC335),REF)</f>
        <v>1829.6795952782461</v>
      </c>
      <c r="AM335">
        <f t="shared" si="117"/>
        <v>330</v>
      </c>
      <c r="AN335">
        <f t="shared" si="118"/>
        <v>330</v>
      </c>
      <c r="AO335" t="str">
        <f t="shared" si="119"/>
        <v>Cal St. Northridge</v>
      </c>
      <c r="AP335">
        <f t="shared" si="120"/>
        <v>8.0023109166717232E-2</v>
      </c>
      <c r="AQ335">
        <f t="shared" si="121"/>
        <v>8.6149493216944081E-2</v>
      </c>
      <c r="AR335">
        <f t="shared" si="122"/>
        <v>0.36966792542369992</v>
      </c>
      <c r="AS335" t="str">
        <f t="shared" si="123"/>
        <v>Cal St. Northridge</v>
      </c>
      <c r="AT335">
        <f t="shared" si="124"/>
        <v>0.36966792542369992</v>
      </c>
      <c r="AU335">
        <f t="shared" si="125"/>
        <v>334</v>
      </c>
      <c r="AV335">
        <f t="shared" si="126"/>
        <v>331.33333333333331</v>
      </c>
      <c r="AW335">
        <v>335</v>
      </c>
      <c r="AX335" t="str">
        <f t="shared" si="127"/>
        <v>Cal St. Northridge</v>
      </c>
      <c r="AY335" t="str">
        <f t="shared" si="128"/>
        <v/>
      </c>
      <c r="AZ335">
        <v>334</v>
      </c>
      <c r="BA335">
        <f t="shared" si="129"/>
        <v>84</v>
      </c>
      <c r="BB335">
        <f t="shared" si="130"/>
        <v>84</v>
      </c>
    </row>
    <row r="336" spans="2:54">
      <c r="B336">
        <v>1</v>
      </c>
      <c r="C336">
        <v>1</v>
      </c>
      <c r="D336" t="s">
        <v>89</v>
      </c>
      <c r="E336">
        <v>68.639099999999999</v>
      </c>
      <c r="F336">
        <v>149</v>
      </c>
      <c r="G336">
        <v>67.221100000000007</v>
      </c>
      <c r="H336">
        <v>178</v>
      </c>
      <c r="I336">
        <v>93.700699999999998</v>
      </c>
      <c r="J336">
        <v>346</v>
      </c>
      <c r="K336">
        <v>93.029899999999998</v>
      </c>
      <c r="L336">
        <v>353</v>
      </c>
      <c r="M336">
        <v>107.64100000000001</v>
      </c>
      <c r="N336">
        <v>283</v>
      </c>
      <c r="O336">
        <v>108.333</v>
      </c>
      <c r="P336">
        <v>247</v>
      </c>
      <c r="Q336">
        <v>-15.303599999999999</v>
      </c>
      <c r="R336">
        <v>333</v>
      </c>
      <c r="S336">
        <f t="shared" si="110"/>
        <v>-0.22295018437013306</v>
      </c>
      <c r="T336">
        <v>333</v>
      </c>
      <c r="U336">
        <f t="shared" si="111"/>
        <v>594041.3667547818</v>
      </c>
      <c r="V336">
        <v>346</v>
      </c>
      <c r="W336">
        <f t="shared" si="131"/>
        <v>26.244944068400827</v>
      </c>
      <c r="X336">
        <f t="shared" si="112"/>
        <v>223</v>
      </c>
      <c r="Y336">
        <f t="shared" si="113"/>
        <v>278</v>
      </c>
      <c r="Z336">
        <v>0.1714</v>
      </c>
      <c r="AA336">
        <v>320</v>
      </c>
      <c r="AB336">
        <v>0.1227</v>
      </c>
      <c r="AC336">
        <f t="shared" si="114"/>
        <v>0.14705000000000001</v>
      </c>
      <c r="AD336">
        <v>342</v>
      </c>
      <c r="AE336">
        <v>0.13689999999999999</v>
      </c>
      <c r="AF336">
        <v>316</v>
      </c>
      <c r="AG336">
        <v>0.2737</v>
      </c>
      <c r="AH336">
        <v>272</v>
      </c>
      <c r="AI336">
        <f t="shared" si="115"/>
        <v>314.5</v>
      </c>
      <c r="AJ336">
        <f>IF(C336=1,(AI336/Z336),REF)</f>
        <v>1834.8891481913652</v>
      </c>
      <c r="AK336">
        <f t="shared" si="116"/>
        <v>322</v>
      </c>
      <c r="AL336">
        <f>IF(B336=1,(AI336/AC336),REF)</f>
        <v>2138.7283236994217</v>
      </c>
      <c r="AM336">
        <f t="shared" si="117"/>
        <v>339</v>
      </c>
      <c r="AN336">
        <f t="shared" si="118"/>
        <v>322</v>
      </c>
      <c r="AO336" t="str">
        <f t="shared" si="119"/>
        <v>Central Michigan</v>
      </c>
      <c r="AP336">
        <f t="shared" si="120"/>
        <v>9.5937208692155912E-2</v>
      </c>
      <c r="AQ336">
        <f t="shared" si="121"/>
        <v>6.9834372601038266E-2</v>
      </c>
      <c r="AR336">
        <f t="shared" si="122"/>
        <v>0.36931082179156188</v>
      </c>
      <c r="AS336" t="str">
        <f t="shared" si="123"/>
        <v>Central Michigan</v>
      </c>
      <c r="AT336">
        <f t="shared" si="124"/>
        <v>0.36931082179156188</v>
      </c>
      <c r="AU336">
        <f t="shared" si="125"/>
        <v>335</v>
      </c>
      <c r="AV336">
        <f t="shared" si="126"/>
        <v>333</v>
      </c>
      <c r="AW336">
        <v>338</v>
      </c>
      <c r="AX336" t="str">
        <f t="shared" si="127"/>
        <v>Central Michigan</v>
      </c>
      <c r="AY336" t="str">
        <f t="shared" si="128"/>
        <v/>
      </c>
      <c r="AZ336">
        <v>335</v>
      </c>
      <c r="BA336">
        <f t="shared" si="129"/>
        <v>84</v>
      </c>
      <c r="BB336">
        <f t="shared" si="130"/>
        <v>84</v>
      </c>
    </row>
    <row r="337" spans="2:54">
      <c r="B337">
        <v>1</v>
      </c>
      <c r="C337">
        <v>1</v>
      </c>
      <c r="D337" t="s">
        <v>198</v>
      </c>
      <c r="E337">
        <v>66.453699999999998</v>
      </c>
      <c r="F337">
        <v>256</v>
      </c>
      <c r="G337">
        <v>66.130600000000001</v>
      </c>
      <c r="H337">
        <v>240</v>
      </c>
      <c r="I337">
        <v>98.558999999999997</v>
      </c>
      <c r="J337">
        <v>287</v>
      </c>
      <c r="K337">
        <v>98.847800000000007</v>
      </c>
      <c r="L337">
        <v>299</v>
      </c>
      <c r="M337">
        <v>107.78700000000001</v>
      </c>
      <c r="N337">
        <v>285</v>
      </c>
      <c r="O337">
        <v>112.97199999999999</v>
      </c>
      <c r="P337">
        <v>330</v>
      </c>
      <c r="Q337">
        <v>-14.1243</v>
      </c>
      <c r="R337">
        <v>327</v>
      </c>
      <c r="S337">
        <f t="shared" si="110"/>
        <v>-0.21254196530817679</v>
      </c>
      <c r="T337">
        <v>328</v>
      </c>
      <c r="U337">
        <f t="shared" si="111"/>
        <v>649311.63096760795</v>
      </c>
      <c r="V337">
        <v>309</v>
      </c>
      <c r="W337">
        <f t="shared" si="131"/>
        <v>28.989060540057093</v>
      </c>
      <c r="X337">
        <f t="shared" si="112"/>
        <v>341</v>
      </c>
      <c r="Y337">
        <f t="shared" si="113"/>
        <v>334.5</v>
      </c>
      <c r="Z337">
        <v>0.13669999999999999</v>
      </c>
      <c r="AA337">
        <v>338</v>
      </c>
      <c r="AB337">
        <v>0.23269999999999999</v>
      </c>
      <c r="AC337">
        <f t="shared" si="114"/>
        <v>0.18469999999999998</v>
      </c>
      <c r="AD337">
        <v>327</v>
      </c>
      <c r="AE337">
        <v>0.2467</v>
      </c>
      <c r="AF337">
        <v>271</v>
      </c>
      <c r="AG337">
        <v>0.1555</v>
      </c>
      <c r="AH337">
        <v>329</v>
      </c>
      <c r="AI337">
        <f t="shared" si="115"/>
        <v>316.41666666666669</v>
      </c>
      <c r="AJ337">
        <f>IF(C337=1,(AI337/Z337),REF)</f>
        <v>2314.6793465008536</v>
      </c>
      <c r="AK337">
        <f t="shared" si="116"/>
        <v>340</v>
      </c>
      <c r="AL337">
        <f>IF(B337=1,(AI337/AC337),REF)</f>
        <v>1713.1384226673888</v>
      </c>
      <c r="AM337">
        <f t="shared" si="117"/>
        <v>327</v>
      </c>
      <c r="AN337">
        <f t="shared" si="118"/>
        <v>327</v>
      </c>
      <c r="AO337" t="str">
        <f t="shared" si="119"/>
        <v>Loyola MD</v>
      </c>
      <c r="AP337">
        <f t="shared" si="120"/>
        <v>7.4757828002994395E-2</v>
      </c>
      <c r="AQ337">
        <f t="shared" si="121"/>
        <v>9.0181301342720649E-2</v>
      </c>
      <c r="AR337">
        <f t="shared" si="122"/>
        <v>0.36856787681923631</v>
      </c>
      <c r="AS337" t="str">
        <f t="shared" si="123"/>
        <v>Loyola MD</v>
      </c>
      <c r="AT337">
        <f t="shared" si="124"/>
        <v>0.36856787681923631</v>
      </c>
      <c r="AU337">
        <f t="shared" si="125"/>
        <v>336</v>
      </c>
      <c r="AV337">
        <f t="shared" si="126"/>
        <v>330</v>
      </c>
      <c r="AW337">
        <v>332</v>
      </c>
      <c r="AX337" t="str">
        <f t="shared" si="127"/>
        <v>Loyola MD</v>
      </c>
      <c r="AY337" t="str">
        <f t="shared" si="128"/>
        <v/>
      </c>
      <c r="AZ337">
        <v>336</v>
      </c>
      <c r="BA337">
        <f t="shared" si="129"/>
        <v>84</v>
      </c>
      <c r="BB337">
        <f t="shared" si="130"/>
        <v>84</v>
      </c>
    </row>
    <row r="338" spans="2:54">
      <c r="B338">
        <v>1</v>
      </c>
      <c r="C338">
        <v>1</v>
      </c>
      <c r="D338" t="s">
        <v>188</v>
      </c>
      <c r="E338">
        <v>72.736500000000007</v>
      </c>
      <c r="F338">
        <v>13</v>
      </c>
      <c r="G338">
        <v>70.977699999999999</v>
      </c>
      <c r="H338">
        <v>28</v>
      </c>
      <c r="I338">
        <v>102.75</v>
      </c>
      <c r="J338">
        <v>184</v>
      </c>
      <c r="K338">
        <v>102.191</v>
      </c>
      <c r="L338">
        <v>241</v>
      </c>
      <c r="M338">
        <v>110.514</v>
      </c>
      <c r="N338">
        <v>327</v>
      </c>
      <c r="O338">
        <v>115.56</v>
      </c>
      <c r="P338">
        <v>350</v>
      </c>
      <c r="Q338">
        <v>-13.3683</v>
      </c>
      <c r="R338">
        <v>322</v>
      </c>
      <c r="S338">
        <f t="shared" si="110"/>
        <v>-0.18380043032040308</v>
      </c>
      <c r="T338">
        <v>315</v>
      </c>
      <c r="U338">
        <f t="shared" si="111"/>
        <v>759587.30448625667</v>
      </c>
      <c r="V338">
        <v>166</v>
      </c>
      <c r="W338">
        <f t="shared" si="131"/>
        <v>27.46247367513357</v>
      </c>
      <c r="X338">
        <f t="shared" si="112"/>
        <v>289</v>
      </c>
      <c r="Y338">
        <f t="shared" si="113"/>
        <v>302</v>
      </c>
      <c r="Z338">
        <v>0.1283</v>
      </c>
      <c r="AA338">
        <v>342</v>
      </c>
      <c r="AB338">
        <v>0.23150000000000001</v>
      </c>
      <c r="AC338">
        <f t="shared" si="114"/>
        <v>0.1799</v>
      </c>
      <c r="AD338">
        <v>329</v>
      </c>
      <c r="AE338">
        <v>0.18909999999999999</v>
      </c>
      <c r="AF338">
        <v>292</v>
      </c>
      <c r="AG338">
        <v>0.1215</v>
      </c>
      <c r="AH338">
        <v>345</v>
      </c>
      <c r="AI338">
        <f t="shared" si="115"/>
        <v>291.5</v>
      </c>
      <c r="AJ338">
        <f>IF(C338=1,(AI338/Z338),REF)</f>
        <v>2272.0187061574434</v>
      </c>
      <c r="AK338">
        <f t="shared" si="116"/>
        <v>335</v>
      </c>
      <c r="AL338">
        <f>IF(B338=1,(AI338/AC338),REF)</f>
        <v>1620.3446359088382</v>
      </c>
      <c r="AM338">
        <f t="shared" si="117"/>
        <v>321</v>
      </c>
      <c r="AN338">
        <f t="shared" si="118"/>
        <v>321</v>
      </c>
      <c r="AO338" t="str">
        <f t="shared" si="119"/>
        <v>Little Rock</v>
      </c>
      <c r="AP338">
        <f t="shared" si="120"/>
        <v>7.0294720778282888E-2</v>
      </c>
      <c r="AQ338">
        <f t="shared" si="121"/>
        <v>8.8451234446661128E-2</v>
      </c>
      <c r="AR338">
        <f t="shared" si="122"/>
        <v>0.36296861068558184</v>
      </c>
      <c r="AS338" t="str">
        <f t="shared" si="123"/>
        <v>Little Rock</v>
      </c>
      <c r="AT338">
        <f t="shared" si="124"/>
        <v>0.36296861068558184</v>
      </c>
      <c r="AU338">
        <f t="shared" si="125"/>
        <v>337</v>
      </c>
      <c r="AV338">
        <f t="shared" si="126"/>
        <v>329</v>
      </c>
      <c r="AW338">
        <v>334</v>
      </c>
      <c r="AX338" t="str">
        <f t="shared" si="127"/>
        <v>Little Rock</v>
      </c>
      <c r="AY338" t="str">
        <f t="shared" si="128"/>
        <v/>
      </c>
      <c r="AZ338">
        <v>337</v>
      </c>
      <c r="BA338">
        <f t="shared" si="129"/>
        <v>85</v>
      </c>
      <c r="BB338">
        <f t="shared" si="130"/>
        <v>85</v>
      </c>
    </row>
    <row r="339" spans="2:54">
      <c r="B339">
        <v>1</v>
      </c>
      <c r="C339">
        <v>1</v>
      </c>
      <c r="D339" t="s">
        <v>332</v>
      </c>
      <c r="E339">
        <v>65.184299999999993</v>
      </c>
      <c r="F339">
        <v>316</v>
      </c>
      <c r="G339">
        <v>64.162700000000001</v>
      </c>
      <c r="H339">
        <v>331</v>
      </c>
      <c r="I339">
        <v>94.456900000000005</v>
      </c>
      <c r="J339">
        <v>338</v>
      </c>
      <c r="K339">
        <v>96.086500000000001</v>
      </c>
      <c r="L339">
        <v>334</v>
      </c>
      <c r="M339">
        <v>107.05</v>
      </c>
      <c r="N339">
        <v>273</v>
      </c>
      <c r="O339">
        <v>110.556</v>
      </c>
      <c r="P339">
        <v>288</v>
      </c>
      <c r="Q339">
        <v>-14.469799999999999</v>
      </c>
      <c r="R339">
        <v>328</v>
      </c>
      <c r="S339">
        <f t="shared" si="110"/>
        <v>-0.22197829845530287</v>
      </c>
      <c r="T339">
        <v>332</v>
      </c>
      <c r="U339">
        <f t="shared" si="111"/>
        <v>601821.57737962855</v>
      </c>
      <c r="V339">
        <v>344</v>
      </c>
      <c r="W339">
        <f t="shared" si="131"/>
        <v>28.548855435498002</v>
      </c>
      <c r="X339">
        <f t="shared" si="112"/>
        <v>329</v>
      </c>
      <c r="Y339">
        <f t="shared" si="113"/>
        <v>330.5</v>
      </c>
      <c r="Z339">
        <v>0.1457</v>
      </c>
      <c r="AA339">
        <v>333</v>
      </c>
      <c r="AB339">
        <v>0.1595</v>
      </c>
      <c r="AC339">
        <f t="shared" si="114"/>
        <v>0.15260000000000001</v>
      </c>
      <c r="AD339">
        <v>338</v>
      </c>
      <c r="AE339">
        <v>0.15679999999999999</v>
      </c>
      <c r="AF339">
        <v>304</v>
      </c>
      <c r="AG339">
        <v>0.13819999999999999</v>
      </c>
      <c r="AH339">
        <v>336</v>
      </c>
      <c r="AI339">
        <f t="shared" si="115"/>
        <v>330.75</v>
      </c>
      <c r="AJ339">
        <f>IF(C339=1,(AI339/Z339),REF)</f>
        <v>2270.0754975978039</v>
      </c>
      <c r="AK339">
        <f t="shared" si="116"/>
        <v>334</v>
      </c>
      <c r="AL339">
        <f>IF(B339=1,(AI339/AC339),REF)</f>
        <v>2167.4311926605501</v>
      </c>
      <c r="AM339">
        <f t="shared" si="117"/>
        <v>340</v>
      </c>
      <c r="AN339">
        <f t="shared" si="118"/>
        <v>334</v>
      </c>
      <c r="AO339" t="str">
        <f t="shared" si="119"/>
        <v>Stony Brook</v>
      </c>
      <c r="AP339">
        <f t="shared" si="120"/>
        <v>7.9834896342898753E-2</v>
      </c>
      <c r="AQ339">
        <f t="shared" si="121"/>
        <v>7.2349415728776678E-2</v>
      </c>
      <c r="AR339">
        <f t="shared" si="122"/>
        <v>0.3568912956517038</v>
      </c>
      <c r="AS339" t="str">
        <f t="shared" si="123"/>
        <v>Stony Brook</v>
      </c>
      <c r="AT339">
        <f t="shared" si="124"/>
        <v>0.3568912956517038</v>
      </c>
      <c r="AU339">
        <f t="shared" si="125"/>
        <v>338</v>
      </c>
      <c r="AV339">
        <f t="shared" si="126"/>
        <v>336.66666666666669</v>
      </c>
      <c r="AW339">
        <v>340</v>
      </c>
      <c r="AX339" t="str">
        <f t="shared" si="127"/>
        <v>Stony Brook</v>
      </c>
      <c r="AY339" t="str">
        <f t="shared" si="128"/>
        <v/>
      </c>
      <c r="AZ339">
        <v>338</v>
      </c>
      <c r="BA339">
        <f t="shared" si="129"/>
        <v>85</v>
      </c>
      <c r="BB339">
        <f t="shared" si="130"/>
        <v>85</v>
      </c>
    </row>
    <row r="340" spans="2:54">
      <c r="B340">
        <v>1</v>
      </c>
      <c r="C340">
        <v>1</v>
      </c>
      <c r="D340" t="s">
        <v>104</v>
      </c>
      <c r="E340">
        <v>73.028199999999998</v>
      </c>
      <c r="F340">
        <v>9</v>
      </c>
      <c r="G340">
        <v>71.525300000000001</v>
      </c>
      <c r="H340">
        <v>20</v>
      </c>
      <c r="I340">
        <v>96.923699999999997</v>
      </c>
      <c r="J340">
        <v>310</v>
      </c>
      <c r="K340">
        <v>99.206299999999999</v>
      </c>
      <c r="L340">
        <v>289</v>
      </c>
      <c r="M340">
        <v>112.212</v>
      </c>
      <c r="N340">
        <v>346</v>
      </c>
      <c r="O340">
        <v>115.245</v>
      </c>
      <c r="P340">
        <v>349</v>
      </c>
      <c r="Q340">
        <v>-16.0383</v>
      </c>
      <c r="R340">
        <v>338</v>
      </c>
      <c r="S340">
        <f t="shared" si="110"/>
        <v>-0.21962337836616549</v>
      </c>
      <c r="T340">
        <v>331</v>
      </c>
      <c r="U340">
        <f t="shared" si="111"/>
        <v>718735.50835423323</v>
      </c>
      <c r="V340">
        <v>219</v>
      </c>
      <c r="W340">
        <f t="shared" si="131"/>
        <v>27.233580996010318</v>
      </c>
      <c r="X340">
        <f t="shared" si="112"/>
        <v>280</v>
      </c>
      <c r="Y340">
        <f t="shared" si="113"/>
        <v>305.5</v>
      </c>
      <c r="Z340">
        <v>0.14829999999999999</v>
      </c>
      <c r="AA340">
        <v>329</v>
      </c>
      <c r="AB340">
        <v>0.1229</v>
      </c>
      <c r="AC340">
        <f t="shared" si="114"/>
        <v>0.1356</v>
      </c>
      <c r="AD340">
        <v>344</v>
      </c>
      <c r="AE340">
        <v>0.183</v>
      </c>
      <c r="AF340">
        <v>297</v>
      </c>
      <c r="AG340">
        <v>0.2054</v>
      </c>
      <c r="AH340">
        <v>309</v>
      </c>
      <c r="AI340">
        <f t="shared" si="115"/>
        <v>300.91666666666669</v>
      </c>
      <c r="AJ340">
        <f>IF(C340=1,(AI340/Z340),REF)</f>
        <v>2029.1076646437405</v>
      </c>
      <c r="AK340">
        <f t="shared" si="116"/>
        <v>328</v>
      </c>
      <c r="AL340">
        <f>IF(B340=1,(AI340/AC340),REF)</f>
        <v>2219.1494591937071</v>
      </c>
      <c r="AM340">
        <f t="shared" si="117"/>
        <v>342</v>
      </c>
      <c r="AN340">
        <f t="shared" si="118"/>
        <v>328</v>
      </c>
      <c r="AO340" t="str">
        <f t="shared" si="119"/>
        <v>Coppin St.</v>
      </c>
      <c r="AP340">
        <f t="shared" si="120"/>
        <v>8.2176546509955969E-2</v>
      </c>
      <c r="AQ340">
        <f t="shared" si="121"/>
        <v>6.410029525635548E-2</v>
      </c>
      <c r="AR340">
        <f t="shared" si="122"/>
        <v>0.35128388869059463</v>
      </c>
      <c r="AS340" t="str">
        <f t="shared" si="123"/>
        <v>Coppin St.</v>
      </c>
      <c r="AT340">
        <f t="shared" si="124"/>
        <v>0.35128388869059463</v>
      </c>
      <c r="AU340">
        <f t="shared" si="125"/>
        <v>339</v>
      </c>
      <c r="AV340">
        <f t="shared" si="126"/>
        <v>337</v>
      </c>
      <c r="AW340">
        <v>341</v>
      </c>
      <c r="AX340" t="str">
        <f t="shared" si="127"/>
        <v>Coppin St.</v>
      </c>
      <c r="AY340" t="str">
        <f t="shared" si="128"/>
        <v/>
      </c>
      <c r="AZ340">
        <v>339</v>
      </c>
      <c r="BA340">
        <f t="shared" si="129"/>
        <v>85</v>
      </c>
      <c r="BB340">
        <f t="shared" si="130"/>
        <v>85</v>
      </c>
    </row>
    <row r="341" spans="2:54">
      <c r="B341">
        <v>1</v>
      </c>
      <c r="C341">
        <v>1</v>
      </c>
      <c r="D341" t="s">
        <v>102</v>
      </c>
      <c r="E341">
        <v>70.677099999999996</v>
      </c>
      <c r="F341">
        <v>51</v>
      </c>
      <c r="G341">
        <v>69.535899999999998</v>
      </c>
      <c r="H341">
        <v>67</v>
      </c>
      <c r="I341">
        <v>91.462999999999994</v>
      </c>
      <c r="J341">
        <v>352</v>
      </c>
      <c r="K341">
        <v>94.466099999999997</v>
      </c>
      <c r="L341">
        <v>344</v>
      </c>
      <c r="M341">
        <v>108.01900000000001</v>
      </c>
      <c r="N341">
        <v>293</v>
      </c>
      <c r="O341">
        <v>111.319</v>
      </c>
      <c r="P341">
        <v>308</v>
      </c>
      <c r="Q341">
        <v>-16.852799999999998</v>
      </c>
      <c r="R341">
        <v>340</v>
      </c>
      <c r="S341">
        <f t="shared" si="110"/>
        <v>-0.23844922895817749</v>
      </c>
      <c r="T341">
        <v>339</v>
      </c>
      <c r="U341">
        <f t="shared" si="111"/>
        <v>630711.41825042001</v>
      </c>
      <c r="V341">
        <v>326</v>
      </c>
      <c r="W341">
        <f t="shared" si="131"/>
        <v>26.621477345220555</v>
      </c>
      <c r="X341">
        <f t="shared" si="112"/>
        <v>244</v>
      </c>
      <c r="Y341">
        <f t="shared" si="113"/>
        <v>291.5</v>
      </c>
      <c r="Z341">
        <v>0.14069999999999999</v>
      </c>
      <c r="AA341">
        <v>336</v>
      </c>
      <c r="AB341">
        <v>0.1434</v>
      </c>
      <c r="AC341">
        <f t="shared" si="114"/>
        <v>0.14205000000000001</v>
      </c>
      <c r="AD341">
        <v>343</v>
      </c>
      <c r="AE341">
        <v>0.1474</v>
      </c>
      <c r="AF341">
        <v>308</v>
      </c>
      <c r="AG341">
        <v>0.14099999999999999</v>
      </c>
      <c r="AH341">
        <v>332</v>
      </c>
      <c r="AI341">
        <f t="shared" si="115"/>
        <v>323.25</v>
      </c>
      <c r="AJ341">
        <f>IF(C341=1,(AI341/Z341),REF)</f>
        <v>2297.4413646055436</v>
      </c>
      <c r="AK341">
        <f t="shared" si="116"/>
        <v>337</v>
      </c>
      <c r="AL341">
        <f>IF(B341=1,(AI341/AC341),REF)</f>
        <v>2275.6071805702218</v>
      </c>
      <c r="AM341">
        <f t="shared" si="117"/>
        <v>343</v>
      </c>
      <c r="AN341">
        <f t="shared" si="118"/>
        <v>337</v>
      </c>
      <c r="AO341" t="str">
        <f t="shared" si="119"/>
        <v>Columbia</v>
      </c>
      <c r="AP341">
        <f t="shared" si="120"/>
        <v>7.700286746338611E-2</v>
      </c>
      <c r="AQ341">
        <f t="shared" si="121"/>
        <v>6.6938771189618995E-2</v>
      </c>
      <c r="AR341">
        <f t="shared" si="122"/>
        <v>0.34902985650997642</v>
      </c>
      <c r="AS341" t="str">
        <f t="shared" si="123"/>
        <v>Columbia</v>
      </c>
      <c r="AT341">
        <f t="shared" si="124"/>
        <v>0.34902985650997642</v>
      </c>
      <c r="AU341">
        <f t="shared" si="125"/>
        <v>340</v>
      </c>
      <c r="AV341">
        <f t="shared" si="126"/>
        <v>340</v>
      </c>
      <c r="AW341">
        <v>342</v>
      </c>
      <c r="AX341" t="str">
        <f t="shared" si="127"/>
        <v>Columbia</v>
      </c>
      <c r="AY341" t="str">
        <f t="shared" si="128"/>
        <v/>
      </c>
      <c r="AZ341">
        <v>340</v>
      </c>
      <c r="BA341">
        <f t="shared" si="129"/>
        <v>85</v>
      </c>
      <c r="BB341">
        <f t="shared" si="130"/>
        <v>85</v>
      </c>
    </row>
    <row r="342" spans="2:54">
      <c r="B342">
        <v>1</v>
      </c>
      <c r="C342">
        <v>1</v>
      </c>
      <c r="D342" t="s">
        <v>312</v>
      </c>
      <c r="E342">
        <v>73.538700000000006</v>
      </c>
      <c r="F342">
        <v>7</v>
      </c>
      <c r="G342">
        <v>71.680499999999995</v>
      </c>
      <c r="H342">
        <v>18</v>
      </c>
      <c r="I342">
        <v>97.352999999999994</v>
      </c>
      <c r="J342">
        <v>304</v>
      </c>
      <c r="K342">
        <v>98.590599999999995</v>
      </c>
      <c r="L342">
        <v>303</v>
      </c>
      <c r="M342">
        <v>114.21299999999999</v>
      </c>
      <c r="N342">
        <v>356</v>
      </c>
      <c r="O342">
        <v>115.663</v>
      </c>
      <c r="P342">
        <v>351</v>
      </c>
      <c r="Q342">
        <v>-17.072500000000002</v>
      </c>
      <c r="R342">
        <v>345</v>
      </c>
      <c r="S342">
        <f t="shared" si="110"/>
        <v>-0.23215531414071774</v>
      </c>
      <c r="T342">
        <v>338</v>
      </c>
      <c r="U342">
        <f t="shared" si="111"/>
        <v>714803.98913246358</v>
      </c>
      <c r="V342">
        <v>225</v>
      </c>
      <c r="W342">
        <f t="shared" si="131"/>
        <v>27.201645465260132</v>
      </c>
      <c r="X342">
        <f t="shared" si="112"/>
        <v>277</v>
      </c>
      <c r="Y342">
        <f t="shared" si="113"/>
        <v>307.5</v>
      </c>
      <c r="Z342">
        <v>0.11840000000000001</v>
      </c>
      <c r="AA342">
        <v>343</v>
      </c>
      <c r="AB342">
        <v>0.20730000000000001</v>
      </c>
      <c r="AC342">
        <f t="shared" si="114"/>
        <v>0.16284999999999999</v>
      </c>
      <c r="AD342">
        <v>334</v>
      </c>
      <c r="AE342">
        <v>3.2399999999999998E-2</v>
      </c>
      <c r="AF342">
        <v>361</v>
      </c>
      <c r="AG342">
        <v>0.19</v>
      </c>
      <c r="AH342">
        <v>316</v>
      </c>
      <c r="AI342">
        <f t="shared" si="115"/>
        <v>313.58333333333331</v>
      </c>
      <c r="AJ342">
        <f>IF(C342=1,(AI342/Z342),REF)</f>
        <v>2648.5078828828828</v>
      </c>
      <c r="AK342">
        <f t="shared" si="116"/>
        <v>343</v>
      </c>
      <c r="AL342">
        <f>IF(B342=1,(AI342/AC342),REF)</f>
        <v>1925.5961518780064</v>
      </c>
      <c r="AM342">
        <f t="shared" si="117"/>
        <v>334</v>
      </c>
      <c r="AN342">
        <f t="shared" si="118"/>
        <v>334</v>
      </c>
      <c r="AO342" t="str">
        <f t="shared" si="119"/>
        <v>South Carolina St.</v>
      </c>
      <c r="AP342">
        <f t="shared" si="120"/>
        <v>6.3883517294169148E-2</v>
      </c>
      <c r="AQ342">
        <f t="shared" si="121"/>
        <v>7.8359340337071134E-2</v>
      </c>
      <c r="AR342">
        <f t="shared" si="122"/>
        <v>0.34737630328796631</v>
      </c>
      <c r="AS342" t="str">
        <f t="shared" si="123"/>
        <v>South Carolina St.</v>
      </c>
      <c r="AT342">
        <f t="shared" si="124"/>
        <v>0.34737630328796631</v>
      </c>
      <c r="AU342">
        <f t="shared" si="125"/>
        <v>341</v>
      </c>
      <c r="AV342">
        <f t="shared" si="126"/>
        <v>336.33333333333331</v>
      </c>
      <c r="AW342">
        <v>339</v>
      </c>
      <c r="AX342" t="str">
        <f t="shared" si="127"/>
        <v>South Carolina St.</v>
      </c>
      <c r="AY342" t="str">
        <f t="shared" si="128"/>
        <v/>
      </c>
      <c r="AZ342">
        <v>341</v>
      </c>
      <c r="BA342">
        <f t="shared" si="129"/>
        <v>86</v>
      </c>
      <c r="BB342">
        <f t="shared" si="130"/>
        <v>86</v>
      </c>
    </row>
    <row r="343" spans="2:54">
      <c r="B343">
        <v>1</v>
      </c>
      <c r="C343">
        <v>1</v>
      </c>
      <c r="D343" t="s">
        <v>156</v>
      </c>
      <c r="E343">
        <v>68.869799999999998</v>
      </c>
      <c r="F343">
        <v>137</v>
      </c>
      <c r="G343">
        <v>69.138099999999994</v>
      </c>
      <c r="H343">
        <v>88</v>
      </c>
      <c r="I343">
        <v>94.250399999999999</v>
      </c>
      <c r="J343">
        <v>341</v>
      </c>
      <c r="K343">
        <v>94.157700000000006</v>
      </c>
      <c r="L343">
        <v>348</v>
      </c>
      <c r="M343">
        <v>105.40600000000001</v>
      </c>
      <c r="N343">
        <v>238</v>
      </c>
      <c r="O343">
        <v>111.042</v>
      </c>
      <c r="P343">
        <v>296</v>
      </c>
      <c r="Q343">
        <v>-16.884</v>
      </c>
      <c r="R343">
        <v>341</v>
      </c>
      <c r="S343">
        <f t="shared" si="110"/>
        <v>-0.24516261118806787</v>
      </c>
      <c r="T343">
        <v>343</v>
      </c>
      <c r="U343">
        <f t="shared" si="111"/>
        <v>610577.08982550842</v>
      </c>
      <c r="V343">
        <v>340</v>
      </c>
      <c r="W343">
        <f t="shared" si="131"/>
        <v>27.211395763833096</v>
      </c>
      <c r="X343">
        <f t="shared" si="112"/>
        <v>279</v>
      </c>
      <c r="Y343">
        <f t="shared" si="113"/>
        <v>311</v>
      </c>
      <c r="Z343">
        <v>0.13919999999999999</v>
      </c>
      <c r="AA343">
        <v>337</v>
      </c>
      <c r="AB343">
        <v>0.1285</v>
      </c>
      <c r="AC343">
        <f t="shared" si="114"/>
        <v>0.13385</v>
      </c>
      <c r="AD343">
        <v>345</v>
      </c>
      <c r="AE343">
        <v>0.19539999999999999</v>
      </c>
      <c r="AF343">
        <v>288</v>
      </c>
      <c r="AG343">
        <v>7.51E-2</v>
      </c>
      <c r="AH343">
        <v>356</v>
      </c>
      <c r="AI343">
        <f t="shared" si="115"/>
        <v>330.5</v>
      </c>
      <c r="AJ343">
        <f>IF(C343=1,(AI343/Z343),REF)</f>
        <v>2374.2816091954023</v>
      </c>
      <c r="AK343">
        <f t="shared" si="116"/>
        <v>341</v>
      </c>
      <c r="AL343">
        <f>IF(B343=1,(AI343/AC343),REF)</f>
        <v>2469.1819200597683</v>
      </c>
      <c r="AM343">
        <f t="shared" si="117"/>
        <v>345</v>
      </c>
      <c r="AN343">
        <f t="shared" si="118"/>
        <v>341</v>
      </c>
      <c r="AO343" t="str">
        <f t="shared" si="119"/>
        <v>Holy Cross</v>
      </c>
      <c r="AP343">
        <f t="shared" si="120"/>
        <v>7.593172330507339E-2</v>
      </c>
      <c r="AQ343">
        <f t="shared" si="121"/>
        <v>6.2434249993115552E-2</v>
      </c>
      <c r="AR343">
        <f t="shared" si="122"/>
        <v>0.34355772851958549</v>
      </c>
      <c r="AS343" t="str">
        <f t="shared" si="123"/>
        <v>Holy Cross</v>
      </c>
      <c r="AT343">
        <f t="shared" si="124"/>
        <v>0.34355772851958549</v>
      </c>
      <c r="AU343">
        <f t="shared" si="125"/>
        <v>342</v>
      </c>
      <c r="AV343">
        <f t="shared" si="126"/>
        <v>342.66666666666669</v>
      </c>
      <c r="AW343">
        <v>345</v>
      </c>
      <c r="AX343" t="str">
        <f t="shared" si="127"/>
        <v>Holy Cross</v>
      </c>
      <c r="AY343" t="str">
        <f t="shared" si="128"/>
        <v/>
      </c>
      <c r="AZ343">
        <v>342</v>
      </c>
      <c r="BA343">
        <f t="shared" si="129"/>
        <v>86</v>
      </c>
      <c r="BB343">
        <f t="shared" si="130"/>
        <v>86</v>
      </c>
    </row>
    <row r="344" spans="2:54">
      <c r="B344">
        <v>1</v>
      </c>
      <c r="C344">
        <v>1</v>
      </c>
      <c r="D344" t="s">
        <v>278</v>
      </c>
      <c r="E344">
        <v>64.712299999999999</v>
      </c>
      <c r="F344">
        <v>331</v>
      </c>
      <c r="G344">
        <v>64.678799999999995</v>
      </c>
      <c r="H344">
        <v>310</v>
      </c>
      <c r="I344">
        <v>94.740499999999997</v>
      </c>
      <c r="J344">
        <v>336</v>
      </c>
      <c r="K344">
        <v>93.837999999999994</v>
      </c>
      <c r="L344">
        <v>350</v>
      </c>
      <c r="M344">
        <v>108.063</v>
      </c>
      <c r="N344">
        <v>294</v>
      </c>
      <c r="O344">
        <v>111.044</v>
      </c>
      <c r="P344">
        <v>297</v>
      </c>
      <c r="Q344">
        <v>-17.205500000000001</v>
      </c>
      <c r="R344">
        <v>346</v>
      </c>
      <c r="S344">
        <f t="shared" si="110"/>
        <v>-0.26588453817898611</v>
      </c>
      <c r="T344">
        <v>353</v>
      </c>
      <c r="U344">
        <f t="shared" si="111"/>
        <v>569828.70330080111</v>
      </c>
      <c r="V344">
        <v>356</v>
      </c>
      <c r="W344">
        <f t="shared" si="131"/>
        <v>28.960450954595363</v>
      </c>
      <c r="X344">
        <f t="shared" si="112"/>
        <v>340</v>
      </c>
      <c r="Y344">
        <f t="shared" si="113"/>
        <v>346.5</v>
      </c>
      <c r="Z344">
        <v>9.2799999999999994E-2</v>
      </c>
      <c r="AA344">
        <v>354</v>
      </c>
      <c r="AB344">
        <v>0.27139999999999997</v>
      </c>
      <c r="AC344">
        <f t="shared" si="114"/>
        <v>0.18209999999999998</v>
      </c>
      <c r="AD344">
        <v>328</v>
      </c>
      <c r="AE344">
        <v>3.9699999999999999E-2</v>
      </c>
      <c r="AF344">
        <v>359</v>
      </c>
      <c r="AG344">
        <v>0.16919999999999999</v>
      </c>
      <c r="AH344">
        <v>324</v>
      </c>
      <c r="AI344">
        <f t="shared" si="115"/>
        <v>344.41666666666669</v>
      </c>
      <c r="AJ344">
        <f>IF(C344=1,(AI344/Z344),REF)</f>
        <v>3711.3864942528739</v>
      </c>
      <c r="AK344">
        <f t="shared" si="116"/>
        <v>354</v>
      </c>
      <c r="AL344">
        <f>IF(B344=1,(AI344/AC344),REF)</f>
        <v>1891.3600585758743</v>
      </c>
      <c r="AM344">
        <f t="shared" si="117"/>
        <v>332</v>
      </c>
      <c r="AN344">
        <f t="shared" si="118"/>
        <v>328</v>
      </c>
      <c r="AO344" t="str">
        <f t="shared" si="119"/>
        <v>Presbyterian</v>
      </c>
      <c r="AP344">
        <f t="shared" si="120"/>
        <v>4.8409612020807812E-2</v>
      </c>
      <c r="AQ344">
        <f t="shared" si="121"/>
        <v>8.7818664570250171E-2</v>
      </c>
      <c r="AR344">
        <f t="shared" si="122"/>
        <v>0.34142467659830028</v>
      </c>
      <c r="AS344" t="str">
        <f t="shared" si="123"/>
        <v>Presbyterian</v>
      </c>
      <c r="AT344">
        <f t="shared" si="124"/>
        <v>0.34142467659830028</v>
      </c>
      <c r="AU344">
        <f t="shared" si="125"/>
        <v>343</v>
      </c>
      <c r="AV344">
        <f t="shared" si="126"/>
        <v>333</v>
      </c>
      <c r="AW344">
        <v>337</v>
      </c>
      <c r="AX344" t="str">
        <f t="shared" si="127"/>
        <v>Presbyterian</v>
      </c>
      <c r="AY344" t="str">
        <f t="shared" si="128"/>
        <v/>
      </c>
      <c r="AZ344">
        <v>343</v>
      </c>
      <c r="BA344">
        <f t="shared" si="129"/>
        <v>86</v>
      </c>
      <c r="BB344">
        <f t="shared" si="130"/>
        <v>86</v>
      </c>
    </row>
    <row r="345" spans="2:54">
      <c r="B345">
        <v>1</v>
      </c>
      <c r="C345">
        <v>1</v>
      </c>
      <c r="D345" t="s">
        <v>88</v>
      </c>
      <c r="E345">
        <v>65.737200000000001</v>
      </c>
      <c r="F345">
        <v>293</v>
      </c>
      <c r="G345">
        <v>64.396500000000003</v>
      </c>
      <c r="H345">
        <v>321</v>
      </c>
      <c r="I345">
        <v>99.000399999999999</v>
      </c>
      <c r="J345">
        <v>277</v>
      </c>
      <c r="K345">
        <v>97.125900000000001</v>
      </c>
      <c r="L345">
        <v>323</v>
      </c>
      <c r="M345">
        <v>105.372</v>
      </c>
      <c r="N345">
        <v>237</v>
      </c>
      <c r="O345">
        <v>114.06</v>
      </c>
      <c r="P345">
        <v>340</v>
      </c>
      <c r="Q345">
        <v>-16.9344</v>
      </c>
      <c r="R345">
        <v>343</v>
      </c>
      <c r="S345">
        <f t="shared" si="110"/>
        <v>-0.25760300104050676</v>
      </c>
      <c r="T345">
        <v>347</v>
      </c>
      <c r="U345">
        <f t="shared" si="111"/>
        <v>620127.96160298714</v>
      </c>
      <c r="V345">
        <v>335</v>
      </c>
      <c r="W345">
        <f t="shared" si="131"/>
        <v>29.757893539758768</v>
      </c>
      <c r="X345">
        <f t="shared" si="112"/>
        <v>355</v>
      </c>
      <c r="Y345">
        <f t="shared" si="113"/>
        <v>351</v>
      </c>
      <c r="Z345">
        <v>0.11</v>
      </c>
      <c r="AA345">
        <v>344</v>
      </c>
      <c r="AB345">
        <v>0.186</v>
      </c>
      <c r="AC345">
        <f t="shared" si="114"/>
        <v>0.14799999999999999</v>
      </c>
      <c r="AD345">
        <v>341</v>
      </c>
      <c r="AE345">
        <v>6.3899999999999998E-2</v>
      </c>
      <c r="AF345">
        <v>350</v>
      </c>
      <c r="AG345">
        <v>0.1409</v>
      </c>
      <c r="AH345">
        <v>333</v>
      </c>
      <c r="AI345">
        <f t="shared" si="115"/>
        <v>342.83333333333331</v>
      </c>
      <c r="AJ345">
        <f>IF(C345=1,(AI345/Z345),REF)</f>
        <v>3116.6666666666665</v>
      </c>
      <c r="AK345">
        <f t="shared" si="116"/>
        <v>346</v>
      </c>
      <c r="AL345">
        <f>IF(B345=1,(AI345/AC345),REF)</f>
        <v>2316.4414414414414</v>
      </c>
      <c r="AM345">
        <f t="shared" si="117"/>
        <v>344</v>
      </c>
      <c r="AN345">
        <f t="shared" si="118"/>
        <v>341</v>
      </c>
      <c r="AO345" t="str">
        <f t="shared" si="119"/>
        <v>Central Connecticut</v>
      </c>
      <c r="AP345">
        <f t="shared" si="120"/>
        <v>5.8393014181920409E-2</v>
      </c>
      <c r="AQ345">
        <f t="shared" si="121"/>
        <v>6.9587736320448901E-2</v>
      </c>
      <c r="AR345">
        <f t="shared" si="122"/>
        <v>0.33300124926813562</v>
      </c>
      <c r="AS345" t="str">
        <f t="shared" si="123"/>
        <v>Central Connecticut</v>
      </c>
      <c r="AT345">
        <f t="shared" si="124"/>
        <v>0.33300124926813562</v>
      </c>
      <c r="AU345">
        <f t="shared" si="125"/>
        <v>344</v>
      </c>
      <c r="AV345">
        <f t="shared" si="126"/>
        <v>342</v>
      </c>
      <c r="AW345">
        <v>344</v>
      </c>
      <c r="AX345" t="str">
        <f t="shared" si="127"/>
        <v>Central Connecticut</v>
      </c>
      <c r="AY345" t="str">
        <f t="shared" si="128"/>
        <v/>
      </c>
      <c r="AZ345">
        <v>344</v>
      </c>
      <c r="BA345">
        <f t="shared" si="129"/>
        <v>86</v>
      </c>
      <c r="BB345">
        <f t="shared" si="130"/>
        <v>86</v>
      </c>
    </row>
    <row r="346" spans="2:54">
      <c r="B346">
        <v>1</v>
      </c>
      <c r="C346">
        <v>1</v>
      </c>
      <c r="D346" t="s">
        <v>186</v>
      </c>
      <c r="E346">
        <v>68.962500000000006</v>
      </c>
      <c r="F346">
        <v>130</v>
      </c>
      <c r="G346">
        <v>66.850800000000007</v>
      </c>
      <c r="H346">
        <v>199</v>
      </c>
      <c r="I346">
        <v>95.905299999999997</v>
      </c>
      <c r="J346">
        <v>327</v>
      </c>
      <c r="K346">
        <v>95.737399999999994</v>
      </c>
      <c r="L346">
        <v>337</v>
      </c>
      <c r="M346">
        <v>107.916</v>
      </c>
      <c r="N346">
        <v>291</v>
      </c>
      <c r="O346">
        <v>112.398</v>
      </c>
      <c r="P346">
        <v>319</v>
      </c>
      <c r="Q346">
        <v>-16.660799999999998</v>
      </c>
      <c r="R346">
        <v>339</v>
      </c>
      <c r="S346">
        <f t="shared" si="110"/>
        <v>-0.24158926953054197</v>
      </c>
      <c r="T346">
        <v>341</v>
      </c>
      <c r="U346">
        <f t="shared" si="111"/>
        <v>632086.12148848642</v>
      </c>
      <c r="V346">
        <v>324</v>
      </c>
      <c r="W346">
        <f t="shared" si="131"/>
        <v>27.707716581090384</v>
      </c>
      <c r="X346">
        <f t="shared" si="112"/>
        <v>300</v>
      </c>
      <c r="Y346">
        <f t="shared" si="113"/>
        <v>320.5</v>
      </c>
      <c r="Z346">
        <v>9.2999999999999999E-2</v>
      </c>
      <c r="AA346">
        <v>353</v>
      </c>
      <c r="AB346">
        <v>0.2112</v>
      </c>
      <c r="AC346">
        <f t="shared" si="114"/>
        <v>0.15210000000000001</v>
      </c>
      <c r="AD346">
        <v>339</v>
      </c>
      <c r="AE346">
        <v>9.9299999999999999E-2</v>
      </c>
      <c r="AF346">
        <v>334</v>
      </c>
      <c r="AG346">
        <v>0.1391</v>
      </c>
      <c r="AH346">
        <v>335</v>
      </c>
      <c r="AI346">
        <f t="shared" si="115"/>
        <v>332.25</v>
      </c>
      <c r="AJ346">
        <f>IF(C346=1,(AI346/Z346),REF)</f>
        <v>3572.5806451612902</v>
      </c>
      <c r="AK346">
        <f t="shared" si="116"/>
        <v>353</v>
      </c>
      <c r="AL346">
        <f>IF(B346=1,(AI346/AC346),REF)</f>
        <v>2184.4181459566075</v>
      </c>
      <c r="AM346">
        <f t="shared" si="117"/>
        <v>341</v>
      </c>
      <c r="AN346">
        <f t="shared" si="118"/>
        <v>339</v>
      </c>
      <c r="AO346" t="str">
        <f t="shared" si="119"/>
        <v>Lindenwood</v>
      </c>
      <c r="AP346">
        <f t="shared" si="120"/>
        <v>4.8699218117942013E-2</v>
      </c>
      <c r="AQ346">
        <f t="shared" si="121"/>
        <v>7.2042023326382584E-2</v>
      </c>
      <c r="AR346">
        <f t="shared" si="122"/>
        <v>0.32533460198357061</v>
      </c>
      <c r="AS346" t="str">
        <f t="shared" si="123"/>
        <v>Lindenwood</v>
      </c>
      <c r="AT346">
        <f t="shared" si="124"/>
        <v>0.32533460198357061</v>
      </c>
      <c r="AU346">
        <f t="shared" si="125"/>
        <v>345</v>
      </c>
      <c r="AV346">
        <f t="shared" si="126"/>
        <v>341</v>
      </c>
      <c r="AW346">
        <v>343</v>
      </c>
      <c r="AX346" t="str">
        <f t="shared" si="127"/>
        <v>Lindenwood</v>
      </c>
      <c r="AY346" t="str">
        <f t="shared" si="128"/>
        <v/>
      </c>
      <c r="AZ346">
        <v>345</v>
      </c>
      <c r="BA346">
        <f t="shared" si="129"/>
        <v>87</v>
      </c>
      <c r="BB346">
        <f t="shared" si="130"/>
        <v>87</v>
      </c>
    </row>
    <row r="347" spans="2:54">
      <c r="B347">
        <v>1</v>
      </c>
      <c r="C347">
        <v>1</v>
      </c>
      <c r="D347" t="s">
        <v>224</v>
      </c>
      <c r="E347">
        <v>68.388300000000001</v>
      </c>
      <c r="F347">
        <v>162</v>
      </c>
      <c r="G347">
        <v>68.417900000000003</v>
      </c>
      <c r="H347">
        <v>129</v>
      </c>
      <c r="I347">
        <v>90.044300000000007</v>
      </c>
      <c r="J347">
        <v>357</v>
      </c>
      <c r="K347">
        <v>92.697699999999998</v>
      </c>
      <c r="L347">
        <v>354</v>
      </c>
      <c r="M347">
        <v>109.402</v>
      </c>
      <c r="N347">
        <v>313</v>
      </c>
      <c r="O347">
        <v>110.425</v>
      </c>
      <c r="P347">
        <v>285</v>
      </c>
      <c r="Q347">
        <v>-17.726900000000001</v>
      </c>
      <c r="R347">
        <v>350</v>
      </c>
      <c r="S347">
        <f t="shared" si="110"/>
        <v>-0.25921539210654454</v>
      </c>
      <c r="T347">
        <v>349</v>
      </c>
      <c r="U347">
        <f t="shared" si="111"/>
        <v>587651.33272988803</v>
      </c>
      <c r="V347">
        <v>349</v>
      </c>
      <c r="W347">
        <f t="shared" si="131"/>
        <v>27.159767291832612</v>
      </c>
      <c r="X347">
        <f t="shared" si="112"/>
        <v>273</v>
      </c>
      <c r="Y347">
        <f t="shared" si="113"/>
        <v>311</v>
      </c>
      <c r="Z347">
        <v>0.13389999999999999</v>
      </c>
      <c r="AA347">
        <v>340</v>
      </c>
      <c r="AB347">
        <v>7.5499999999999998E-2</v>
      </c>
      <c r="AC347">
        <f t="shared" si="114"/>
        <v>0.10469999999999999</v>
      </c>
      <c r="AD347">
        <v>355</v>
      </c>
      <c r="AE347">
        <v>0.13769999999999999</v>
      </c>
      <c r="AF347">
        <v>315</v>
      </c>
      <c r="AG347">
        <v>8.43E-2</v>
      </c>
      <c r="AH347">
        <v>352</v>
      </c>
      <c r="AI347">
        <f t="shared" si="115"/>
        <v>338.5</v>
      </c>
      <c r="AJ347">
        <f>IF(C347=1,(AI347/Z347),REF)</f>
        <v>2528.0059746079164</v>
      </c>
      <c r="AK347">
        <f t="shared" si="116"/>
        <v>342</v>
      </c>
      <c r="AL347">
        <f>IF(B347=1,(AI347/AC347),REF)</f>
        <v>3233.0468003820442</v>
      </c>
      <c r="AM347">
        <f t="shared" si="117"/>
        <v>355</v>
      </c>
      <c r="AN347">
        <f t="shared" si="118"/>
        <v>342</v>
      </c>
      <c r="AO347" t="str">
        <f t="shared" si="119"/>
        <v>Monmouth</v>
      </c>
      <c r="AP347">
        <f t="shared" si="120"/>
        <v>7.2583851859229082E-2</v>
      </c>
      <c r="AQ347">
        <f t="shared" si="121"/>
        <v>4.7219223638783135E-2</v>
      </c>
      <c r="AR347">
        <f t="shared" si="122"/>
        <v>0.32432108821769806</v>
      </c>
      <c r="AS347" t="str">
        <f t="shared" si="123"/>
        <v>Monmouth</v>
      </c>
      <c r="AT347">
        <f t="shared" si="124"/>
        <v>0.32432108821769806</v>
      </c>
      <c r="AU347">
        <f t="shared" si="125"/>
        <v>346</v>
      </c>
      <c r="AV347">
        <f t="shared" si="126"/>
        <v>347.66666666666669</v>
      </c>
      <c r="AW347">
        <v>347</v>
      </c>
      <c r="AX347" t="str">
        <f t="shared" si="127"/>
        <v>Monmouth</v>
      </c>
      <c r="AY347" t="str">
        <f t="shared" si="128"/>
        <v/>
      </c>
      <c r="AZ347">
        <v>346</v>
      </c>
      <c r="BA347">
        <f t="shared" si="129"/>
        <v>87</v>
      </c>
      <c r="BB347">
        <f t="shared" si="130"/>
        <v>87</v>
      </c>
    </row>
    <row r="348" spans="2:54">
      <c r="B348">
        <v>1</v>
      </c>
      <c r="C348">
        <v>1</v>
      </c>
      <c r="D348" t="s">
        <v>50</v>
      </c>
      <c r="E348">
        <v>67.701400000000007</v>
      </c>
      <c r="F348">
        <v>194</v>
      </c>
      <c r="G348">
        <v>67.338099999999997</v>
      </c>
      <c r="H348">
        <v>173</v>
      </c>
      <c r="I348">
        <v>97.584900000000005</v>
      </c>
      <c r="J348">
        <v>300</v>
      </c>
      <c r="K348">
        <v>98.802700000000002</v>
      </c>
      <c r="L348">
        <v>300</v>
      </c>
      <c r="M348">
        <v>112.28</v>
      </c>
      <c r="N348">
        <v>349</v>
      </c>
      <c r="O348">
        <v>116.148</v>
      </c>
      <c r="P348">
        <v>353</v>
      </c>
      <c r="Q348">
        <v>-17.345199999999998</v>
      </c>
      <c r="R348">
        <v>347</v>
      </c>
      <c r="S348">
        <f t="shared" si="110"/>
        <v>-0.25620297364603972</v>
      </c>
      <c r="T348">
        <v>346</v>
      </c>
      <c r="U348">
        <f t="shared" si="111"/>
        <v>660899.2745604713</v>
      </c>
      <c r="V348">
        <v>294</v>
      </c>
      <c r="W348">
        <f t="shared" si="131"/>
        <v>29.745490026598922</v>
      </c>
      <c r="X348">
        <f t="shared" si="112"/>
        <v>354</v>
      </c>
      <c r="Y348">
        <f t="shared" si="113"/>
        <v>350</v>
      </c>
      <c r="Z348">
        <v>0.1004</v>
      </c>
      <c r="AA348">
        <v>351</v>
      </c>
      <c r="AB348">
        <v>0.16489999999999999</v>
      </c>
      <c r="AC348">
        <f t="shared" si="114"/>
        <v>0.13264999999999999</v>
      </c>
      <c r="AD348">
        <v>346</v>
      </c>
      <c r="AE348">
        <v>0.10489999999999999</v>
      </c>
      <c r="AF348">
        <v>330</v>
      </c>
      <c r="AG348">
        <v>0.1226</v>
      </c>
      <c r="AH348">
        <v>344</v>
      </c>
      <c r="AI348">
        <f t="shared" si="115"/>
        <v>335</v>
      </c>
      <c r="AJ348">
        <f>IF(C348=1,(AI348/Z348),REF)</f>
        <v>3336.653386454183</v>
      </c>
      <c r="AK348">
        <f t="shared" si="116"/>
        <v>350</v>
      </c>
      <c r="AL348">
        <f>IF(B348=1,(AI348/AC348),REF)</f>
        <v>2525.4428948360351</v>
      </c>
      <c r="AM348">
        <f t="shared" si="117"/>
        <v>346</v>
      </c>
      <c r="AN348">
        <f t="shared" si="118"/>
        <v>346</v>
      </c>
      <c r="AO348" t="str">
        <f t="shared" si="119"/>
        <v>Albany</v>
      </c>
      <c r="AP348">
        <f t="shared" si="120"/>
        <v>5.293462581348915E-2</v>
      </c>
      <c r="AQ348">
        <f t="shared" si="121"/>
        <v>6.1700505162072032E-2</v>
      </c>
      <c r="AR348">
        <f t="shared" si="122"/>
        <v>0.31865085956982481</v>
      </c>
      <c r="AS348" t="str">
        <f t="shared" si="123"/>
        <v>Albany</v>
      </c>
      <c r="AT348">
        <f t="shared" si="124"/>
        <v>0.31865085956982481</v>
      </c>
      <c r="AU348">
        <f t="shared" si="125"/>
        <v>347</v>
      </c>
      <c r="AV348">
        <f t="shared" si="126"/>
        <v>346.33333333333331</v>
      </c>
      <c r="AW348">
        <v>346</v>
      </c>
      <c r="AX348" t="str">
        <f t="shared" si="127"/>
        <v>Albany</v>
      </c>
      <c r="AY348" t="str">
        <f t="shared" si="128"/>
        <v/>
      </c>
      <c r="AZ348">
        <v>347</v>
      </c>
      <c r="BA348">
        <f t="shared" si="129"/>
        <v>87</v>
      </c>
      <c r="BB348">
        <f t="shared" si="130"/>
        <v>87</v>
      </c>
    </row>
    <row r="349" spans="2:54">
      <c r="B349">
        <v>1</v>
      </c>
      <c r="C349">
        <v>1</v>
      </c>
      <c r="D349" t="s">
        <v>126</v>
      </c>
      <c r="E349">
        <v>69.779700000000005</v>
      </c>
      <c r="F349">
        <v>91</v>
      </c>
      <c r="G349">
        <v>69.619200000000006</v>
      </c>
      <c r="H349">
        <v>58</v>
      </c>
      <c r="I349">
        <v>89.425399999999996</v>
      </c>
      <c r="J349">
        <v>359</v>
      </c>
      <c r="K349">
        <v>91.561000000000007</v>
      </c>
      <c r="L349">
        <v>357</v>
      </c>
      <c r="M349">
        <v>108.871</v>
      </c>
      <c r="N349">
        <v>303</v>
      </c>
      <c r="O349">
        <v>109.922</v>
      </c>
      <c r="P349">
        <v>275</v>
      </c>
      <c r="Q349">
        <v>-18.3612</v>
      </c>
      <c r="R349">
        <v>352</v>
      </c>
      <c r="S349">
        <f t="shared" si="110"/>
        <v>-0.26312810172585993</v>
      </c>
      <c r="T349">
        <v>352</v>
      </c>
      <c r="U349">
        <f t="shared" si="111"/>
        <v>584992.30376636388</v>
      </c>
      <c r="V349">
        <v>352</v>
      </c>
      <c r="W349">
        <f t="shared" si="131"/>
        <v>26.424470688652129</v>
      </c>
      <c r="X349">
        <f t="shared" si="112"/>
        <v>233</v>
      </c>
      <c r="Y349">
        <f t="shared" si="113"/>
        <v>292.5</v>
      </c>
      <c r="Z349">
        <v>0.109</v>
      </c>
      <c r="AA349">
        <v>345</v>
      </c>
      <c r="AB349">
        <v>0.1197</v>
      </c>
      <c r="AC349">
        <f t="shared" si="114"/>
        <v>0.11435000000000001</v>
      </c>
      <c r="AD349">
        <v>350</v>
      </c>
      <c r="AE349">
        <v>5.62E-2</v>
      </c>
      <c r="AF349">
        <v>353</v>
      </c>
      <c r="AG349">
        <v>0.27789999999999998</v>
      </c>
      <c r="AH349">
        <v>270</v>
      </c>
      <c r="AI349">
        <f t="shared" si="115"/>
        <v>328.25</v>
      </c>
      <c r="AJ349">
        <f>IF(C349=1,(AI349/Z349),REF)</f>
        <v>3011.4678899082569</v>
      </c>
      <c r="AK349">
        <f t="shared" si="116"/>
        <v>344</v>
      </c>
      <c r="AL349">
        <f>IF(B349=1,(AI349/AC349),REF)</f>
        <v>2870.5728027984255</v>
      </c>
      <c r="AM349">
        <f t="shared" si="117"/>
        <v>350</v>
      </c>
      <c r="AN349">
        <f t="shared" si="118"/>
        <v>344</v>
      </c>
      <c r="AO349" t="str">
        <f t="shared" si="119"/>
        <v>Evansville</v>
      </c>
      <c r="AP349">
        <f t="shared" si="120"/>
        <v>5.8061188077367501E-2</v>
      </c>
      <c r="AQ349">
        <f t="shared" si="121"/>
        <v>5.234362039761617E-2</v>
      </c>
      <c r="AR349">
        <f t="shared" si="122"/>
        <v>0.3138941321608032</v>
      </c>
      <c r="AS349" t="str">
        <f t="shared" si="123"/>
        <v>Evansville</v>
      </c>
      <c r="AT349">
        <f t="shared" si="124"/>
        <v>0.3138941321608032</v>
      </c>
      <c r="AU349">
        <f t="shared" si="125"/>
        <v>348</v>
      </c>
      <c r="AV349">
        <f t="shared" si="126"/>
        <v>347.33333333333331</v>
      </c>
      <c r="AW349">
        <v>348</v>
      </c>
      <c r="AX349" t="str">
        <f t="shared" si="127"/>
        <v>Evansville</v>
      </c>
      <c r="AY349" t="str">
        <f t="shared" si="128"/>
        <v/>
      </c>
      <c r="AZ349">
        <v>348</v>
      </c>
      <c r="BA349">
        <f t="shared" si="129"/>
        <v>87</v>
      </c>
      <c r="BB349">
        <f t="shared" si="130"/>
        <v>87</v>
      </c>
    </row>
    <row r="350" spans="2:54">
      <c r="B350">
        <v>1</v>
      </c>
      <c r="C350">
        <v>1</v>
      </c>
      <c r="D350" t="s">
        <v>158</v>
      </c>
      <c r="E350">
        <v>72.548100000000005</v>
      </c>
      <c r="F350">
        <v>17</v>
      </c>
      <c r="G350">
        <v>70.6721</v>
      </c>
      <c r="H350">
        <v>31</v>
      </c>
      <c r="I350">
        <v>102.78100000000001</v>
      </c>
      <c r="J350">
        <v>183</v>
      </c>
      <c r="K350">
        <v>102.06</v>
      </c>
      <c r="L350">
        <v>245</v>
      </c>
      <c r="M350">
        <v>116.617</v>
      </c>
      <c r="N350">
        <v>363</v>
      </c>
      <c r="O350">
        <v>120.88200000000001</v>
      </c>
      <c r="P350">
        <v>363</v>
      </c>
      <c r="Q350">
        <v>-18.821999999999999</v>
      </c>
      <c r="R350">
        <v>353</v>
      </c>
      <c r="S350">
        <f t="shared" si="110"/>
        <v>-0.25944166697680576</v>
      </c>
      <c r="T350">
        <v>350</v>
      </c>
      <c r="U350">
        <f t="shared" si="111"/>
        <v>755678.68231716007</v>
      </c>
      <c r="V350">
        <v>176</v>
      </c>
      <c r="W350">
        <f t="shared" si="131"/>
        <v>29.590518554345635</v>
      </c>
      <c r="X350">
        <f t="shared" si="112"/>
        <v>350</v>
      </c>
      <c r="Y350">
        <f t="shared" si="113"/>
        <v>350</v>
      </c>
      <c r="Z350">
        <v>0.1032</v>
      </c>
      <c r="AA350">
        <v>349</v>
      </c>
      <c r="AB350">
        <v>0.12609999999999999</v>
      </c>
      <c r="AC350">
        <f t="shared" si="114"/>
        <v>0.11465</v>
      </c>
      <c r="AD350">
        <v>349</v>
      </c>
      <c r="AE350">
        <v>9.1700000000000004E-2</v>
      </c>
      <c r="AF350">
        <v>338</v>
      </c>
      <c r="AG350">
        <v>0.1</v>
      </c>
      <c r="AH350">
        <v>350</v>
      </c>
      <c r="AI350">
        <f t="shared" si="115"/>
        <v>318.83333333333331</v>
      </c>
      <c r="AJ350">
        <f>IF(C350=1,(AI350/Z350),REF)</f>
        <v>3089.470284237726</v>
      </c>
      <c r="AK350">
        <f t="shared" si="116"/>
        <v>345</v>
      </c>
      <c r="AL350">
        <f>IF(B350=1,(AI350/AC350),REF)</f>
        <v>2780.9274603866838</v>
      </c>
      <c r="AM350">
        <f t="shared" si="117"/>
        <v>349</v>
      </c>
      <c r="AN350">
        <f t="shared" si="118"/>
        <v>345</v>
      </c>
      <c r="AO350" t="str">
        <f t="shared" si="119"/>
        <v>Houston Christian</v>
      </c>
      <c r="AP350">
        <f t="shared" si="120"/>
        <v>5.4831299546295807E-2</v>
      </c>
      <c r="AQ350">
        <f t="shared" si="121"/>
        <v>5.2689491955468376E-2</v>
      </c>
      <c r="AR350">
        <f t="shared" si="122"/>
        <v>0.3105882221858427</v>
      </c>
      <c r="AS350" t="str">
        <f t="shared" si="123"/>
        <v>Houston Christian</v>
      </c>
      <c r="AT350">
        <f t="shared" si="124"/>
        <v>0.3105882221858427</v>
      </c>
      <c r="AU350">
        <f t="shared" si="125"/>
        <v>349</v>
      </c>
      <c r="AV350">
        <f t="shared" si="126"/>
        <v>347.66666666666669</v>
      </c>
      <c r="AW350">
        <v>349</v>
      </c>
      <c r="AX350" t="str">
        <f t="shared" si="127"/>
        <v>Houston Christian</v>
      </c>
      <c r="AY350" t="str">
        <f t="shared" si="128"/>
        <v/>
      </c>
      <c r="AZ350">
        <v>349</v>
      </c>
      <c r="BA350">
        <f t="shared" si="129"/>
        <v>88</v>
      </c>
      <c r="BB350">
        <f t="shared" si="130"/>
        <v>88</v>
      </c>
    </row>
    <row r="351" spans="2:54">
      <c r="B351">
        <v>1</v>
      </c>
      <c r="C351">
        <v>1</v>
      </c>
      <c r="D351" t="s">
        <v>150</v>
      </c>
      <c r="E351">
        <v>69.590999999999994</v>
      </c>
      <c r="F351">
        <v>100</v>
      </c>
      <c r="G351">
        <v>69.001400000000004</v>
      </c>
      <c r="H351">
        <v>96</v>
      </c>
      <c r="I351">
        <v>96.926199999999994</v>
      </c>
      <c r="J351">
        <v>309</v>
      </c>
      <c r="K351">
        <v>97.5154</v>
      </c>
      <c r="L351">
        <v>319</v>
      </c>
      <c r="M351">
        <v>111.78100000000001</v>
      </c>
      <c r="N351">
        <v>342</v>
      </c>
      <c r="O351">
        <v>115.703</v>
      </c>
      <c r="P351">
        <v>352</v>
      </c>
      <c r="Q351">
        <v>-18.1875</v>
      </c>
      <c r="R351">
        <v>351</v>
      </c>
      <c r="S351">
        <f t="shared" si="110"/>
        <v>-0.2613498871980573</v>
      </c>
      <c r="T351">
        <v>351</v>
      </c>
      <c r="U351">
        <f t="shared" si="111"/>
        <v>661758.44202720141</v>
      </c>
      <c r="V351">
        <v>292</v>
      </c>
      <c r="W351">
        <f t="shared" si="131"/>
        <v>28.760624653787033</v>
      </c>
      <c r="X351">
        <f t="shared" si="112"/>
        <v>336</v>
      </c>
      <c r="Y351">
        <f t="shared" si="113"/>
        <v>343.5</v>
      </c>
      <c r="Z351">
        <v>9.6199999999999994E-2</v>
      </c>
      <c r="AA351">
        <v>352</v>
      </c>
      <c r="AB351">
        <v>0.1482</v>
      </c>
      <c r="AC351">
        <f t="shared" si="114"/>
        <v>0.1222</v>
      </c>
      <c r="AD351">
        <v>348</v>
      </c>
      <c r="AE351">
        <v>5.11E-2</v>
      </c>
      <c r="AF351">
        <v>355</v>
      </c>
      <c r="AG351">
        <v>0.12590000000000001</v>
      </c>
      <c r="AH351">
        <v>341</v>
      </c>
      <c r="AI351">
        <f t="shared" si="115"/>
        <v>338.41666666666669</v>
      </c>
      <c r="AJ351">
        <f>IF(C351=1,(AI351/Z351),REF)</f>
        <v>3517.8447678447683</v>
      </c>
      <c r="AK351">
        <f t="shared" si="116"/>
        <v>352</v>
      </c>
      <c r="AL351">
        <f>IF(B351=1,(AI351/AC351),REF)</f>
        <v>2769.3671576650299</v>
      </c>
      <c r="AM351">
        <f t="shared" si="117"/>
        <v>348</v>
      </c>
      <c r="AN351">
        <f t="shared" si="118"/>
        <v>348</v>
      </c>
      <c r="AO351" t="str">
        <f t="shared" si="119"/>
        <v>Hampton</v>
      </c>
      <c r="AP351">
        <f t="shared" si="120"/>
        <v>5.0452727452522488E-2</v>
      </c>
      <c r="AQ351">
        <f t="shared" si="121"/>
        <v>5.6188481868373066E-2</v>
      </c>
      <c r="AR351">
        <f t="shared" si="122"/>
        <v>0.30956940060477317</v>
      </c>
      <c r="AS351" t="str">
        <f t="shared" si="123"/>
        <v>Hampton</v>
      </c>
      <c r="AT351">
        <f t="shared" si="124"/>
        <v>0.30956940060477317</v>
      </c>
      <c r="AU351">
        <f t="shared" si="125"/>
        <v>350</v>
      </c>
      <c r="AV351">
        <f t="shared" si="126"/>
        <v>348.66666666666669</v>
      </c>
      <c r="AW351">
        <v>350</v>
      </c>
      <c r="AX351" t="str">
        <f t="shared" si="127"/>
        <v>Hampton</v>
      </c>
      <c r="AY351" t="str">
        <f t="shared" si="128"/>
        <v/>
      </c>
      <c r="AZ351">
        <v>350</v>
      </c>
      <c r="BA351">
        <f t="shared" si="129"/>
        <v>88</v>
      </c>
      <c r="BB351">
        <f t="shared" si="130"/>
        <v>88</v>
      </c>
    </row>
    <row r="352" spans="2:54">
      <c r="B352">
        <v>1</v>
      </c>
      <c r="C352">
        <v>1</v>
      </c>
      <c r="D352" t="s">
        <v>121</v>
      </c>
      <c r="E352">
        <v>69.887600000000006</v>
      </c>
      <c r="F352">
        <v>83</v>
      </c>
      <c r="G352">
        <v>67.974800000000002</v>
      </c>
      <c r="H352">
        <v>150</v>
      </c>
      <c r="I352">
        <v>95.365600000000001</v>
      </c>
      <c r="J352">
        <v>334</v>
      </c>
      <c r="K352">
        <v>94.087400000000002</v>
      </c>
      <c r="L352">
        <v>349</v>
      </c>
      <c r="M352">
        <v>106.087</v>
      </c>
      <c r="N352">
        <v>254</v>
      </c>
      <c r="O352">
        <v>111.157</v>
      </c>
      <c r="P352">
        <v>300</v>
      </c>
      <c r="Q352">
        <v>-17.069700000000001</v>
      </c>
      <c r="R352">
        <v>344</v>
      </c>
      <c r="S352">
        <f t="shared" si="110"/>
        <v>-0.24424361403167361</v>
      </c>
      <c r="T352">
        <v>342</v>
      </c>
      <c r="U352">
        <f t="shared" si="111"/>
        <v>618675.70458772348</v>
      </c>
      <c r="V352">
        <v>336</v>
      </c>
      <c r="W352">
        <f t="shared" si="131"/>
        <v>26.859552996858572</v>
      </c>
      <c r="X352">
        <f t="shared" si="112"/>
        <v>259</v>
      </c>
      <c r="Y352">
        <f t="shared" si="113"/>
        <v>300.5</v>
      </c>
      <c r="Z352">
        <v>0.10489999999999999</v>
      </c>
      <c r="AA352">
        <v>348</v>
      </c>
      <c r="AB352">
        <v>0.11840000000000001</v>
      </c>
      <c r="AC352">
        <f t="shared" si="114"/>
        <v>0.11165</v>
      </c>
      <c r="AD352">
        <v>351</v>
      </c>
      <c r="AE352">
        <v>0.12180000000000001</v>
      </c>
      <c r="AF352">
        <v>324</v>
      </c>
      <c r="AG352">
        <v>0.1236</v>
      </c>
      <c r="AH352">
        <v>342</v>
      </c>
      <c r="AI352">
        <f t="shared" si="115"/>
        <v>332.58333333333331</v>
      </c>
      <c r="AJ352">
        <f>IF(C352=1,(AI352/Z352),REF)</f>
        <v>3170.4798220527487</v>
      </c>
      <c r="AK352">
        <f t="shared" si="116"/>
        <v>347</v>
      </c>
      <c r="AL352">
        <f>IF(B352=1,(AI352/AC352),REF)</f>
        <v>2978.8028063890133</v>
      </c>
      <c r="AM352">
        <f t="shared" si="117"/>
        <v>351</v>
      </c>
      <c r="AN352">
        <f t="shared" si="118"/>
        <v>347</v>
      </c>
      <c r="AO352" t="str">
        <f t="shared" si="119"/>
        <v>Eastern Illinois</v>
      </c>
      <c r="AP352">
        <f t="shared" si="120"/>
        <v>5.5590455541258119E-2</v>
      </c>
      <c r="AQ352">
        <f t="shared" si="121"/>
        <v>5.0871807388302145E-2</v>
      </c>
      <c r="AR352">
        <f t="shared" si="122"/>
        <v>0.30936151009289642</v>
      </c>
      <c r="AS352" t="str">
        <f t="shared" si="123"/>
        <v>Eastern Illinois</v>
      </c>
      <c r="AT352">
        <f t="shared" si="124"/>
        <v>0.30936151009289642</v>
      </c>
      <c r="AU352">
        <f t="shared" si="125"/>
        <v>351</v>
      </c>
      <c r="AV352">
        <f t="shared" si="126"/>
        <v>349.66666666666669</v>
      </c>
      <c r="AW352">
        <v>351</v>
      </c>
      <c r="AX352" t="str">
        <f t="shared" si="127"/>
        <v>Eastern Illinois</v>
      </c>
      <c r="AY352" t="str">
        <f t="shared" si="128"/>
        <v/>
      </c>
      <c r="AZ352">
        <v>351</v>
      </c>
      <c r="BA352">
        <f t="shared" si="129"/>
        <v>88</v>
      </c>
      <c r="BB352">
        <f t="shared" si="130"/>
        <v>88</v>
      </c>
    </row>
    <row r="353" spans="2:54">
      <c r="B353">
        <v>1</v>
      </c>
      <c r="C353">
        <v>1</v>
      </c>
      <c r="D353" t="s">
        <v>49</v>
      </c>
      <c r="E353">
        <v>67.858099999999993</v>
      </c>
      <c r="F353">
        <v>186</v>
      </c>
      <c r="G353">
        <v>66.008899999999997</v>
      </c>
      <c r="H353">
        <v>253</v>
      </c>
      <c r="I353">
        <v>91.870999999999995</v>
      </c>
      <c r="J353">
        <v>351</v>
      </c>
      <c r="K353">
        <v>93.254900000000006</v>
      </c>
      <c r="L353">
        <v>352</v>
      </c>
      <c r="M353">
        <v>105.994</v>
      </c>
      <c r="N353">
        <v>251</v>
      </c>
      <c r="O353">
        <v>110.812</v>
      </c>
      <c r="P353">
        <v>293</v>
      </c>
      <c r="Q353">
        <v>-17.5566</v>
      </c>
      <c r="R353">
        <v>349</v>
      </c>
      <c r="S353">
        <f t="shared" si="110"/>
        <v>-0.25873256103545478</v>
      </c>
      <c r="T353">
        <v>348</v>
      </c>
      <c r="U353">
        <f t="shared" si="111"/>
        <v>590126.36343520798</v>
      </c>
      <c r="V353">
        <v>348</v>
      </c>
      <c r="W353">
        <f t="shared" si="131"/>
        <v>27.525624052908139</v>
      </c>
      <c r="X353">
        <f t="shared" si="112"/>
        <v>292</v>
      </c>
      <c r="Y353">
        <f t="shared" si="113"/>
        <v>320</v>
      </c>
      <c r="Z353">
        <v>0.10580000000000001</v>
      </c>
      <c r="AA353">
        <v>347</v>
      </c>
      <c r="AB353">
        <v>0.1159</v>
      </c>
      <c r="AC353">
        <f t="shared" si="114"/>
        <v>0.11085</v>
      </c>
      <c r="AD353">
        <v>352</v>
      </c>
      <c r="AE353">
        <v>6.9500000000000006E-2</v>
      </c>
      <c r="AF353">
        <v>346</v>
      </c>
      <c r="AG353">
        <v>0.1226</v>
      </c>
      <c r="AH353">
        <v>343</v>
      </c>
      <c r="AI353">
        <f t="shared" si="115"/>
        <v>342.83333333333331</v>
      </c>
      <c r="AJ353">
        <f>IF(C353=1,(AI353/Z353),REF)</f>
        <v>3240.3906742281029</v>
      </c>
      <c r="AK353">
        <f t="shared" si="116"/>
        <v>349</v>
      </c>
      <c r="AL353">
        <f>IF(B353=1,(AI353/AC353),REF)</f>
        <v>3092.7680048113061</v>
      </c>
      <c r="AM353">
        <f t="shared" si="117"/>
        <v>352</v>
      </c>
      <c r="AN353">
        <f t="shared" si="118"/>
        <v>349</v>
      </c>
      <c r="AO353" t="str">
        <f t="shared" si="119"/>
        <v>Alabama St.</v>
      </c>
      <c r="AP353">
        <f t="shared" si="120"/>
        <v>5.5945244269930708E-2</v>
      </c>
      <c r="AQ353">
        <f t="shared" si="121"/>
        <v>5.0270816487120729E-2</v>
      </c>
      <c r="AR353">
        <f t="shared" si="122"/>
        <v>0.30907514239562495</v>
      </c>
      <c r="AS353" t="str">
        <f t="shared" si="123"/>
        <v>Alabama St.</v>
      </c>
      <c r="AT353">
        <f t="shared" si="124"/>
        <v>0.30907514239562495</v>
      </c>
      <c r="AU353">
        <f t="shared" si="125"/>
        <v>352</v>
      </c>
      <c r="AV353">
        <f t="shared" si="126"/>
        <v>351</v>
      </c>
      <c r="AW353">
        <v>353</v>
      </c>
      <c r="AX353" t="str">
        <f t="shared" si="127"/>
        <v>Alabama St.</v>
      </c>
      <c r="AY353" t="str">
        <f t="shared" si="128"/>
        <v/>
      </c>
      <c r="AZ353">
        <v>352</v>
      </c>
      <c r="BA353">
        <f t="shared" si="129"/>
        <v>88</v>
      </c>
      <c r="BB353">
        <f t="shared" si="130"/>
        <v>88</v>
      </c>
    </row>
    <row r="354" spans="2:54">
      <c r="B354">
        <v>1</v>
      </c>
      <c r="C354">
        <v>1</v>
      </c>
      <c r="D354" t="s">
        <v>386</v>
      </c>
      <c r="E354">
        <v>66.812200000000004</v>
      </c>
      <c r="F354">
        <v>237</v>
      </c>
      <c r="G354">
        <v>66.734999999999999</v>
      </c>
      <c r="H354">
        <v>204</v>
      </c>
      <c r="I354">
        <v>97.500699999999995</v>
      </c>
      <c r="J354">
        <v>303</v>
      </c>
      <c r="K354">
        <v>98.379300000000001</v>
      </c>
      <c r="L354">
        <v>304</v>
      </c>
      <c r="M354">
        <v>116.33</v>
      </c>
      <c r="N354">
        <v>362</v>
      </c>
      <c r="O354">
        <v>118.086</v>
      </c>
      <c r="P354">
        <v>360</v>
      </c>
      <c r="Q354">
        <v>-19.706600000000002</v>
      </c>
      <c r="R354">
        <v>354</v>
      </c>
      <c r="S354">
        <f t="shared" si="110"/>
        <v>-0.29495660972097903</v>
      </c>
      <c r="T354">
        <v>355</v>
      </c>
      <c r="U354">
        <f t="shared" si="111"/>
        <v>646640.98699248768</v>
      </c>
      <c r="V354">
        <v>313</v>
      </c>
      <c r="W354">
        <f t="shared" si="131"/>
        <v>30.950073611038803</v>
      </c>
      <c r="X354">
        <f t="shared" si="112"/>
        <v>362</v>
      </c>
      <c r="Y354">
        <f t="shared" si="113"/>
        <v>358.5</v>
      </c>
      <c r="Z354">
        <v>0.1061</v>
      </c>
      <c r="AA354">
        <v>346</v>
      </c>
      <c r="AB354">
        <v>0.1099</v>
      </c>
      <c r="AC354">
        <f t="shared" si="114"/>
        <v>0.108</v>
      </c>
      <c r="AD354">
        <v>353</v>
      </c>
      <c r="AE354">
        <v>0.1036</v>
      </c>
      <c r="AF354">
        <v>331</v>
      </c>
      <c r="AG354">
        <v>0.1295</v>
      </c>
      <c r="AH354">
        <v>339</v>
      </c>
      <c r="AI354">
        <f t="shared" si="115"/>
        <v>341.58333333333331</v>
      </c>
      <c r="AJ354">
        <f>IF(C354=1,(AI354/Z354),REF)</f>
        <v>3219.4470625196354</v>
      </c>
      <c r="AK354">
        <f t="shared" si="116"/>
        <v>348</v>
      </c>
      <c r="AL354">
        <f>IF(B354=1,(AI354/AC354),REF)</f>
        <v>3162.8086419753085</v>
      </c>
      <c r="AM354">
        <f t="shared" si="117"/>
        <v>353</v>
      </c>
      <c r="AN354">
        <f t="shared" si="118"/>
        <v>348</v>
      </c>
      <c r="AO354" t="str">
        <f t="shared" si="119"/>
        <v>VMI</v>
      </c>
      <c r="AP354">
        <f t="shared" si="120"/>
        <v>5.6140270278479426E-2</v>
      </c>
      <c r="AQ354">
        <f t="shared" si="121"/>
        <v>4.8841422071720784E-2</v>
      </c>
      <c r="AR354">
        <f t="shared" si="122"/>
        <v>0.30763336044081313</v>
      </c>
      <c r="AS354" t="str">
        <f t="shared" si="123"/>
        <v>VMI</v>
      </c>
      <c r="AT354">
        <f t="shared" si="124"/>
        <v>0.30763336044081313</v>
      </c>
      <c r="AU354">
        <f t="shared" si="125"/>
        <v>353</v>
      </c>
      <c r="AV354">
        <f t="shared" si="126"/>
        <v>351.33333333333331</v>
      </c>
      <c r="AW354">
        <v>354</v>
      </c>
      <c r="AX354" t="str">
        <f t="shared" si="127"/>
        <v>VMI</v>
      </c>
      <c r="AY354" t="str">
        <f t="shared" si="128"/>
        <v/>
      </c>
      <c r="AZ354">
        <v>353</v>
      </c>
      <c r="BA354">
        <f t="shared" si="129"/>
        <v>89</v>
      </c>
      <c r="BB354">
        <f t="shared" si="130"/>
        <v>89</v>
      </c>
    </row>
    <row r="355" spans="2:54">
      <c r="B355">
        <v>1</v>
      </c>
      <c r="C355">
        <v>1</v>
      </c>
      <c r="D355" t="s">
        <v>66</v>
      </c>
      <c r="E355">
        <v>69.838700000000003</v>
      </c>
      <c r="F355">
        <v>87</v>
      </c>
      <c r="G355">
        <v>69.001000000000005</v>
      </c>
      <c r="H355">
        <v>97</v>
      </c>
      <c r="I355">
        <v>96.2072</v>
      </c>
      <c r="J355">
        <v>322</v>
      </c>
      <c r="K355">
        <v>97.074399999999997</v>
      </c>
      <c r="L355">
        <v>325</v>
      </c>
      <c r="M355">
        <v>109.059</v>
      </c>
      <c r="N355">
        <v>308</v>
      </c>
      <c r="O355">
        <v>114.44</v>
      </c>
      <c r="P355">
        <v>344</v>
      </c>
      <c r="Q355">
        <v>-17.3659</v>
      </c>
      <c r="R355">
        <v>348</v>
      </c>
      <c r="S355">
        <f t="shared" si="110"/>
        <v>-0.24865296748078072</v>
      </c>
      <c r="T355">
        <v>345</v>
      </c>
      <c r="U355">
        <f t="shared" si="111"/>
        <v>658120.73874266632</v>
      </c>
      <c r="V355">
        <v>297</v>
      </c>
      <c r="W355">
        <f t="shared" si="131"/>
        <v>28.159725171509429</v>
      </c>
      <c r="X355">
        <f t="shared" si="112"/>
        <v>321</v>
      </c>
      <c r="Y355">
        <f t="shared" si="113"/>
        <v>333</v>
      </c>
      <c r="Z355">
        <v>7.9600000000000004E-2</v>
      </c>
      <c r="AA355">
        <v>358</v>
      </c>
      <c r="AB355">
        <v>0.18459999999999999</v>
      </c>
      <c r="AC355">
        <f t="shared" si="114"/>
        <v>0.1321</v>
      </c>
      <c r="AD355">
        <v>347</v>
      </c>
      <c r="AE355">
        <v>9.4500000000000001E-2</v>
      </c>
      <c r="AF355">
        <v>337</v>
      </c>
      <c r="AG355">
        <v>7.7100000000000002E-2</v>
      </c>
      <c r="AH355">
        <v>355</v>
      </c>
      <c r="AI355">
        <f t="shared" si="115"/>
        <v>335.66666666666669</v>
      </c>
      <c r="AJ355">
        <f>IF(C355=1,(AI355/Z355),REF)</f>
        <v>4216.9179229480733</v>
      </c>
      <c r="AK355">
        <f t="shared" si="116"/>
        <v>356</v>
      </c>
      <c r="AL355">
        <f>IF(B355=1,(AI355/AC355),REF)</f>
        <v>2541.0042896795358</v>
      </c>
      <c r="AM355">
        <f t="shared" si="117"/>
        <v>347</v>
      </c>
      <c r="AN355">
        <f t="shared" si="118"/>
        <v>347</v>
      </c>
      <c r="AO355" t="str">
        <f t="shared" si="119"/>
        <v>Bethune Cookman</v>
      </c>
      <c r="AP355">
        <f t="shared" si="120"/>
        <v>4.0996879084126206E-2</v>
      </c>
      <c r="AQ355">
        <f t="shared" si="121"/>
        <v>6.1397516199256173E-2</v>
      </c>
      <c r="AR355">
        <f t="shared" si="122"/>
        <v>0.30457796168450146</v>
      </c>
      <c r="AS355" t="str">
        <f t="shared" si="123"/>
        <v>Bethune Cookman</v>
      </c>
      <c r="AT355">
        <f t="shared" si="124"/>
        <v>0.30457796168450146</v>
      </c>
      <c r="AU355">
        <f t="shared" si="125"/>
        <v>354</v>
      </c>
      <c r="AV355">
        <f t="shared" si="126"/>
        <v>349.33333333333331</v>
      </c>
      <c r="AW355">
        <v>352</v>
      </c>
      <c r="AX355" t="str">
        <f t="shared" si="127"/>
        <v>Bethune Cookman</v>
      </c>
      <c r="AY355" t="str">
        <f t="shared" si="128"/>
        <v/>
      </c>
      <c r="AZ355">
        <v>354</v>
      </c>
      <c r="BA355">
        <f t="shared" si="129"/>
        <v>89</v>
      </c>
      <c r="BB355">
        <f t="shared" si="130"/>
        <v>89</v>
      </c>
    </row>
    <row r="356" spans="2:54">
      <c r="B356">
        <v>1</v>
      </c>
      <c r="C356">
        <v>1</v>
      </c>
      <c r="D356" t="s">
        <v>183</v>
      </c>
      <c r="E356">
        <v>67.390500000000003</v>
      </c>
      <c r="F356">
        <v>209</v>
      </c>
      <c r="G356">
        <v>65.825400000000002</v>
      </c>
      <c r="H356">
        <v>267</v>
      </c>
      <c r="I356">
        <v>97.240200000000002</v>
      </c>
      <c r="J356">
        <v>306</v>
      </c>
      <c r="K356">
        <v>94.964299999999994</v>
      </c>
      <c r="L356">
        <v>340</v>
      </c>
      <c r="M356">
        <v>111.34699999999999</v>
      </c>
      <c r="N356">
        <v>336</v>
      </c>
      <c r="O356">
        <v>115.235</v>
      </c>
      <c r="P356">
        <v>348</v>
      </c>
      <c r="Q356">
        <v>-20.2712</v>
      </c>
      <c r="R356">
        <v>356</v>
      </c>
      <c r="S356">
        <f t="shared" si="110"/>
        <v>-0.30079462238742855</v>
      </c>
      <c r="T356">
        <v>357</v>
      </c>
      <c r="U356">
        <f t="shared" si="111"/>
        <v>607742.23862701829</v>
      </c>
      <c r="V356">
        <v>341</v>
      </c>
      <c r="W356">
        <f t="shared" si="131"/>
        <v>29.507768748150962</v>
      </c>
      <c r="X356">
        <f t="shared" si="112"/>
        <v>346</v>
      </c>
      <c r="Y356">
        <f t="shared" si="113"/>
        <v>351.5</v>
      </c>
      <c r="Z356">
        <v>0.10100000000000001</v>
      </c>
      <c r="AA356">
        <v>350</v>
      </c>
      <c r="AB356">
        <v>8.09E-2</v>
      </c>
      <c r="AC356">
        <f t="shared" si="114"/>
        <v>9.0950000000000003E-2</v>
      </c>
      <c r="AD356">
        <v>358</v>
      </c>
      <c r="AE356">
        <v>0.19159999999999999</v>
      </c>
      <c r="AF356">
        <v>291</v>
      </c>
      <c r="AG356">
        <v>7.9899999999999999E-2</v>
      </c>
      <c r="AH356">
        <v>354</v>
      </c>
      <c r="AI356">
        <f t="shared" si="115"/>
        <v>342.08333333333331</v>
      </c>
      <c r="AJ356">
        <f>IF(C356=1,(AI356/Z356),REF)</f>
        <v>3386.9636963696366</v>
      </c>
      <c r="AK356">
        <f t="shared" si="116"/>
        <v>351</v>
      </c>
      <c r="AL356">
        <f>IF(B356=1,(AI356/AC356),REF)</f>
        <v>3761.2241158145498</v>
      </c>
      <c r="AM356">
        <f t="shared" si="117"/>
        <v>358</v>
      </c>
      <c r="AN356">
        <f t="shared" si="118"/>
        <v>351</v>
      </c>
      <c r="AO356" t="str">
        <f t="shared" si="119"/>
        <v>Lamar</v>
      </c>
      <c r="AP356">
        <f t="shared" si="120"/>
        <v>5.3171334901534889E-2</v>
      </c>
      <c r="AQ356">
        <f t="shared" si="121"/>
        <v>4.0249474209584683E-2</v>
      </c>
      <c r="AR356">
        <f t="shared" si="122"/>
        <v>0.29360635499428894</v>
      </c>
      <c r="AS356" t="str">
        <f t="shared" si="123"/>
        <v>Lamar</v>
      </c>
      <c r="AT356">
        <f t="shared" si="124"/>
        <v>0.29360635499428894</v>
      </c>
      <c r="AU356">
        <f t="shared" si="125"/>
        <v>355</v>
      </c>
      <c r="AV356">
        <f t="shared" si="126"/>
        <v>354.66666666666669</v>
      </c>
      <c r="AW356">
        <v>356</v>
      </c>
      <c r="AX356" t="str">
        <f t="shared" si="127"/>
        <v>Lamar</v>
      </c>
      <c r="AY356" t="str">
        <f t="shared" si="128"/>
        <v/>
      </c>
      <c r="AZ356">
        <v>355</v>
      </c>
      <c r="BA356">
        <f t="shared" si="129"/>
        <v>89</v>
      </c>
      <c r="BB356">
        <f t="shared" si="130"/>
        <v>89</v>
      </c>
    </row>
    <row r="357" spans="2:54">
      <c r="B357">
        <v>1</v>
      </c>
      <c r="C357">
        <v>1</v>
      </c>
      <c r="D357" t="s">
        <v>324</v>
      </c>
      <c r="E357">
        <v>66.403899999999993</v>
      </c>
      <c r="F357">
        <v>258</v>
      </c>
      <c r="G357">
        <v>66.137699999999995</v>
      </c>
      <c r="H357">
        <v>239</v>
      </c>
      <c r="I357">
        <v>94.361099999999993</v>
      </c>
      <c r="J357">
        <v>340</v>
      </c>
      <c r="K357">
        <v>90.223299999999995</v>
      </c>
      <c r="L357">
        <v>359</v>
      </c>
      <c r="M357">
        <v>102.497</v>
      </c>
      <c r="N357">
        <v>156</v>
      </c>
      <c r="O357">
        <v>111.252</v>
      </c>
      <c r="P357">
        <v>304</v>
      </c>
      <c r="Q357">
        <v>-21.029199999999999</v>
      </c>
      <c r="R357">
        <v>359</v>
      </c>
      <c r="S357">
        <f t="shared" si="110"/>
        <v>-0.31667868905290203</v>
      </c>
      <c r="T357">
        <v>359</v>
      </c>
      <c r="U357">
        <f t="shared" si="111"/>
        <v>540543.93944696116</v>
      </c>
      <c r="V357">
        <v>360</v>
      </c>
      <c r="W357">
        <f t="shared" si="131"/>
        <v>28.307331869721597</v>
      </c>
      <c r="X357">
        <f t="shared" si="112"/>
        <v>325</v>
      </c>
      <c r="Y357">
        <f t="shared" si="113"/>
        <v>342</v>
      </c>
      <c r="Z357">
        <v>8.1199999999999994E-2</v>
      </c>
      <c r="AA357">
        <v>357</v>
      </c>
      <c r="AB357">
        <v>0.1346</v>
      </c>
      <c r="AC357">
        <f t="shared" si="114"/>
        <v>0.1079</v>
      </c>
      <c r="AD357">
        <v>354</v>
      </c>
      <c r="AE357">
        <v>0.12670000000000001</v>
      </c>
      <c r="AF357">
        <v>323</v>
      </c>
      <c r="AG357">
        <v>0.1406</v>
      </c>
      <c r="AH357">
        <v>334</v>
      </c>
      <c r="AI357">
        <f t="shared" si="115"/>
        <v>345.33333333333331</v>
      </c>
      <c r="AJ357">
        <f>IF(C357=1,(AI357/Z357),REF)</f>
        <v>4252.8735632183907</v>
      </c>
      <c r="AK357">
        <f t="shared" si="116"/>
        <v>357</v>
      </c>
      <c r="AL357">
        <f>IF(B357=1,(AI357/AC357),REF)</f>
        <v>3200.4942848316341</v>
      </c>
      <c r="AM357">
        <f t="shared" si="117"/>
        <v>354</v>
      </c>
      <c r="AN357">
        <f t="shared" si="118"/>
        <v>354</v>
      </c>
      <c r="AO357" t="str">
        <f t="shared" si="119"/>
        <v>St. Francis NY</v>
      </c>
      <c r="AP357">
        <f t="shared" si="120"/>
        <v>4.1785444477482635E-2</v>
      </c>
      <c r="AQ357">
        <f t="shared" si="121"/>
        <v>4.8724004228341097E-2</v>
      </c>
      <c r="AR357">
        <f t="shared" si="122"/>
        <v>0.28991158451247251</v>
      </c>
      <c r="AS357" t="str">
        <f t="shared" si="123"/>
        <v>St. Francis NY</v>
      </c>
      <c r="AT357">
        <f t="shared" si="124"/>
        <v>0.28991158451247251</v>
      </c>
      <c r="AU357">
        <f t="shared" si="125"/>
        <v>356</v>
      </c>
      <c r="AV357">
        <f t="shared" si="126"/>
        <v>354.66666666666669</v>
      </c>
      <c r="AW357">
        <v>355</v>
      </c>
      <c r="AX357" t="str">
        <f t="shared" si="127"/>
        <v>St. Francis NY</v>
      </c>
      <c r="AY357" t="str">
        <f t="shared" si="128"/>
        <v/>
      </c>
      <c r="AZ357">
        <v>356</v>
      </c>
      <c r="BA357">
        <f t="shared" si="129"/>
        <v>89</v>
      </c>
      <c r="BB357">
        <f t="shared" si="130"/>
        <v>89</v>
      </c>
    </row>
    <row r="358" spans="2:54">
      <c r="B358">
        <v>1</v>
      </c>
      <c r="C358">
        <v>1</v>
      </c>
      <c r="D358" t="s">
        <v>131</v>
      </c>
      <c r="E358">
        <v>66.190299999999993</v>
      </c>
      <c r="F358">
        <v>276</v>
      </c>
      <c r="G358">
        <v>65.073300000000003</v>
      </c>
      <c r="H358">
        <v>298</v>
      </c>
      <c r="I358">
        <v>88.046899999999994</v>
      </c>
      <c r="J358">
        <v>362</v>
      </c>
      <c r="K358">
        <v>89.728999999999999</v>
      </c>
      <c r="L358">
        <v>360</v>
      </c>
      <c r="M358">
        <v>107.21299999999999</v>
      </c>
      <c r="N358">
        <v>276</v>
      </c>
      <c r="O358">
        <v>110.152</v>
      </c>
      <c r="P358">
        <v>279</v>
      </c>
      <c r="Q358">
        <v>-20.423400000000001</v>
      </c>
      <c r="R358">
        <v>358</v>
      </c>
      <c r="S358">
        <f t="shared" si="110"/>
        <v>-0.30854974218276704</v>
      </c>
      <c r="T358">
        <v>358</v>
      </c>
      <c r="U358">
        <f t="shared" si="111"/>
        <v>532917.52824782219</v>
      </c>
      <c r="V358">
        <v>362</v>
      </c>
      <c r="W358">
        <f t="shared" si="131"/>
        <v>27.950750246734401</v>
      </c>
      <c r="X358">
        <f t="shared" si="112"/>
        <v>309</v>
      </c>
      <c r="Y358">
        <f t="shared" si="113"/>
        <v>333.5</v>
      </c>
      <c r="Z358">
        <v>8.9599999999999999E-2</v>
      </c>
      <c r="AA358">
        <v>355</v>
      </c>
      <c r="AB358">
        <v>8.4699999999999998E-2</v>
      </c>
      <c r="AC358">
        <f t="shared" si="114"/>
        <v>8.7150000000000005E-2</v>
      </c>
      <c r="AD358">
        <v>359</v>
      </c>
      <c r="AE358">
        <v>0.1159</v>
      </c>
      <c r="AF358">
        <v>325</v>
      </c>
      <c r="AG358">
        <v>5.0200000000000002E-2</v>
      </c>
      <c r="AH358">
        <v>361</v>
      </c>
      <c r="AI358">
        <f t="shared" si="115"/>
        <v>349.75</v>
      </c>
      <c r="AJ358">
        <f>IF(C358=1,(AI358/Z358),REF)</f>
        <v>3903.4598214285716</v>
      </c>
      <c r="AK358">
        <f t="shared" si="116"/>
        <v>355</v>
      </c>
      <c r="AL358">
        <f>IF(B358=1,(AI358/AC358),REF)</f>
        <v>4013.1956397016634</v>
      </c>
      <c r="AM358">
        <f t="shared" si="117"/>
        <v>359</v>
      </c>
      <c r="AN358">
        <f t="shared" si="118"/>
        <v>355</v>
      </c>
      <c r="AO358" t="str">
        <f t="shared" si="119"/>
        <v>Florida A&amp;M</v>
      </c>
      <c r="AP358">
        <f t="shared" si="120"/>
        <v>4.6505067855836281E-2</v>
      </c>
      <c r="AQ358">
        <f t="shared" si="121"/>
        <v>3.8256458123837558E-2</v>
      </c>
      <c r="AR358">
        <f t="shared" si="122"/>
        <v>0.28240183115973372</v>
      </c>
      <c r="AS358" t="str">
        <f t="shared" si="123"/>
        <v>Florida A&amp;M</v>
      </c>
      <c r="AT358">
        <f t="shared" si="124"/>
        <v>0.28240183115973372</v>
      </c>
      <c r="AU358">
        <f t="shared" si="125"/>
        <v>357</v>
      </c>
      <c r="AV358">
        <f t="shared" si="126"/>
        <v>357</v>
      </c>
      <c r="AW358">
        <v>357</v>
      </c>
      <c r="AX358" t="str">
        <f t="shared" si="127"/>
        <v>Florida A&amp;M</v>
      </c>
      <c r="AY358" t="str">
        <f t="shared" si="128"/>
        <v/>
      </c>
      <c r="AZ358">
        <v>357</v>
      </c>
      <c r="BA358">
        <f t="shared" si="129"/>
        <v>90</v>
      </c>
      <c r="BB358">
        <f t="shared" si="130"/>
        <v>90</v>
      </c>
    </row>
    <row r="359" spans="2:54">
      <c r="B359">
        <v>1</v>
      </c>
      <c r="C359">
        <v>1</v>
      </c>
      <c r="D359" t="s">
        <v>111</v>
      </c>
      <c r="E359">
        <v>68.898700000000005</v>
      </c>
      <c r="F359">
        <v>136</v>
      </c>
      <c r="G359">
        <v>67.923500000000004</v>
      </c>
      <c r="H359">
        <v>153</v>
      </c>
      <c r="I359">
        <v>90.698899999999995</v>
      </c>
      <c r="J359">
        <v>355</v>
      </c>
      <c r="K359">
        <v>92.174099999999996</v>
      </c>
      <c r="L359">
        <v>356</v>
      </c>
      <c r="M359">
        <v>109.08</v>
      </c>
      <c r="N359">
        <v>310</v>
      </c>
      <c r="O359">
        <v>112.532</v>
      </c>
      <c r="P359">
        <v>325</v>
      </c>
      <c r="Q359">
        <v>-20.3583</v>
      </c>
      <c r="R359">
        <v>357</v>
      </c>
      <c r="S359">
        <f t="shared" si="110"/>
        <v>-0.29547582174990239</v>
      </c>
      <c r="T359">
        <v>356</v>
      </c>
      <c r="U359">
        <f t="shared" si="111"/>
        <v>585367.81369068485</v>
      </c>
      <c r="V359">
        <v>351</v>
      </c>
      <c r="W359">
        <f t="shared" si="131"/>
        <v>27.786294377109744</v>
      </c>
      <c r="X359">
        <f t="shared" si="112"/>
        <v>303</v>
      </c>
      <c r="Y359">
        <f t="shared" si="113"/>
        <v>329.5</v>
      </c>
      <c r="Z359">
        <v>8.2500000000000004E-2</v>
      </c>
      <c r="AA359">
        <v>356</v>
      </c>
      <c r="AB359">
        <v>0.1069</v>
      </c>
      <c r="AC359">
        <f t="shared" si="114"/>
        <v>9.4700000000000006E-2</v>
      </c>
      <c r="AD359">
        <v>357</v>
      </c>
      <c r="AE359">
        <v>2.3400000000000001E-2</v>
      </c>
      <c r="AF359">
        <v>362</v>
      </c>
      <c r="AG359">
        <v>9.2200000000000004E-2</v>
      </c>
      <c r="AH359">
        <v>351</v>
      </c>
      <c r="AI359">
        <f t="shared" si="115"/>
        <v>351.08333333333331</v>
      </c>
      <c r="AJ359">
        <f>IF(C359=1,(AI359/Z359),REF)</f>
        <v>4255.5555555555547</v>
      </c>
      <c r="AK359">
        <f t="shared" si="116"/>
        <v>358</v>
      </c>
      <c r="AL359">
        <f>IF(B359=1,(AI359/AC359),REF)</f>
        <v>3707.3213657162964</v>
      </c>
      <c r="AM359">
        <f t="shared" si="117"/>
        <v>357</v>
      </c>
      <c r="AN359">
        <f t="shared" si="118"/>
        <v>357</v>
      </c>
      <c r="AO359" t="str">
        <f t="shared" si="119"/>
        <v>Delaware St.</v>
      </c>
      <c r="AP359">
        <f t="shared" si="120"/>
        <v>4.2451746890611826E-2</v>
      </c>
      <c r="AQ359">
        <f t="shared" si="121"/>
        <v>4.198470531451793E-2</v>
      </c>
      <c r="AR359">
        <f t="shared" si="122"/>
        <v>0.28196810953150775</v>
      </c>
      <c r="AS359" t="str">
        <f t="shared" si="123"/>
        <v>Delaware St.</v>
      </c>
      <c r="AT359">
        <f t="shared" si="124"/>
        <v>0.28196810953150775</v>
      </c>
      <c r="AU359">
        <f t="shared" si="125"/>
        <v>358</v>
      </c>
      <c r="AV359">
        <f t="shared" si="126"/>
        <v>357.33333333333331</v>
      </c>
      <c r="AW359">
        <v>359</v>
      </c>
      <c r="AX359" t="str">
        <f t="shared" si="127"/>
        <v>Delaware St.</v>
      </c>
      <c r="AY359" t="str">
        <f t="shared" si="128"/>
        <v/>
      </c>
      <c r="AZ359">
        <v>358</v>
      </c>
      <c r="BA359">
        <f t="shared" si="129"/>
        <v>90</v>
      </c>
      <c r="BB359">
        <f t="shared" si="130"/>
        <v>90</v>
      </c>
    </row>
    <row r="360" spans="2:54">
      <c r="B360">
        <v>1</v>
      </c>
      <c r="C360">
        <v>1</v>
      </c>
      <c r="D360" t="s">
        <v>221</v>
      </c>
      <c r="E360">
        <v>68.270600000000002</v>
      </c>
      <c r="F360">
        <v>170</v>
      </c>
      <c r="G360">
        <v>67.204400000000007</v>
      </c>
      <c r="H360">
        <v>182</v>
      </c>
      <c r="I360">
        <v>88.880300000000005</v>
      </c>
      <c r="J360">
        <v>361</v>
      </c>
      <c r="K360">
        <v>92.691599999999994</v>
      </c>
      <c r="L360">
        <v>355</v>
      </c>
      <c r="M360">
        <v>108.89700000000001</v>
      </c>
      <c r="N360">
        <v>305</v>
      </c>
      <c r="O360">
        <v>112.48099999999999</v>
      </c>
      <c r="P360">
        <v>322</v>
      </c>
      <c r="Q360">
        <v>-19.789400000000001</v>
      </c>
      <c r="R360">
        <v>355</v>
      </c>
      <c r="S360">
        <f t="shared" si="110"/>
        <v>-0.28986708773615583</v>
      </c>
      <c r="T360">
        <v>354</v>
      </c>
      <c r="U360">
        <f t="shared" si="111"/>
        <v>586562.74718955753</v>
      </c>
      <c r="V360">
        <v>350</v>
      </c>
      <c r="W360">
        <f t="shared" si="131"/>
        <v>28.021601351036693</v>
      </c>
      <c r="X360">
        <f t="shared" si="112"/>
        <v>314</v>
      </c>
      <c r="Y360">
        <f t="shared" si="113"/>
        <v>334</v>
      </c>
      <c r="Z360">
        <v>6.9900000000000004E-2</v>
      </c>
      <c r="AA360">
        <v>360</v>
      </c>
      <c r="AB360">
        <v>0.1389</v>
      </c>
      <c r="AC360">
        <f t="shared" si="114"/>
        <v>0.10439999999999999</v>
      </c>
      <c r="AD360">
        <v>356</v>
      </c>
      <c r="AE360">
        <v>0.156</v>
      </c>
      <c r="AF360">
        <v>305</v>
      </c>
      <c r="AG360">
        <v>6.7000000000000004E-2</v>
      </c>
      <c r="AH360">
        <v>359</v>
      </c>
      <c r="AI360">
        <f t="shared" si="115"/>
        <v>343</v>
      </c>
      <c r="AJ360">
        <f>IF(C360=1,(AI360/Z360),REF)</f>
        <v>4907.0100143061518</v>
      </c>
      <c r="AK360">
        <f t="shared" si="116"/>
        <v>359</v>
      </c>
      <c r="AL360">
        <f>IF(B360=1,(AI360/AC360),REF)</f>
        <v>3285.4406130268203</v>
      </c>
      <c r="AM360">
        <f t="shared" si="117"/>
        <v>356</v>
      </c>
      <c r="AN360">
        <f t="shared" si="118"/>
        <v>356</v>
      </c>
      <c r="AO360" t="str">
        <f t="shared" si="119"/>
        <v>Mississippi Valley St.</v>
      </c>
      <c r="AP360">
        <f t="shared" si="120"/>
        <v>3.5459509626286176E-2</v>
      </c>
      <c r="AQ360">
        <f t="shared" si="121"/>
        <v>4.6989406048281133E-2</v>
      </c>
      <c r="AR360">
        <f t="shared" si="122"/>
        <v>0.27929424124478375</v>
      </c>
      <c r="AS360" t="str">
        <f t="shared" si="123"/>
        <v>Mississippi Valley St.</v>
      </c>
      <c r="AT360">
        <f t="shared" si="124"/>
        <v>0.27929424124478375</v>
      </c>
      <c r="AU360">
        <f t="shared" si="125"/>
        <v>359</v>
      </c>
      <c r="AV360">
        <f t="shared" si="126"/>
        <v>357</v>
      </c>
      <c r="AW360">
        <v>358</v>
      </c>
      <c r="AX360" t="str">
        <f t="shared" si="127"/>
        <v>Mississippi Valley St.</v>
      </c>
      <c r="AY360" t="str">
        <f t="shared" si="128"/>
        <v/>
      </c>
      <c r="AZ360">
        <v>359</v>
      </c>
      <c r="BA360">
        <f t="shared" si="129"/>
        <v>90</v>
      </c>
      <c r="BB360">
        <f t="shared" si="130"/>
        <v>90</v>
      </c>
    </row>
    <row r="361" spans="2:54">
      <c r="B361">
        <v>1</v>
      </c>
      <c r="C361">
        <v>1</v>
      </c>
      <c r="D361" t="s">
        <v>171</v>
      </c>
      <c r="E361">
        <v>67.891999999999996</v>
      </c>
      <c r="F361">
        <v>182</v>
      </c>
      <c r="G361">
        <v>67.077600000000004</v>
      </c>
      <c r="H361">
        <v>186</v>
      </c>
      <c r="I361">
        <v>95.418800000000005</v>
      </c>
      <c r="J361">
        <v>332</v>
      </c>
      <c r="K361">
        <v>95.904499999999999</v>
      </c>
      <c r="L361">
        <v>335</v>
      </c>
      <c r="M361">
        <v>115.035</v>
      </c>
      <c r="N361">
        <v>359</v>
      </c>
      <c r="O361">
        <v>117.745</v>
      </c>
      <c r="P361">
        <v>359</v>
      </c>
      <c r="Q361">
        <v>-21.840800000000002</v>
      </c>
      <c r="R361">
        <v>360</v>
      </c>
      <c r="S361">
        <f t="shared" si="110"/>
        <v>-0.32169475048606622</v>
      </c>
      <c r="T361">
        <v>360</v>
      </c>
      <c r="U361">
        <f t="shared" si="111"/>
        <v>624448.42348001292</v>
      </c>
      <c r="V361">
        <v>330</v>
      </c>
      <c r="W361">
        <f t="shared" si="131"/>
        <v>30.317218648593926</v>
      </c>
      <c r="X361">
        <f t="shared" si="112"/>
        <v>359</v>
      </c>
      <c r="Y361">
        <f t="shared" si="113"/>
        <v>359.5</v>
      </c>
      <c r="Z361">
        <v>6.5500000000000003E-2</v>
      </c>
      <c r="AA361">
        <v>361</v>
      </c>
      <c r="AB361">
        <v>8.6400000000000005E-2</v>
      </c>
      <c r="AC361">
        <f t="shared" si="114"/>
        <v>7.5950000000000004E-2</v>
      </c>
      <c r="AD361">
        <v>360</v>
      </c>
      <c r="AE361">
        <v>7.3300000000000004E-2</v>
      </c>
      <c r="AF361">
        <v>343</v>
      </c>
      <c r="AG361">
        <v>4.5199999999999997E-2</v>
      </c>
      <c r="AH361">
        <v>362</v>
      </c>
      <c r="AI361">
        <f t="shared" si="115"/>
        <v>352.41666666666669</v>
      </c>
      <c r="AJ361">
        <f>IF(C361=1,(AI361/Z361),REF)</f>
        <v>5380.407124681934</v>
      </c>
      <c r="AK361">
        <f t="shared" si="116"/>
        <v>361</v>
      </c>
      <c r="AL361">
        <f>IF(B361=1,(AI361/AC361),REF)</f>
        <v>4640.1141101601934</v>
      </c>
      <c r="AM361">
        <f t="shared" si="117"/>
        <v>360</v>
      </c>
      <c r="AN361">
        <f t="shared" si="118"/>
        <v>360</v>
      </c>
      <c r="AO361" t="str">
        <f t="shared" si="119"/>
        <v>IUPUI</v>
      </c>
      <c r="AP361">
        <f t="shared" si="120"/>
        <v>3.292282019631021E-2</v>
      </c>
      <c r="AQ361">
        <f t="shared" si="121"/>
        <v>3.2740503589581776E-2</v>
      </c>
      <c r="AR361">
        <f t="shared" si="122"/>
        <v>0.25498647587034412</v>
      </c>
      <c r="AS361" t="str">
        <f t="shared" si="123"/>
        <v>IUPUI</v>
      </c>
      <c r="AT361">
        <f t="shared" si="124"/>
        <v>0.25498647587034412</v>
      </c>
      <c r="AU361">
        <f t="shared" si="125"/>
        <v>360</v>
      </c>
      <c r="AV361">
        <f t="shared" si="126"/>
        <v>360</v>
      </c>
      <c r="AW361">
        <v>360</v>
      </c>
      <c r="AX361" t="str">
        <f t="shared" si="127"/>
        <v>IUPUI</v>
      </c>
      <c r="AY361" t="str">
        <f t="shared" si="128"/>
        <v/>
      </c>
      <c r="AZ361">
        <v>360</v>
      </c>
      <c r="BA361">
        <f t="shared" si="129"/>
        <v>90</v>
      </c>
      <c r="BB361">
        <f t="shared" si="130"/>
        <v>90</v>
      </c>
    </row>
    <row r="362" spans="2:54">
      <c r="B362">
        <v>1</v>
      </c>
      <c r="C362">
        <v>1</v>
      </c>
      <c r="D362" t="s">
        <v>149</v>
      </c>
      <c r="E362">
        <v>66.197699999999998</v>
      </c>
      <c r="F362">
        <v>275</v>
      </c>
      <c r="G362">
        <v>65.157600000000002</v>
      </c>
      <c r="H362">
        <v>292</v>
      </c>
      <c r="I362">
        <v>89.1768</v>
      </c>
      <c r="J362">
        <v>360</v>
      </c>
      <c r="K362">
        <v>90.619100000000003</v>
      </c>
      <c r="L362">
        <v>358</v>
      </c>
      <c r="M362">
        <v>115.04600000000001</v>
      </c>
      <c r="N362">
        <v>360</v>
      </c>
      <c r="O362">
        <v>116.92</v>
      </c>
      <c r="P362">
        <v>357</v>
      </c>
      <c r="Q362">
        <v>-26.301200000000001</v>
      </c>
      <c r="R362">
        <v>361</v>
      </c>
      <c r="S362">
        <f t="shared" si="110"/>
        <v>-0.39730836569850614</v>
      </c>
      <c r="T362">
        <v>361</v>
      </c>
      <c r="U362">
        <f t="shared" si="111"/>
        <v>543603.68186546699</v>
      </c>
      <c r="V362">
        <v>359</v>
      </c>
      <c r="W362">
        <f t="shared" si="131"/>
        <v>30.7453322275442</v>
      </c>
      <c r="X362">
        <f t="shared" si="112"/>
        <v>361</v>
      </c>
      <c r="Y362">
        <f t="shared" si="113"/>
        <v>361</v>
      </c>
      <c r="Z362">
        <v>7.22E-2</v>
      </c>
      <c r="AA362">
        <v>359</v>
      </c>
      <c r="AB362">
        <v>5.5500000000000001E-2</v>
      </c>
      <c r="AC362">
        <f t="shared" si="114"/>
        <v>6.3850000000000004E-2</v>
      </c>
      <c r="AD362">
        <v>361</v>
      </c>
      <c r="AE362">
        <v>8.8099999999999998E-2</v>
      </c>
      <c r="AF362">
        <v>339</v>
      </c>
      <c r="AG362">
        <v>6.7599999999999993E-2</v>
      </c>
      <c r="AH362">
        <v>358</v>
      </c>
      <c r="AI362">
        <f t="shared" si="115"/>
        <v>356.5</v>
      </c>
      <c r="AJ362">
        <f>IF(C362=1,(AI362/Z362),REF)</f>
        <v>4937.6731301939062</v>
      </c>
      <c r="AK362">
        <f t="shared" si="116"/>
        <v>360</v>
      </c>
      <c r="AL362">
        <f>IF(B362=1,(AI362/AC362),REF)</f>
        <v>5583.398590446358</v>
      </c>
      <c r="AM362">
        <f t="shared" si="117"/>
        <v>361</v>
      </c>
      <c r="AN362">
        <f t="shared" si="118"/>
        <v>360</v>
      </c>
      <c r="AO362" t="str">
        <f t="shared" si="119"/>
        <v>Green Bay</v>
      </c>
      <c r="AP362">
        <f t="shared" si="120"/>
        <v>3.6603465754881812E-2</v>
      </c>
      <c r="AQ362">
        <f t="shared" si="121"/>
        <v>2.6895042323951856E-2</v>
      </c>
      <c r="AR362">
        <f t="shared" si="122"/>
        <v>0.25159002039824541</v>
      </c>
      <c r="AS362" t="str">
        <f t="shared" si="123"/>
        <v>Green Bay</v>
      </c>
      <c r="AT362">
        <f t="shared" si="124"/>
        <v>0.25159002039824541</v>
      </c>
      <c r="AU362">
        <f t="shared" si="125"/>
        <v>361</v>
      </c>
      <c r="AV362">
        <f t="shared" si="126"/>
        <v>360.66666666666669</v>
      </c>
      <c r="AW362">
        <v>361</v>
      </c>
      <c r="AX362" t="str">
        <f t="shared" si="127"/>
        <v>Green Bay</v>
      </c>
      <c r="AY362" t="str">
        <f t="shared" si="128"/>
        <v/>
      </c>
      <c r="AZ362">
        <v>361</v>
      </c>
      <c r="BA362">
        <f t="shared" si="129"/>
        <v>91</v>
      </c>
      <c r="BB362">
        <f t="shared" si="130"/>
        <v>91</v>
      </c>
    </row>
    <row r="363" spans="2:54">
      <c r="B363">
        <v>1</v>
      </c>
      <c r="C363">
        <v>1</v>
      </c>
      <c r="D363" t="s">
        <v>151</v>
      </c>
      <c r="E363">
        <v>66.159000000000006</v>
      </c>
      <c r="F363">
        <v>277</v>
      </c>
      <c r="G363">
        <v>65.549599999999998</v>
      </c>
      <c r="H363">
        <v>276</v>
      </c>
      <c r="I363">
        <v>90.169700000000006</v>
      </c>
      <c r="J363">
        <v>356</v>
      </c>
      <c r="K363">
        <v>89.431700000000006</v>
      </c>
      <c r="L363">
        <v>362</v>
      </c>
      <c r="M363">
        <v>113.255</v>
      </c>
      <c r="N363">
        <v>352</v>
      </c>
      <c r="O363">
        <v>119.178</v>
      </c>
      <c r="P363">
        <v>362</v>
      </c>
      <c r="Q363">
        <v>-29.746200000000002</v>
      </c>
      <c r="R363">
        <v>362</v>
      </c>
      <c r="S363">
        <f t="shared" si="110"/>
        <v>-0.44961834368717768</v>
      </c>
      <c r="T363">
        <v>363</v>
      </c>
      <c r="U363">
        <f t="shared" si="111"/>
        <v>529141.59828815761</v>
      </c>
      <c r="V363">
        <v>363</v>
      </c>
      <c r="W363">
        <f t="shared" si="131"/>
        <v>31.719389257814651</v>
      </c>
      <c r="X363">
        <f t="shared" si="112"/>
        <v>363</v>
      </c>
      <c r="Y363">
        <f t="shared" si="113"/>
        <v>363</v>
      </c>
      <c r="Z363">
        <v>2.9399999999999999E-2</v>
      </c>
      <c r="AA363">
        <v>363</v>
      </c>
      <c r="AB363">
        <v>5.8500000000000003E-2</v>
      </c>
      <c r="AC363">
        <f t="shared" si="114"/>
        <v>4.3950000000000003E-2</v>
      </c>
      <c r="AD363">
        <v>362</v>
      </c>
      <c r="AE363">
        <v>4.24E-2</v>
      </c>
      <c r="AF363">
        <v>358</v>
      </c>
      <c r="AG363">
        <v>4.3499999999999997E-2</v>
      </c>
      <c r="AH363">
        <v>363</v>
      </c>
      <c r="AI363">
        <f t="shared" si="115"/>
        <v>362</v>
      </c>
      <c r="AJ363">
        <f>IF(C363=1,(AI363/Z363),REF)</f>
        <v>12312.925170068027</v>
      </c>
      <c r="AK363">
        <f t="shared" si="116"/>
        <v>363</v>
      </c>
      <c r="AL363">
        <f>IF(B363=1,(AI363/AC363),REF)</f>
        <v>8236.6325369738333</v>
      </c>
      <c r="AM363">
        <f t="shared" si="117"/>
        <v>362</v>
      </c>
      <c r="AN363">
        <f t="shared" si="118"/>
        <v>362</v>
      </c>
      <c r="AO363" t="str">
        <f t="shared" si="119"/>
        <v>Hartford</v>
      </c>
      <c r="AP363">
        <f t="shared" si="120"/>
        <v>1.3603430761085741E-2</v>
      </c>
      <c r="AQ363">
        <f t="shared" si="121"/>
        <v>1.7634527495416163E-2</v>
      </c>
      <c r="AR363">
        <f t="shared" si="122"/>
        <v>0.18943536444504278</v>
      </c>
      <c r="AS363" t="str">
        <f t="shared" si="123"/>
        <v>Hartford</v>
      </c>
      <c r="AT363">
        <f t="shared" si="124"/>
        <v>0.18943536444504278</v>
      </c>
      <c r="AU363">
        <f t="shared" si="125"/>
        <v>362</v>
      </c>
      <c r="AV363">
        <f t="shared" si="126"/>
        <v>362</v>
      </c>
      <c r="AW363">
        <v>362</v>
      </c>
      <c r="AX363" t="str">
        <f t="shared" si="127"/>
        <v>Hartford</v>
      </c>
      <c r="AZ363">
        <v>362</v>
      </c>
      <c r="BA363">
        <f t="shared" si="129"/>
        <v>91</v>
      </c>
      <c r="BB363">
        <f t="shared" si="130"/>
        <v>91</v>
      </c>
    </row>
    <row r="364" spans="2:54">
      <c r="B364">
        <v>1</v>
      </c>
      <c r="C364">
        <v>1</v>
      </c>
      <c r="D364" t="s">
        <v>189</v>
      </c>
      <c r="E364">
        <v>73.201400000000007</v>
      </c>
      <c r="F364">
        <v>8</v>
      </c>
      <c r="G364">
        <v>72.568399999999997</v>
      </c>
      <c r="H364">
        <v>6</v>
      </c>
      <c r="I364">
        <v>87.463999999999999</v>
      </c>
      <c r="J364">
        <v>363</v>
      </c>
      <c r="K364">
        <v>86.536299999999997</v>
      </c>
      <c r="L364">
        <v>363</v>
      </c>
      <c r="M364">
        <v>111.399</v>
      </c>
      <c r="N364">
        <v>338</v>
      </c>
      <c r="O364">
        <v>117.151</v>
      </c>
      <c r="P364">
        <v>358</v>
      </c>
      <c r="Q364">
        <v>-30.614599999999999</v>
      </c>
      <c r="R364">
        <v>363</v>
      </c>
      <c r="S364">
        <f t="shared" si="110"/>
        <v>-0.41822560770695638</v>
      </c>
      <c r="T364">
        <v>362</v>
      </c>
      <c r="U364">
        <f t="shared" si="111"/>
        <v>548170.96907861275</v>
      </c>
      <c r="V364">
        <v>358</v>
      </c>
      <c r="W364">
        <f t="shared" si="131"/>
        <v>27.891650396761676</v>
      </c>
      <c r="X364">
        <f t="shared" si="112"/>
        <v>307</v>
      </c>
      <c r="Y364">
        <f t="shared" si="113"/>
        <v>334.5</v>
      </c>
      <c r="Z364">
        <v>3.1099999999999999E-2</v>
      </c>
      <c r="AA364">
        <v>362</v>
      </c>
      <c r="AB364">
        <v>3.7699999999999997E-2</v>
      </c>
      <c r="AC364">
        <f t="shared" si="114"/>
        <v>3.44E-2</v>
      </c>
      <c r="AD364">
        <v>363</v>
      </c>
      <c r="AE364">
        <v>2.3400000000000001E-2</v>
      </c>
      <c r="AF364">
        <v>363</v>
      </c>
      <c r="AG364">
        <v>5.0900000000000001E-2</v>
      </c>
      <c r="AH364">
        <v>360</v>
      </c>
      <c r="AI364">
        <f t="shared" si="115"/>
        <v>356.75</v>
      </c>
      <c r="AJ364">
        <f>IF(C364=1,(AI364/Z364),REF)</f>
        <v>11471.061093247588</v>
      </c>
      <c r="AK364">
        <f t="shared" si="116"/>
        <v>362</v>
      </c>
      <c r="AL364">
        <f>IF(B364=1,(AI364/AC364),REF)</f>
        <v>10370.639534883721</v>
      </c>
      <c r="AM364">
        <f t="shared" si="117"/>
        <v>363</v>
      </c>
      <c r="AN364">
        <f t="shared" si="118"/>
        <v>362</v>
      </c>
      <c r="AO364" t="str">
        <f t="shared" si="119"/>
        <v>LIU</v>
      </c>
      <c r="AP364">
        <f t="shared" si="120"/>
        <v>1.449229860512119E-2</v>
      </c>
      <c r="AQ364">
        <f t="shared" si="121"/>
        <v>1.3410853234096189E-2</v>
      </c>
      <c r="AR364">
        <f t="shared" si="122"/>
        <v>0.18107116952956501</v>
      </c>
      <c r="AS364" t="str">
        <f t="shared" si="123"/>
        <v>LIU</v>
      </c>
      <c r="AT364">
        <f t="shared" si="124"/>
        <v>0.18107116952956501</v>
      </c>
      <c r="AU364">
        <f t="shared" si="125"/>
        <v>363</v>
      </c>
      <c r="AV364">
        <f t="shared" si="126"/>
        <v>362.66666666666669</v>
      </c>
      <c r="AW364">
        <v>363</v>
      </c>
      <c r="AX364" t="str">
        <f t="shared" si="127"/>
        <v>LIU</v>
      </c>
      <c r="AZ364">
        <v>363</v>
      </c>
      <c r="BA364">
        <f t="shared" si="129"/>
        <v>91</v>
      </c>
      <c r="BB364">
        <f t="shared" si="130"/>
        <v>91</v>
      </c>
    </row>
  </sheetData>
  <sortState xmlns:xlrd2="http://schemas.microsoft.com/office/spreadsheetml/2017/richdata2" ref="A2:BB364">
    <sortCondition ref="AU2:AU36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945F1-9EA3-4858-B5EB-71F43C8C6067}">
  <dimension ref="B1:AB40"/>
  <sheetViews>
    <sheetView topLeftCell="D1" workbookViewId="0">
      <selection activeCell="M29" sqref="M29"/>
    </sheetView>
  </sheetViews>
  <sheetFormatPr defaultRowHeight="15"/>
  <cols>
    <col min="3" max="3" width="25" bestFit="1" customWidth="1"/>
    <col min="10" max="10" width="18.85546875" bestFit="1" customWidth="1"/>
    <col min="17" max="17" width="16.85546875" bestFit="1" customWidth="1"/>
    <col min="24" max="24" width="16.85546875" bestFit="1" customWidth="1"/>
  </cols>
  <sheetData>
    <row r="1" spans="2:28" ht="15.75" thickBot="1"/>
    <row r="2" spans="2:28" ht="15.75" thickBot="1">
      <c r="B2" s="652" t="s">
        <v>587</v>
      </c>
      <c r="C2" s="653"/>
      <c r="D2" s="653"/>
      <c r="E2" s="653"/>
      <c r="F2" s="653"/>
      <c r="G2" s="654"/>
      <c r="I2" s="652" t="s">
        <v>577</v>
      </c>
      <c r="J2" s="653"/>
      <c r="K2" s="653"/>
      <c r="L2" s="653"/>
      <c r="M2" s="653"/>
      <c r="N2" s="654"/>
      <c r="P2" s="655" t="s">
        <v>589</v>
      </c>
      <c r="Q2" s="656"/>
      <c r="R2" s="656"/>
      <c r="S2" s="656"/>
      <c r="T2" s="656"/>
      <c r="U2" s="657"/>
      <c r="W2" s="655" t="s">
        <v>588</v>
      </c>
      <c r="X2" s="656"/>
      <c r="Y2" s="656"/>
      <c r="Z2" s="656"/>
      <c r="AA2" s="656"/>
      <c r="AB2" s="657"/>
    </row>
    <row r="3" spans="2:28" ht="15.75" thickBot="1">
      <c r="B3" s="488"/>
      <c r="C3" s="489"/>
      <c r="D3" s="489"/>
      <c r="E3" s="489"/>
      <c r="F3" s="489"/>
      <c r="G3" s="490"/>
      <c r="I3" s="488"/>
      <c r="J3" s="489"/>
      <c r="K3" s="489"/>
      <c r="L3" s="489"/>
      <c r="M3" s="490"/>
      <c r="N3" s="490"/>
      <c r="P3" s="488"/>
      <c r="Q3" s="489"/>
      <c r="R3" s="489"/>
      <c r="S3" s="489"/>
      <c r="T3" s="490"/>
      <c r="U3" s="490"/>
      <c r="W3" s="488"/>
      <c r="X3" s="489"/>
      <c r="Y3" s="489"/>
      <c r="Z3" s="489"/>
      <c r="AA3" s="490"/>
      <c r="AB3" s="10"/>
    </row>
    <row r="4" spans="2:28" ht="15.75" thickBot="1">
      <c r="B4" s="455" t="s">
        <v>578</v>
      </c>
      <c r="C4" s="456" t="s">
        <v>43</v>
      </c>
      <c r="D4" s="456" t="s">
        <v>579</v>
      </c>
      <c r="E4" s="456" t="s">
        <v>593</v>
      </c>
      <c r="F4" s="457" t="s">
        <v>580</v>
      </c>
      <c r="G4" s="461" t="s">
        <v>590</v>
      </c>
      <c r="I4" s="455" t="s">
        <v>578</v>
      </c>
      <c r="J4" s="456" t="s">
        <v>43</v>
      </c>
      <c r="K4" s="456" t="s">
        <v>579</v>
      </c>
      <c r="L4" s="456" t="s">
        <v>593</v>
      </c>
      <c r="M4" s="457" t="s">
        <v>580</v>
      </c>
      <c r="N4" s="461" t="s">
        <v>590</v>
      </c>
      <c r="P4" s="455" t="s">
        <v>578</v>
      </c>
      <c r="Q4" s="456" t="s">
        <v>43</v>
      </c>
      <c r="R4" s="456" t="s">
        <v>579</v>
      </c>
      <c r="S4" s="456" t="s">
        <v>593</v>
      </c>
      <c r="T4" s="457" t="s">
        <v>580</v>
      </c>
      <c r="U4" s="461" t="s">
        <v>590</v>
      </c>
      <c r="W4" s="455" t="s">
        <v>578</v>
      </c>
      <c r="X4" s="456" t="s">
        <v>43</v>
      </c>
      <c r="Y4" s="456" t="s">
        <v>579</v>
      </c>
      <c r="Z4" s="456" t="s">
        <v>593</v>
      </c>
      <c r="AA4" s="457" t="s">
        <v>580</v>
      </c>
      <c r="AB4" s="461" t="s">
        <v>590</v>
      </c>
    </row>
    <row r="5" spans="2:28">
      <c r="B5" s="439">
        <v>1</v>
      </c>
      <c r="C5" s="507" t="s">
        <v>47</v>
      </c>
      <c r="D5" s="499">
        <f>VLOOKUP(C5,values!$AS$2:$AU$400,2,FALSE)</f>
        <v>0.96305124189940572</v>
      </c>
      <c r="E5" s="492">
        <f>D5/(values!$AT$2)</f>
        <v>0.97751230031439817</v>
      </c>
      <c r="F5" s="467">
        <f>VLOOKUP(C5,values!$AS$2:$AU$400,3,FALSE)</f>
        <v>3</v>
      </c>
      <c r="G5" s="467">
        <f>VLOOKUP(C5,values!$AS$2:$AZ$400,8,FALSE)</f>
        <v>3</v>
      </c>
      <c r="I5" s="438">
        <v>1</v>
      </c>
      <c r="J5" s="505" t="s">
        <v>281</v>
      </c>
      <c r="K5" s="506">
        <f>VLOOKUP(J5,values!$AS$2:$AU$400,2,FALSE)</f>
        <v>0.93154530085741161</v>
      </c>
      <c r="L5" s="492">
        <f>K5/(values!$AT$2)</f>
        <v>0.94553326995585951</v>
      </c>
      <c r="M5" s="462">
        <f>VLOOKUP(J5,values!$AS$2:$AU$400,3,FALSE)</f>
        <v>10</v>
      </c>
      <c r="N5" s="462">
        <f>VLOOKUP(J5,values!$AS$2:$AZ$400,8,FALSE)</f>
        <v>10</v>
      </c>
      <c r="P5" s="474">
        <v>1</v>
      </c>
      <c r="Q5" s="502" t="s">
        <v>157</v>
      </c>
      <c r="R5" s="494">
        <f>VLOOKUP(Q5,values!$AS$2:$AU$400,2,FALSE)</f>
        <v>0.985206264503944</v>
      </c>
      <c r="S5" s="492">
        <f>R5/(values!$AT$2)</f>
        <v>1</v>
      </c>
      <c r="T5" s="471">
        <f>VLOOKUP(Q5,values!$AS$2:$AU$400,3,FALSE)</f>
        <v>1</v>
      </c>
      <c r="U5" s="471">
        <f>VLOOKUP(Q5,values!$AS$2:$AZ$400,8,FALSE)</f>
        <v>1</v>
      </c>
      <c r="W5" s="449">
        <v>1</v>
      </c>
      <c r="X5" s="491" t="s">
        <v>176</v>
      </c>
      <c r="Y5" s="435">
        <f>VLOOKUP(X5,values!$AS$2:$AU$400,2,FALSE)</f>
        <v>0.93400330833544187</v>
      </c>
      <c r="Z5" s="492">
        <f>Y5/(values!$AT$2)</f>
        <v>0.94802818657036958</v>
      </c>
      <c r="AA5" s="440">
        <f>VLOOKUP(X5,values!$AS$2:$AU$400,3,FALSE)</f>
        <v>8</v>
      </c>
      <c r="AB5" s="440">
        <f>VLOOKUP(X5,values!$AS$2:$AZ$400,8,FALSE)</f>
        <v>8</v>
      </c>
    </row>
    <row r="6" spans="2:28">
      <c r="B6" s="443"/>
      <c r="C6" s="444"/>
      <c r="D6" s="435"/>
      <c r="E6" s="435"/>
      <c r="F6" s="440"/>
      <c r="G6" s="440"/>
      <c r="I6" s="443"/>
      <c r="J6" s="444"/>
      <c r="K6" s="435"/>
      <c r="L6" s="435"/>
      <c r="M6" s="440"/>
      <c r="N6" s="440"/>
      <c r="P6" s="443"/>
      <c r="Q6" s="444"/>
      <c r="R6" s="435"/>
      <c r="S6" s="435"/>
      <c r="T6" s="440"/>
      <c r="U6" s="440"/>
      <c r="W6" s="443"/>
      <c r="X6" s="444"/>
      <c r="Y6" s="435"/>
      <c r="Z6" s="435"/>
      <c r="AA6" s="440"/>
      <c r="AB6" s="440"/>
    </row>
    <row r="7" spans="2:28">
      <c r="B7" s="445">
        <v>16</v>
      </c>
      <c r="C7" s="446" t="s">
        <v>344</v>
      </c>
      <c r="D7" s="435">
        <f>VLOOKUP(C7,values!$AS$2:$AU$400,2,FALSE)</f>
        <v>0.60234129294676664</v>
      </c>
      <c r="E7" s="492">
        <f>D7/(values!$AT$2)</f>
        <v>0.61138597535212413</v>
      </c>
      <c r="F7" s="440">
        <f>VLOOKUP(C7,values!$AS$2:$AU$400,3,FALSE)</f>
        <v>188</v>
      </c>
      <c r="G7" s="440">
        <f>VLOOKUP(C7,values!$AS$2:$AZ$400,8,FALSE)</f>
        <v>188</v>
      </c>
      <c r="I7" s="445">
        <v>16</v>
      </c>
      <c r="J7" s="446" t="s">
        <v>128</v>
      </c>
      <c r="K7" s="435">
        <f>VLOOKUP(J7,values!$AS$2:$AU$400,2,FALSE)</f>
        <v>0.42342174259043175</v>
      </c>
      <c r="L7" s="492">
        <f>K7/(values!$AT$2)</f>
        <v>0.42977979114213877</v>
      </c>
      <c r="M7" s="440">
        <f>VLOOKUP(J7,values!$AS$2:$AU$400,3,FALSE)</f>
        <v>304</v>
      </c>
      <c r="N7" s="440">
        <f>VLOOKUP(J7,values!$AS$2:$AZ$400,8,FALSE)</f>
        <v>304</v>
      </c>
      <c r="P7" s="445">
        <v>16</v>
      </c>
      <c r="Q7" s="446" t="s">
        <v>257</v>
      </c>
      <c r="R7" s="435">
        <f>VLOOKUP(Q7,values!$AS$2:$AU$400,2,FALSE)</f>
        <v>0.61102863445073352</v>
      </c>
      <c r="S7" s="492">
        <f>R7/(values!$AT$2)</f>
        <v>0.62020376490235707</v>
      </c>
      <c r="T7" s="440">
        <f>VLOOKUP(Q7,values!$AS$2:$AU$400,3,FALSE)</f>
        <v>182</v>
      </c>
      <c r="U7" s="440">
        <f>VLOOKUP(Q7,values!$AS$2:$AZ$400,8,FALSE)</f>
        <v>182</v>
      </c>
      <c r="W7" s="445">
        <v>16</v>
      </c>
      <c r="X7" s="446" t="s">
        <v>159</v>
      </c>
      <c r="Y7" s="435">
        <f>VLOOKUP(X7,values!$AS$2:$AU$400,2,FALSE)</f>
        <v>0.52536546972270182</v>
      </c>
      <c r="Z7" s="492">
        <f>Y7/(values!$AT$2)</f>
        <v>0.53325429268075741</v>
      </c>
      <c r="AA7" s="440">
        <f>VLOOKUP(X7,values!$AS$2:$AU$400,3,FALSE)</f>
        <v>236</v>
      </c>
      <c r="AB7" s="440">
        <f>VLOOKUP(X7,values!$AS$2:$AZ$400,8,FALSE)</f>
        <v>236</v>
      </c>
    </row>
    <row r="8" spans="2:28">
      <c r="B8" s="447"/>
      <c r="C8" s="493"/>
      <c r="D8" s="435"/>
      <c r="E8" s="435"/>
      <c r="F8" s="440"/>
      <c r="G8" s="440"/>
      <c r="I8" s="447"/>
      <c r="J8" s="493"/>
      <c r="K8" s="435"/>
      <c r="L8" s="435"/>
      <c r="M8" s="440"/>
      <c r="N8" s="440"/>
      <c r="P8" s="447"/>
      <c r="Q8" s="493"/>
      <c r="R8" s="435"/>
      <c r="S8" s="435"/>
      <c r="T8" s="440"/>
      <c r="U8" s="440"/>
      <c r="W8" s="447"/>
      <c r="X8" s="493"/>
      <c r="Y8" s="435"/>
      <c r="Z8" s="435"/>
      <c r="AA8" s="440"/>
      <c r="AB8" s="440"/>
    </row>
    <row r="9" spans="2:28">
      <c r="B9" s="445">
        <v>8</v>
      </c>
      <c r="C9" s="448" t="s">
        <v>205</v>
      </c>
      <c r="D9" s="435">
        <f>VLOOKUP(C9,values!$AS$2:$AU$400,2,FALSE)</f>
        <v>0.84669603957550499</v>
      </c>
      <c r="E9" s="492">
        <f>D9/(values!$AT$2)</f>
        <v>0.85940992265393323</v>
      </c>
      <c r="F9" s="440">
        <f>VLOOKUP(C9,values!$AS$2:$AU$400,3,FALSE)</f>
        <v>30</v>
      </c>
      <c r="G9" s="440">
        <f>VLOOKUP(C9,values!$AS$2:$AZ$400,8,FALSE)</f>
        <v>32</v>
      </c>
      <c r="I9" s="468">
        <v>8</v>
      </c>
      <c r="J9" s="469" t="s">
        <v>132</v>
      </c>
      <c r="K9" s="504">
        <f>VLOOKUP(J9,values!$AS$2:$AU$400,2,FALSE)</f>
        <v>0.87316116120727727</v>
      </c>
      <c r="L9" s="492">
        <f>K9/(values!$AT$2)</f>
        <v>0.88627244128103266</v>
      </c>
      <c r="M9" s="470">
        <f>VLOOKUP(J9,values!$AS$2:$AU$400,3,FALSE)</f>
        <v>22</v>
      </c>
      <c r="N9" s="473">
        <f>VLOOKUP(J9,values!$AS$2:$AZ$400,8,FALSE)</f>
        <v>26</v>
      </c>
      <c r="P9" s="445">
        <v>8</v>
      </c>
      <c r="Q9" s="448" t="s">
        <v>169</v>
      </c>
      <c r="R9" s="435">
        <f>VLOOKUP(Q9,values!$AS$2:$AU$400,2,FALSE)</f>
        <v>0.83490099874131418</v>
      </c>
      <c r="S9" s="492">
        <f>R9/(values!$AT$2)</f>
        <v>0.84743776894444611</v>
      </c>
      <c r="T9" s="440">
        <f>VLOOKUP(Q9,values!$AS$2:$AU$400,3,FALSE)</f>
        <v>40</v>
      </c>
      <c r="U9" s="440">
        <f>VLOOKUP(Q9,values!$AS$2:$AZ$400,8,FALSE)</f>
        <v>40</v>
      </c>
      <c r="W9" s="475">
        <v>8</v>
      </c>
      <c r="X9" s="476" t="s">
        <v>56</v>
      </c>
      <c r="Y9" s="494">
        <f>VLOOKUP(X9,values!$AS$2:$AU$400,2,FALSE)</f>
        <v>0.88820691804757257</v>
      </c>
      <c r="Z9" s="492">
        <f>Y9/(values!$AT$2)</f>
        <v>0.90154412334638268</v>
      </c>
      <c r="AA9" s="471">
        <f>VLOOKUP(X9,values!$AS$2:$AU$400,3,FALSE)</f>
        <v>16</v>
      </c>
      <c r="AB9" s="471">
        <f>VLOOKUP(X9,values!$AS$2:$AZ$400,8,FALSE)</f>
        <v>16</v>
      </c>
    </row>
    <row r="10" spans="2:28">
      <c r="B10" s="447"/>
      <c r="C10" s="444"/>
      <c r="D10" s="435"/>
      <c r="E10" s="435"/>
      <c r="F10" s="440"/>
      <c r="G10" s="440"/>
      <c r="I10" s="447"/>
      <c r="J10" s="444"/>
      <c r="K10" s="435"/>
      <c r="L10" s="435"/>
      <c r="M10" s="440"/>
      <c r="N10" s="440"/>
      <c r="P10" s="447"/>
      <c r="Q10" s="444"/>
      <c r="R10" s="435"/>
      <c r="S10" s="435"/>
      <c r="T10" s="440"/>
      <c r="U10" s="440"/>
      <c r="W10" s="447"/>
      <c r="X10" s="444"/>
      <c r="Y10" s="435"/>
      <c r="Z10" s="435"/>
      <c r="AA10" s="440"/>
      <c r="AB10" s="440"/>
    </row>
    <row r="11" spans="2:28">
      <c r="B11" s="445">
        <v>9</v>
      </c>
      <c r="C11" s="446" t="s">
        <v>392</v>
      </c>
      <c r="D11" s="435">
        <f>VLOOKUP(C11,values!$AS$2:$AU$400,2,FALSE)</f>
        <v>0.8856216135831082</v>
      </c>
      <c r="E11" s="492">
        <f>D11/(values!$AT$2)</f>
        <v>0.8989199982696241</v>
      </c>
      <c r="F11" s="440">
        <f>VLOOKUP(C11,values!$AS$2:$AU$400,3,FALSE)</f>
        <v>18</v>
      </c>
      <c r="G11" s="440">
        <f>VLOOKUP(C11,values!$AS$2:$AZ$400,8,FALSE)</f>
        <v>23</v>
      </c>
      <c r="I11" s="445">
        <v>9</v>
      </c>
      <c r="J11" s="446" t="s">
        <v>209</v>
      </c>
      <c r="K11" s="435">
        <f>VLOOKUP(J11,values!$AS$2:$AU$400,2,FALSE)</f>
        <v>0.91302595311667711</v>
      </c>
      <c r="L11" s="492">
        <f>K11/(values!$AT$2)</f>
        <v>0.92673583797844605</v>
      </c>
      <c r="M11" s="440">
        <f>VLOOKUP(J11,values!$AS$2:$AU$400,3,FALSE)</f>
        <v>11</v>
      </c>
      <c r="N11" s="440">
        <f>VLOOKUP(J11,values!$AS$2:$AZ$400,8,FALSE)</f>
        <v>11</v>
      </c>
      <c r="P11" s="445">
        <v>9</v>
      </c>
      <c r="Q11" s="446" t="s">
        <v>60</v>
      </c>
      <c r="R11" s="435">
        <f>VLOOKUP(Q11,values!$AS$2:$AU$400,2,FALSE)</f>
        <v>0.86460556325271065</v>
      </c>
      <c r="S11" s="492">
        <f>R11/(values!$AT$2)</f>
        <v>0.87758837352505425</v>
      </c>
      <c r="T11" s="440">
        <f>VLOOKUP(Q11,values!$AS$2:$AU$400,3,FALSE)</f>
        <v>24</v>
      </c>
      <c r="U11" s="440">
        <f>VLOOKUP(Q11,values!$AS$2:$AZ$400,8,FALSE)</f>
        <v>28</v>
      </c>
      <c r="W11" s="445">
        <v>9</v>
      </c>
      <c r="X11" s="446" t="s">
        <v>162</v>
      </c>
      <c r="Y11" s="435">
        <f>VLOOKUP(X11,values!$AS$2:$AU$400,2,FALSE)</f>
        <v>0.83935717218158201</v>
      </c>
      <c r="Z11" s="492">
        <f>Y11/(values!$AT$2)</f>
        <v>0.85196085573430891</v>
      </c>
      <c r="AA11" s="440">
        <f>VLOOKUP(X11,values!$AS$2:$AU$400,3,FALSE)</f>
        <v>36</v>
      </c>
      <c r="AB11" s="440">
        <f>VLOOKUP(X11,values!$AS$2:$AZ$400,8,FALSE)</f>
        <v>36</v>
      </c>
    </row>
    <row r="12" spans="2:28">
      <c r="B12" s="447"/>
      <c r="C12" s="493"/>
      <c r="D12" s="435"/>
      <c r="E12" s="435"/>
      <c r="F12" s="440"/>
      <c r="G12" s="440"/>
      <c r="I12" s="447"/>
      <c r="J12" s="493"/>
      <c r="K12" s="435"/>
      <c r="L12" s="435"/>
      <c r="M12" s="440"/>
      <c r="N12" s="440"/>
      <c r="P12" s="447"/>
      <c r="Q12" s="493"/>
      <c r="R12" s="435"/>
      <c r="S12" s="435"/>
      <c r="T12" s="440"/>
      <c r="U12" s="440"/>
      <c r="W12" s="447"/>
      <c r="X12" s="493"/>
      <c r="Y12" s="435"/>
      <c r="Z12" s="435"/>
      <c r="AA12" s="440"/>
      <c r="AB12" s="440"/>
    </row>
    <row r="13" spans="2:28">
      <c r="B13" s="453">
        <v>5</v>
      </c>
      <c r="C13" s="508" t="s">
        <v>301</v>
      </c>
      <c r="D13" s="509">
        <f>VLOOKUP(C13,values!$AS$2:$AU$400,2,FALSE)</f>
        <v>0.88644031396990586</v>
      </c>
      <c r="E13" s="492">
        <f>D13/(values!$AT$2)</f>
        <v>0.89975099216023835</v>
      </c>
      <c r="F13" s="454">
        <f>VLOOKUP(C13,values!$AS$2:$AU$400,3,FALSE)</f>
        <v>17</v>
      </c>
      <c r="G13" s="454">
        <f>VLOOKUP(C13,values!$AS$2:$AZ$400,8,FALSE)</f>
        <v>17</v>
      </c>
      <c r="I13" s="449">
        <v>5</v>
      </c>
      <c r="J13" s="495" t="s">
        <v>117</v>
      </c>
      <c r="K13" s="435">
        <f>VLOOKUP(J13,values!$AS$2:$AU$400,2,FALSE)</f>
        <v>0.88266716095445352</v>
      </c>
      <c r="L13" s="492">
        <f>K13/(values!$AT$2)</f>
        <v>0.89592118194546866</v>
      </c>
      <c r="M13" s="440">
        <f>VLOOKUP(J13,values!$AS$2:$AU$400,3,FALSE)</f>
        <v>19</v>
      </c>
      <c r="N13" s="440">
        <f>VLOOKUP(J13,values!$AS$2:$AZ$400,8,FALSE)</f>
        <v>24</v>
      </c>
      <c r="P13" s="477">
        <v>5</v>
      </c>
      <c r="Q13" s="503" t="s">
        <v>212</v>
      </c>
      <c r="R13" s="504">
        <f>VLOOKUP(Q13,values!$AS$2:$AU$400,2,FALSE)</f>
        <v>0.85245958166313307</v>
      </c>
      <c r="S13" s="492">
        <f>R13/(values!$AT$2)</f>
        <v>0.86526000937717396</v>
      </c>
      <c r="T13" s="470">
        <f>VLOOKUP(Q13,values!$AS$2:$AU$400,3,FALSE)</f>
        <v>26</v>
      </c>
      <c r="U13" s="470">
        <f>VLOOKUP(Q13,values!$AS$2:$AZ$400,8,FALSE)</f>
        <v>19</v>
      </c>
      <c r="W13" s="449">
        <v>5</v>
      </c>
      <c r="X13" s="495" t="s">
        <v>296</v>
      </c>
      <c r="Y13" s="435">
        <f>VLOOKUP(X13,values!$AS$2:$AU$400,2,FALSE)</f>
        <v>0.88060935382458316</v>
      </c>
      <c r="Z13" s="492">
        <f>Y13/(values!$AT$2)</f>
        <v>0.89383247503808161</v>
      </c>
      <c r="AA13" s="440">
        <f>VLOOKUP(X13,values!$AS$2:$AU$400,3,FALSE)</f>
        <v>20</v>
      </c>
      <c r="AB13" s="440">
        <f>VLOOKUP(X13,values!$AS$2:$AZ$400,8,FALSE)</f>
        <v>18</v>
      </c>
    </row>
    <row r="14" spans="2:28">
      <c r="B14" s="443"/>
      <c r="C14" s="444"/>
      <c r="D14" s="435"/>
      <c r="E14" s="435"/>
      <c r="F14" s="440"/>
      <c r="G14" s="440"/>
      <c r="I14" s="443"/>
      <c r="J14" s="444"/>
      <c r="K14" s="435"/>
      <c r="L14" s="435"/>
      <c r="M14" s="440"/>
      <c r="N14" s="440"/>
      <c r="P14" s="443"/>
      <c r="Q14" s="444"/>
      <c r="R14" s="435"/>
      <c r="S14" s="435"/>
      <c r="T14" s="440"/>
      <c r="U14" s="440"/>
      <c r="W14" s="443"/>
      <c r="X14" s="444"/>
      <c r="Y14" s="435"/>
      <c r="Z14" s="435"/>
      <c r="AA14" s="440"/>
      <c r="AB14" s="440"/>
    </row>
    <row r="15" spans="2:28">
      <c r="B15" s="445">
        <v>12</v>
      </c>
      <c r="C15" s="446" t="s">
        <v>90</v>
      </c>
      <c r="D15" s="435">
        <f>VLOOKUP(C15,values!$AS$2:$AU$400,2,FALSE)</f>
        <v>0.79127797071326034</v>
      </c>
      <c r="E15" s="492">
        <f>D15/(values!$AT$2)</f>
        <v>0.80315970291934002</v>
      </c>
      <c r="F15" s="440">
        <f>VLOOKUP(C15,values!$AS$2:$AU$400,3,FALSE)</f>
        <v>71</v>
      </c>
      <c r="G15" s="440">
        <f>VLOOKUP(C15,values!$AS$2:$AZ$400,8,FALSE)</f>
        <v>71</v>
      </c>
      <c r="I15" s="445">
        <v>12</v>
      </c>
      <c r="J15" s="446" t="s">
        <v>267</v>
      </c>
      <c r="K15" s="435">
        <f>VLOOKUP(J15,values!$AS$2:$AU$400,2,FALSE)</f>
        <v>0.78883277268848551</v>
      </c>
      <c r="L15" s="492">
        <f>K15/(values!$AT$2)</f>
        <v>0.80067778810325219</v>
      </c>
      <c r="M15" s="440">
        <f>VLOOKUP(J15,values!$AS$2:$AU$400,3,FALSE)</f>
        <v>73</v>
      </c>
      <c r="N15" s="440">
        <f>VLOOKUP(J15,values!$AS$2:$AZ$400,8,FALSE)</f>
        <v>73</v>
      </c>
      <c r="P15" s="445">
        <v>12</v>
      </c>
      <c r="Q15" s="446" t="s">
        <v>115</v>
      </c>
      <c r="R15" s="435">
        <f>VLOOKUP(Q15,values!$AS$2:$AU$400,2,FALSE)</f>
        <v>0.79357666207543265</v>
      </c>
      <c r="S15" s="492">
        <f>R15/(values!$AT$2)</f>
        <v>0.80549291114688781</v>
      </c>
      <c r="T15" s="440">
        <f>VLOOKUP(Q15,values!$AS$2:$AU$400,3,FALSE)</f>
        <v>69</v>
      </c>
      <c r="U15" s="440">
        <f>VLOOKUP(Q15,values!$AS$2:$AZ$400,8,FALSE)</f>
        <v>69</v>
      </c>
      <c r="W15" s="445">
        <v>12</v>
      </c>
      <c r="X15" s="446" t="s">
        <v>381</v>
      </c>
      <c r="Y15" s="435">
        <f>VLOOKUP(X15,values!$AS$2:$AU$400,2,FALSE)</f>
        <v>0.80216261027880598</v>
      </c>
      <c r="Z15" s="492">
        <f>Y15/(values!$AT$2)</f>
        <v>0.81420778488725776</v>
      </c>
      <c r="AA15" s="440">
        <f>VLOOKUP(X15,values!$AS$2:$AU$400,3,FALSE)</f>
        <v>61</v>
      </c>
      <c r="AB15" s="440">
        <f>VLOOKUP(X15,values!$AS$2:$AZ$400,8,FALSE)</f>
        <v>61</v>
      </c>
    </row>
    <row r="16" spans="2:28">
      <c r="B16" s="450"/>
      <c r="C16" s="493"/>
      <c r="D16" s="435"/>
      <c r="E16" s="435"/>
      <c r="F16" s="440"/>
      <c r="G16" s="440"/>
      <c r="I16" s="450"/>
      <c r="J16" s="493"/>
      <c r="K16" s="435"/>
      <c r="L16" s="435"/>
      <c r="M16" s="440"/>
      <c r="N16" s="440"/>
      <c r="P16" s="450"/>
      <c r="Q16" s="493"/>
      <c r="R16" s="435"/>
      <c r="S16" s="435"/>
      <c r="T16" s="440"/>
      <c r="U16" s="440"/>
      <c r="W16" s="450"/>
      <c r="X16" s="493"/>
      <c r="Y16" s="435"/>
      <c r="Z16" s="435"/>
      <c r="AA16" s="440"/>
      <c r="AB16" s="440"/>
    </row>
    <row r="17" spans="2:28">
      <c r="B17" s="449">
        <v>4</v>
      </c>
      <c r="C17" s="495" t="s">
        <v>384</v>
      </c>
      <c r="D17" s="435">
        <f>VLOOKUP(C17,values!$AS$2:$AU$400,2,FALSE)</f>
        <v>0.83839495285739718</v>
      </c>
      <c r="E17" s="492">
        <f>D17/(values!$AT$2)</f>
        <v>0.85098418784368268</v>
      </c>
      <c r="F17" s="440">
        <f>VLOOKUP(C17,values!$AS$2:$AU$400,3,FALSE)</f>
        <v>38</v>
      </c>
      <c r="G17" s="440">
        <f>VLOOKUP(C17,values!$AS$2:$AZ$400,8,FALSE)</f>
        <v>38</v>
      </c>
      <c r="I17" s="474">
        <v>4</v>
      </c>
      <c r="J17" s="500" t="s">
        <v>337</v>
      </c>
      <c r="K17" s="494">
        <f>VLOOKUP(J17,values!$AS$2:$AU$400,2,FALSE)</f>
        <v>0.89887797655435175</v>
      </c>
      <c r="L17" s="492">
        <f>K17/(values!$AT$2)</f>
        <v>0.91237541714875414</v>
      </c>
      <c r="M17" s="471">
        <f>VLOOKUP(J17,values!$AS$2:$AU$400,3,FALSE)</f>
        <v>12</v>
      </c>
      <c r="N17" s="471">
        <f>VLOOKUP(J17,values!$AS$2:$AZ$400,8,FALSE)</f>
        <v>12</v>
      </c>
      <c r="P17" s="449">
        <v>4</v>
      </c>
      <c r="Q17" s="495" t="s">
        <v>166</v>
      </c>
      <c r="R17" s="435">
        <f>VLOOKUP(Q17,values!$AS$2:$AU$400,2,FALSE)</f>
        <v>0.85166308517878331</v>
      </c>
      <c r="S17" s="492">
        <f>R17/(values!$AT$2)</f>
        <v>0.86445155280006236</v>
      </c>
      <c r="T17" s="440">
        <f>VLOOKUP(Q17,values!$AS$2:$AU$400,3,FALSE)</f>
        <v>27</v>
      </c>
      <c r="U17" s="440">
        <f>VLOOKUP(Q17,values!$AS$2:$AZ$400,8,FALSE)</f>
        <v>30</v>
      </c>
      <c r="W17" s="436">
        <v>4</v>
      </c>
      <c r="X17" s="496" t="s">
        <v>103</v>
      </c>
      <c r="Y17" s="497">
        <f>VLOOKUP(X17,values!$AS$2:$AU$400,2,FALSE)</f>
        <v>0.96399060760778266</v>
      </c>
      <c r="Z17" s="492">
        <f>Y17/(values!$AT$2)</f>
        <v>0.9784657714221463</v>
      </c>
      <c r="AA17" s="437">
        <f>VLOOKUP(X17,values!$AS$2:$AU$400,3,FALSE)</f>
        <v>2</v>
      </c>
      <c r="AB17" s="437">
        <f>VLOOKUP(X17,values!$AS$2:$AZ$400,8,FALSE)</f>
        <v>2</v>
      </c>
    </row>
    <row r="18" spans="2:28">
      <c r="B18" s="443"/>
      <c r="C18" s="444"/>
      <c r="D18" s="435"/>
      <c r="E18" s="435"/>
      <c r="F18" s="440"/>
      <c r="G18" s="440"/>
      <c r="I18" s="443"/>
      <c r="J18" s="444"/>
      <c r="K18" s="435"/>
      <c r="L18" s="435"/>
      <c r="M18" s="440"/>
      <c r="N18" s="440"/>
      <c r="P18" s="443"/>
      <c r="Q18" s="444"/>
      <c r="R18" s="435"/>
      <c r="S18" s="435"/>
      <c r="T18" s="440"/>
      <c r="U18" s="440"/>
      <c r="W18" s="443"/>
      <c r="X18" s="444"/>
      <c r="Y18" s="435"/>
      <c r="Z18" s="435"/>
      <c r="AA18" s="440"/>
      <c r="AB18" s="440"/>
    </row>
    <row r="19" spans="2:28" ht="15.75" thickBot="1">
      <c r="B19" s="451">
        <v>13</v>
      </c>
      <c r="C19" s="452" t="s">
        <v>137</v>
      </c>
      <c r="D19" s="441">
        <f>VLOOKUP(C19,values!$AS$2:$AU$400,2,FALSE)</f>
        <v>0.75583303812311031</v>
      </c>
      <c r="E19" s="492">
        <f>D19/(values!$AT$2)</f>
        <v>0.76718253360241861</v>
      </c>
      <c r="F19" s="442">
        <f>VLOOKUP(C19,values!$AS$2:$AU$400,3,FALSE)</f>
        <v>92</v>
      </c>
      <c r="G19" s="440">
        <f>VLOOKUP(C19,values!$AS$2:$AZ$400,8,FALSE)</f>
        <v>92</v>
      </c>
      <c r="I19" s="451">
        <v>13</v>
      </c>
      <c r="J19" s="452" t="s">
        <v>192</v>
      </c>
      <c r="K19" s="441">
        <f>VLOOKUP(J19,values!$AS$2:$AU$400,2,FALSE)</f>
        <v>0.73959604409594271</v>
      </c>
      <c r="L19" s="492">
        <f>K19/(values!$AT$2)</f>
        <v>0.7507017268798355</v>
      </c>
      <c r="M19" s="442">
        <f>VLOOKUP(J19,values!$AS$2:$AU$400,3,FALSE)</f>
        <v>95</v>
      </c>
      <c r="N19" s="442">
        <f>VLOOKUP(J19,values!$AS$2:$AZ$400,8,FALSE)</f>
        <v>95</v>
      </c>
      <c r="P19" s="451">
        <v>13</v>
      </c>
      <c r="Q19" s="452" t="s">
        <v>179</v>
      </c>
      <c r="R19" s="441">
        <f>VLOOKUP(Q19,values!$AS$2:$AU$400,2,FALSE)</f>
        <v>0.79715763371511794</v>
      </c>
      <c r="S19" s="492">
        <f>R19/(values!$AT$2)</f>
        <v>0.80912765421410571</v>
      </c>
      <c r="T19" s="442">
        <f>VLOOKUP(Q19,values!$AS$2:$AU$400,3,FALSE)</f>
        <v>64</v>
      </c>
      <c r="U19" s="442">
        <f>VLOOKUP(Q19,values!$AS$2:$AZ$400,8,FALSE)</f>
        <v>64</v>
      </c>
      <c r="W19" s="451">
        <v>13</v>
      </c>
      <c r="X19" s="452" t="s">
        <v>168</v>
      </c>
      <c r="Y19" s="441">
        <f>VLOOKUP(X19,values!$AS$2:$AU$400,2,FALSE)</f>
        <v>0.80159177624696398</v>
      </c>
      <c r="Z19" s="492">
        <f>Y19/(values!$AT$2)</f>
        <v>0.81362837928214882</v>
      </c>
      <c r="AA19" s="442">
        <f>VLOOKUP(X19,values!$AS$2:$AU$400,3,FALSE)</f>
        <v>62</v>
      </c>
      <c r="AB19" s="442">
        <f>VLOOKUP(X19,values!$AS$2:$AZ$400,8,FALSE)</f>
        <v>62</v>
      </c>
    </row>
    <row r="20" spans="2:28">
      <c r="B20" s="447"/>
      <c r="C20" s="493"/>
      <c r="D20" s="435"/>
      <c r="E20" s="435"/>
      <c r="F20" s="440"/>
      <c r="G20" s="440"/>
      <c r="I20" s="447"/>
      <c r="J20" s="493"/>
      <c r="K20" s="435"/>
      <c r="L20" s="435"/>
      <c r="M20" s="440"/>
      <c r="N20" s="440"/>
      <c r="P20" s="447"/>
      <c r="Q20" s="493"/>
      <c r="R20" s="435"/>
      <c r="S20" s="435"/>
      <c r="T20" s="440"/>
      <c r="U20" s="440"/>
      <c r="W20" s="447"/>
      <c r="X20" s="493"/>
      <c r="Y20" s="435"/>
      <c r="Z20" s="435"/>
      <c r="AA20" s="440"/>
      <c r="AB20" s="440"/>
    </row>
    <row r="21" spans="2:28">
      <c r="B21" s="439">
        <v>6</v>
      </c>
      <c r="C21" s="498" t="s">
        <v>106</v>
      </c>
      <c r="D21" s="499">
        <f>VLOOKUP(C21,values!$AS$2:$AU$400,2,FALSE)</f>
        <v>0.89173131948625894</v>
      </c>
      <c r="E21" s="492">
        <f>D21/(values!$AT$2)</f>
        <v>0.90512144676145545</v>
      </c>
      <c r="F21" s="467">
        <f>VLOOKUP(C21,values!$AS$2:$AU$400,3,FALSE)</f>
        <v>14</v>
      </c>
      <c r="G21" s="467">
        <f>VLOOKUP(C21,values!$AS$2:$AZ$400,8,FALSE)</f>
        <v>14</v>
      </c>
      <c r="I21" s="449">
        <v>6</v>
      </c>
      <c r="J21" s="495" t="s">
        <v>180</v>
      </c>
      <c r="K21" s="435">
        <f>VLOOKUP(J21,values!$AS$2:$AU$400,2,FALSE)</f>
        <v>0.86116474346957195</v>
      </c>
      <c r="L21" s="492">
        <f>K21/(values!$AT$2)</f>
        <v>0.87409588681733819</v>
      </c>
      <c r="M21" s="440">
        <f>VLOOKUP(J21,values!$AS$2:$AU$400,3,FALSE)</f>
        <v>25</v>
      </c>
      <c r="N21" s="440">
        <f>VLOOKUP(J21,values!$AS$2:$AZ$400,8,FALSE)</f>
        <v>29</v>
      </c>
      <c r="P21" s="449">
        <v>6</v>
      </c>
      <c r="Q21" s="495" t="s">
        <v>170</v>
      </c>
      <c r="R21" s="435">
        <f>VLOOKUP(Q21,values!$AS$2:$AU$400,2,FALSE)</f>
        <v>0.84812686842548868</v>
      </c>
      <c r="S21" s="492">
        <f>R21/(values!$AT$2)</f>
        <v>0.86086223665307748</v>
      </c>
      <c r="T21" s="440">
        <f>VLOOKUP(Q21,values!$AS$2:$AU$400,3,FALSE)</f>
        <v>29</v>
      </c>
      <c r="U21" s="440">
        <f>VLOOKUP(Q21,values!$AS$2:$AZ$400,8,FALSE)</f>
        <v>20</v>
      </c>
      <c r="W21" s="449">
        <v>6</v>
      </c>
      <c r="X21" s="495" t="s">
        <v>335</v>
      </c>
      <c r="Y21" s="435">
        <f>VLOOKUP(X21,values!$AS$2:$AU$400,2,FALSE)</f>
        <v>0.84977509966873377</v>
      </c>
      <c r="Z21" s="492">
        <f>Y21/(values!$AT$2)</f>
        <v>0.86253521753294937</v>
      </c>
      <c r="AA21" s="440">
        <f>VLOOKUP(X21,values!$AS$2:$AU$400,3,FALSE)</f>
        <v>28</v>
      </c>
      <c r="AB21" s="440">
        <f>VLOOKUP(X21,values!$AS$2:$AZ$400,8,FALSE)</f>
        <v>31</v>
      </c>
    </row>
    <row r="22" spans="2:28">
      <c r="B22" s="443"/>
      <c r="C22" s="444"/>
      <c r="D22" s="435"/>
      <c r="E22" s="435"/>
      <c r="F22" s="440"/>
      <c r="G22" s="440"/>
      <c r="I22" s="443"/>
      <c r="J22" s="444"/>
      <c r="K22" s="435"/>
      <c r="L22" s="435"/>
      <c r="M22" s="440"/>
      <c r="N22" s="440"/>
      <c r="P22" s="443"/>
      <c r="Q22" s="444"/>
      <c r="R22" s="435"/>
      <c r="S22" s="435"/>
      <c r="T22" s="440"/>
      <c r="U22" s="440"/>
      <c r="W22" s="443"/>
      <c r="X22" s="444"/>
      <c r="Y22" s="435"/>
      <c r="Z22" s="435"/>
      <c r="AA22" s="440"/>
      <c r="AB22" s="440"/>
    </row>
    <row r="23" spans="2:28">
      <c r="B23" s="445">
        <v>11</v>
      </c>
      <c r="C23" s="446" t="s">
        <v>231</v>
      </c>
      <c r="D23" s="435">
        <f>VLOOKUP(C23,values!$AS$2:$AU$400,2,FALSE)</f>
        <v>0.84473844183467162</v>
      </c>
      <c r="E23" s="492">
        <f>D23/(values!$AT$2)</f>
        <v>0.85742292986738311</v>
      </c>
      <c r="F23" s="440">
        <f>VLOOKUP(C23,values!$AS$2:$AU$400,3,FALSE)</f>
        <v>33</v>
      </c>
      <c r="G23" s="440">
        <f>VLOOKUP(C23,values!$AS$2:$AZ$400,8,FALSE)</f>
        <v>33</v>
      </c>
      <c r="I23" s="445">
        <v>11</v>
      </c>
      <c r="J23" s="446" t="s">
        <v>280</v>
      </c>
      <c r="K23" s="435">
        <f>VLOOKUP(J23,values!$AS$2:$AU$400,2,FALSE)</f>
        <v>0.83376729926143123</v>
      </c>
      <c r="L23" s="492">
        <f>K23/(values!$AT$2)</f>
        <v>0.84628704597329885</v>
      </c>
      <c r="M23" s="440">
        <f>VLOOKUP(J23,values!$AS$2:$AU$400,3,FALSE)</f>
        <v>42</v>
      </c>
      <c r="N23" s="440">
        <f>VLOOKUP(J23,values!$AS$2:$AZ$400,8,FALSE)</f>
        <v>42</v>
      </c>
      <c r="P23" s="445">
        <v>11</v>
      </c>
      <c r="Q23" s="446" t="s">
        <v>274</v>
      </c>
      <c r="R23" s="435">
        <f>VLOOKUP(Q23,values!$AS$2:$AU$400,2,FALSE)</f>
        <v>0.79082796146761103</v>
      </c>
      <c r="S23" s="492">
        <f>R23/(values!$AT$2)</f>
        <v>0.80270293639047929</v>
      </c>
      <c r="T23" s="440">
        <f>VLOOKUP(Q23,values!$AS$2:$AU$400,3,FALSE)</f>
        <v>72</v>
      </c>
      <c r="U23" s="440">
        <f>VLOOKUP(Q23,values!$AS$2:$AZ$400,8,FALSE)</f>
        <v>72</v>
      </c>
      <c r="W23" s="445">
        <v>11</v>
      </c>
      <c r="X23" s="446" t="s">
        <v>55</v>
      </c>
      <c r="Y23" s="435">
        <f>VLOOKUP(X23,values!$AS$2:$AU$400,2,FALSE)</f>
        <v>0.80752294636435096</v>
      </c>
      <c r="Z23" s="492">
        <f>Y23/(values!$AT$2)</f>
        <v>0.81964861111692444</v>
      </c>
      <c r="AA23" s="440">
        <f>VLOOKUP(X23,values!$AS$2:$AU$400,3,FALSE)</f>
        <v>56</v>
      </c>
      <c r="AB23" s="440">
        <f>VLOOKUP(X23,values!$AS$2:$AZ$400,8,FALSE)</f>
        <v>56</v>
      </c>
    </row>
    <row r="24" spans="2:28">
      <c r="B24" s="447"/>
      <c r="C24" s="493"/>
      <c r="D24" s="435"/>
      <c r="E24" s="435"/>
      <c r="F24" s="440"/>
      <c r="G24" s="440"/>
      <c r="I24" s="447"/>
      <c r="J24" s="493"/>
      <c r="K24" s="435"/>
      <c r="L24" s="435"/>
      <c r="M24" s="440"/>
      <c r="N24" s="440"/>
      <c r="P24" s="447"/>
      <c r="Q24" s="493"/>
      <c r="R24" s="435"/>
      <c r="S24" s="435"/>
      <c r="T24" s="440"/>
      <c r="U24" s="440"/>
      <c r="W24" s="447"/>
      <c r="X24" s="493"/>
      <c r="Y24" s="435"/>
      <c r="Z24" s="435"/>
      <c r="AA24" s="440"/>
      <c r="AB24" s="440"/>
    </row>
    <row r="25" spans="2:28">
      <c r="B25" s="449">
        <v>3</v>
      </c>
      <c r="C25" s="495" t="s">
        <v>63</v>
      </c>
      <c r="D25" s="435">
        <f>VLOOKUP(C25,values!$AS$2:$AU$400,2,FALSE)</f>
        <v>0.88848166697023534</v>
      </c>
      <c r="E25" s="492">
        <f>D25/(values!$AT$2)</f>
        <v>0.90182299786490905</v>
      </c>
      <c r="F25" s="440">
        <f>VLOOKUP(C25,values!$AS$2:$AU$400,3,FALSE)</f>
        <v>15</v>
      </c>
      <c r="G25" s="440">
        <f>VLOOKUP(C25,values!$AS$2:$AZ$400,8,FALSE)</f>
        <v>15</v>
      </c>
      <c r="I25" s="439">
        <v>3</v>
      </c>
      <c r="J25" s="498" t="s">
        <v>177</v>
      </c>
      <c r="K25" s="499">
        <f>VLOOKUP(J25,values!$AS$2:$AU$400,2,FALSE)</f>
        <v>0.84547278037459095</v>
      </c>
      <c r="L25" s="492">
        <f>K25/(values!$AT$2)</f>
        <v>0.85816829514405335</v>
      </c>
      <c r="M25" s="467">
        <f>VLOOKUP(J25,values!$AS$2:$AU$400,3,FALSE)</f>
        <v>32</v>
      </c>
      <c r="N25" s="467">
        <f>VLOOKUP(J25,values!$AS$2:$AZ$400,8,FALSE)</f>
        <v>22</v>
      </c>
      <c r="P25" s="474">
        <v>3</v>
      </c>
      <c r="Q25" s="500" t="s">
        <v>404</v>
      </c>
      <c r="R25" s="494">
        <f>VLOOKUP(Q25,values!$AS$2:$AU$400,2,FALSE)</f>
        <v>0.89813862461974558</v>
      </c>
      <c r="S25" s="492">
        <f>R25/(values!$AT$2)</f>
        <v>0.91162496319688202</v>
      </c>
      <c r="T25" s="471">
        <f>VLOOKUP(Q25,values!$AS$2:$AU$400,3,FALSE)</f>
        <v>13</v>
      </c>
      <c r="U25" s="471">
        <f>VLOOKUP(Q25,values!$AS$2:$AZ$400,8,FALSE)</f>
        <v>13</v>
      </c>
      <c r="W25" s="439">
        <v>3</v>
      </c>
      <c r="X25" s="498" t="s">
        <v>146</v>
      </c>
      <c r="Y25" s="499">
        <f>VLOOKUP(X25,values!$AS$2:$AU$400,2,FALSE)</f>
        <v>0.9395564056168566</v>
      </c>
      <c r="Z25" s="492">
        <f>Y25/(values!$AT$2)</f>
        <v>0.95366466847419784</v>
      </c>
      <c r="AA25" s="467">
        <f>VLOOKUP(X25,values!$AS$2:$AU$400,3,FALSE)</f>
        <v>7</v>
      </c>
      <c r="AB25" s="467">
        <f>VLOOKUP(X25,values!$AS$2:$AZ$400,8,FALSE)</f>
        <v>7</v>
      </c>
    </row>
    <row r="26" spans="2:28">
      <c r="B26" s="443"/>
      <c r="C26" s="444"/>
      <c r="D26" s="435"/>
      <c r="E26" s="435"/>
      <c r="F26" s="440"/>
      <c r="G26" s="440"/>
      <c r="I26" s="443"/>
      <c r="J26" s="444"/>
      <c r="K26" s="435"/>
      <c r="L26" s="435"/>
      <c r="M26" s="440"/>
      <c r="N26" s="440"/>
      <c r="P26" s="443"/>
      <c r="Q26" s="444"/>
      <c r="R26" s="435"/>
      <c r="S26" s="435"/>
      <c r="T26" s="440"/>
      <c r="U26" s="440"/>
      <c r="W26" s="443"/>
      <c r="X26" s="444"/>
      <c r="Y26" s="435"/>
      <c r="Z26" s="435"/>
      <c r="AA26" s="440"/>
      <c r="AB26" s="440"/>
    </row>
    <row r="27" spans="2:28">
      <c r="B27" s="445">
        <v>14</v>
      </c>
      <c r="C27" s="446" t="s">
        <v>359</v>
      </c>
      <c r="D27" s="435">
        <f>VLOOKUP(C27,values!$AS$2:$AU$400,2,FALSE)</f>
        <v>0.70350817039011926</v>
      </c>
      <c r="E27" s="492">
        <f>D27/(values!$AT$2)</f>
        <v>0.71407196212291535</v>
      </c>
      <c r="F27" s="440">
        <f>VLOOKUP(C27,values!$AS$2:$AU$400,3,FALSE)</f>
        <v>115</v>
      </c>
      <c r="G27" s="440">
        <f>VLOOKUP(C27,values!$AS$2:$AZ$400,8,FALSE)</f>
        <v>115</v>
      </c>
      <c r="I27" s="445">
        <v>14</v>
      </c>
      <c r="J27" s="446" t="s">
        <v>226</v>
      </c>
      <c r="K27" s="435">
        <f>VLOOKUP(J27,values!$AS$2:$AU$400,2,FALSE)</f>
        <v>0.73841388924149154</v>
      </c>
      <c r="L27" s="492">
        <f>K27/(values!$AT$2)</f>
        <v>0.74950182093420448</v>
      </c>
      <c r="M27" s="440">
        <f>VLOOKUP(J27,values!$AS$2:$AU$400,3,FALSE)</f>
        <v>96</v>
      </c>
      <c r="N27" s="440">
        <f>VLOOKUP(J27,values!$AS$2:$AZ$400,8,FALSE)</f>
        <v>96</v>
      </c>
      <c r="P27" s="445">
        <v>14</v>
      </c>
      <c r="Q27" s="446" t="s">
        <v>178</v>
      </c>
      <c r="R27" s="435">
        <f>VLOOKUP(Q27,values!$AS$2:$AU$400,2,FALSE)</f>
        <v>0.69976618479609398</v>
      </c>
      <c r="S27" s="492">
        <f>R27/(values!$AT$2)</f>
        <v>0.71027378733572055</v>
      </c>
      <c r="T27" s="440">
        <f>VLOOKUP(Q27,values!$AS$2:$AU$400,3,FALSE)</f>
        <v>116</v>
      </c>
      <c r="U27" s="440">
        <f>VLOOKUP(Q27,values!$AS$2:$AZ$400,8,FALSE)</f>
        <v>116</v>
      </c>
      <c r="W27" s="445">
        <v>14</v>
      </c>
      <c r="X27" s="446" t="s">
        <v>148</v>
      </c>
      <c r="Y27" s="435">
        <f>VLOOKUP(X27,values!$AS$2:$AU$400,2,FALSE)</f>
        <v>0.71451644127808878</v>
      </c>
      <c r="Z27" s="492">
        <f>Y27/(values!$AT$2)</f>
        <v>0.72524553184591367</v>
      </c>
      <c r="AA27" s="440">
        <f>VLOOKUP(X27,values!$AS$2:$AU$400,3,FALSE)</f>
        <v>110</v>
      </c>
      <c r="AB27" s="440">
        <f>VLOOKUP(X27,values!$AS$2:$AZ$400,8,FALSE)</f>
        <v>110</v>
      </c>
    </row>
    <row r="28" spans="2:28">
      <c r="B28" s="447"/>
      <c r="C28" s="493"/>
      <c r="D28" s="435"/>
      <c r="E28" s="435"/>
      <c r="F28" s="440"/>
      <c r="G28" s="440"/>
      <c r="I28" s="447"/>
      <c r="J28" s="493"/>
      <c r="K28" s="435"/>
      <c r="L28" s="435"/>
      <c r="M28" s="440"/>
      <c r="N28" s="440"/>
      <c r="P28" s="447"/>
      <c r="Q28" s="493"/>
      <c r="R28" s="435"/>
      <c r="S28" s="435"/>
      <c r="T28" s="440"/>
      <c r="U28" s="440"/>
      <c r="W28" s="447"/>
      <c r="X28" s="493"/>
      <c r="Y28" s="435"/>
      <c r="Z28" s="435"/>
      <c r="AA28" s="440"/>
      <c r="AB28" s="440"/>
    </row>
    <row r="29" spans="2:28">
      <c r="B29" s="449">
        <v>7</v>
      </c>
      <c r="C29" s="495" t="s">
        <v>222</v>
      </c>
      <c r="D29" s="435">
        <f>VLOOKUP(C29,values!$AS$2:$AU$400,2,FALSE)</f>
        <v>0.82963895450177727</v>
      </c>
      <c r="E29" s="492">
        <f>D29/(values!$AT$2)</f>
        <v>0.84209671049899826</v>
      </c>
      <c r="F29" s="440">
        <f>VLOOKUP(C29,values!$AS$2:$AU$400,3,FALSE)</f>
        <v>45</v>
      </c>
      <c r="G29" s="440">
        <f>VLOOKUP(C29,values!$AS$2:$AZ$400,8,FALSE)</f>
        <v>45</v>
      </c>
      <c r="I29" s="474">
        <v>7</v>
      </c>
      <c r="J29" s="500" t="s">
        <v>215</v>
      </c>
      <c r="K29" s="494">
        <f>VLOOKUP(J29,values!$AS$2:$AU$400,2,FALSE)</f>
        <v>0.83898737335908091</v>
      </c>
      <c r="L29" s="492">
        <f>K29/(values!$AT$2)</f>
        <v>0.85158550405839639</v>
      </c>
      <c r="M29" s="471">
        <f>VLOOKUP(J29,values!$AS$2:$AU$400,3,FALSE)</f>
        <v>37</v>
      </c>
      <c r="N29" s="471">
        <f>VLOOKUP(J29,values!$AS$2:$AZ$400,8,FALSE)</f>
        <v>37</v>
      </c>
      <c r="P29" s="449">
        <v>7</v>
      </c>
      <c r="Q29" s="495" t="s">
        <v>342</v>
      </c>
      <c r="R29" s="435">
        <f>VLOOKUP(Q29,values!$AS$2:$AU$400,2,FALSE)</f>
        <v>0.86839882733811524</v>
      </c>
      <c r="S29" s="492">
        <f>R29/(values!$AT$2)</f>
        <v>0.88143859679511694</v>
      </c>
      <c r="T29" s="440">
        <f>VLOOKUP(Q29,values!$AS$2:$AU$400,3,FALSE)</f>
        <v>23</v>
      </c>
      <c r="U29" s="440">
        <f>VLOOKUP(Q29,values!$AS$2:$AZ$400,8,FALSE)</f>
        <v>27</v>
      </c>
      <c r="W29" s="449">
        <v>7</v>
      </c>
      <c r="X29" s="495" t="s">
        <v>258</v>
      </c>
      <c r="Y29" s="435">
        <f>VLOOKUP(X29,values!$AS$2:$AU$400,2,FALSE)</f>
        <v>0.8459889037719085</v>
      </c>
      <c r="Z29" s="492">
        <f>Y29/(values!$AT$2)</f>
        <v>0.85869216858651209</v>
      </c>
      <c r="AA29" s="440">
        <f>VLOOKUP(X29,values!$AS$2:$AU$400,3,FALSE)</f>
        <v>31</v>
      </c>
      <c r="AB29" s="440">
        <f>VLOOKUP(X29,values!$AS$2:$AZ$400,8,FALSE)</f>
        <v>21</v>
      </c>
    </row>
    <row r="30" spans="2:28">
      <c r="B30" s="443"/>
      <c r="C30" s="444"/>
      <c r="D30" s="435"/>
      <c r="E30" s="435"/>
      <c r="F30" s="440"/>
      <c r="G30" s="440"/>
      <c r="I30" s="443"/>
      <c r="J30" s="444"/>
      <c r="K30" s="435"/>
      <c r="L30" s="435"/>
      <c r="M30" s="440"/>
      <c r="N30" s="440"/>
      <c r="P30" s="443"/>
      <c r="Q30" s="444"/>
      <c r="R30" s="435"/>
      <c r="S30" s="435"/>
      <c r="T30" s="440"/>
      <c r="U30" s="440"/>
      <c r="W30" s="443"/>
      <c r="X30" s="444"/>
      <c r="Y30" s="435"/>
      <c r="Z30" s="435"/>
      <c r="AA30" s="440"/>
      <c r="AB30" s="440"/>
    </row>
    <row r="31" spans="2:28">
      <c r="B31" s="445">
        <v>10</v>
      </c>
      <c r="C31" s="446" t="s">
        <v>374</v>
      </c>
      <c r="D31" s="435">
        <f>VLOOKUP(C31,values!$AS$2:$AU$400,2,FALSE)</f>
        <v>0.87813268936091404</v>
      </c>
      <c r="E31" s="492">
        <f>D31/(values!$AT$2)</f>
        <v>0.89131862128694239</v>
      </c>
      <c r="F31" s="440">
        <f>VLOOKUP(C31,values!$AS$2:$AU$400,3,FALSE)</f>
        <v>21</v>
      </c>
      <c r="G31" s="440">
        <f>VLOOKUP(C31,values!$AS$2:$AZ$400,8,FALSE)</f>
        <v>25</v>
      </c>
      <c r="I31" s="445">
        <v>10</v>
      </c>
      <c r="J31" s="446" t="s">
        <v>369</v>
      </c>
      <c r="K31" s="435">
        <f>VLOOKUP(J31,values!$AS$2:$AU$400,2,FALSE)</f>
        <v>0.8336929150000022</v>
      </c>
      <c r="L31" s="492">
        <f>K31/(values!$AT$2)</f>
        <v>0.84621154476699412</v>
      </c>
      <c r="M31" s="440">
        <f>VLOOKUP(J31,values!$AS$2:$AU$400,3,FALSE)</f>
        <v>43</v>
      </c>
      <c r="N31" s="440">
        <f>VLOOKUP(J31,values!$AS$2:$AZ$400,8,FALSE)</f>
        <v>43</v>
      </c>
      <c r="P31" s="445">
        <v>10</v>
      </c>
      <c r="Q31" s="446" t="s">
        <v>272</v>
      </c>
      <c r="R31" s="435">
        <f>VLOOKUP(Q31,values!$AS$2:$AU$400,2,FALSE)</f>
        <v>0.82768807004112166</v>
      </c>
      <c r="S31" s="492">
        <f>R31/(values!$AT$2)</f>
        <v>0.84011653179841128</v>
      </c>
      <c r="T31" s="440">
        <f>VLOOKUP(Q31,values!$AS$2:$AU$400,3,FALSE)</f>
        <v>47</v>
      </c>
      <c r="U31" s="440">
        <f>VLOOKUP(Q31,values!$AS$2:$AZ$400,8,FALSE)</f>
        <v>47</v>
      </c>
      <c r="W31" s="445">
        <v>10</v>
      </c>
      <c r="X31" s="446" t="s">
        <v>68</v>
      </c>
      <c r="Y31" s="435">
        <f>VLOOKUP(X31,values!$AS$2:$AU$400,2,FALSE)</f>
        <v>0.83479650325023913</v>
      </c>
      <c r="Z31" s="492">
        <f>Y31/(values!$AT$2)</f>
        <v>0.84733170436199279</v>
      </c>
      <c r="AA31" s="440">
        <f>VLOOKUP(X31,values!$AS$2:$AU$400,3,FALSE)</f>
        <v>41</v>
      </c>
      <c r="AB31" s="440">
        <f>VLOOKUP(X31,values!$AS$2:$AZ$400,8,FALSE)</f>
        <v>41</v>
      </c>
    </row>
    <row r="32" spans="2:28">
      <c r="B32" s="447"/>
      <c r="C32" s="493"/>
      <c r="D32" s="435"/>
      <c r="E32" s="435"/>
      <c r="F32" s="440"/>
      <c r="G32" s="440"/>
      <c r="I32" s="447"/>
      <c r="J32" s="493"/>
      <c r="K32" s="435"/>
      <c r="L32" s="435"/>
      <c r="M32" s="440"/>
      <c r="N32" s="440"/>
      <c r="P32" s="447"/>
      <c r="Q32" s="493"/>
      <c r="R32" s="435"/>
      <c r="S32" s="435"/>
      <c r="T32" s="440"/>
      <c r="U32" s="440"/>
      <c r="W32" s="447"/>
      <c r="X32" s="493"/>
      <c r="Y32" s="435"/>
      <c r="Z32" s="435"/>
      <c r="AA32" s="440"/>
      <c r="AB32" s="440"/>
    </row>
    <row r="33" spans="2:28">
      <c r="B33" s="438">
        <v>2</v>
      </c>
      <c r="C33" s="510" t="s">
        <v>54</v>
      </c>
      <c r="D33" s="506">
        <f>VLOOKUP(C33,values!$AS$2:$AU$400,2,FALSE)</f>
        <v>0.95430165882556528</v>
      </c>
      <c r="E33" s="492">
        <f>D33/(values!$AT$2)</f>
        <v>0.96863133458257156</v>
      </c>
      <c r="F33" s="462">
        <f>VLOOKUP(C33,values!$AS$2:$AU$400,3,FALSE)</f>
        <v>5</v>
      </c>
      <c r="G33" s="462">
        <f>VLOOKUP(C33,values!$AS$2:$AZ$400,8,FALSE)</f>
        <v>5</v>
      </c>
      <c r="I33" s="449">
        <v>2</v>
      </c>
      <c r="J33" s="495" t="s">
        <v>203</v>
      </c>
      <c r="K33" s="435">
        <f>VLOOKUP(J33,values!$AS$2:$AU$400,2,FALSE)</f>
        <v>0.93206959697870739</v>
      </c>
      <c r="L33" s="492">
        <f>K33/(values!$AT$2)</f>
        <v>0.9460654388429095</v>
      </c>
      <c r="M33" s="440">
        <f>VLOOKUP(J33,values!$AS$2:$AU$400,3,FALSE)</f>
        <v>9</v>
      </c>
      <c r="N33" s="440">
        <f>VLOOKUP(J33,values!$AS$2:$AZ$400,8,FALSE)</f>
        <v>9</v>
      </c>
      <c r="P33" s="439">
        <v>2</v>
      </c>
      <c r="Q33" s="498" t="s">
        <v>341</v>
      </c>
      <c r="R33" s="499">
        <f>VLOOKUP(Q33,values!$AS$2:$AU$400,2,FALSE)</f>
        <v>0.94110837096577304</v>
      </c>
      <c r="S33" s="492">
        <f>R33/(values!$AT$2)</f>
        <v>0.95523993794297035</v>
      </c>
      <c r="T33" s="467">
        <f>VLOOKUP(Q33,values!$AS$2:$AU$400,3,FALSE)</f>
        <v>6</v>
      </c>
      <c r="U33" s="467">
        <f>VLOOKUP(Q33,values!$AS$2:$AZ$400,8,FALSE)</f>
        <v>6</v>
      </c>
      <c r="W33" s="474">
        <v>2</v>
      </c>
      <c r="X33" s="500" t="s">
        <v>361</v>
      </c>
      <c r="Y33" s="494">
        <f>VLOOKUP(X33,values!$AS$2:$AU$400,2,FALSE)</f>
        <v>0.95642037162574978</v>
      </c>
      <c r="Z33" s="492">
        <f>Y33/(values!$AT$2)</f>
        <v>0.97078186171229019</v>
      </c>
      <c r="AA33" s="471">
        <f>VLOOKUP(X33,values!$AS$2:$AU$400,3,FALSE)</f>
        <v>4</v>
      </c>
      <c r="AB33" s="471">
        <f>VLOOKUP(X33,values!$AS$2:$AZ$400,8,FALSE)</f>
        <v>4</v>
      </c>
    </row>
    <row r="34" spans="2:28">
      <c r="B34" s="443"/>
      <c r="C34" s="444"/>
      <c r="D34" s="435"/>
      <c r="E34" s="435"/>
      <c r="F34" s="440"/>
      <c r="G34" s="440"/>
      <c r="I34" s="443"/>
      <c r="J34" s="444"/>
      <c r="K34" s="435"/>
      <c r="L34" s="435"/>
      <c r="M34" s="440"/>
      <c r="N34" s="440"/>
      <c r="P34" s="443"/>
      <c r="Q34" s="444"/>
      <c r="R34" s="435"/>
      <c r="S34" s="435"/>
      <c r="T34" s="440"/>
      <c r="U34" s="440"/>
      <c r="W34" s="443"/>
      <c r="X34" s="444"/>
      <c r="Y34" s="435"/>
      <c r="Z34" s="435"/>
      <c r="AA34" s="440"/>
      <c r="AB34" s="440"/>
    </row>
    <row r="35" spans="2:28" ht="15.75" thickBot="1">
      <c r="B35" s="463">
        <v>15</v>
      </c>
      <c r="C35" s="464" t="s">
        <v>279</v>
      </c>
      <c r="D35" s="465">
        <f>VLOOKUP(C35,values!$AS$2:$AU$400,2,FALSE)</f>
        <v>0.73217662191061006</v>
      </c>
      <c r="E35" s="492">
        <f>D35/(values!$AT$2)</f>
        <v>0.7431708955680103</v>
      </c>
      <c r="F35" s="466">
        <f>VLOOKUP(C35,values!$AS$2:$AU$400,3,FALSE)</f>
        <v>98</v>
      </c>
      <c r="G35" s="471">
        <f>VLOOKUP(C35,values!$AS$2:$AZ$400,8,FALSE)</f>
        <v>98</v>
      </c>
      <c r="I35" s="451">
        <v>15</v>
      </c>
      <c r="J35" s="452" t="s">
        <v>382</v>
      </c>
      <c r="K35" s="441">
        <f>VLOOKUP(J35,values!$AS$2:$AU$400,2,FALSE)</f>
        <v>0.71127572678612838</v>
      </c>
      <c r="L35" s="501">
        <f>K35/(values!$AT$2)</f>
        <v>0.72195615518569511</v>
      </c>
      <c r="M35" s="442">
        <f>VLOOKUP(J35,values!$AS$2:$AU$400,3,FALSE)</f>
        <v>113</v>
      </c>
      <c r="N35" s="442">
        <f>VLOOKUP(J35,values!$AS$2:$AZ$400,8,FALSE)</f>
        <v>113</v>
      </c>
      <c r="P35" s="451">
        <v>15</v>
      </c>
      <c r="Q35" s="452" t="s">
        <v>99</v>
      </c>
      <c r="R35" s="441">
        <f>VLOOKUP(Q35,values!$AS$2:$AU$400,2,FALSE)</f>
        <v>0.73140954448811923</v>
      </c>
      <c r="S35" s="501">
        <f>R35/(values!$AT$2)</f>
        <v>0.74239229980575427</v>
      </c>
      <c r="T35" s="442">
        <f>VLOOKUP(Q35,values!$AS$2:$AU$400,3,FALSE)</f>
        <v>100</v>
      </c>
      <c r="U35" s="442">
        <f>VLOOKUP(Q35,values!$AS$2:$AZ$400,8,FALSE)</f>
        <v>100</v>
      </c>
      <c r="W35" s="451">
        <v>15</v>
      </c>
      <c r="X35" s="452" t="s">
        <v>365</v>
      </c>
      <c r="Y35" s="441">
        <f>VLOOKUP(X35,values!$AS$2:$AU$400,2,FALSE)</f>
        <v>0.60586078966016776</v>
      </c>
      <c r="Z35" s="501">
        <f>Y35/(values!$AT$2)</f>
        <v>0.61495832039316312</v>
      </c>
      <c r="AA35" s="442">
        <f>VLOOKUP(X35,values!$AS$2:$AU$400,3,FALSE)</f>
        <v>185</v>
      </c>
      <c r="AB35" s="442">
        <f>VLOOKUP(X35,values!$AS$2:$AZ$400,8,FALSE)</f>
        <v>185</v>
      </c>
    </row>
    <row r="36" spans="2:28" ht="15.75" thickBot="1">
      <c r="B36" s="511"/>
      <c r="C36" s="458" t="s">
        <v>581</v>
      </c>
      <c r="D36" s="459" t="s">
        <v>582</v>
      </c>
      <c r="E36" s="456" t="s">
        <v>594</v>
      </c>
      <c r="F36" s="472" t="s">
        <v>583</v>
      </c>
      <c r="G36" s="460" t="s">
        <v>591</v>
      </c>
      <c r="I36" s="435"/>
      <c r="J36" s="458" t="s">
        <v>581</v>
      </c>
      <c r="K36" s="459" t="s">
        <v>582</v>
      </c>
      <c r="L36" s="456" t="s">
        <v>594</v>
      </c>
      <c r="M36" s="472" t="s">
        <v>583</v>
      </c>
      <c r="N36" s="460" t="s">
        <v>591</v>
      </c>
      <c r="P36" s="435"/>
      <c r="Q36" s="458" t="s">
        <v>581</v>
      </c>
      <c r="R36" s="459" t="s">
        <v>582</v>
      </c>
      <c r="S36" s="456" t="s">
        <v>594</v>
      </c>
      <c r="T36" s="472" t="s">
        <v>583</v>
      </c>
      <c r="U36" s="460" t="s">
        <v>591</v>
      </c>
      <c r="W36" s="435"/>
      <c r="X36" s="458" t="s">
        <v>581</v>
      </c>
      <c r="Y36" s="459" t="s">
        <v>582</v>
      </c>
      <c r="Z36" s="456" t="s">
        <v>594</v>
      </c>
      <c r="AA36" s="472" t="s">
        <v>583</v>
      </c>
      <c r="AB36" s="460" t="s">
        <v>591</v>
      </c>
    </row>
    <row r="37" spans="2:28">
      <c r="B37" s="435"/>
      <c r="C37" s="479" t="s">
        <v>584</v>
      </c>
      <c r="D37" s="480">
        <f>SUM(D5:D35)/16</f>
        <v>0.83077287418428813</v>
      </c>
      <c r="E37" s="512">
        <f>SUM(E5:E35)/16</f>
        <v>0.84324765697930892</v>
      </c>
      <c r="F37" s="481">
        <f>SUM(F5:F35)/16</f>
        <v>50.1875</v>
      </c>
      <c r="G37" s="481">
        <f>SUM(G5:G35)/16</f>
        <v>50.875</v>
      </c>
      <c r="I37" s="435"/>
      <c r="J37" s="515" t="s">
        <v>584</v>
      </c>
      <c r="K37" s="516">
        <f>SUM(K5:K35)/16</f>
        <v>0.81537327728350228</v>
      </c>
      <c r="L37" s="517">
        <f>SUM(L5:L35)/16</f>
        <v>0.82761682163485495</v>
      </c>
      <c r="M37" s="518">
        <f>SUM(M5:M35)/16</f>
        <v>58.9375</v>
      </c>
      <c r="N37" s="518">
        <f>SUM(N5:N35)/16</f>
        <v>59.125</v>
      </c>
      <c r="P37" s="435"/>
      <c r="Q37" s="515" t="s">
        <v>584</v>
      </c>
      <c r="R37" s="516">
        <f>SUM(R5:R35)/16</f>
        <v>0.82475392973270234</v>
      </c>
      <c r="S37" s="517">
        <f>SUM(S5:S35)/16</f>
        <v>0.83713833280178129</v>
      </c>
      <c r="T37" s="518">
        <f>SUM(T5:T35)/16</f>
        <v>52.4375</v>
      </c>
      <c r="U37" s="518">
        <f>SUM(U5:U35)/16</f>
        <v>52.125</v>
      </c>
      <c r="W37" s="435"/>
      <c r="X37" s="515" t="s">
        <v>584</v>
      </c>
      <c r="Y37" s="516">
        <f>SUM(Y5:Y35)/16</f>
        <v>0.82435779234259565</v>
      </c>
      <c r="Z37" s="517">
        <f>SUM(Z5:Z35)/16</f>
        <v>0.83673624706158733</v>
      </c>
      <c r="AA37" s="518">
        <f>SUM(AA5:AA35)/16</f>
        <v>56.4375</v>
      </c>
      <c r="AB37" s="518">
        <f>SUM(AB5:AB35)/16</f>
        <v>55.875</v>
      </c>
    </row>
    <row r="38" spans="2:28">
      <c r="B38" s="435"/>
      <c r="C38" s="482" t="s">
        <v>585</v>
      </c>
      <c r="D38" s="483">
        <f>SUM(D5:D19)/8</f>
        <v>0.82120705795855731</v>
      </c>
      <c r="E38" s="513">
        <f>SUM(E5:E19)/8</f>
        <v>0.83353820163946979</v>
      </c>
      <c r="F38" s="484">
        <f>SUM(F5:F19)/8</f>
        <v>57.125</v>
      </c>
      <c r="G38" s="484">
        <f>SUM(G5:G19)/8</f>
        <v>58</v>
      </c>
      <c r="I38" s="435"/>
      <c r="J38" s="519" t="s">
        <v>585</v>
      </c>
      <c r="K38" s="520">
        <f>SUM(K5:K19)/8</f>
        <v>0.80639101400812896</v>
      </c>
      <c r="L38" s="521">
        <f>SUM(L5:L19)/8</f>
        <v>0.8184996818043484</v>
      </c>
      <c r="M38" s="522">
        <f>SUM(M5:M19)/8</f>
        <v>68.25</v>
      </c>
      <c r="N38" s="522">
        <f>SUM(N5:N19)/8</f>
        <v>69.375</v>
      </c>
      <c r="P38" s="435"/>
      <c r="Q38" s="519" t="s">
        <v>585</v>
      </c>
      <c r="R38" s="520">
        <f>SUM(R5:R19)/8</f>
        <v>0.82382480294764615</v>
      </c>
      <c r="S38" s="521">
        <f>SUM(S5:S19)/8</f>
        <v>0.83619525436376096</v>
      </c>
      <c r="T38" s="522">
        <f>SUM(T5:T19)/8</f>
        <v>54.125</v>
      </c>
      <c r="U38" s="522">
        <f>SUM(U5:U19)/8</f>
        <v>54.125</v>
      </c>
      <c r="W38" s="435"/>
      <c r="X38" s="519" t="s">
        <v>585</v>
      </c>
      <c r="Y38" s="520">
        <f>SUM(Y5:Y19)/8</f>
        <v>0.82941090203067924</v>
      </c>
      <c r="Z38" s="521">
        <f>SUM(Z5:Z19)/8</f>
        <v>0.84186523362018173</v>
      </c>
      <c r="AA38" s="522">
        <f>SUM(AA5:AA19)/8</f>
        <v>55.125</v>
      </c>
      <c r="AB38" s="522">
        <f>SUM(AB5:AB19)/8</f>
        <v>54.875</v>
      </c>
    </row>
    <row r="39" spans="2:28" ht="15.75" thickBot="1">
      <c r="B39" s="435"/>
      <c r="C39" s="485" t="s">
        <v>586</v>
      </c>
      <c r="D39" s="486">
        <f>SUM(D21:D35)/8</f>
        <v>0.84033869041001907</v>
      </c>
      <c r="E39" s="514">
        <f>SUM(E21:E35)/8</f>
        <v>0.85295711231914817</v>
      </c>
      <c r="F39" s="487">
        <f>SUM(F21:F35)/8</f>
        <v>43.25</v>
      </c>
      <c r="G39" s="487">
        <f>SUM(G21:G35)/8</f>
        <v>43.75</v>
      </c>
      <c r="I39" s="435"/>
      <c r="J39" s="523" t="s">
        <v>586</v>
      </c>
      <c r="K39" s="524">
        <f>SUM(K21:K35)/8</f>
        <v>0.82435554055887561</v>
      </c>
      <c r="L39" s="525">
        <f>SUM(L21:L35)/8</f>
        <v>0.83673396146536128</v>
      </c>
      <c r="M39" s="526">
        <f>SUM(M21:M35)/8</f>
        <v>49.625</v>
      </c>
      <c r="N39" s="526">
        <f>SUM(N21:N35)/8</f>
        <v>48.875</v>
      </c>
      <c r="P39" s="435"/>
      <c r="Q39" s="523" t="s">
        <v>586</v>
      </c>
      <c r="R39" s="524">
        <f>SUM(R21:R35)/8</f>
        <v>0.82568305651775864</v>
      </c>
      <c r="S39" s="525">
        <f>SUM(S21:S35)/8</f>
        <v>0.83808141123980151</v>
      </c>
      <c r="T39" s="526">
        <f>SUM(T21:T35)/8</f>
        <v>50.75</v>
      </c>
      <c r="U39" s="526">
        <f>SUM(U21:U35)/8</f>
        <v>50.125</v>
      </c>
      <c r="W39" s="435"/>
      <c r="X39" s="523" t="s">
        <v>586</v>
      </c>
      <c r="Y39" s="524">
        <f>SUM(Y21:Y35)/8</f>
        <v>0.81930468265451206</v>
      </c>
      <c r="Z39" s="525">
        <f>SUM(Z21:Z35)/8</f>
        <v>0.83160726050299294</v>
      </c>
      <c r="AA39" s="526">
        <f>SUM(AA21:AA35)/8</f>
        <v>57.75</v>
      </c>
      <c r="AB39" s="526">
        <f>SUM(AB21:AB35)/8</f>
        <v>56.875</v>
      </c>
    </row>
    <row r="40" spans="2:28" ht="15.75" thickBot="1">
      <c r="B40" s="435"/>
      <c r="C40" s="478" t="s">
        <v>592</v>
      </c>
      <c r="D40" s="435"/>
      <c r="E40" s="435"/>
      <c r="F40" s="435"/>
      <c r="G40" s="435"/>
      <c r="I40" s="435"/>
      <c r="J40" s="461"/>
      <c r="K40" s="435"/>
      <c r="L40" s="435"/>
      <c r="M40" s="435"/>
      <c r="N40" s="435"/>
      <c r="P40" s="435"/>
      <c r="Q40" s="461"/>
      <c r="R40" s="435"/>
      <c r="S40" s="435"/>
      <c r="T40" s="435"/>
      <c r="U40" s="435"/>
      <c r="W40" s="435"/>
      <c r="X40" s="461"/>
      <c r="Y40" s="435"/>
      <c r="Z40" s="435"/>
      <c r="AA40" s="435"/>
    </row>
  </sheetData>
  <mergeCells count="4">
    <mergeCell ref="B2:G2"/>
    <mergeCell ref="P2:U2"/>
    <mergeCell ref="W2:AB2"/>
    <mergeCell ref="I2:N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69F7F-A72C-4FC8-A74F-E4E98933CDFF}">
  <sheetPr>
    <pageSetUpPr fitToPage="1"/>
  </sheetPr>
  <dimension ref="A1:QL85"/>
  <sheetViews>
    <sheetView workbookViewId="0">
      <selection activeCell="Y7" sqref="Y7"/>
    </sheetView>
  </sheetViews>
  <sheetFormatPr defaultColWidth="14.42578125" defaultRowHeight="15.75" customHeight="1"/>
  <cols>
    <col min="1" max="1" width="3.85546875" style="536" customWidth="1"/>
    <col min="2" max="2" width="4.7109375" style="536" customWidth="1"/>
    <col min="3" max="3" width="20.5703125" style="536" bestFit="1" customWidth="1"/>
    <col min="4" max="4" width="1.7109375" style="536" customWidth="1"/>
    <col min="5" max="5" width="16.7109375" style="536" customWidth="1"/>
    <col min="6" max="7" width="1.7109375" style="536" customWidth="1"/>
    <col min="8" max="8" width="16.7109375" style="536" customWidth="1"/>
    <col min="9" max="10" width="1.7109375" style="536" customWidth="1"/>
    <col min="11" max="11" width="16.7109375" style="536" customWidth="1"/>
    <col min="12" max="13" width="1.7109375" style="536" customWidth="1"/>
    <col min="14" max="14" width="16.7109375" style="536" customWidth="1"/>
    <col min="15" max="19" width="8.28515625" style="536" customWidth="1"/>
    <col min="20" max="20" width="1.7109375" style="536" customWidth="1"/>
    <col min="21" max="21" width="2.140625" style="536" customWidth="1"/>
    <col min="22" max="26" width="8.28515625" style="536" customWidth="1"/>
    <col min="27" max="27" width="16.7109375" style="536" customWidth="1"/>
    <col min="28" max="29" width="1.7109375" style="536" customWidth="1"/>
    <col min="30" max="30" width="16.7109375" style="536" customWidth="1"/>
    <col min="31" max="32" width="1.7109375" style="536" customWidth="1"/>
    <col min="33" max="33" width="16.7109375" style="536" customWidth="1"/>
    <col min="34" max="35" width="1.7109375" style="536" customWidth="1"/>
    <col min="36" max="36" width="16.7109375" style="536" customWidth="1"/>
    <col min="37" max="37" width="1.7109375" style="536" customWidth="1"/>
    <col min="38" max="38" width="16.7109375" style="536" customWidth="1"/>
    <col min="39" max="39" width="4.7109375" style="536" customWidth="1"/>
    <col min="40" max="40" width="2.7109375" style="536" customWidth="1"/>
    <col min="41" max="41" width="14.42578125" style="536"/>
    <col min="42" max="42" width="21.7109375" style="536" bestFit="1" customWidth="1"/>
    <col min="43" max="16384" width="14.42578125" style="536"/>
  </cols>
  <sheetData>
    <row r="1" spans="1:454" ht="79.5" customHeight="1">
      <c r="A1" s="658" t="s">
        <v>606</v>
      </c>
      <c r="B1" s="658"/>
      <c r="C1" s="658"/>
      <c r="D1" s="658"/>
      <c r="E1" s="658"/>
      <c r="F1" s="658"/>
      <c r="G1" s="658"/>
      <c r="H1" s="658"/>
      <c r="I1" s="658"/>
      <c r="J1" s="658"/>
      <c r="K1" s="658"/>
      <c r="L1" s="658"/>
      <c r="M1" s="658"/>
      <c r="N1" s="658"/>
      <c r="O1" s="658"/>
      <c r="P1" s="658"/>
      <c r="Q1" s="658"/>
      <c r="R1" s="658"/>
      <c r="S1" s="658"/>
      <c r="T1" s="658"/>
      <c r="U1" s="658"/>
      <c r="V1" s="658"/>
      <c r="W1" s="658"/>
      <c r="X1" s="658"/>
      <c r="Y1" s="658"/>
      <c r="Z1" s="658"/>
      <c r="AA1" s="658"/>
      <c r="AB1" s="658"/>
      <c r="AC1" s="658"/>
      <c r="AD1" s="658"/>
      <c r="AE1" s="658"/>
      <c r="AF1" s="658"/>
      <c r="AG1" s="658"/>
      <c r="AH1" s="658"/>
      <c r="AI1" s="658"/>
      <c r="AJ1" s="658"/>
      <c r="AK1" s="658"/>
      <c r="AL1" s="658"/>
      <c r="AM1" s="658"/>
      <c r="AN1" s="658"/>
    </row>
    <row r="2" spans="1:454" s="558" customFormat="1" ht="7.5" customHeight="1">
      <c r="A2" s="658"/>
      <c r="B2" s="658"/>
      <c r="C2" s="658"/>
      <c r="D2" s="658"/>
      <c r="E2" s="658"/>
      <c r="F2" s="658"/>
      <c r="G2" s="658"/>
      <c r="H2" s="658"/>
      <c r="I2" s="658"/>
      <c r="J2" s="658"/>
      <c r="K2" s="658"/>
      <c r="L2" s="658"/>
      <c r="M2" s="658"/>
      <c r="N2" s="658"/>
      <c r="O2" s="658"/>
      <c r="P2" s="658"/>
      <c r="Q2" s="658"/>
      <c r="R2" s="658"/>
      <c r="S2" s="658"/>
      <c r="T2" s="658"/>
      <c r="U2" s="658"/>
      <c r="V2" s="658"/>
      <c r="W2" s="658"/>
      <c r="X2" s="658"/>
      <c r="Y2" s="658"/>
      <c r="Z2" s="658"/>
      <c r="AA2" s="658"/>
      <c r="AB2" s="658"/>
      <c r="AC2" s="658"/>
      <c r="AD2" s="658"/>
      <c r="AE2" s="658"/>
      <c r="AF2" s="658"/>
      <c r="AG2" s="658"/>
      <c r="AH2" s="658"/>
      <c r="AI2" s="658"/>
      <c r="AJ2" s="658"/>
      <c r="AK2" s="658"/>
      <c r="AL2" s="658"/>
      <c r="AM2" s="658"/>
      <c r="AN2" s="658"/>
    </row>
    <row r="3" spans="1:454" s="560" customFormat="1" ht="21.95" customHeight="1">
      <c r="A3" s="527"/>
      <c r="B3" s="659" t="s">
        <v>595</v>
      </c>
      <c r="C3" s="659"/>
      <c r="D3" s="528"/>
      <c r="E3" s="528" t="s">
        <v>596</v>
      </c>
      <c r="F3" s="528"/>
      <c r="G3" s="528"/>
      <c r="H3" s="528" t="s">
        <v>597</v>
      </c>
      <c r="I3" s="528"/>
      <c r="J3" s="528"/>
      <c r="K3" s="528" t="s">
        <v>598</v>
      </c>
      <c r="L3" s="528"/>
      <c r="M3" s="528"/>
      <c r="N3" s="528" t="s">
        <v>599</v>
      </c>
      <c r="O3" s="528"/>
      <c r="P3" s="528"/>
      <c r="Q3" s="528"/>
      <c r="R3" s="659" t="s">
        <v>600</v>
      </c>
      <c r="S3" s="659"/>
      <c r="T3" s="659"/>
      <c r="U3" s="659"/>
      <c r="V3" s="659"/>
      <c r="W3" s="659"/>
      <c r="X3" s="528"/>
      <c r="Y3" s="528"/>
      <c r="Z3" s="528"/>
      <c r="AA3" s="528" t="s">
        <v>599</v>
      </c>
      <c r="AB3" s="528"/>
      <c r="AC3" s="528"/>
      <c r="AD3" s="528" t="s">
        <v>598</v>
      </c>
      <c r="AE3" s="528"/>
      <c r="AF3" s="528"/>
      <c r="AG3" s="528" t="s">
        <v>597</v>
      </c>
      <c r="AH3" s="528"/>
      <c r="AI3" s="528"/>
      <c r="AJ3" s="528" t="s">
        <v>596</v>
      </c>
      <c r="AK3" s="528"/>
      <c r="AL3" s="659" t="s">
        <v>595</v>
      </c>
      <c r="AM3" s="659"/>
      <c r="AN3" s="527"/>
      <c r="AO3" s="559"/>
      <c r="AP3" s="559"/>
      <c r="AQ3" s="559"/>
      <c r="AR3" s="559"/>
      <c r="AS3" s="559"/>
      <c r="AT3" s="559"/>
      <c r="AU3" s="559"/>
      <c r="AV3" s="559"/>
      <c r="AW3" s="559"/>
      <c r="AX3" s="559"/>
      <c r="AY3" s="559"/>
      <c r="AZ3" s="559"/>
      <c r="BA3" s="559"/>
      <c r="BB3" s="559"/>
      <c r="BC3" s="559"/>
      <c r="BD3" s="559"/>
      <c r="BE3" s="559"/>
      <c r="BF3" s="559"/>
      <c r="BG3" s="559"/>
      <c r="BH3" s="559"/>
      <c r="BI3" s="559"/>
      <c r="BJ3" s="559"/>
      <c r="BK3" s="559"/>
      <c r="BL3" s="559"/>
      <c r="BM3" s="559"/>
      <c r="BN3" s="559"/>
      <c r="BO3" s="559"/>
      <c r="BP3" s="559"/>
      <c r="BQ3" s="559"/>
      <c r="BR3" s="559"/>
      <c r="BS3" s="559"/>
      <c r="BT3" s="559"/>
      <c r="BU3" s="559"/>
      <c r="BV3" s="559"/>
      <c r="BW3" s="559"/>
      <c r="BX3" s="559"/>
      <c r="BY3" s="559"/>
      <c r="BZ3" s="559"/>
      <c r="CA3" s="559"/>
      <c r="CB3" s="559"/>
      <c r="CC3" s="559"/>
      <c r="CD3" s="559"/>
      <c r="CE3" s="559"/>
      <c r="CF3" s="559"/>
      <c r="CG3" s="559"/>
      <c r="CH3" s="559"/>
      <c r="CI3" s="559"/>
      <c r="CJ3" s="559"/>
      <c r="CK3" s="559"/>
      <c r="CL3" s="559"/>
      <c r="CM3" s="559"/>
      <c r="CN3" s="559"/>
      <c r="CO3" s="559"/>
      <c r="CP3" s="559"/>
      <c r="CQ3" s="559"/>
      <c r="CR3" s="559"/>
      <c r="CS3" s="559"/>
      <c r="CT3" s="559"/>
      <c r="CU3" s="559"/>
      <c r="CV3" s="559"/>
      <c r="CW3" s="559"/>
      <c r="CX3" s="559"/>
      <c r="CY3" s="559"/>
      <c r="CZ3" s="559"/>
      <c r="DA3" s="559"/>
      <c r="DB3" s="559"/>
      <c r="DC3" s="559"/>
      <c r="DD3" s="559"/>
      <c r="DE3" s="559"/>
      <c r="DF3" s="559"/>
      <c r="DG3" s="559"/>
      <c r="DH3" s="559"/>
      <c r="DI3" s="559"/>
      <c r="DJ3" s="559"/>
      <c r="DK3" s="559"/>
      <c r="DL3" s="559"/>
      <c r="DM3" s="559"/>
      <c r="DN3" s="559"/>
      <c r="DO3" s="559"/>
      <c r="DP3" s="559"/>
      <c r="DQ3" s="559"/>
      <c r="DR3" s="559"/>
      <c r="DS3" s="559"/>
      <c r="DT3" s="559"/>
      <c r="DU3" s="559"/>
      <c r="DV3" s="559"/>
      <c r="DW3" s="559"/>
      <c r="DX3" s="559"/>
      <c r="DY3" s="559"/>
      <c r="DZ3" s="559"/>
      <c r="EA3" s="559"/>
      <c r="EB3" s="559"/>
      <c r="EC3" s="559"/>
      <c r="ED3" s="559"/>
      <c r="EE3" s="559"/>
      <c r="EF3" s="559"/>
      <c r="EG3" s="559"/>
      <c r="EH3" s="559"/>
      <c r="EI3" s="559"/>
      <c r="EJ3" s="559"/>
      <c r="EK3" s="559"/>
      <c r="EL3" s="559"/>
      <c r="EM3" s="559"/>
      <c r="EN3" s="559"/>
      <c r="EO3" s="559"/>
      <c r="EP3" s="559"/>
      <c r="EQ3" s="559"/>
      <c r="ER3" s="559"/>
      <c r="ES3" s="559"/>
      <c r="ET3" s="559"/>
      <c r="EU3" s="559"/>
      <c r="EV3" s="559"/>
      <c r="EW3" s="559"/>
      <c r="EX3" s="559"/>
      <c r="EY3" s="559"/>
      <c r="EZ3" s="559"/>
      <c r="FA3" s="559"/>
      <c r="FB3" s="559"/>
      <c r="FC3" s="559"/>
      <c r="FD3" s="559"/>
      <c r="FE3" s="559"/>
      <c r="FF3" s="559"/>
      <c r="FG3" s="559"/>
      <c r="FH3" s="559"/>
      <c r="FI3" s="559"/>
      <c r="FJ3" s="559"/>
      <c r="FK3" s="559"/>
      <c r="FL3" s="559"/>
      <c r="FM3" s="559"/>
      <c r="FN3" s="559"/>
      <c r="FO3" s="559"/>
      <c r="FP3" s="559"/>
      <c r="FQ3" s="559"/>
      <c r="FR3" s="559"/>
      <c r="FS3" s="559"/>
      <c r="FT3" s="559"/>
      <c r="FU3" s="559"/>
      <c r="FV3" s="559"/>
      <c r="FW3" s="559"/>
      <c r="FX3" s="559"/>
      <c r="FY3" s="559"/>
      <c r="FZ3" s="559"/>
      <c r="GA3" s="559"/>
      <c r="GB3" s="559"/>
      <c r="GC3" s="559"/>
      <c r="GD3" s="559"/>
      <c r="GE3" s="559"/>
      <c r="GF3" s="559"/>
      <c r="GG3" s="559"/>
      <c r="GH3" s="559"/>
      <c r="GI3" s="559"/>
      <c r="GJ3" s="559"/>
      <c r="GK3" s="559"/>
      <c r="GL3" s="559"/>
      <c r="GM3" s="559"/>
      <c r="GN3" s="559"/>
      <c r="GO3" s="559"/>
      <c r="GP3" s="559"/>
      <c r="GQ3" s="559"/>
      <c r="GR3" s="559"/>
      <c r="GS3" s="559"/>
      <c r="GT3" s="559"/>
      <c r="GU3" s="559"/>
      <c r="GV3" s="559"/>
      <c r="GW3" s="559"/>
      <c r="GX3" s="559"/>
      <c r="GY3" s="559"/>
      <c r="GZ3" s="559"/>
      <c r="HA3" s="559"/>
      <c r="HB3" s="559"/>
      <c r="HC3" s="559"/>
      <c r="HD3" s="559"/>
      <c r="HE3" s="559"/>
      <c r="HF3" s="559"/>
      <c r="HG3" s="559"/>
      <c r="HH3" s="559"/>
      <c r="HI3" s="559"/>
      <c r="HJ3" s="559"/>
      <c r="HK3" s="559"/>
      <c r="HL3" s="559"/>
      <c r="HM3" s="559"/>
      <c r="HN3" s="559"/>
      <c r="HO3" s="559"/>
      <c r="HP3" s="559"/>
      <c r="HQ3" s="559"/>
      <c r="HR3" s="559"/>
      <c r="HS3" s="559"/>
      <c r="HT3" s="559"/>
      <c r="HU3" s="559"/>
      <c r="HV3" s="559"/>
      <c r="HW3" s="559"/>
      <c r="HX3" s="559"/>
      <c r="HY3" s="559"/>
      <c r="HZ3" s="559"/>
      <c r="IA3" s="559"/>
      <c r="IB3" s="559"/>
      <c r="IC3" s="559"/>
      <c r="ID3" s="559"/>
      <c r="IE3" s="559"/>
      <c r="IF3" s="559"/>
      <c r="IG3" s="559"/>
      <c r="IH3" s="559"/>
      <c r="II3" s="559"/>
      <c r="IJ3" s="559"/>
      <c r="IK3" s="559"/>
      <c r="IL3" s="559"/>
      <c r="IM3" s="559"/>
      <c r="IN3" s="559"/>
      <c r="IO3" s="559"/>
      <c r="IP3" s="559"/>
      <c r="IQ3" s="559"/>
      <c r="IR3" s="559"/>
      <c r="IS3" s="559"/>
      <c r="IT3" s="559"/>
      <c r="IU3" s="559"/>
      <c r="IV3" s="559"/>
      <c r="IW3" s="559"/>
      <c r="IX3" s="559"/>
      <c r="IY3" s="559"/>
      <c r="IZ3" s="559"/>
      <c r="JA3" s="559"/>
      <c r="JB3" s="559"/>
      <c r="JC3" s="559"/>
      <c r="JD3" s="559"/>
      <c r="JE3" s="559"/>
      <c r="JF3" s="559"/>
      <c r="JG3" s="559"/>
      <c r="JH3" s="559"/>
      <c r="JI3" s="559"/>
      <c r="JJ3" s="559"/>
      <c r="JK3" s="559"/>
      <c r="JL3" s="559"/>
      <c r="JM3" s="559"/>
      <c r="JN3" s="559"/>
      <c r="JO3" s="559"/>
      <c r="JP3" s="559"/>
      <c r="JQ3" s="559"/>
      <c r="JR3" s="559"/>
      <c r="JS3" s="559"/>
      <c r="JT3" s="559"/>
      <c r="JU3" s="559"/>
      <c r="JV3" s="559"/>
      <c r="JW3" s="559"/>
      <c r="JX3" s="559"/>
      <c r="JY3" s="559"/>
      <c r="JZ3" s="559"/>
      <c r="KA3" s="559"/>
      <c r="KB3" s="559"/>
      <c r="KC3" s="559"/>
      <c r="KD3" s="559"/>
      <c r="KE3" s="559"/>
      <c r="KF3" s="559"/>
      <c r="KG3" s="559"/>
      <c r="KH3" s="559"/>
      <c r="KI3" s="559"/>
      <c r="KJ3" s="559"/>
      <c r="KK3" s="559"/>
      <c r="KL3" s="559"/>
      <c r="KM3" s="559"/>
      <c r="KN3" s="559"/>
      <c r="KO3" s="559"/>
      <c r="KP3" s="559"/>
      <c r="KQ3" s="559"/>
      <c r="KR3" s="559"/>
      <c r="KS3" s="559"/>
      <c r="KT3" s="559"/>
      <c r="KU3" s="559"/>
      <c r="KV3" s="559"/>
      <c r="KW3" s="559"/>
      <c r="KX3" s="559"/>
      <c r="KY3" s="559"/>
      <c r="KZ3" s="559"/>
      <c r="LA3" s="559"/>
      <c r="LB3" s="559"/>
      <c r="LC3" s="559"/>
      <c r="LD3" s="559"/>
      <c r="LE3" s="559"/>
      <c r="LF3" s="559"/>
      <c r="LG3" s="559"/>
      <c r="LH3" s="559"/>
      <c r="LI3" s="559"/>
      <c r="LJ3" s="559"/>
      <c r="LK3" s="559"/>
      <c r="LL3" s="559"/>
      <c r="LM3" s="559"/>
      <c r="LN3" s="559"/>
      <c r="LO3" s="559"/>
      <c r="LP3" s="559"/>
      <c r="LQ3" s="559"/>
      <c r="LR3" s="559"/>
      <c r="LS3" s="559"/>
      <c r="LT3" s="559"/>
      <c r="LU3" s="559"/>
      <c r="LV3" s="559"/>
      <c r="LW3" s="559"/>
      <c r="LX3" s="559"/>
      <c r="LY3" s="559"/>
      <c r="LZ3" s="559"/>
      <c r="MA3" s="559"/>
      <c r="MB3" s="559"/>
      <c r="MC3" s="559"/>
      <c r="MD3" s="559"/>
      <c r="ME3" s="559"/>
      <c r="MF3" s="559"/>
      <c r="MG3" s="559"/>
      <c r="MH3" s="559"/>
      <c r="MI3" s="559"/>
      <c r="MJ3" s="559"/>
      <c r="MK3" s="559"/>
      <c r="ML3" s="559"/>
      <c r="MM3" s="559"/>
      <c r="MN3" s="559"/>
      <c r="MO3" s="559"/>
      <c r="MP3" s="559"/>
      <c r="MQ3" s="559"/>
      <c r="MR3" s="559"/>
      <c r="MS3" s="559"/>
      <c r="MT3" s="559"/>
      <c r="MU3" s="559"/>
      <c r="MV3" s="559"/>
      <c r="MW3" s="559"/>
      <c r="MX3" s="559"/>
      <c r="MY3" s="559"/>
      <c r="MZ3" s="559"/>
      <c r="NA3" s="559"/>
      <c r="NB3" s="559"/>
      <c r="NC3" s="559"/>
      <c r="ND3" s="559"/>
      <c r="NE3" s="559"/>
      <c r="NF3" s="559"/>
      <c r="NG3" s="559"/>
      <c r="NH3" s="559"/>
      <c r="NI3" s="559"/>
      <c r="NJ3" s="559"/>
      <c r="NK3" s="559"/>
      <c r="NL3" s="559"/>
      <c r="NM3" s="559"/>
      <c r="NN3" s="559"/>
      <c r="NO3" s="559"/>
      <c r="NP3" s="559"/>
      <c r="NQ3" s="559"/>
      <c r="NR3" s="559"/>
      <c r="NS3" s="559"/>
      <c r="NT3" s="559"/>
      <c r="NU3" s="559"/>
      <c r="NV3" s="559"/>
      <c r="NW3" s="559"/>
      <c r="NX3" s="559"/>
      <c r="NY3" s="559"/>
      <c r="NZ3" s="559"/>
      <c r="OA3" s="559"/>
      <c r="OB3" s="559"/>
      <c r="OC3" s="559"/>
      <c r="OD3" s="559"/>
      <c r="OE3" s="559"/>
      <c r="OF3" s="559"/>
      <c r="OG3" s="559"/>
      <c r="OH3" s="559"/>
      <c r="OI3" s="559"/>
      <c r="OJ3" s="559"/>
      <c r="OK3" s="559"/>
      <c r="OL3" s="559"/>
      <c r="OM3" s="559"/>
      <c r="ON3" s="559"/>
      <c r="OO3" s="559"/>
      <c r="OP3" s="559"/>
      <c r="OQ3" s="559"/>
      <c r="OR3" s="559"/>
      <c r="OS3" s="559"/>
      <c r="OT3" s="559"/>
      <c r="OU3" s="559"/>
      <c r="OV3" s="559"/>
      <c r="OW3" s="559"/>
      <c r="OX3" s="559"/>
      <c r="OY3" s="559"/>
      <c r="OZ3" s="559"/>
      <c r="PA3" s="559"/>
      <c r="PB3" s="559"/>
      <c r="PC3" s="559"/>
      <c r="PD3" s="559"/>
      <c r="PE3" s="559"/>
      <c r="PF3" s="559"/>
      <c r="PG3" s="559"/>
      <c r="PH3" s="559"/>
      <c r="PI3" s="559"/>
      <c r="PJ3" s="559"/>
      <c r="PK3" s="559"/>
      <c r="PL3" s="559"/>
      <c r="PM3" s="559"/>
      <c r="PN3" s="559"/>
      <c r="PO3" s="559"/>
      <c r="PP3" s="559"/>
      <c r="PQ3" s="559"/>
      <c r="PR3" s="559"/>
      <c r="PS3" s="559"/>
      <c r="PT3" s="559"/>
      <c r="PU3" s="559"/>
      <c r="PV3" s="559"/>
      <c r="PW3" s="559"/>
      <c r="PX3" s="559"/>
      <c r="PY3" s="559"/>
      <c r="PZ3" s="559"/>
      <c r="QA3" s="559"/>
      <c r="QB3" s="559"/>
      <c r="QC3" s="559"/>
      <c r="QD3" s="559"/>
      <c r="QE3" s="559"/>
      <c r="QF3" s="559"/>
      <c r="QG3" s="559"/>
      <c r="QH3" s="559"/>
      <c r="QI3" s="559"/>
      <c r="QJ3" s="559"/>
      <c r="QK3" s="559"/>
      <c r="QL3" s="559"/>
    </row>
    <row r="4" spans="1:454" s="560" customFormat="1" ht="18" customHeight="1">
      <c r="A4" s="527"/>
      <c r="B4" s="660"/>
      <c r="C4" s="660"/>
      <c r="D4" s="528"/>
      <c r="E4" s="529"/>
      <c r="F4" s="528"/>
      <c r="G4" s="528"/>
      <c r="H4" s="529"/>
      <c r="I4" s="528"/>
      <c r="J4" s="528"/>
      <c r="K4" s="529"/>
      <c r="L4" s="528"/>
      <c r="M4" s="528"/>
      <c r="N4" s="529"/>
      <c r="O4" s="528"/>
      <c r="P4" s="528"/>
      <c r="Q4" s="528"/>
      <c r="R4" s="660"/>
      <c r="S4" s="660"/>
      <c r="T4" s="660"/>
      <c r="U4" s="660"/>
      <c r="V4" s="660"/>
      <c r="W4" s="660"/>
      <c r="X4" s="528"/>
      <c r="Y4" s="528"/>
      <c r="Z4" s="528"/>
      <c r="AA4" s="529"/>
      <c r="AB4" s="528"/>
      <c r="AC4" s="528"/>
      <c r="AD4" s="529"/>
      <c r="AE4" s="528"/>
      <c r="AF4" s="528"/>
      <c r="AG4" s="529"/>
      <c r="AH4" s="528"/>
      <c r="AI4" s="528"/>
      <c r="AJ4" s="529"/>
      <c r="AK4" s="528"/>
      <c r="AL4" s="660"/>
      <c r="AM4" s="660"/>
      <c r="AN4" s="527"/>
      <c r="AO4" s="559"/>
      <c r="AP4" s="559" t="s">
        <v>618</v>
      </c>
      <c r="AQ4" s="559"/>
      <c r="AR4" s="559"/>
      <c r="AS4" s="559"/>
      <c r="AT4" s="559"/>
      <c r="AU4" s="559"/>
      <c r="AV4" s="559"/>
      <c r="AW4" s="559"/>
      <c r="AX4" s="559"/>
      <c r="AY4" s="559"/>
      <c r="AZ4" s="559"/>
      <c r="BA4" s="559"/>
      <c r="BB4" s="559"/>
      <c r="BC4" s="559"/>
      <c r="BD4" s="559"/>
      <c r="BE4" s="559"/>
      <c r="BF4" s="559"/>
      <c r="BG4" s="559"/>
      <c r="BH4" s="559"/>
      <c r="BI4" s="559"/>
      <c r="BJ4" s="559"/>
      <c r="BK4" s="559"/>
      <c r="BL4" s="559"/>
      <c r="BM4" s="559"/>
      <c r="BN4" s="559"/>
      <c r="BO4" s="559"/>
      <c r="BP4" s="559"/>
      <c r="BQ4" s="559"/>
      <c r="BR4" s="559"/>
      <c r="BS4" s="559"/>
      <c r="BT4" s="559"/>
      <c r="BU4" s="559"/>
      <c r="BV4" s="559"/>
      <c r="BW4" s="559"/>
      <c r="BX4" s="559"/>
      <c r="BY4" s="559"/>
      <c r="BZ4" s="559"/>
      <c r="CA4" s="559"/>
      <c r="CB4" s="559"/>
      <c r="CC4" s="559"/>
      <c r="CD4" s="559"/>
      <c r="CE4" s="559"/>
      <c r="CF4" s="559"/>
      <c r="CG4" s="559"/>
      <c r="CH4" s="559"/>
      <c r="CI4" s="559"/>
      <c r="CJ4" s="559"/>
      <c r="CK4" s="559"/>
      <c r="CL4" s="559"/>
      <c r="CM4" s="559"/>
      <c r="CN4" s="559"/>
      <c r="CO4" s="559"/>
      <c r="CP4" s="559"/>
      <c r="CQ4" s="559"/>
      <c r="CR4" s="559"/>
      <c r="CS4" s="559"/>
      <c r="CT4" s="559"/>
      <c r="CU4" s="559"/>
      <c r="CV4" s="559"/>
      <c r="CW4" s="559"/>
      <c r="CX4" s="559"/>
      <c r="CY4" s="559"/>
      <c r="CZ4" s="559"/>
      <c r="DA4" s="559"/>
      <c r="DB4" s="559"/>
      <c r="DC4" s="559"/>
      <c r="DD4" s="559"/>
      <c r="DE4" s="559"/>
      <c r="DF4" s="559"/>
      <c r="DG4" s="559"/>
      <c r="DH4" s="559"/>
      <c r="DI4" s="559"/>
      <c r="DJ4" s="559"/>
      <c r="DK4" s="559"/>
      <c r="DL4" s="559"/>
      <c r="DM4" s="559"/>
      <c r="DN4" s="559"/>
      <c r="DO4" s="559"/>
      <c r="DP4" s="559"/>
      <c r="DQ4" s="559"/>
      <c r="DR4" s="559"/>
      <c r="DS4" s="559"/>
      <c r="DT4" s="559"/>
      <c r="DU4" s="559"/>
      <c r="DV4" s="559"/>
      <c r="DW4" s="559"/>
      <c r="DX4" s="559"/>
      <c r="DY4" s="559"/>
      <c r="DZ4" s="559"/>
      <c r="EA4" s="559"/>
      <c r="EB4" s="559"/>
      <c r="EC4" s="559"/>
      <c r="ED4" s="559"/>
      <c r="EE4" s="559"/>
      <c r="EF4" s="559"/>
      <c r="EG4" s="559"/>
      <c r="EH4" s="559"/>
      <c r="EI4" s="559"/>
      <c r="EJ4" s="559"/>
      <c r="EK4" s="559"/>
      <c r="EL4" s="559"/>
      <c r="EM4" s="559"/>
      <c r="EN4" s="559"/>
      <c r="EO4" s="559"/>
      <c r="EP4" s="559"/>
      <c r="EQ4" s="559"/>
      <c r="ER4" s="559"/>
      <c r="ES4" s="559"/>
      <c r="ET4" s="559"/>
      <c r="EU4" s="559"/>
      <c r="EV4" s="559"/>
      <c r="EW4" s="559"/>
      <c r="EX4" s="559"/>
      <c r="EY4" s="559"/>
      <c r="EZ4" s="559"/>
      <c r="FA4" s="559"/>
      <c r="FB4" s="559"/>
      <c r="FC4" s="559"/>
      <c r="FD4" s="559"/>
      <c r="FE4" s="559"/>
      <c r="FF4" s="559"/>
      <c r="FG4" s="559"/>
      <c r="FH4" s="559"/>
      <c r="FI4" s="559"/>
      <c r="FJ4" s="559"/>
      <c r="FK4" s="559"/>
      <c r="FL4" s="559"/>
      <c r="FM4" s="559"/>
      <c r="FN4" s="559"/>
      <c r="FO4" s="559"/>
      <c r="FP4" s="559"/>
      <c r="FQ4" s="559"/>
      <c r="FR4" s="559"/>
      <c r="FS4" s="559"/>
      <c r="FT4" s="559"/>
      <c r="FU4" s="559"/>
      <c r="FV4" s="559"/>
      <c r="FW4" s="559"/>
      <c r="FX4" s="559"/>
      <c r="FY4" s="559"/>
      <c r="FZ4" s="559"/>
      <c r="GA4" s="559"/>
      <c r="GB4" s="559"/>
      <c r="GC4" s="559"/>
      <c r="GD4" s="559"/>
      <c r="GE4" s="559"/>
      <c r="GF4" s="559"/>
      <c r="GG4" s="559"/>
      <c r="GH4" s="559"/>
      <c r="GI4" s="559"/>
      <c r="GJ4" s="559"/>
      <c r="GK4" s="559"/>
      <c r="GL4" s="559"/>
      <c r="GM4" s="559"/>
      <c r="GN4" s="559"/>
      <c r="GO4" s="559"/>
      <c r="GP4" s="559"/>
      <c r="GQ4" s="559"/>
      <c r="GR4" s="559"/>
      <c r="GS4" s="559"/>
      <c r="GT4" s="559"/>
      <c r="GU4" s="559"/>
      <c r="GV4" s="559"/>
      <c r="GW4" s="559"/>
      <c r="GX4" s="559"/>
      <c r="GY4" s="559"/>
      <c r="GZ4" s="559"/>
      <c r="HA4" s="559"/>
      <c r="HB4" s="559"/>
      <c r="HC4" s="559"/>
      <c r="HD4" s="559"/>
      <c r="HE4" s="559"/>
      <c r="HF4" s="559"/>
      <c r="HG4" s="559"/>
      <c r="HH4" s="559"/>
      <c r="HI4" s="559"/>
      <c r="HJ4" s="559"/>
      <c r="HK4" s="559"/>
      <c r="HL4" s="559"/>
      <c r="HM4" s="559"/>
      <c r="HN4" s="559"/>
      <c r="HO4" s="559"/>
      <c r="HP4" s="559"/>
      <c r="HQ4" s="559"/>
      <c r="HR4" s="559"/>
      <c r="HS4" s="559"/>
      <c r="HT4" s="559"/>
      <c r="HU4" s="559"/>
      <c r="HV4" s="559"/>
      <c r="HW4" s="559"/>
      <c r="HX4" s="559"/>
      <c r="HY4" s="559"/>
      <c r="HZ4" s="559"/>
      <c r="IA4" s="559"/>
      <c r="IB4" s="559"/>
      <c r="IC4" s="559"/>
      <c r="ID4" s="559"/>
      <c r="IE4" s="559"/>
      <c r="IF4" s="559"/>
      <c r="IG4" s="559"/>
      <c r="IH4" s="559"/>
      <c r="II4" s="559"/>
      <c r="IJ4" s="559"/>
      <c r="IK4" s="559"/>
      <c r="IL4" s="559"/>
      <c r="IM4" s="559"/>
      <c r="IN4" s="559"/>
      <c r="IO4" s="559"/>
      <c r="IP4" s="559"/>
      <c r="IQ4" s="559"/>
      <c r="IR4" s="559"/>
      <c r="IS4" s="559"/>
      <c r="IT4" s="559"/>
      <c r="IU4" s="559"/>
      <c r="IV4" s="559"/>
      <c r="IW4" s="559"/>
      <c r="IX4" s="559"/>
      <c r="IY4" s="559"/>
      <c r="IZ4" s="559"/>
      <c r="JA4" s="559"/>
      <c r="JB4" s="559"/>
      <c r="JC4" s="559"/>
      <c r="JD4" s="559"/>
      <c r="JE4" s="559"/>
      <c r="JF4" s="559"/>
      <c r="JG4" s="559"/>
      <c r="JH4" s="559"/>
      <c r="JI4" s="559"/>
      <c r="JJ4" s="559"/>
      <c r="JK4" s="559"/>
      <c r="JL4" s="559"/>
      <c r="JM4" s="559"/>
      <c r="JN4" s="559"/>
      <c r="JO4" s="559"/>
      <c r="JP4" s="559"/>
      <c r="JQ4" s="559"/>
      <c r="JR4" s="559"/>
      <c r="JS4" s="559"/>
      <c r="JT4" s="559"/>
      <c r="JU4" s="559"/>
      <c r="JV4" s="559"/>
      <c r="JW4" s="559"/>
      <c r="JX4" s="559"/>
      <c r="JY4" s="559"/>
      <c r="JZ4" s="559"/>
      <c r="KA4" s="559"/>
      <c r="KB4" s="559"/>
      <c r="KC4" s="559"/>
      <c r="KD4" s="559"/>
      <c r="KE4" s="559"/>
      <c r="KF4" s="559"/>
      <c r="KG4" s="559"/>
      <c r="KH4" s="559"/>
      <c r="KI4" s="559"/>
      <c r="KJ4" s="559"/>
      <c r="KK4" s="559"/>
      <c r="KL4" s="559"/>
      <c r="KM4" s="559"/>
      <c r="KN4" s="559"/>
      <c r="KO4" s="559"/>
      <c r="KP4" s="559"/>
      <c r="KQ4" s="559"/>
      <c r="KR4" s="559"/>
      <c r="KS4" s="559"/>
      <c r="KT4" s="559"/>
      <c r="KU4" s="559"/>
      <c r="KV4" s="559"/>
      <c r="KW4" s="559"/>
      <c r="KX4" s="559"/>
      <c r="KY4" s="559"/>
      <c r="KZ4" s="559"/>
      <c r="LA4" s="559"/>
      <c r="LB4" s="559"/>
      <c r="LC4" s="559"/>
      <c r="LD4" s="559"/>
      <c r="LE4" s="559"/>
      <c r="LF4" s="559"/>
      <c r="LG4" s="559"/>
      <c r="LH4" s="559"/>
      <c r="LI4" s="559"/>
      <c r="LJ4" s="559"/>
      <c r="LK4" s="559"/>
      <c r="LL4" s="559"/>
      <c r="LM4" s="559"/>
      <c r="LN4" s="559"/>
      <c r="LO4" s="559"/>
      <c r="LP4" s="559"/>
      <c r="LQ4" s="559"/>
      <c r="LR4" s="559"/>
      <c r="LS4" s="559"/>
      <c r="LT4" s="559"/>
      <c r="LU4" s="559"/>
      <c r="LV4" s="559"/>
      <c r="LW4" s="559"/>
      <c r="LX4" s="559"/>
      <c r="LY4" s="559"/>
      <c r="LZ4" s="559"/>
      <c r="MA4" s="559"/>
      <c r="MB4" s="559"/>
      <c r="MC4" s="559"/>
      <c r="MD4" s="559"/>
      <c r="ME4" s="559"/>
      <c r="MF4" s="559"/>
      <c r="MG4" s="559"/>
      <c r="MH4" s="559"/>
      <c r="MI4" s="559"/>
      <c r="MJ4" s="559"/>
      <c r="MK4" s="559"/>
      <c r="ML4" s="559"/>
      <c r="MM4" s="559"/>
      <c r="MN4" s="559"/>
      <c r="MO4" s="559"/>
      <c r="MP4" s="559"/>
      <c r="MQ4" s="559"/>
      <c r="MR4" s="559"/>
      <c r="MS4" s="559"/>
      <c r="MT4" s="559"/>
      <c r="MU4" s="559"/>
      <c r="MV4" s="559"/>
      <c r="MW4" s="559"/>
      <c r="MX4" s="559"/>
      <c r="MY4" s="559"/>
      <c r="MZ4" s="559"/>
      <c r="NA4" s="559"/>
      <c r="NB4" s="559"/>
      <c r="NC4" s="559"/>
      <c r="ND4" s="559"/>
      <c r="NE4" s="559"/>
      <c r="NF4" s="559"/>
      <c r="NG4" s="559"/>
      <c r="NH4" s="559"/>
      <c r="NI4" s="559"/>
      <c r="NJ4" s="559"/>
      <c r="NK4" s="559"/>
      <c r="NL4" s="559"/>
      <c r="NM4" s="559"/>
      <c r="NN4" s="559"/>
      <c r="NO4" s="559"/>
      <c r="NP4" s="559"/>
      <c r="NQ4" s="559"/>
      <c r="NR4" s="559"/>
      <c r="NS4" s="559"/>
      <c r="NT4" s="559"/>
      <c r="NU4" s="559"/>
      <c r="NV4" s="559"/>
      <c r="NW4" s="559"/>
      <c r="NX4" s="559"/>
      <c r="NY4" s="559"/>
      <c r="NZ4" s="559"/>
      <c r="OA4" s="559"/>
      <c r="OB4" s="559"/>
      <c r="OC4" s="559"/>
      <c r="OD4" s="559"/>
      <c r="OE4" s="559"/>
      <c r="OF4" s="559"/>
      <c r="OG4" s="559"/>
      <c r="OH4" s="559"/>
      <c r="OI4" s="559"/>
      <c r="OJ4" s="559"/>
      <c r="OK4" s="559"/>
      <c r="OL4" s="559"/>
      <c r="OM4" s="559"/>
      <c r="ON4" s="559"/>
      <c r="OO4" s="559"/>
      <c r="OP4" s="559"/>
      <c r="OQ4" s="559"/>
      <c r="OR4" s="559"/>
      <c r="OS4" s="559"/>
      <c r="OT4" s="559"/>
      <c r="OU4" s="559"/>
      <c r="OV4" s="559"/>
      <c r="OW4" s="559"/>
      <c r="OX4" s="559"/>
      <c r="OY4" s="559"/>
      <c r="OZ4" s="559"/>
      <c r="PA4" s="559"/>
      <c r="PB4" s="559"/>
      <c r="PC4" s="559"/>
      <c r="PD4" s="559"/>
      <c r="PE4" s="559"/>
      <c r="PF4" s="559"/>
      <c r="PG4" s="559"/>
      <c r="PH4" s="559"/>
      <c r="PI4" s="559"/>
      <c r="PJ4" s="559"/>
      <c r="PK4" s="559"/>
      <c r="PL4" s="559"/>
      <c r="PM4" s="559"/>
      <c r="PN4" s="559"/>
      <c r="PO4" s="559"/>
      <c r="PP4" s="559"/>
      <c r="PQ4" s="559"/>
      <c r="PR4" s="559"/>
      <c r="PS4" s="559"/>
      <c r="PT4" s="559"/>
      <c r="PU4" s="559"/>
      <c r="PV4" s="559"/>
      <c r="PW4" s="559"/>
      <c r="PX4" s="559"/>
      <c r="PY4" s="559"/>
      <c r="PZ4" s="559"/>
      <c r="QA4" s="559"/>
      <c r="QB4" s="559"/>
      <c r="QC4" s="559"/>
      <c r="QD4" s="559"/>
      <c r="QE4" s="559"/>
      <c r="QF4" s="559"/>
      <c r="QG4" s="559"/>
      <c r="QH4" s="559"/>
      <c r="QI4" s="559"/>
      <c r="QJ4" s="559"/>
      <c r="QK4" s="559"/>
      <c r="QL4" s="559"/>
    </row>
    <row r="5" spans="1:454" s="562" customFormat="1" ht="6.75" customHeight="1" thickBot="1">
      <c r="A5" s="530"/>
      <c r="B5" s="531"/>
      <c r="C5" s="532"/>
      <c r="D5" s="530"/>
      <c r="E5" s="530"/>
      <c r="F5" s="530"/>
      <c r="G5" s="530"/>
      <c r="H5" s="530"/>
      <c r="I5" s="530"/>
      <c r="J5" s="530"/>
      <c r="K5" s="530"/>
      <c r="L5" s="530"/>
      <c r="M5" s="530"/>
      <c r="N5" s="530"/>
      <c r="O5" s="530"/>
      <c r="P5" s="530"/>
      <c r="Q5" s="530"/>
      <c r="R5" s="530"/>
      <c r="S5" s="530"/>
      <c r="T5" s="530"/>
      <c r="U5" s="530"/>
      <c r="V5" s="530"/>
      <c r="W5" s="530"/>
      <c r="X5" s="530"/>
      <c r="Y5" s="530"/>
      <c r="Z5" s="530"/>
      <c r="AA5" s="530"/>
      <c r="AB5" s="530"/>
      <c r="AC5" s="530"/>
      <c r="AD5" s="530"/>
      <c r="AE5" s="530"/>
      <c r="AF5" s="530"/>
      <c r="AG5" s="530"/>
      <c r="AH5" s="530"/>
      <c r="AI5" s="530"/>
      <c r="AJ5" s="530"/>
      <c r="AK5" s="530"/>
      <c r="AL5" s="532"/>
      <c r="AM5" s="531"/>
      <c r="AN5" s="530"/>
      <c r="AO5" s="561"/>
      <c r="AP5" s="561"/>
      <c r="AQ5" s="561"/>
      <c r="AR5" s="561"/>
      <c r="AS5" s="561"/>
      <c r="AT5" s="561"/>
      <c r="AU5" s="561"/>
      <c r="AV5" s="561"/>
      <c r="AW5" s="561"/>
      <c r="AX5" s="561"/>
      <c r="AY5" s="561"/>
      <c r="AZ5" s="561"/>
      <c r="BA5" s="561"/>
      <c r="BB5" s="561"/>
      <c r="BC5" s="561"/>
      <c r="BD5" s="561"/>
      <c r="BE5" s="561"/>
      <c r="BF5" s="561"/>
      <c r="BG5" s="561"/>
      <c r="BH5" s="561"/>
      <c r="BI5" s="561"/>
      <c r="BJ5" s="561"/>
      <c r="BK5" s="561"/>
      <c r="BL5" s="561"/>
      <c r="BM5" s="561"/>
      <c r="BN5" s="561"/>
      <c r="BO5" s="561"/>
      <c r="BP5" s="561"/>
      <c r="BQ5" s="561"/>
      <c r="BR5" s="561"/>
      <c r="BS5" s="561"/>
      <c r="BT5" s="561"/>
      <c r="BU5" s="561"/>
      <c r="BV5" s="561"/>
      <c r="BW5" s="561"/>
      <c r="BX5" s="561"/>
      <c r="BY5" s="561"/>
      <c r="BZ5" s="561"/>
      <c r="CA5" s="561"/>
      <c r="CB5" s="561"/>
      <c r="CC5" s="561"/>
      <c r="CD5" s="561"/>
      <c r="CE5" s="561"/>
      <c r="CF5" s="561"/>
      <c r="CG5" s="561"/>
      <c r="CH5" s="561"/>
      <c r="CI5" s="561"/>
      <c r="CJ5" s="561"/>
      <c r="CK5" s="561"/>
      <c r="CL5" s="561"/>
      <c r="CM5" s="561"/>
      <c r="CN5" s="561"/>
      <c r="CO5" s="561"/>
      <c r="CP5" s="561"/>
      <c r="CQ5" s="561"/>
      <c r="CR5" s="561"/>
      <c r="CS5" s="561"/>
      <c r="CT5" s="561"/>
      <c r="CU5" s="561"/>
      <c r="CV5" s="561"/>
      <c r="CW5" s="561"/>
      <c r="CX5" s="561"/>
      <c r="CY5" s="561"/>
      <c r="CZ5" s="561"/>
      <c r="DA5" s="561"/>
      <c r="DB5" s="561"/>
      <c r="DC5" s="561"/>
      <c r="DD5" s="561"/>
      <c r="DE5" s="561"/>
      <c r="DF5" s="561"/>
      <c r="DG5" s="561"/>
      <c r="DH5" s="561"/>
      <c r="DI5" s="561"/>
      <c r="DJ5" s="561"/>
      <c r="DK5" s="561"/>
      <c r="DL5" s="561"/>
      <c r="DM5" s="561"/>
      <c r="DN5" s="561"/>
      <c r="DO5" s="561"/>
      <c r="DP5" s="561"/>
      <c r="DQ5" s="561"/>
      <c r="DR5" s="561"/>
      <c r="DS5" s="561"/>
      <c r="DT5" s="561"/>
      <c r="DU5" s="561"/>
      <c r="DV5" s="561"/>
      <c r="DW5" s="561"/>
      <c r="DX5" s="561"/>
      <c r="DY5" s="561"/>
      <c r="DZ5" s="561"/>
      <c r="EA5" s="561"/>
      <c r="EB5" s="561"/>
      <c r="EC5" s="561"/>
      <c r="ED5" s="561"/>
      <c r="EE5" s="561"/>
      <c r="EF5" s="561"/>
      <c r="EG5" s="561"/>
      <c r="EH5" s="561"/>
      <c r="EI5" s="561"/>
      <c r="EJ5" s="561"/>
      <c r="EK5" s="561"/>
      <c r="EL5" s="561"/>
      <c r="EM5" s="561"/>
      <c r="EN5" s="561"/>
      <c r="EO5" s="561"/>
      <c r="EP5" s="561"/>
      <c r="EQ5" s="561"/>
      <c r="ER5" s="561"/>
      <c r="ES5" s="561"/>
      <c r="ET5" s="561"/>
      <c r="EU5" s="561"/>
      <c r="EV5" s="561"/>
      <c r="EW5" s="561"/>
      <c r="EX5" s="561"/>
      <c r="EY5" s="561"/>
      <c r="EZ5" s="561"/>
      <c r="FA5" s="561"/>
      <c r="FB5" s="561"/>
      <c r="FC5" s="561"/>
      <c r="FD5" s="561"/>
      <c r="FE5" s="561"/>
      <c r="FF5" s="561"/>
      <c r="FG5" s="561"/>
      <c r="FH5" s="561"/>
      <c r="FI5" s="561"/>
      <c r="FJ5" s="561"/>
      <c r="FK5" s="561"/>
      <c r="FL5" s="561"/>
      <c r="FM5" s="561"/>
      <c r="FN5" s="561"/>
      <c r="FO5" s="561"/>
      <c r="FP5" s="561"/>
      <c r="FQ5" s="561"/>
      <c r="FR5" s="561"/>
      <c r="FS5" s="561"/>
      <c r="FT5" s="561"/>
      <c r="FU5" s="561"/>
      <c r="FV5" s="561"/>
      <c r="FW5" s="561"/>
      <c r="FX5" s="561"/>
      <c r="FY5" s="561"/>
      <c r="FZ5" s="561"/>
      <c r="GA5" s="561"/>
      <c r="GB5" s="561"/>
      <c r="GC5" s="561"/>
      <c r="GD5" s="561"/>
      <c r="GE5" s="561"/>
      <c r="GF5" s="561"/>
      <c r="GG5" s="561"/>
      <c r="GH5" s="561"/>
      <c r="GI5" s="561"/>
      <c r="GJ5" s="561"/>
      <c r="GK5" s="561"/>
      <c r="GL5" s="561"/>
      <c r="GM5" s="561"/>
      <c r="GN5" s="561"/>
      <c r="GO5" s="561"/>
      <c r="GP5" s="561"/>
      <c r="GQ5" s="561"/>
      <c r="GR5" s="561"/>
      <c r="GS5" s="561"/>
      <c r="GT5" s="561"/>
      <c r="GU5" s="561"/>
      <c r="GV5" s="561"/>
      <c r="GW5" s="561"/>
      <c r="GX5" s="561"/>
      <c r="GY5" s="561"/>
      <c r="GZ5" s="561"/>
      <c r="HA5" s="561"/>
      <c r="HB5" s="561"/>
      <c r="HC5" s="561"/>
      <c r="HD5" s="561"/>
      <c r="HE5" s="561"/>
      <c r="HF5" s="561"/>
      <c r="HG5" s="561"/>
      <c r="HH5" s="561"/>
      <c r="HI5" s="561"/>
      <c r="HJ5" s="561"/>
      <c r="HK5" s="561"/>
      <c r="HL5" s="561"/>
      <c r="HM5" s="561"/>
      <c r="HN5" s="561"/>
      <c r="HO5" s="561"/>
      <c r="HP5" s="561"/>
      <c r="HQ5" s="561"/>
      <c r="HR5" s="561"/>
      <c r="HS5" s="561"/>
      <c r="HT5" s="561"/>
      <c r="HU5" s="561"/>
      <c r="HV5" s="561"/>
      <c r="HW5" s="561"/>
      <c r="HX5" s="561"/>
      <c r="HY5" s="561"/>
      <c r="HZ5" s="561"/>
      <c r="IA5" s="561"/>
      <c r="IB5" s="561"/>
      <c r="IC5" s="561"/>
      <c r="ID5" s="561"/>
      <c r="IE5" s="561"/>
      <c r="IF5" s="561"/>
      <c r="IG5" s="561"/>
      <c r="IH5" s="561"/>
      <c r="II5" s="561"/>
      <c r="IJ5" s="561"/>
      <c r="IK5" s="561"/>
      <c r="IL5" s="561"/>
      <c r="IM5" s="561"/>
      <c r="IN5" s="561"/>
      <c r="IO5" s="561"/>
      <c r="IP5" s="561"/>
      <c r="IQ5" s="561"/>
      <c r="IR5" s="561"/>
      <c r="IS5" s="561"/>
      <c r="IT5" s="561"/>
      <c r="IU5" s="561"/>
      <c r="IV5" s="561"/>
      <c r="IW5" s="561"/>
      <c r="IX5" s="561"/>
      <c r="IY5" s="561"/>
      <c r="IZ5" s="561"/>
      <c r="JA5" s="561"/>
      <c r="JB5" s="561"/>
      <c r="JC5" s="561"/>
      <c r="JD5" s="561"/>
      <c r="JE5" s="561"/>
      <c r="JF5" s="561"/>
      <c r="JG5" s="561"/>
      <c r="JH5" s="561"/>
      <c r="JI5" s="561"/>
      <c r="JJ5" s="561"/>
      <c r="JK5" s="561"/>
      <c r="JL5" s="561"/>
      <c r="JM5" s="561"/>
      <c r="JN5" s="561"/>
      <c r="JO5" s="561"/>
      <c r="JP5" s="561"/>
      <c r="JQ5" s="561"/>
      <c r="JR5" s="561"/>
      <c r="JS5" s="561"/>
      <c r="JT5" s="561"/>
      <c r="JU5" s="561"/>
      <c r="JV5" s="561"/>
      <c r="JW5" s="561"/>
      <c r="JX5" s="561"/>
      <c r="JY5" s="561"/>
      <c r="JZ5" s="561"/>
      <c r="KA5" s="561"/>
      <c r="KB5" s="561"/>
      <c r="KC5" s="561"/>
      <c r="KD5" s="561"/>
      <c r="KE5" s="561"/>
      <c r="KF5" s="561"/>
      <c r="KG5" s="561"/>
      <c r="KH5" s="561"/>
      <c r="KI5" s="561"/>
      <c r="KJ5" s="561"/>
      <c r="KK5" s="561"/>
      <c r="KL5" s="561"/>
      <c r="KM5" s="561"/>
      <c r="KN5" s="561"/>
      <c r="KO5" s="561"/>
      <c r="KP5" s="561"/>
      <c r="KQ5" s="561"/>
      <c r="KR5" s="561"/>
      <c r="KS5" s="561"/>
      <c r="KT5" s="561"/>
      <c r="KU5" s="561"/>
      <c r="KV5" s="561"/>
      <c r="KW5" s="561"/>
      <c r="KX5" s="561"/>
      <c r="KY5" s="561"/>
      <c r="KZ5" s="561"/>
      <c r="LA5" s="561"/>
      <c r="LB5" s="561"/>
      <c r="LC5" s="561"/>
      <c r="LD5" s="561"/>
      <c r="LE5" s="561"/>
      <c r="LF5" s="561"/>
      <c r="LG5" s="561"/>
      <c r="LH5" s="561"/>
      <c r="LI5" s="561"/>
      <c r="LJ5" s="561"/>
      <c r="LK5" s="561"/>
      <c r="LL5" s="561"/>
      <c r="LM5" s="561"/>
      <c r="LN5" s="561"/>
      <c r="LO5" s="561"/>
      <c r="LP5" s="561"/>
      <c r="LQ5" s="561"/>
      <c r="LR5" s="561"/>
      <c r="LS5" s="561"/>
      <c r="LT5" s="561"/>
      <c r="LU5" s="561"/>
      <c r="LV5" s="561"/>
      <c r="LW5" s="561"/>
      <c r="LX5" s="561"/>
      <c r="LY5" s="561"/>
      <c r="LZ5" s="561"/>
      <c r="MA5" s="561"/>
      <c r="MB5" s="561"/>
      <c r="MC5" s="561"/>
      <c r="MD5" s="561"/>
      <c r="ME5" s="561"/>
      <c r="MF5" s="561"/>
      <c r="MG5" s="561"/>
      <c r="MH5" s="561"/>
      <c r="MI5" s="561"/>
      <c r="MJ5" s="561"/>
      <c r="MK5" s="561"/>
      <c r="ML5" s="561"/>
      <c r="MM5" s="561"/>
      <c r="MN5" s="561"/>
      <c r="MO5" s="561"/>
      <c r="MP5" s="561"/>
      <c r="MQ5" s="561"/>
      <c r="MR5" s="561"/>
      <c r="MS5" s="561"/>
      <c r="MT5" s="561"/>
      <c r="MU5" s="561"/>
      <c r="MV5" s="561"/>
      <c r="MW5" s="561"/>
      <c r="MX5" s="561"/>
      <c r="MY5" s="561"/>
      <c r="MZ5" s="561"/>
      <c r="NA5" s="561"/>
      <c r="NB5" s="561"/>
      <c r="NC5" s="561"/>
      <c r="ND5" s="561"/>
      <c r="NE5" s="561"/>
      <c r="NF5" s="561"/>
      <c r="NG5" s="561"/>
      <c r="NH5" s="561"/>
      <c r="NI5" s="561"/>
      <c r="NJ5" s="561"/>
      <c r="NK5" s="561"/>
      <c r="NL5" s="561"/>
      <c r="NM5" s="561"/>
      <c r="NN5" s="561"/>
      <c r="NO5" s="561"/>
      <c r="NP5" s="561"/>
      <c r="NQ5" s="561"/>
      <c r="NR5" s="561"/>
      <c r="NS5" s="561"/>
      <c r="NT5" s="561"/>
      <c r="NU5" s="561"/>
      <c r="NV5" s="561"/>
      <c r="NW5" s="561"/>
      <c r="NX5" s="561"/>
      <c r="NY5" s="561"/>
      <c r="NZ5" s="561"/>
      <c r="OA5" s="561"/>
      <c r="OB5" s="561"/>
      <c r="OC5" s="561"/>
      <c r="OD5" s="561"/>
      <c r="OE5" s="561"/>
      <c r="OF5" s="561"/>
      <c r="OG5" s="561"/>
      <c r="OH5" s="561"/>
      <c r="OI5" s="561"/>
      <c r="OJ5" s="561"/>
      <c r="OK5" s="561"/>
      <c r="OL5" s="561"/>
      <c r="OM5" s="561"/>
      <c r="ON5" s="561"/>
      <c r="OO5" s="561"/>
      <c r="OP5" s="561"/>
      <c r="OQ5" s="561"/>
      <c r="OR5" s="561"/>
      <c r="OS5" s="561"/>
      <c r="OT5" s="561"/>
      <c r="OU5" s="561"/>
      <c r="OV5" s="561"/>
      <c r="OW5" s="561"/>
      <c r="OX5" s="561"/>
      <c r="OY5" s="561"/>
      <c r="OZ5" s="561"/>
      <c r="PA5" s="561"/>
      <c r="PB5" s="561"/>
      <c r="PC5" s="561"/>
      <c r="PD5" s="561"/>
      <c r="PE5" s="561"/>
      <c r="PF5" s="561"/>
      <c r="PG5" s="561"/>
      <c r="PH5" s="561"/>
      <c r="PI5" s="561"/>
      <c r="PJ5" s="561"/>
      <c r="PK5" s="561"/>
      <c r="PL5" s="561"/>
      <c r="PM5" s="561"/>
      <c r="PN5" s="561"/>
      <c r="PO5" s="561"/>
      <c r="PP5" s="561"/>
      <c r="PQ5" s="561"/>
      <c r="PR5" s="561"/>
      <c r="PS5" s="561"/>
      <c r="PT5" s="561"/>
      <c r="PU5" s="561"/>
      <c r="PV5" s="561"/>
      <c r="PW5" s="561"/>
      <c r="PX5" s="561"/>
      <c r="PY5" s="561"/>
      <c r="PZ5" s="561"/>
      <c r="QA5" s="561"/>
      <c r="QB5" s="561"/>
      <c r="QC5" s="561"/>
      <c r="QD5" s="561"/>
      <c r="QE5" s="561"/>
      <c r="QF5" s="561"/>
      <c r="QG5" s="561"/>
      <c r="QH5" s="561"/>
      <c r="QI5" s="561"/>
      <c r="QJ5" s="561"/>
      <c r="QK5" s="561"/>
      <c r="QL5" s="561"/>
    </row>
    <row r="6" spans="1:454" ht="50.1" customHeight="1" thickBot="1">
      <c r="A6" s="533"/>
      <c r="B6" s="534"/>
      <c r="C6" s="633">
        <f>4/8</f>
        <v>0.5</v>
      </c>
      <c r="D6" s="634"/>
      <c r="E6" s="635">
        <f>2/4</f>
        <v>0.5</v>
      </c>
      <c r="F6" s="635"/>
      <c r="G6" s="634"/>
      <c r="H6" s="635">
        <f>1/2</f>
        <v>0.5</v>
      </c>
      <c r="I6" s="635"/>
      <c r="J6" s="635"/>
      <c r="K6" s="634">
        <v>0</v>
      </c>
      <c r="L6" s="634"/>
      <c r="M6" s="634"/>
      <c r="N6" s="634"/>
      <c r="O6" s="634"/>
      <c r="P6" s="636" t="s">
        <v>627</v>
      </c>
      <c r="Q6" s="637"/>
      <c r="R6" s="638">
        <f>AVERAGE(C6,AL6,AL41,C41)</f>
        <v>0.75</v>
      </c>
      <c r="S6" s="638">
        <f>AVERAGE(E6,AJ6,AJ41,E41)</f>
        <v>0.6875</v>
      </c>
      <c r="T6" s="638"/>
      <c r="U6" s="638"/>
      <c r="V6" s="638">
        <f>AVERAGE(H6,AG6,AG41,H41)</f>
        <v>0.5</v>
      </c>
      <c r="W6" s="638">
        <f>AVERAGE(K6,AD6,AD41,K41)</f>
        <v>0.5</v>
      </c>
      <c r="X6" s="639">
        <v>1</v>
      </c>
      <c r="Y6" s="640">
        <v>1</v>
      </c>
      <c r="Z6" s="634"/>
      <c r="AA6" s="634"/>
      <c r="AB6" s="634"/>
      <c r="AC6" s="634"/>
      <c r="AD6" s="634">
        <v>0</v>
      </c>
      <c r="AE6" s="634"/>
      <c r="AF6" s="634"/>
      <c r="AG6" s="634">
        <f>2/4</f>
        <v>0.5</v>
      </c>
      <c r="AH6" s="634"/>
      <c r="AI6" s="634"/>
      <c r="AJ6" s="641">
        <v>1</v>
      </c>
      <c r="AK6" s="634"/>
      <c r="AL6" s="641">
        <v>0.75</v>
      </c>
      <c r="AM6" s="534"/>
      <c r="AN6" s="533"/>
      <c r="AO6" s="4" t="s">
        <v>619</v>
      </c>
      <c r="AP6" s="4" t="s">
        <v>578</v>
      </c>
      <c r="AQ6" s="4" t="s">
        <v>43</v>
      </c>
    </row>
    <row r="7" spans="1:454" ht="15.95" customHeight="1" thickBot="1">
      <c r="A7" s="533"/>
      <c r="B7" s="555">
        <v>1</v>
      </c>
      <c r="C7" s="564" t="str">
        <f>VLOOKUP(B7,$AP$9:$AQ$24,2,FALSE)</f>
        <v>Alabama</v>
      </c>
      <c r="D7" s="533"/>
      <c r="E7" s="565"/>
      <c r="F7" s="565"/>
      <c r="G7" s="533"/>
      <c r="H7" s="565"/>
      <c r="I7" s="565"/>
      <c r="J7" s="565"/>
      <c r="K7" s="533"/>
      <c r="L7" s="533"/>
      <c r="M7" s="533"/>
      <c r="N7" s="533"/>
      <c r="O7" s="566"/>
      <c r="P7" s="642"/>
      <c r="Q7" s="643"/>
      <c r="R7" s="643">
        <f>32*R6</f>
        <v>24</v>
      </c>
      <c r="S7" s="644">
        <f>16*S6</f>
        <v>11</v>
      </c>
      <c r="T7" s="644"/>
      <c r="U7" s="644"/>
      <c r="V7" s="644">
        <f>8*V6</f>
        <v>4</v>
      </c>
      <c r="W7" s="644">
        <f>4*W6</f>
        <v>2</v>
      </c>
      <c r="X7" s="645">
        <f>2*X6</f>
        <v>2</v>
      </c>
      <c r="Y7" s="651">
        <v>1</v>
      </c>
      <c r="Z7" s="533"/>
      <c r="AA7" s="533"/>
      <c r="AB7" s="533"/>
      <c r="AC7" s="533"/>
      <c r="AD7" s="533"/>
      <c r="AE7" s="533"/>
      <c r="AF7" s="533"/>
      <c r="AG7" s="533"/>
      <c r="AH7" s="533"/>
      <c r="AI7" s="533"/>
      <c r="AJ7" s="565"/>
      <c r="AK7" s="533"/>
      <c r="AL7" s="568" t="str">
        <f>VLOOKUP(AM7,$AP$47:$AQ$62,2,FALSE)</f>
        <v>Houston</v>
      </c>
      <c r="AM7" s="543">
        <v>1</v>
      </c>
      <c r="AN7" s="533"/>
      <c r="AO7"/>
      <c r="AP7" t="s">
        <v>620</v>
      </c>
      <c r="AQ7"/>
    </row>
    <row r="8" spans="1:454" ht="15.95" customHeight="1" thickBot="1">
      <c r="A8" s="533"/>
      <c r="B8" s="556"/>
      <c r="C8" s="569"/>
      <c r="D8" s="537"/>
      <c r="E8" s="570" t="s">
        <v>47</v>
      </c>
      <c r="F8" s="570"/>
      <c r="G8" s="537"/>
      <c r="H8" s="571"/>
      <c r="I8" s="571"/>
      <c r="J8" s="571"/>
      <c r="K8" s="537"/>
      <c r="L8" s="537"/>
      <c r="M8" s="537"/>
      <c r="N8" s="537"/>
      <c r="O8" s="572"/>
      <c r="P8" s="662"/>
      <c r="Q8" s="663"/>
      <c r="R8" s="664"/>
      <c r="S8" s="634"/>
      <c r="T8" s="634"/>
      <c r="U8" s="634"/>
      <c r="V8" s="646"/>
      <c r="W8" s="646"/>
      <c r="X8" s="646"/>
      <c r="Y8" s="538"/>
      <c r="Z8" s="538"/>
      <c r="AA8" s="538"/>
      <c r="AB8" s="538"/>
      <c r="AC8" s="538"/>
      <c r="AD8" s="538"/>
      <c r="AE8" s="538"/>
      <c r="AF8" s="538"/>
      <c r="AG8" s="538"/>
      <c r="AH8" s="538"/>
      <c r="AI8" s="573"/>
      <c r="AJ8" s="574" t="s">
        <v>157</v>
      </c>
      <c r="AK8" s="538"/>
      <c r="AL8" s="575"/>
      <c r="AM8" s="540"/>
      <c r="AN8" s="533"/>
      <c r="AO8"/>
      <c r="AP8"/>
      <c r="AQ8"/>
    </row>
    <row r="9" spans="1:454" ht="15.95" customHeight="1" thickBot="1">
      <c r="A9" s="533"/>
      <c r="B9" s="557">
        <v>16</v>
      </c>
      <c r="C9" s="576" t="str">
        <f>VLOOKUP(B9,$AP$9:$AQ$24,2,FALSE)</f>
        <v>Northern Kentucky</v>
      </c>
      <c r="D9" s="577"/>
      <c r="E9" s="578"/>
      <c r="F9" s="579"/>
      <c r="G9" s="537"/>
      <c r="H9" s="537"/>
      <c r="I9" s="537"/>
      <c r="J9" s="537"/>
      <c r="K9" s="537"/>
      <c r="L9" s="537"/>
      <c r="M9" s="537"/>
      <c r="N9" s="537"/>
      <c r="O9" s="580"/>
      <c r="P9" s="665"/>
      <c r="Q9" s="666"/>
      <c r="R9" s="667"/>
      <c r="S9" s="634"/>
      <c r="T9" s="634"/>
      <c r="U9" s="634"/>
      <c r="V9" s="646"/>
      <c r="W9" s="646"/>
      <c r="X9" s="646"/>
      <c r="Y9" s="538"/>
      <c r="Z9" s="538"/>
      <c r="AA9" s="538"/>
      <c r="AB9" s="538"/>
      <c r="AC9" s="538"/>
      <c r="AD9" s="538"/>
      <c r="AE9" s="538"/>
      <c r="AF9" s="538"/>
      <c r="AG9" s="538"/>
      <c r="AH9" s="538"/>
      <c r="AI9" s="581"/>
      <c r="AJ9" s="582"/>
      <c r="AK9" s="583"/>
      <c r="AL9" s="584" t="str">
        <f>VLOOKUP(AM9,$AP$47:$AQ$62,2,FALSE)</f>
        <v>Northern Kentucky</v>
      </c>
      <c r="AM9" s="543">
        <v>16</v>
      </c>
      <c r="AN9" s="533"/>
      <c r="AO9" t="str">
        <f>$AP$7</f>
        <v>regn</v>
      </c>
      <c r="AP9">
        <v>1</v>
      </c>
      <c r="AQ9" t="s">
        <v>47</v>
      </c>
    </row>
    <row r="10" spans="1:454" ht="15.95" customHeight="1">
      <c r="A10" s="533"/>
      <c r="B10" s="539"/>
      <c r="C10" s="571"/>
      <c r="D10" s="537"/>
      <c r="E10" s="585"/>
      <c r="F10" s="586"/>
      <c r="G10" s="537"/>
      <c r="H10" s="570" t="s">
        <v>47</v>
      </c>
      <c r="I10" s="570"/>
      <c r="J10" s="537"/>
      <c r="K10" s="537"/>
      <c r="L10" s="537"/>
      <c r="M10" s="537"/>
      <c r="N10" s="537"/>
      <c r="P10" s="647"/>
      <c r="Q10" s="647"/>
      <c r="R10" s="647"/>
      <c r="S10" s="634"/>
      <c r="T10" s="634"/>
      <c r="U10" s="634"/>
      <c r="V10" s="646"/>
      <c r="W10" s="646"/>
      <c r="X10" s="646"/>
      <c r="Y10" s="538"/>
      <c r="Z10" s="538"/>
      <c r="AA10" s="538"/>
      <c r="AB10" s="538"/>
      <c r="AC10" s="538"/>
      <c r="AD10" s="538"/>
      <c r="AE10" s="538"/>
      <c r="AF10" s="573"/>
      <c r="AG10" s="587" t="s">
        <v>157</v>
      </c>
      <c r="AH10" s="538"/>
      <c r="AI10" s="588"/>
      <c r="AJ10" s="589"/>
      <c r="AK10" s="538"/>
      <c r="AL10" s="590"/>
      <c r="AM10" s="540"/>
      <c r="AN10" s="533"/>
      <c r="AO10" t="str">
        <f t="shared" ref="AO10:AO24" si="0">$AP$7</f>
        <v>regn</v>
      </c>
      <c r="AP10">
        <v>2</v>
      </c>
      <c r="AQ10" t="s">
        <v>54</v>
      </c>
    </row>
    <row r="11" spans="1:454" ht="15.95" customHeight="1">
      <c r="A11" s="533"/>
      <c r="B11" s="557">
        <v>8</v>
      </c>
      <c r="C11" s="564" t="str">
        <f>VLOOKUP(B11,$AP$9:$AQ$24,2,FALSE)</f>
        <v>Maryland</v>
      </c>
      <c r="D11" s="537"/>
      <c r="E11" s="585"/>
      <c r="F11" s="586"/>
      <c r="G11" s="577"/>
      <c r="H11" s="591"/>
      <c r="I11" s="579"/>
      <c r="J11" s="571"/>
      <c r="K11" s="537"/>
      <c r="L11" s="537"/>
      <c r="M11" s="537"/>
      <c r="N11" s="537"/>
      <c r="P11" s="647"/>
      <c r="Q11" s="647"/>
      <c r="R11" s="647">
        <f>SUM(R7:Y7)</f>
        <v>44</v>
      </c>
      <c r="S11" s="634"/>
      <c r="T11" s="634"/>
      <c r="U11" s="634"/>
      <c r="V11" s="646"/>
      <c r="W11" s="646">
        <f>SUM(S7:Y7)</f>
        <v>20</v>
      </c>
      <c r="X11" s="646"/>
      <c r="Y11" s="538"/>
      <c r="Z11" s="538"/>
      <c r="AA11" s="538"/>
      <c r="AB11" s="538"/>
      <c r="AC11" s="538"/>
      <c r="AD11" s="538"/>
      <c r="AE11" s="538"/>
      <c r="AF11" s="581"/>
      <c r="AG11" s="583"/>
      <c r="AH11" s="583"/>
      <c r="AI11" s="588"/>
      <c r="AJ11" s="589"/>
      <c r="AK11" s="538"/>
      <c r="AL11" s="568" t="str">
        <f>VLOOKUP(AM11,$AP$47:$AQ$62,2,FALSE)</f>
        <v>Iowa</v>
      </c>
      <c r="AM11" s="543">
        <v>8</v>
      </c>
      <c r="AN11" s="533"/>
      <c r="AO11" t="str">
        <f t="shared" si="0"/>
        <v>regn</v>
      </c>
      <c r="AP11">
        <v>3</v>
      </c>
      <c r="AQ11" t="s">
        <v>63</v>
      </c>
    </row>
    <row r="12" spans="1:454" ht="15.95" customHeight="1">
      <c r="A12" s="533"/>
      <c r="B12" s="539"/>
      <c r="C12" s="569"/>
      <c r="D12" s="592"/>
      <c r="E12" s="593" t="s">
        <v>205</v>
      </c>
      <c r="F12" s="594"/>
      <c r="I12" s="586"/>
      <c r="J12" s="571"/>
      <c r="K12" s="537"/>
      <c r="L12" s="537"/>
      <c r="M12" s="537"/>
      <c r="N12" s="537"/>
      <c r="O12" s="537"/>
      <c r="P12" s="648"/>
      <c r="Q12" s="648"/>
      <c r="R12" s="648">
        <v>63</v>
      </c>
      <c r="S12" s="634"/>
      <c r="T12" s="634"/>
      <c r="U12" s="634"/>
      <c r="V12" s="646"/>
      <c r="W12" s="646">
        <f>R12-32</f>
        <v>31</v>
      </c>
      <c r="X12" s="646"/>
      <c r="Y12" s="538"/>
      <c r="Z12" s="538"/>
      <c r="AA12" s="538"/>
      <c r="AB12" s="538"/>
      <c r="AC12" s="538"/>
      <c r="AD12" s="538"/>
      <c r="AE12" s="538"/>
      <c r="AF12" s="595"/>
      <c r="AI12" s="596"/>
      <c r="AJ12" s="597" t="s">
        <v>60</v>
      </c>
      <c r="AK12" s="598"/>
      <c r="AL12" s="575"/>
      <c r="AM12" s="540"/>
      <c r="AN12" s="533"/>
      <c r="AO12" t="str">
        <f t="shared" si="0"/>
        <v>regn</v>
      </c>
      <c r="AP12">
        <v>4</v>
      </c>
      <c r="AQ12" t="s">
        <v>384</v>
      </c>
    </row>
    <row r="13" spans="1:454" ht="15.95" customHeight="1">
      <c r="A13" s="533"/>
      <c r="B13" s="557">
        <v>9</v>
      </c>
      <c r="C13" s="576" t="str">
        <f>VLOOKUP(B13,$AP$9:$AQ$24,2,FALSE)</f>
        <v>West Virginia</v>
      </c>
      <c r="D13" s="537"/>
      <c r="E13" s="571"/>
      <c r="F13" s="571"/>
      <c r="G13" s="537"/>
      <c r="H13" s="571"/>
      <c r="I13" s="586"/>
      <c r="J13" s="571"/>
      <c r="K13" s="571"/>
      <c r="L13" s="571"/>
      <c r="M13" s="537"/>
      <c r="N13" s="537"/>
      <c r="O13" s="537"/>
      <c r="P13" s="648"/>
      <c r="Q13" s="648"/>
      <c r="R13" s="649">
        <f>R11/R12</f>
        <v>0.69841269841269837</v>
      </c>
      <c r="S13" s="650" t="s">
        <v>628</v>
      </c>
      <c r="T13" s="650"/>
      <c r="U13" s="634"/>
      <c r="V13" s="646"/>
      <c r="W13" s="646">
        <f>W11/W12</f>
        <v>0.64516129032258063</v>
      </c>
      <c r="X13" s="646"/>
      <c r="Y13" s="538"/>
      <c r="Z13" s="538"/>
      <c r="AA13" s="538"/>
      <c r="AB13" s="538"/>
      <c r="AC13" s="538"/>
      <c r="AD13" s="538"/>
      <c r="AE13" s="538"/>
      <c r="AF13" s="588"/>
      <c r="AG13" s="571"/>
      <c r="AH13" s="538"/>
      <c r="AI13" s="538"/>
      <c r="AJ13" s="590"/>
      <c r="AK13" s="538"/>
      <c r="AL13" s="584" t="str">
        <f>VLOOKUP(AM13,$AP$47:$AQ$62,2,FALSE)</f>
        <v>Auburn</v>
      </c>
      <c r="AM13" s="543">
        <v>9</v>
      </c>
      <c r="AN13" s="533"/>
      <c r="AO13" t="str">
        <f t="shared" si="0"/>
        <v>regn</v>
      </c>
      <c r="AP13">
        <v>5</v>
      </c>
      <c r="AQ13" t="s">
        <v>607</v>
      </c>
    </row>
    <row r="14" spans="1:454" ht="15.95" customHeight="1">
      <c r="A14" s="533"/>
      <c r="B14" s="539"/>
      <c r="C14" s="571"/>
      <c r="D14" s="537"/>
      <c r="E14" s="571"/>
      <c r="F14" s="571"/>
      <c r="G14" s="537"/>
      <c r="H14" s="571"/>
      <c r="I14" s="586"/>
      <c r="J14" s="571"/>
      <c r="K14" s="570" t="s">
        <v>607</v>
      </c>
      <c r="L14" s="599"/>
      <c r="M14" s="571"/>
      <c r="N14" s="571"/>
      <c r="O14" s="537"/>
      <c r="P14" s="537"/>
      <c r="Q14" s="537"/>
      <c r="R14" s="537"/>
      <c r="S14" s="533"/>
      <c r="T14" s="533"/>
      <c r="U14" s="533"/>
      <c r="V14" s="538"/>
      <c r="W14" s="538"/>
      <c r="X14" s="538"/>
      <c r="Y14" s="538"/>
      <c r="Z14" s="538"/>
      <c r="AA14" s="538"/>
      <c r="AB14" s="538"/>
      <c r="AC14" s="573"/>
      <c r="AD14" s="587" t="s">
        <v>621</v>
      </c>
      <c r="AE14" s="538"/>
      <c r="AF14" s="588"/>
      <c r="AG14" s="571"/>
      <c r="AH14" s="538"/>
      <c r="AI14" s="538"/>
      <c r="AJ14" s="590"/>
      <c r="AK14" s="538"/>
      <c r="AL14" s="590"/>
      <c r="AM14" s="540"/>
      <c r="AN14" s="533"/>
      <c r="AO14" t="str">
        <f t="shared" si="0"/>
        <v>regn</v>
      </c>
      <c r="AP14">
        <v>6</v>
      </c>
      <c r="AQ14" t="s">
        <v>106</v>
      </c>
    </row>
    <row r="15" spans="1:454" ht="15.95" customHeight="1">
      <c r="A15" s="533"/>
      <c r="B15" s="555">
        <v>5</v>
      </c>
      <c r="C15" s="564" t="str">
        <f>VLOOKUP(B15,$AP$9:$AQ$24,2,FALSE)</f>
        <v>San Diego State</v>
      </c>
      <c r="D15" s="537"/>
      <c r="E15" s="571"/>
      <c r="F15" s="571"/>
      <c r="G15" s="537"/>
      <c r="H15" s="571"/>
      <c r="I15" s="586"/>
      <c r="J15" s="591"/>
      <c r="K15" s="577"/>
      <c r="L15" s="600"/>
      <c r="M15" s="537"/>
      <c r="N15" s="537"/>
      <c r="O15" s="537"/>
      <c r="P15" s="537"/>
      <c r="Q15" s="537"/>
      <c r="R15" s="537"/>
      <c r="S15" s="533"/>
      <c r="T15" s="533"/>
      <c r="U15" s="533"/>
      <c r="V15" s="538"/>
      <c r="W15" s="538"/>
      <c r="X15" s="538"/>
      <c r="Y15" s="538"/>
      <c r="Z15" s="538"/>
      <c r="AA15" s="538"/>
      <c r="AB15" s="538"/>
      <c r="AC15" s="581"/>
      <c r="AD15" s="583"/>
      <c r="AE15" s="583"/>
      <c r="AF15" s="588"/>
      <c r="AG15" s="571"/>
      <c r="AH15" s="538"/>
      <c r="AI15" s="538"/>
      <c r="AJ15" s="590"/>
      <c r="AK15" s="538"/>
      <c r="AL15" s="568" t="str">
        <f>VLOOKUP(AM15,$AP$47:$AQ$62,2,FALSE)</f>
        <v>Miami (FL)</v>
      </c>
      <c r="AM15" s="543">
        <v>5</v>
      </c>
      <c r="AN15" s="533"/>
      <c r="AO15" t="str">
        <f t="shared" si="0"/>
        <v>regn</v>
      </c>
      <c r="AP15">
        <v>7</v>
      </c>
      <c r="AQ15" t="s">
        <v>222</v>
      </c>
    </row>
    <row r="16" spans="1:454" ht="15.95" customHeight="1">
      <c r="A16" s="533"/>
      <c r="B16" s="556"/>
      <c r="C16" s="569"/>
      <c r="D16" s="537"/>
      <c r="E16" s="570" t="s">
        <v>607</v>
      </c>
      <c r="F16" s="570"/>
      <c r="G16" s="537"/>
      <c r="H16" s="585"/>
      <c r="I16" s="586"/>
      <c r="L16" s="601"/>
      <c r="M16" s="537"/>
      <c r="N16" s="537"/>
      <c r="O16" s="537"/>
      <c r="P16" s="537"/>
      <c r="Q16" s="537"/>
      <c r="R16" s="537"/>
      <c r="S16" s="533"/>
      <c r="T16" s="533"/>
      <c r="U16" s="533"/>
      <c r="V16" s="538"/>
      <c r="W16" s="538"/>
      <c r="X16" s="538"/>
      <c r="Y16" s="538"/>
      <c r="Z16" s="538"/>
      <c r="AA16" s="538"/>
      <c r="AB16" s="538"/>
      <c r="AC16" s="588"/>
      <c r="AF16" s="588"/>
      <c r="AG16" s="585"/>
      <c r="AH16" s="538"/>
      <c r="AI16" s="573"/>
      <c r="AJ16" s="574" t="s">
        <v>621</v>
      </c>
      <c r="AK16" s="573"/>
      <c r="AL16" s="575"/>
      <c r="AM16" s="540"/>
      <c r="AN16" s="533"/>
      <c r="AO16" t="str">
        <f t="shared" si="0"/>
        <v>regn</v>
      </c>
      <c r="AP16">
        <v>8</v>
      </c>
      <c r="AQ16" t="s">
        <v>205</v>
      </c>
    </row>
    <row r="17" spans="1:43" ht="15.95" customHeight="1">
      <c r="A17" s="533"/>
      <c r="B17" s="557">
        <v>12</v>
      </c>
      <c r="C17" s="576" t="str">
        <f>VLOOKUP(B17,$AP$9:$AQ$24,2,FALSE)</f>
        <v>Charleston</v>
      </c>
      <c r="D17" s="577"/>
      <c r="E17" s="578"/>
      <c r="F17" s="579"/>
      <c r="H17" s="602"/>
      <c r="I17" s="586"/>
      <c r="J17" s="571"/>
      <c r="K17" s="538"/>
      <c r="L17" s="603"/>
      <c r="M17" s="537"/>
      <c r="N17" s="537"/>
      <c r="O17" s="537"/>
      <c r="P17" s="537"/>
      <c r="Q17" s="537"/>
      <c r="R17" s="537"/>
      <c r="S17" s="533"/>
      <c r="T17" s="533"/>
      <c r="U17" s="533"/>
      <c r="V17" s="538"/>
      <c r="W17" s="538"/>
      <c r="X17" s="538"/>
      <c r="Y17" s="538"/>
      <c r="Z17" s="538"/>
      <c r="AA17" s="538"/>
      <c r="AB17" s="538"/>
      <c r="AC17" s="588"/>
      <c r="AD17" s="538"/>
      <c r="AE17" s="538"/>
      <c r="AF17" s="595"/>
      <c r="AG17" s="602"/>
      <c r="AI17" s="581"/>
      <c r="AJ17" s="582"/>
      <c r="AK17" s="583"/>
      <c r="AL17" s="584" t="str">
        <f>VLOOKUP(AM17,$AP$47:$AQ$62,2,FALSE)</f>
        <v>Drake</v>
      </c>
      <c r="AM17" s="543">
        <v>12</v>
      </c>
      <c r="AN17" s="533"/>
      <c r="AO17" t="str">
        <f t="shared" si="0"/>
        <v>regn</v>
      </c>
      <c r="AP17">
        <v>9</v>
      </c>
      <c r="AQ17" t="s">
        <v>392</v>
      </c>
    </row>
    <row r="18" spans="1:43" ht="15.95" customHeight="1">
      <c r="A18" s="533"/>
      <c r="B18" s="541"/>
      <c r="C18" s="571"/>
      <c r="D18" s="537"/>
      <c r="E18" s="585"/>
      <c r="F18" s="586"/>
      <c r="G18" s="592"/>
      <c r="H18" s="593" t="s">
        <v>607</v>
      </c>
      <c r="I18" s="594"/>
      <c r="J18" s="571"/>
      <c r="K18" s="538"/>
      <c r="L18" s="603"/>
      <c r="M18" s="537"/>
      <c r="N18" s="537"/>
      <c r="O18" s="537"/>
      <c r="P18" s="537"/>
      <c r="Q18" s="537"/>
      <c r="R18" s="537"/>
      <c r="S18" s="533"/>
      <c r="T18" s="533"/>
      <c r="U18" s="533"/>
      <c r="V18" s="538"/>
      <c r="W18" s="538"/>
      <c r="X18" s="538"/>
      <c r="Y18" s="538"/>
      <c r="Z18" s="538"/>
      <c r="AA18" s="538"/>
      <c r="AB18" s="538"/>
      <c r="AC18" s="588"/>
      <c r="AD18" s="538"/>
      <c r="AE18" s="538"/>
      <c r="AF18" s="596"/>
      <c r="AG18" s="587" t="s">
        <v>621</v>
      </c>
      <c r="AH18" s="598"/>
      <c r="AI18" s="588"/>
      <c r="AJ18" s="589"/>
      <c r="AK18" s="538"/>
      <c r="AL18" s="590"/>
      <c r="AM18" s="540"/>
      <c r="AN18" s="533"/>
      <c r="AO18" t="str">
        <f t="shared" si="0"/>
        <v>regn</v>
      </c>
      <c r="AP18">
        <v>10</v>
      </c>
      <c r="AQ18" t="s">
        <v>610</v>
      </c>
    </row>
    <row r="19" spans="1:43" ht="15.95" customHeight="1">
      <c r="A19" s="533"/>
      <c r="B19" s="563">
        <v>4</v>
      </c>
      <c r="C19" s="564" t="str">
        <f>VLOOKUP(B19,$AP$9:$AQ$24,2,FALSE)</f>
        <v>Virginia</v>
      </c>
      <c r="D19" s="537"/>
      <c r="E19" s="585"/>
      <c r="F19" s="586"/>
      <c r="G19" s="537"/>
      <c r="H19" s="538"/>
      <c r="I19" s="538"/>
      <c r="J19" s="571"/>
      <c r="K19" s="538"/>
      <c r="L19" s="603"/>
      <c r="M19" s="537"/>
      <c r="N19" s="537"/>
      <c r="O19" s="537"/>
      <c r="P19" s="537"/>
      <c r="Q19" s="537"/>
      <c r="R19" s="537"/>
      <c r="S19" s="533"/>
      <c r="T19" s="533"/>
      <c r="U19" s="533"/>
      <c r="V19" s="538"/>
      <c r="W19" s="538"/>
      <c r="X19" s="538"/>
      <c r="Y19" s="538"/>
      <c r="Z19" s="538"/>
      <c r="AA19" s="538"/>
      <c r="AB19" s="538"/>
      <c r="AC19" s="588"/>
      <c r="AD19" s="538"/>
      <c r="AE19" s="538"/>
      <c r="AF19" s="538"/>
      <c r="AG19" s="538"/>
      <c r="AH19" s="538"/>
      <c r="AI19" s="588"/>
      <c r="AJ19" s="589"/>
      <c r="AK19" s="538"/>
      <c r="AL19" s="568" t="str">
        <f>VLOOKUP(AM19,$AP$47:$AQ$62,2,FALSE)</f>
        <v>Indiana</v>
      </c>
      <c r="AM19" s="543">
        <v>4</v>
      </c>
      <c r="AN19" s="533"/>
      <c r="AO19" t="str">
        <f t="shared" si="0"/>
        <v>regn</v>
      </c>
      <c r="AP19">
        <v>11</v>
      </c>
      <c r="AQ19" t="s">
        <v>502</v>
      </c>
    </row>
    <row r="20" spans="1:43" ht="15.95" customHeight="1">
      <c r="A20" s="533"/>
      <c r="B20" s="556"/>
      <c r="C20" s="569"/>
      <c r="D20" s="592"/>
      <c r="E20" s="593" t="s">
        <v>137</v>
      </c>
      <c r="F20" s="594"/>
      <c r="G20" s="537"/>
      <c r="H20" s="571"/>
      <c r="I20" s="571"/>
      <c r="J20" s="571"/>
      <c r="K20" s="538"/>
      <c r="L20" s="603"/>
      <c r="M20" s="537"/>
      <c r="N20" s="537"/>
      <c r="O20" s="537"/>
      <c r="P20" s="537"/>
      <c r="Q20" s="537"/>
      <c r="R20" s="537"/>
      <c r="S20" s="533"/>
      <c r="T20" s="533"/>
      <c r="U20" s="533"/>
      <c r="V20" s="538"/>
      <c r="W20" s="538"/>
      <c r="X20" s="538"/>
      <c r="Y20" s="538"/>
      <c r="Z20" s="538"/>
      <c r="AA20" s="538"/>
      <c r="AB20" s="538"/>
      <c r="AC20" s="588"/>
      <c r="AD20" s="538"/>
      <c r="AE20" s="538"/>
      <c r="AF20" s="538"/>
      <c r="AG20" s="538"/>
      <c r="AH20" s="538"/>
      <c r="AI20" s="596"/>
      <c r="AJ20" s="597" t="s">
        <v>166</v>
      </c>
      <c r="AK20" s="598"/>
      <c r="AL20" s="575"/>
      <c r="AM20" s="540"/>
      <c r="AN20" s="533"/>
      <c r="AO20" t="str">
        <f t="shared" si="0"/>
        <v>regn</v>
      </c>
      <c r="AP20">
        <v>12</v>
      </c>
      <c r="AQ20" t="s">
        <v>90</v>
      </c>
    </row>
    <row r="21" spans="1:43" ht="15.95" customHeight="1">
      <c r="A21" s="533"/>
      <c r="B21" s="557">
        <v>13</v>
      </c>
      <c r="C21" s="576" t="str">
        <f>VLOOKUP(B21,$AP$9:$AQ$24,2,FALSE)</f>
        <v>Furman</v>
      </c>
      <c r="D21" s="537"/>
      <c r="E21" s="571"/>
      <c r="F21" s="571"/>
      <c r="G21" s="537"/>
      <c r="H21" s="571"/>
      <c r="I21" s="571"/>
      <c r="J21" s="571"/>
      <c r="K21" s="538"/>
      <c r="L21" s="603"/>
      <c r="M21" s="537"/>
      <c r="N21" s="537"/>
      <c r="O21" s="537">
        <v>1</v>
      </c>
      <c r="P21" s="537"/>
      <c r="Q21" s="537"/>
      <c r="R21" s="537"/>
      <c r="S21" s="533"/>
      <c r="T21" s="533"/>
      <c r="U21" s="533"/>
      <c r="V21" s="538"/>
      <c r="W21" s="538"/>
      <c r="X21" s="538"/>
      <c r="Y21" s="538"/>
      <c r="Z21" s="538">
        <v>1</v>
      </c>
      <c r="AA21" s="538"/>
      <c r="AB21" s="538"/>
      <c r="AC21" s="588"/>
      <c r="AD21" s="538"/>
      <c r="AE21" s="538"/>
      <c r="AF21" s="538"/>
      <c r="AG21" s="538"/>
      <c r="AH21" s="538"/>
      <c r="AI21" s="538"/>
      <c r="AJ21" s="590"/>
      <c r="AK21" s="538"/>
      <c r="AL21" s="584" t="str">
        <f>VLOOKUP(AM21,$AP$47:$AQ$62,2,FALSE)</f>
        <v>Kent State</v>
      </c>
      <c r="AM21" s="543">
        <v>13</v>
      </c>
      <c r="AN21" s="533"/>
      <c r="AO21" t="str">
        <f t="shared" si="0"/>
        <v>regn</v>
      </c>
      <c r="AP21">
        <v>13</v>
      </c>
      <c r="AQ21" t="s">
        <v>137</v>
      </c>
    </row>
    <row r="22" spans="1:43" ht="15.95" customHeight="1">
      <c r="A22" s="533"/>
      <c r="B22" s="539"/>
      <c r="C22" s="571"/>
      <c r="D22" s="537"/>
      <c r="E22" s="571"/>
      <c r="F22" s="571"/>
      <c r="G22" s="537"/>
      <c r="H22" s="571" t="s">
        <v>602</v>
      </c>
      <c r="I22" s="571"/>
      <c r="J22" s="571"/>
      <c r="K22" s="668"/>
      <c r="L22" s="603"/>
      <c r="M22" s="537"/>
      <c r="N22" s="570" t="s">
        <v>607</v>
      </c>
      <c r="O22" s="599"/>
      <c r="P22" s="599"/>
      <c r="Q22" s="599"/>
      <c r="R22" s="537"/>
      <c r="S22" s="533"/>
      <c r="T22" s="533"/>
      <c r="U22" s="533"/>
      <c r="V22" s="538"/>
      <c r="W22" s="538"/>
      <c r="X22" s="538"/>
      <c r="Y22" s="538"/>
      <c r="Z22" s="573"/>
      <c r="AA22" s="604" t="s">
        <v>621</v>
      </c>
      <c r="AB22" s="538"/>
      <c r="AC22" s="588"/>
      <c r="AD22" s="668"/>
      <c r="AE22" s="538"/>
      <c r="AF22" s="538"/>
      <c r="AG22" s="538" t="s">
        <v>605</v>
      </c>
      <c r="AH22" s="538"/>
      <c r="AI22" s="538"/>
      <c r="AJ22" s="590"/>
      <c r="AK22" s="538"/>
      <c r="AL22" s="590"/>
      <c r="AM22" s="540"/>
      <c r="AN22" s="533"/>
      <c r="AO22" t="str">
        <f t="shared" si="0"/>
        <v>regn</v>
      </c>
      <c r="AP22">
        <v>14</v>
      </c>
      <c r="AQ22" t="s">
        <v>359</v>
      </c>
    </row>
    <row r="23" spans="1:43" ht="15.95" customHeight="1">
      <c r="A23" s="533"/>
      <c r="B23" s="555">
        <v>6</v>
      </c>
      <c r="C23" s="564" t="str">
        <f>VLOOKUP(B23,$AP$9:$AQ$24,2,FALSE)</f>
        <v>Creighton</v>
      </c>
      <c r="D23" s="537"/>
      <c r="E23" s="571"/>
      <c r="F23" s="571"/>
      <c r="G23" s="537"/>
      <c r="H23" s="571"/>
      <c r="I23" s="571"/>
      <c r="J23" s="571"/>
      <c r="K23" s="668"/>
      <c r="L23" s="603"/>
      <c r="M23" s="577"/>
      <c r="N23" s="577"/>
      <c r="O23" s="577"/>
      <c r="P23" s="600"/>
      <c r="Q23" s="537"/>
      <c r="R23" s="537"/>
      <c r="S23" s="533"/>
      <c r="T23" s="533"/>
      <c r="U23" s="533"/>
      <c r="V23" s="538"/>
      <c r="W23" s="538"/>
      <c r="X23" s="538"/>
      <c r="Y23" s="581"/>
      <c r="Z23" s="583"/>
      <c r="AA23" s="583"/>
      <c r="AB23" s="583"/>
      <c r="AC23" s="588"/>
      <c r="AD23" s="668"/>
      <c r="AE23" s="538"/>
      <c r="AF23" s="538"/>
      <c r="AG23" s="538"/>
      <c r="AH23" s="538"/>
      <c r="AI23" s="538"/>
      <c r="AJ23" s="590"/>
      <c r="AK23" s="538"/>
      <c r="AL23" s="568" t="str">
        <f>VLOOKUP(AM23,$AP$47:$AQ$62,2,FALSE)</f>
        <v>Iowa State</v>
      </c>
      <c r="AM23" s="543">
        <v>6</v>
      </c>
      <c r="AN23" s="533"/>
      <c r="AO23" t="str">
        <f t="shared" si="0"/>
        <v>regn</v>
      </c>
      <c r="AP23">
        <v>15</v>
      </c>
      <c r="AQ23" t="s">
        <v>279</v>
      </c>
    </row>
    <row r="24" spans="1:43" ht="15.95" customHeight="1">
      <c r="A24" s="542"/>
      <c r="B24" s="556"/>
      <c r="C24" s="569"/>
      <c r="D24" s="537"/>
      <c r="E24" s="570" t="s">
        <v>106</v>
      </c>
      <c r="F24" s="570"/>
      <c r="G24" s="537"/>
      <c r="H24" s="571"/>
      <c r="I24" s="571"/>
      <c r="J24" s="571"/>
      <c r="K24" s="538"/>
      <c r="L24" s="603"/>
      <c r="P24" s="601"/>
      <c r="R24" s="537"/>
      <c r="S24" s="533"/>
      <c r="T24" s="533"/>
      <c r="U24" s="533"/>
      <c r="V24" s="538"/>
      <c r="W24" s="538"/>
      <c r="X24" s="538"/>
      <c r="Y24" s="588"/>
      <c r="Z24" s="538"/>
      <c r="AC24" s="588"/>
      <c r="AD24" s="538"/>
      <c r="AE24" s="538"/>
      <c r="AF24" s="538"/>
      <c r="AG24" s="538"/>
      <c r="AH24" s="538"/>
      <c r="AI24" s="573"/>
      <c r="AJ24" s="574" t="s">
        <v>622</v>
      </c>
      <c r="AK24" s="538"/>
      <c r="AL24" s="575"/>
      <c r="AM24" s="540"/>
      <c r="AN24" s="542"/>
      <c r="AO24" t="str">
        <f t="shared" si="0"/>
        <v>regn</v>
      </c>
      <c r="AP24">
        <v>16</v>
      </c>
      <c r="AQ24" t="s">
        <v>257</v>
      </c>
    </row>
    <row r="25" spans="1:43" ht="15.95" customHeight="1">
      <c r="A25" s="542"/>
      <c r="B25" s="557">
        <v>11</v>
      </c>
      <c r="C25" s="576" t="str">
        <f>VLOOKUP(B25,$AP$9:$AQ$24,2,FALSE)</f>
        <v>NC State</v>
      </c>
      <c r="D25" s="577"/>
      <c r="E25" s="578"/>
      <c r="F25" s="579"/>
      <c r="G25" s="537"/>
      <c r="H25" s="537"/>
      <c r="I25" s="571"/>
      <c r="J25" s="571"/>
      <c r="K25" s="538"/>
      <c r="L25" s="603"/>
      <c r="M25" s="537"/>
      <c r="N25" s="537"/>
      <c r="O25" s="537"/>
      <c r="P25" s="603"/>
      <c r="Q25" s="537"/>
      <c r="R25" s="537"/>
      <c r="S25" s="533"/>
      <c r="T25" s="533"/>
      <c r="U25" s="533"/>
      <c r="V25" s="538"/>
      <c r="W25" s="538"/>
      <c r="X25" s="538"/>
      <c r="Y25" s="588"/>
      <c r="Z25" s="538"/>
      <c r="AA25" s="538"/>
      <c r="AB25" s="538"/>
      <c r="AC25" s="588"/>
      <c r="AD25" s="538"/>
      <c r="AE25" s="538"/>
      <c r="AF25" s="538"/>
      <c r="AG25" s="538"/>
      <c r="AH25" s="538"/>
      <c r="AI25" s="581"/>
      <c r="AJ25" s="582"/>
      <c r="AK25" s="583"/>
      <c r="AL25" s="584" t="str">
        <f>VLOOKUP(AM25,$AP$47:$AQ$62,2,FALSE)</f>
        <v>Pittsburgh</v>
      </c>
      <c r="AM25" s="543">
        <v>11</v>
      </c>
      <c r="AN25" s="542"/>
      <c r="AO25"/>
      <c r="AP25"/>
      <c r="AQ25"/>
    </row>
    <row r="26" spans="1:43" ht="15.95" customHeight="1">
      <c r="A26" s="542"/>
      <c r="B26" s="539"/>
      <c r="C26" s="571"/>
      <c r="D26" s="537"/>
      <c r="E26" s="585"/>
      <c r="F26" s="586"/>
      <c r="G26" s="537"/>
      <c r="H26" s="593" t="s">
        <v>106</v>
      </c>
      <c r="I26" s="570"/>
      <c r="J26" s="571"/>
      <c r="K26" s="538"/>
      <c r="L26" s="603"/>
      <c r="M26" s="537"/>
      <c r="N26" s="537"/>
      <c r="O26" s="537"/>
      <c r="P26" s="603"/>
      <c r="Q26" s="537"/>
      <c r="R26" s="537"/>
      <c r="S26" s="533"/>
      <c r="T26" s="533"/>
      <c r="U26" s="533"/>
      <c r="V26" s="538"/>
      <c r="W26" s="538"/>
      <c r="X26" s="538"/>
      <c r="Y26" s="588"/>
      <c r="Z26" s="538"/>
      <c r="AA26" s="538"/>
      <c r="AB26" s="538"/>
      <c r="AC26" s="588"/>
      <c r="AD26" s="538"/>
      <c r="AE26" s="538"/>
      <c r="AF26" s="587"/>
      <c r="AG26" s="587" t="s">
        <v>404</v>
      </c>
      <c r="AH26" s="605"/>
      <c r="AI26" s="588"/>
      <c r="AJ26" s="589"/>
      <c r="AK26" s="538"/>
      <c r="AL26" s="590"/>
      <c r="AM26" s="540"/>
      <c r="AN26" s="542"/>
      <c r="AP26" t="s">
        <v>620</v>
      </c>
      <c r="AQ26"/>
    </row>
    <row r="27" spans="1:43" ht="15.95" customHeight="1">
      <c r="A27" s="542"/>
      <c r="B27" s="555">
        <v>3</v>
      </c>
      <c r="C27" s="564" t="str">
        <f>VLOOKUP(B27,$AP$9:$AQ$24,2,FALSE)</f>
        <v>Baylor</v>
      </c>
      <c r="D27" s="537"/>
      <c r="E27" s="585"/>
      <c r="F27" s="586"/>
      <c r="G27" s="577"/>
      <c r="H27" s="591"/>
      <c r="I27" s="579"/>
      <c r="J27" s="571"/>
      <c r="K27" s="538"/>
      <c r="L27" s="603"/>
      <c r="M27" s="537"/>
      <c r="N27" s="537"/>
      <c r="O27" s="537"/>
      <c r="P27" s="603"/>
      <c r="Q27" s="537"/>
      <c r="R27" s="537"/>
      <c r="S27" s="533"/>
      <c r="T27" s="533"/>
      <c r="U27" s="533"/>
      <c r="V27" s="538"/>
      <c r="W27" s="538"/>
      <c r="X27" s="538"/>
      <c r="Y27" s="588"/>
      <c r="Z27" s="538"/>
      <c r="AA27" s="538"/>
      <c r="AB27" s="538"/>
      <c r="AC27" s="588"/>
      <c r="AD27" s="538"/>
      <c r="AE27" s="538"/>
      <c r="AF27" s="606"/>
      <c r="AI27" s="588"/>
      <c r="AJ27" s="589"/>
      <c r="AK27" s="538"/>
      <c r="AL27" s="568" t="str">
        <f>VLOOKUP(AM27,$AP$47:$AQ$62,2,FALSE)</f>
        <v>Xavier</v>
      </c>
      <c r="AM27" s="543">
        <v>3</v>
      </c>
      <c r="AN27" s="542"/>
      <c r="AP27"/>
      <c r="AQ27"/>
    </row>
    <row r="28" spans="1:43" ht="15.95" customHeight="1">
      <c r="A28" s="542"/>
      <c r="B28" s="556"/>
      <c r="C28" s="569"/>
      <c r="D28" s="592"/>
      <c r="E28" s="593" t="s">
        <v>63</v>
      </c>
      <c r="F28" s="594"/>
      <c r="I28" s="586"/>
      <c r="J28" s="571"/>
      <c r="K28" s="589"/>
      <c r="L28" s="603"/>
      <c r="M28" s="537"/>
      <c r="N28" s="537"/>
      <c r="O28" s="537"/>
      <c r="P28" s="603"/>
      <c r="Q28" s="537"/>
      <c r="R28" s="537"/>
      <c r="S28" s="533"/>
      <c r="T28" s="533"/>
      <c r="U28" s="533"/>
      <c r="V28" s="538"/>
      <c r="W28" s="538"/>
      <c r="X28" s="538"/>
      <c r="Y28" s="588"/>
      <c r="Z28" s="538"/>
      <c r="AA28" s="538"/>
      <c r="AB28" s="538"/>
      <c r="AC28" s="588"/>
      <c r="AD28" s="589"/>
      <c r="AE28" s="538"/>
      <c r="AF28" s="588"/>
      <c r="AH28" s="538"/>
      <c r="AI28" s="596"/>
      <c r="AJ28" s="597" t="s">
        <v>404</v>
      </c>
      <c r="AK28" s="598"/>
      <c r="AL28" s="575"/>
      <c r="AM28" s="540"/>
      <c r="AN28" s="542"/>
      <c r="AO28" t="str">
        <f>AP$26</f>
        <v>regn</v>
      </c>
      <c r="AP28">
        <v>1</v>
      </c>
      <c r="AQ28" t="s">
        <v>281</v>
      </c>
    </row>
    <row r="29" spans="1:43" ht="15.95" customHeight="1">
      <c r="A29" s="542"/>
      <c r="B29" s="557">
        <v>14</v>
      </c>
      <c r="C29" s="576" t="str">
        <f>VLOOKUP(B29,$AP$9:$AQ$24,2,FALSE)</f>
        <v>UC Santa Barbara</v>
      </c>
      <c r="D29" s="537"/>
      <c r="E29" s="571"/>
      <c r="F29" s="571"/>
      <c r="G29" s="537"/>
      <c r="H29" s="571"/>
      <c r="I29" s="586"/>
      <c r="K29" s="602"/>
      <c r="L29" s="601"/>
      <c r="M29" s="537"/>
      <c r="N29" s="537"/>
      <c r="O29" s="537"/>
      <c r="P29" s="603"/>
      <c r="Q29" s="537"/>
      <c r="R29" s="537"/>
      <c r="S29" s="533"/>
      <c r="T29" s="533"/>
      <c r="U29" s="533"/>
      <c r="V29" s="538"/>
      <c r="W29" s="538"/>
      <c r="X29" s="538"/>
      <c r="Y29" s="588"/>
      <c r="Z29" s="538"/>
      <c r="AA29" s="538"/>
      <c r="AB29" s="538"/>
      <c r="AC29" s="588"/>
      <c r="AD29" s="602"/>
      <c r="AF29" s="588"/>
      <c r="AG29" s="571"/>
      <c r="AH29" s="538"/>
      <c r="AI29" s="538"/>
      <c r="AJ29" s="590"/>
      <c r="AK29" s="538"/>
      <c r="AL29" s="584" t="str">
        <f>VLOOKUP(AM29,$AP$47:$AQ$62,2,FALSE)</f>
        <v>Kennesaw State</v>
      </c>
      <c r="AM29" s="543">
        <v>14</v>
      </c>
      <c r="AN29" s="542"/>
      <c r="AO29" t="str">
        <f t="shared" ref="AO29:AO43" si="1">AP$26</f>
        <v>regn</v>
      </c>
      <c r="AP29">
        <v>2</v>
      </c>
      <c r="AQ29" t="s">
        <v>203</v>
      </c>
    </row>
    <row r="30" spans="1:43" ht="15.95" customHeight="1">
      <c r="A30" s="542"/>
      <c r="B30" s="539"/>
      <c r="C30" s="571"/>
      <c r="D30" s="537"/>
      <c r="E30" s="571"/>
      <c r="F30" s="571"/>
      <c r="G30" s="537"/>
      <c r="H30" s="571"/>
      <c r="I30" s="586"/>
      <c r="J30" s="607"/>
      <c r="K30" s="604" t="s">
        <v>106</v>
      </c>
      <c r="L30" s="608"/>
      <c r="M30" s="537"/>
      <c r="N30" s="537"/>
      <c r="O30" s="537"/>
      <c r="P30" s="603"/>
      <c r="Q30" s="537"/>
      <c r="R30" s="537"/>
      <c r="S30" s="533"/>
      <c r="T30" s="533"/>
      <c r="U30" s="533"/>
      <c r="V30" s="538"/>
      <c r="W30" s="538"/>
      <c r="X30" s="538"/>
      <c r="Y30" s="588"/>
      <c r="Z30" s="538"/>
      <c r="AA30" s="538"/>
      <c r="AB30" s="538"/>
      <c r="AC30" s="596"/>
      <c r="AD30" s="587" t="s">
        <v>341</v>
      </c>
      <c r="AE30" s="598"/>
      <c r="AF30" s="588"/>
      <c r="AG30" s="571"/>
      <c r="AH30" s="538"/>
      <c r="AI30" s="538"/>
      <c r="AJ30" s="590"/>
      <c r="AK30" s="538"/>
      <c r="AL30" s="590"/>
      <c r="AM30" s="540"/>
      <c r="AN30" s="542"/>
      <c r="AO30" t="str">
        <f t="shared" si="1"/>
        <v>regn</v>
      </c>
      <c r="AP30">
        <v>3</v>
      </c>
      <c r="AQ30" t="s">
        <v>614</v>
      </c>
    </row>
    <row r="31" spans="1:43" ht="15.95" customHeight="1">
      <c r="A31" s="542"/>
      <c r="B31" s="555">
        <v>7</v>
      </c>
      <c r="C31" s="564" t="str">
        <f>VLOOKUP(B31,$AP$9:$AQ$24,2,FALSE)</f>
        <v>Missouri</v>
      </c>
      <c r="D31" s="537"/>
      <c r="E31" s="571"/>
      <c r="F31" s="571"/>
      <c r="G31" s="537"/>
      <c r="H31" s="571"/>
      <c r="I31" s="586"/>
      <c r="J31" s="571"/>
      <c r="K31" s="538"/>
      <c r="L31" s="538"/>
      <c r="M31" s="537"/>
      <c r="N31" s="537"/>
      <c r="O31" s="537"/>
      <c r="P31" s="603"/>
      <c r="Q31" s="537"/>
      <c r="R31" s="537"/>
      <c r="S31" s="533"/>
      <c r="T31" s="533"/>
      <c r="U31" s="533"/>
      <c r="V31" s="538"/>
      <c r="W31" s="538"/>
      <c r="X31" s="538"/>
      <c r="Y31" s="588"/>
      <c r="Z31" s="538"/>
      <c r="AA31" s="538"/>
      <c r="AB31" s="538"/>
      <c r="AC31" s="538"/>
      <c r="AD31" s="538"/>
      <c r="AE31" s="538"/>
      <c r="AF31" s="588"/>
      <c r="AG31" s="571"/>
      <c r="AH31" s="538"/>
      <c r="AI31" s="538"/>
      <c r="AJ31" s="590"/>
      <c r="AK31" s="538"/>
      <c r="AL31" s="568" t="str">
        <f>VLOOKUP(AM31,$AP$47:$AQ$62,2,FALSE)</f>
        <v>Texas A&amp;M</v>
      </c>
      <c r="AM31" s="543">
        <v>7</v>
      </c>
      <c r="AN31" s="542"/>
      <c r="AO31" t="str">
        <f t="shared" si="1"/>
        <v>regn</v>
      </c>
      <c r="AP31">
        <v>4</v>
      </c>
      <c r="AQ31" t="s">
        <v>337</v>
      </c>
    </row>
    <row r="32" spans="1:43" ht="15.95" customHeight="1">
      <c r="A32" s="533"/>
      <c r="B32" s="556"/>
      <c r="C32" s="569"/>
      <c r="D32" s="537"/>
      <c r="E32" s="570" t="s">
        <v>222</v>
      </c>
      <c r="F32" s="570"/>
      <c r="G32" s="537"/>
      <c r="H32" s="585"/>
      <c r="I32" s="586"/>
      <c r="J32" s="571"/>
      <c r="K32" s="537"/>
      <c r="L32" s="537"/>
      <c r="M32" s="537"/>
      <c r="N32" s="537"/>
      <c r="O32" s="537"/>
      <c r="P32" s="603"/>
      <c r="Q32" s="537"/>
      <c r="R32" s="537"/>
      <c r="S32" s="533"/>
      <c r="T32" s="533"/>
      <c r="U32" s="533"/>
      <c r="V32" s="538"/>
      <c r="W32" s="538"/>
      <c r="X32" s="538"/>
      <c r="Y32" s="588"/>
      <c r="Z32" s="538"/>
      <c r="AA32" s="538"/>
      <c r="AB32" s="538"/>
      <c r="AC32" s="538"/>
      <c r="AD32" s="538"/>
      <c r="AE32" s="538"/>
      <c r="AF32" s="588"/>
      <c r="AG32" s="585"/>
      <c r="AH32" s="538"/>
      <c r="AI32" s="573"/>
      <c r="AJ32" s="574" t="s">
        <v>342</v>
      </c>
      <c r="AK32" s="538"/>
      <c r="AL32" s="575"/>
      <c r="AM32" s="540"/>
      <c r="AN32" s="533"/>
      <c r="AO32" t="str">
        <f t="shared" si="1"/>
        <v>regn</v>
      </c>
      <c r="AP32">
        <v>5</v>
      </c>
      <c r="AQ32" t="s">
        <v>117</v>
      </c>
    </row>
    <row r="33" spans="1:43" ht="15.95" customHeight="1">
      <c r="A33" s="533"/>
      <c r="B33" s="557">
        <v>10</v>
      </c>
      <c r="C33" s="576" t="str">
        <f>VLOOKUP(B33,$AP$9:$AQ$24,2,FALSE)</f>
        <v>Utah State</v>
      </c>
      <c r="D33" s="577"/>
      <c r="E33" s="578"/>
      <c r="F33" s="579"/>
      <c r="H33" s="602"/>
      <c r="I33" s="586"/>
      <c r="J33" s="571"/>
      <c r="K33" s="537"/>
      <c r="L33" s="537"/>
      <c r="M33" s="537"/>
      <c r="N33" s="537"/>
      <c r="O33" s="537"/>
      <c r="P33" s="603"/>
      <c r="Q33" s="537"/>
      <c r="R33" s="537"/>
      <c r="S33" s="533"/>
      <c r="T33" s="533"/>
      <c r="U33" s="533"/>
      <c r="V33" s="538"/>
      <c r="W33" s="538"/>
      <c r="X33" s="538"/>
      <c r="Y33" s="588"/>
      <c r="Z33" s="538"/>
      <c r="AA33" s="538"/>
      <c r="AB33" s="538"/>
      <c r="AC33" s="538"/>
      <c r="AD33" s="538"/>
      <c r="AE33" s="538"/>
      <c r="AF33" s="595"/>
      <c r="AG33" s="602"/>
      <c r="AI33" s="581"/>
      <c r="AJ33" s="582"/>
      <c r="AK33" s="583"/>
      <c r="AL33" s="584" t="str">
        <f>VLOOKUP(AM33,$AP$47:$AQ$62,2,FALSE)</f>
        <v>Penn State</v>
      </c>
      <c r="AM33" s="543">
        <v>10</v>
      </c>
      <c r="AN33" s="533"/>
      <c r="AO33" t="str">
        <f t="shared" si="1"/>
        <v>regn</v>
      </c>
      <c r="AP33">
        <v>6</v>
      </c>
      <c r="AQ33" t="s">
        <v>180</v>
      </c>
    </row>
    <row r="34" spans="1:43" ht="15.95" customHeight="1">
      <c r="A34" s="533"/>
      <c r="B34" s="539"/>
      <c r="C34" s="571"/>
      <c r="D34" s="537"/>
      <c r="E34" s="585"/>
      <c r="F34" s="586"/>
      <c r="G34" s="592"/>
      <c r="H34" s="593" t="s">
        <v>279</v>
      </c>
      <c r="I34" s="594"/>
      <c r="J34" s="571"/>
      <c r="K34" s="537"/>
      <c r="L34" s="537"/>
      <c r="M34" s="537"/>
      <c r="N34" s="537"/>
      <c r="O34" s="537"/>
      <c r="P34" s="603"/>
      <c r="Q34" s="537"/>
      <c r="R34" s="537"/>
      <c r="S34" s="533"/>
      <c r="T34" s="609"/>
      <c r="U34" s="533"/>
      <c r="V34" s="538"/>
      <c r="W34" s="538"/>
      <c r="X34" s="538"/>
      <c r="Y34" s="588"/>
      <c r="Z34" s="538"/>
      <c r="AA34" s="538"/>
      <c r="AB34" s="538"/>
      <c r="AC34" s="538"/>
      <c r="AD34" s="538"/>
      <c r="AE34" s="538"/>
      <c r="AF34" s="596"/>
      <c r="AG34" s="587" t="s">
        <v>341</v>
      </c>
      <c r="AH34" s="598"/>
      <c r="AI34" s="588"/>
      <c r="AJ34" s="589"/>
      <c r="AK34" s="538"/>
      <c r="AL34" s="590"/>
      <c r="AM34" s="540"/>
      <c r="AN34" s="533"/>
      <c r="AO34" t="str">
        <f t="shared" si="1"/>
        <v>regn</v>
      </c>
      <c r="AP34">
        <v>7</v>
      </c>
      <c r="AQ34" t="s">
        <v>616</v>
      </c>
    </row>
    <row r="35" spans="1:43" ht="15.95" customHeight="1">
      <c r="A35" s="533"/>
      <c r="B35" s="555">
        <v>2</v>
      </c>
      <c r="C35" s="564" t="str">
        <f>VLOOKUP(B35,$AP$9:$AQ$24,2,FALSE)</f>
        <v>Arizona</v>
      </c>
      <c r="D35" s="537"/>
      <c r="E35" s="585"/>
      <c r="F35" s="586"/>
      <c r="G35" s="537"/>
      <c r="H35" s="538"/>
      <c r="I35" s="538"/>
      <c r="J35" s="571"/>
      <c r="K35" s="537"/>
      <c r="L35" s="537"/>
      <c r="M35" s="537"/>
      <c r="N35" s="537"/>
      <c r="O35" s="537"/>
      <c r="P35" s="603"/>
      <c r="Q35" s="537"/>
      <c r="R35" s="537"/>
      <c r="S35" s="610"/>
      <c r="T35" s="609"/>
      <c r="U35" s="610"/>
      <c r="V35" s="611"/>
      <c r="W35" s="538"/>
      <c r="X35" s="538"/>
      <c r="Y35" s="588"/>
      <c r="Z35" s="538"/>
      <c r="AA35" s="538"/>
      <c r="AB35" s="538"/>
      <c r="AC35" s="538"/>
      <c r="AD35" s="538"/>
      <c r="AE35" s="538"/>
      <c r="AF35" s="538"/>
      <c r="AG35" s="538"/>
      <c r="AH35" s="538"/>
      <c r="AI35" s="588"/>
      <c r="AJ35" s="589"/>
      <c r="AK35" s="538"/>
      <c r="AL35" s="568" t="str">
        <f>VLOOKUP(AM35,$AP$47:$AQ$62,2,FALSE)</f>
        <v>Texas</v>
      </c>
      <c r="AM35" s="543">
        <v>2</v>
      </c>
      <c r="AN35" s="533"/>
      <c r="AO35" t="str">
        <f t="shared" si="1"/>
        <v>regn</v>
      </c>
      <c r="AP35">
        <v>8</v>
      </c>
      <c r="AQ35" t="s">
        <v>209</v>
      </c>
    </row>
    <row r="36" spans="1:43" ht="15.95" customHeight="1">
      <c r="A36" s="533"/>
      <c r="B36" s="556"/>
      <c r="C36" s="569"/>
      <c r="D36" s="592"/>
      <c r="E36" s="593" t="s">
        <v>279</v>
      </c>
      <c r="F36" s="594"/>
      <c r="G36" s="537"/>
      <c r="H36" s="571"/>
      <c r="I36" s="571"/>
      <c r="J36" s="571"/>
      <c r="K36" s="537"/>
      <c r="L36" s="537"/>
      <c r="M36" s="537"/>
      <c r="N36" s="537"/>
      <c r="O36" s="537"/>
      <c r="P36" s="603"/>
      <c r="Q36" s="537"/>
      <c r="R36" s="537"/>
      <c r="S36" s="610"/>
      <c r="T36" s="609"/>
      <c r="U36" s="610"/>
      <c r="V36" s="611"/>
      <c r="W36" s="538"/>
      <c r="X36" s="538"/>
      <c r="Y36" s="588"/>
      <c r="Z36" s="538"/>
      <c r="AA36" s="538"/>
      <c r="AB36" s="538"/>
      <c r="AC36" s="538"/>
      <c r="AD36" s="538"/>
      <c r="AE36" s="538"/>
      <c r="AF36" s="538"/>
      <c r="AG36" s="538"/>
      <c r="AH36" s="538"/>
      <c r="AI36" s="596"/>
      <c r="AJ36" s="597" t="s">
        <v>341</v>
      </c>
      <c r="AK36" s="598"/>
      <c r="AL36" s="575"/>
      <c r="AM36" s="540"/>
      <c r="AN36" s="533"/>
      <c r="AO36" t="str">
        <f t="shared" si="1"/>
        <v>regn</v>
      </c>
      <c r="AP36">
        <v>9</v>
      </c>
      <c r="AQ36" t="s">
        <v>132</v>
      </c>
    </row>
    <row r="37" spans="1:43" ht="15.95" customHeight="1">
      <c r="A37" s="533"/>
      <c r="B37" s="557">
        <v>15</v>
      </c>
      <c r="C37" s="576" t="str">
        <f>VLOOKUP(B37,$AP$9:$AQ$24,2,FALSE)</f>
        <v>Princeton</v>
      </c>
      <c r="D37" s="537"/>
      <c r="E37" s="571"/>
      <c r="F37" s="571"/>
      <c r="G37" s="537"/>
      <c r="H37" s="571"/>
      <c r="I37" s="571"/>
      <c r="J37" s="571"/>
      <c r="K37" s="537"/>
      <c r="L37" s="537"/>
      <c r="M37" s="537"/>
      <c r="N37" s="537"/>
      <c r="O37" s="537"/>
      <c r="P37" s="603"/>
      <c r="Q37" s="537"/>
      <c r="R37" s="537"/>
      <c r="S37" s="610"/>
      <c r="T37" s="610"/>
      <c r="U37" s="610"/>
      <c r="V37" s="611"/>
      <c r="W37" s="538"/>
      <c r="X37" s="538"/>
      <c r="Y37" s="588"/>
      <c r="Z37" s="538"/>
      <c r="AA37" s="538"/>
      <c r="AB37" s="538"/>
      <c r="AC37" s="538"/>
      <c r="AD37" s="538"/>
      <c r="AE37" s="538"/>
      <c r="AF37" s="538"/>
      <c r="AG37" s="538"/>
      <c r="AH37" s="538"/>
      <c r="AI37" s="538"/>
      <c r="AJ37" s="590"/>
      <c r="AK37" s="538"/>
      <c r="AL37" s="584" t="str">
        <f>VLOOKUP(AM37,$AP$47:$AQ$62,2,FALSE)</f>
        <v>Colgate</v>
      </c>
      <c r="AM37" s="543">
        <v>15</v>
      </c>
      <c r="AN37" s="533"/>
      <c r="AO37" t="str">
        <f t="shared" si="1"/>
        <v>regn</v>
      </c>
      <c r="AP37">
        <v>10</v>
      </c>
      <c r="AQ37" t="s">
        <v>369</v>
      </c>
    </row>
    <row r="38" spans="1:43" ht="15.95" customHeight="1">
      <c r="A38" s="533"/>
      <c r="B38" s="537"/>
      <c r="C38" s="571"/>
      <c r="D38" s="537"/>
      <c r="E38" s="571"/>
      <c r="F38" s="571"/>
      <c r="G38" s="537"/>
      <c r="H38" s="571"/>
      <c r="I38" s="571"/>
      <c r="J38" s="571"/>
      <c r="K38" s="537"/>
      <c r="L38" s="537"/>
      <c r="M38" s="537"/>
      <c r="N38" s="537"/>
      <c r="O38" s="537"/>
      <c r="P38" s="612"/>
      <c r="Q38" s="537"/>
      <c r="R38" s="537"/>
      <c r="S38" s="610"/>
      <c r="T38" s="610"/>
      <c r="U38" s="610"/>
      <c r="V38" s="611"/>
      <c r="W38" s="538"/>
      <c r="X38" s="538"/>
      <c r="Y38" s="613"/>
      <c r="Z38" s="538"/>
      <c r="AA38" s="538"/>
      <c r="AB38" s="538"/>
      <c r="AC38" s="538"/>
      <c r="AD38" s="538"/>
      <c r="AE38" s="538"/>
      <c r="AF38" s="538"/>
      <c r="AG38" s="538"/>
      <c r="AH38" s="538"/>
      <c r="AI38" s="538"/>
      <c r="AJ38" s="590"/>
      <c r="AK38" s="538"/>
      <c r="AL38" s="590"/>
      <c r="AM38" s="538"/>
      <c r="AN38" s="533"/>
      <c r="AO38" t="str">
        <f t="shared" si="1"/>
        <v>regn</v>
      </c>
      <c r="AP38">
        <v>11</v>
      </c>
      <c r="AQ38" t="s">
        <v>280</v>
      </c>
    </row>
    <row r="39" spans="1:43" ht="15.95" customHeight="1">
      <c r="A39" s="533"/>
      <c r="B39" s="537"/>
      <c r="C39" s="571"/>
      <c r="D39" s="537"/>
      <c r="E39" s="571"/>
      <c r="F39" s="571"/>
      <c r="G39" s="537"/>
      <c r="H39" s="571"/>
      <c r="I39" s="571"/>
      <c r="J39" s="571"/>
      <c r="K39" s="537"/>
      <c r="L39" s="537"/>
      <c r="M39" s="537"/>
      <c r="N39" s="537"/>
      <c r="O39" s="669" t="s">
        <v>301</v>
      </c>
      <c r="P39" s="670"/>
      <c r="Q39" s="671"/>
      <c r="R39" s="672"/>
      <c r="S39" s="610"/>
      <c r="T39" s="610"/>
      <c r="U39" s="610"/>
      <c r="V39" s="611"/>
      <c r="W39" s="669" t="s">
        <v>532</v>
      </c>
      <c r="X39" s="671"/>
      <c r="Y39" s="670"/>
      <c r="Z39" s="672"/>
      <c r="AA39" s="538"/>
      <c r="AB39" s="538"/>
      <c r="AC39" s="538"/>
      <c r="AD39" s="538"/>
      <c r="AE39" s="538"/>
      <c r="AF39" s="538"/>
      <c r="AG39" s="538"/>
      <c r="AH39" s="538"/>
      <c r="AI39" s="538"/>
      <c r="AJ39" s="590"/>
      <c r="AK39" s="538"/>
      <c r="AL39" s="590"/>
      <c r="AM39" s="538"/>
      <c r="AN39" s="533"/>
      <c r="AO39" t="str">
        <f t="shared" si="1"/>
        <v>regn</v>
      </c>
      <c r="AP39">
        <v>12</v>
      </c>
      <c r="AQ39" t="s">
        <v>267</v>
      </c>
    </row>
    <row r="40" spans="1:43" ht="15.95" customHeight="1">
      <c r="A40" s="533"/>
      <c r="B40" s="537"/>
      <c r="C40" s="571"/>
      <c r="D40" s="537"/>
      <c r="E40" s="571"/>
      <c r="F40" s="571"/>
      <c r="G40" s="537"/>
      <c r="H40" s="571"/>
      <c r="I40" s="571"/>
      <c r="J40" s="571"/>
      <c r="K40" s="537"/>
      <c r="L40" s="537"/>
      <c r="M40" s="537"/>
      <c r="N40" s="537"/>
      <c r="O40" s="673"/>
      <c r="P40" s="670"/>
      <c r="Q40" s="674"/>
      <c r="R40" s="675"/>
      <c r="S40" s="610"/>
      <c r="T40" s="610"/>
      <c r="U40" s="610"/>
      <c r="V40" s="611"/>
      <c r="W40" s="673"/>
      <c r="X40" s="674"/>
      <c r="Y40" s="670"/>
      <c r="Z40" s="675"/>
      <c r="AA40" s="538"/>
      <c r="AB40" s="538"/>
      <c r="AC40" s="538"/>
      <c r="AD40" s="538"/>
      <c r="AE40" s="538"/>
      <c r="AF40" s="538"/>
      <c r="AG40" s="538"/>
      <c r="AH40" s="538"/>
      <c r="AI40" s="538"/>
      <c r="AJ40" s="590"/>
      <c r="AK40" s="538"/>
      <c r="AL40" s="590"/>
      <c r="AM40" s="538"/>
      <c r="AN40" s="533"/>
      <c r="AO40" t="str">
        <f t="shared" si="1"/>
        <v>regn</v>
      </c>
      <c r="AP40">
        <v>13</v>
      </c>
      <c r="AQ40" t="s">
        <v>192</v>
      </c>
    </row>
    <row r="41" spans="1:43" ht="15.95" customHeight="1">
      <c r="A41" s="533"/>
      <c r="B41" s="537"/>
      <c r="C41" s="634">
        <f>6/8</f>
        <v>0.75</v>
      </c>
      <c r="D41" s="634"/>
      <c r="E41" s="634">
        <v>0.5</v>
      </c>
      <c r="F41" s="634">
        <v>1</v>
      </c>
      <c r="G41" s="634"/>
      <c r="H41" s="634">
        <v>0</v>
      </c>
      <c r="I41" s="641">
        <v>0.75</v>
      </c>
      <c r="J41" s="634"/>
      <c r="K41" s="641">
        <v>1</v>
      </c>
      <c r="L41" s="537"/>
      <c r="M41" s="537"/>
      <c r="N41" s="537"/>
      <c r="O41" s="537"/>
      <c r="P41" s="600"/>
      <c r="Q41" s="537"/>
      <c r="R41" s="537"/>
      <c r="S41" s="610"/>
      <c r="T41" s="610"/>
      <c r="U41" s="610"/>
      <c r="V41" s="611"/>
      <c r="W41" s="538"/>
      <c r="X41" s="538"/>
      <c r="Y41" s="581"/>
      <c r="Z41" s="538"/>
      <c r="AA41" s="538"/>
      <c r="AB41" s="538"/>
      <c r="AC41" s="538"/>
      <c r="AD41" s="634">
        <v>1</v>
      </c>
      <c r="AE41" s="634"/>
      <c r="AF41" s="634"/>
      <c r="AG41" s="634">
        <v>1</v>
      </c>
      <c r="AH41" s="634"/>
      <c r="AI41" s="634"/>
      <c r="AJ41" s="641">
        <v>0.75</v>
      </c>
      <c r="AK41" s="634"/>
      <c r="AL41" s="641">
        <v>1</v>
      </c>
      <c r="AM41" s="538"/>
      <c r="AN41" s="533"/>
      <c r="AO41" t="str">
        <f t="shared" si="1"/>
        <v>regn</v>
      </c>
      <c r="AP41">
        <v>14</v>
      </c>
      <c r="AQ41" t="s">
        <v>615</v>
      </c>
    </row>
    <row r="42" spans="1:43" ht="15.95" customHeight="1">
      <c r="A42" s="533"/>
      <c r="B42" s="555">
        <v>1</v>
      </c>
      <c r="C42" s="564" t="str">
        <f>VLOOKUP(B42,$AP$28:$AQ$43,2,FALSE)</f>
        <v>Purdue</v>
      </c>
      <c r="D42" s="537"/>
      <c r="E42" s="571"/>
      <c r="F42" s="571"/>
      <c r="G42" s="537"/>
      <c r="H42" s="571"/>
      <c r="I42" s="571"/>
      <c r="J42" s="571"/>
      <c r="K42" s="537"/>
      <c r="L42" s="537"/>
      <c r="M42" s="537"/>
      <c r="N42" s="537"/>
      <c r="O42" s="537"/>
      <c r="P42" s="603"/>
      <c r="Q42" s="537"/>
      <c r="R42" s="537"/>
      <c r="S42" s="610"/>
      <c r="T42" s="610"/>
      <c r="U42" s="610"/>
      <c r="V42" s="611"/>
      <c r="W42" s="538"/>
      <c r="X42" s="538"/>
      <c r="Y42" s="588"/>
      <c r="Z42" s="538"/>
      <c r="AA42" s="538"/>
      <c r="AB42" s="538"/>
      <c r="AC42" s="538"/>
      <c r="AD42" s="538"/>
      <c r="AE42" s="538"/>
      <c r="AF42" s="538"/>
      <c r="AG42" s="538"/>
      <c r="AH42" s="538"/>
      <c r="AI42" s="538"/>
      <c r="AJ42" s="590"/>
      <c r="AK42" s="538"/>
      <c r="AL42" s="568" t="str">
        <f>VLOOKUP(AM42,$AP$66:$AQ$81,2,FALSE)</f>
        <v>Kansas</v>
      </c>
      <c r="AM42" s="543">
        <v>1</v>
      </c>
      <c r="AN42" s="533"/>
      <c r="AO42" t="str">
        <f t="shared" si="1"/>
        <v>regn</v>
      </c>
      <c r="AP42">
        <v>15</v>
      </c>
      <c r="AQ42" t="s">
        <v>382</v>
      </c>
    </row>
    <row r="43" spans="1:43" ht="15.95" customHeight="1">
      <c r="A43" s="533"/>
      <c r="B43" s="556"/>
      <c r="C43" s="569"/>
      <c r="D43" s="537"/>
      <c r="E43" s="570" t="s">
        <v>624</v>
      </c>
      <c r="F43" s="570"/>
      <c r="G43" s="537"/>
      <c r="H43" s="571"/>
      <c r="I43" s="571"/>
      <c r="J43" s="571"/>
      <c r="K43" s="537"/>
      <c r="L43" s="537"/>
      <c r="M43" s="537"/>
      <c r="N43" s="537"/>
      <c r="O43" s="537"/>
      <c r="P43" s="603"/>
      <c r="Q43" s="537"/>
      <c r="R43" s="537"/>
      <c r="S43" s="610"/>
      <c r="T43" s="610"/>
      <c r="U43" s="610"/>
      <c r="V43" s="611"/>
      <c r="W43" s="538"/>
      <c r="X43" s="538"/>
      <c r="Y43" s="588"/>
      <c r="Z43" s="538"/>
      <c r="AA43" s="538"/>
      <c r="AB43" s="538"/>
      <c r="AC43" s="538"/>
      <c r="AD43" s="538"/>
      <c r="AE43" s="538"/>
      <c r="AF43" s="538"/>
      <c r="AG43" s="538"/>
      <c r="AH43" s="538"/>
      <c r="AI43" s="573"/>
      <c r="AJ43" s="574" t="s">
        <v>176</v>
      </c>
      <c r="AK43" s="538"/>
      <c r="AL43" s="575"/>
      <c r="AM43" s="540"/>
      <c r="AN43" s="533"/>
      <c r="AO43" t="str">
        <f t="shared" si="1"/>
        <v>regn</v>
      </c>
      <c r="AP43">
        <v>16</v>
      </c>
      <c r="AQ43" t="s">
        <v>128</v>
      </c>
    </row>
    <row r="44" spans="1:43" ht="15.95" customHeight="1">
      <c r="A44" s="533"/>
      <c r="B44" s="557">
        <v>16</v>
      </c>
      <c r="C44" s="576" t="str">
        <f>VLOOKUP(B44,$AP$28:$AQ$43,2,FALSE)</f>
        <v>Fairleigh Dickinson</v>
      </c>
      <c r="D44" s="577"/>
      <c r="E44" s="578"/>
      <c r="F44" s="579"/>
      <c r="G44" s="537"/>
      <c r="H44" s="537"/>
      <c r="I44" s="571"/>
      <c r="J44" s="571"/>
      <c r="K44" s="537"/>
      <c r="L44" s="537"/>
      <c r="M44" s="537"/>
      <c r="N44" s="537"/>
      <c r="O44" s="537"/>
      <c r="P44" s="603"/>
      <c r="Q44" s="537"/>
      <c r="R44" s="676" t="s">
        <v>532</v>
      </c>
      <c r="S44" s="677"/>
      <c r="T44" s="677"/>
      <c r="U44" s="677"/>
      <c r="V44" s="677"/>
      <c r="W44" s="678"/>
      <c r="X44" s="538"/>
      <c r="Y44" s="588"/>
      <c r="Z44" s="538"/>
      <c r="AA44" s="538"/>
      <c r="AB44" s="538"/>
      <c r="AC44" s="538"/>
      <c r="AD44" s="538"/>
      <c r="AE44" s="538"/>
      <c r="AF44" s="538"/>
      <c r="AG44" s="538"/>
      <c r="AH44" s="538"/>
      <c r="AI44" s="581"/>
      <c r="AJ44" s="582"/>
      <c r="AK44" s="583"/>
      <c r="AL44" s="584" t="str">
        <f>VLOOKUP(AM44,$AP$66:$AQ$81,2,FALSE)</f>
        <v>Howard</v>
      </c>
      <c r="AM44" s="543">
        <v>16</v>
      </c>
      <c r="AN44" s="533"/>
      <c r="AO44"/>
      <c r="AP44"/>
      <c r="AQ44"/>
    </row>
    <row r="45" spans="1:43" ht="15.95" customHeight="1">
      <c r="A45" s="533"/>
      <c r="B45" s="539"/>
      <c r="C45" s="571"/>
      <c r="D45" s="537"/>
      <c r="E45" s="585"/>
      <c r="F45" s="586"/>
      <c r="G45" s="537"/>
      <c r="H45" s="593" t="s">
        <v>623</v>
      </c>
      <c r="I45" s="570"/>
      <c r="J45" s="571"/>
      <c r="K45" s="537"/>
      <c r="L45" s="537"/>
      <c r="M45" s="537"/>
      <c r="N45" s="537"/>
      <c r="O45" s="537"/>
      <c r="P45" s="603"/>
      <c r="Q45" s="537"/>
      <c r="R45" s="679"/>
      <c r="S45" s="680"/>
      <c r="T45" s="680"/>
      <c r="U45" s="680"/>
      <c r="V45" s="680"/>
      <c r="W45" s="681"/>
      <c r="X45" s="538"/>
      <c r="Y45" s="588"/>
      <c r="Z45" s="538"/>
      <c r="AA45" s="538"/>
      <c r="AB45" s="538"/>
      <c r="AC45" s="538"/>
      <c r="AD45" s="538"/>
      <c r="AE45" s="538"/>
      <c r="AF45" s="573"/>
      <c r="AG45" s="587" t="s">
        <v>56</v>
      </c>
      <c r="AH45" s="538"/>
      <c r="AI45" s="588"/>
      <c r="AJ45" s="589"/>
      <c r="AK45" s="538"/>
      <c r="AL45" s="590"/>
      <c r="AM45" s="540"/>
      <c r="AN45" s="533"/>
      <c r="AP45" t="s">
        <v>620</v>
      </c>
      <c r="AQ45"/>
    </row>
    <row r="46" spans="1:43" ht="15.95" customHeight="1">
      <c r="A46" s="533"/>
      <c r="B46" s="555">
        <v>8</v>
      </c>
      <c r="C46" s="564" t="str">
        <f>VLOOKUP(B46,$AP$28:$AQ$43,2,FALSE)</f>
        <v>Memphis</v>
      </c>
      <c r="D46" s="537"/>
      <c r="E46" s="585"/>
      <c r="F46" s="586"/>
      <c r="G46" s="577"/>
      <c r="H46" s="591"/>
      <c r="I46" s="579"/>
      <c r="J46" s="571"/>
      <c r="K46" s="537"/>
      <c r="L46" s="537"/>
      <c r="M46" s="537"/>
      <c r="N46" s="537"/>
      <c r="O46" s="537"/>
      <c r="P46" s="603"/>
      <c r="Q46" s="537"/>
      <c r="R46" s="682" t="s">
        <v>603</v>
      </c>
      <c r="S46" s="682"/>
      <c r="T46" s="682"/>
      <c r="U46" s="682"/>
      <c r="V46" s="682"/>
      <c r="W46" s="682"/>
      <c r="X46" s="538"/>
      <c r="Y46" s="588"/>
      <c r="Z46" s="538"/>
      <c r="AA46" s="538"/>
      <c r="AB46" s="538"/>
      <c r="AC46" s="538"/>
      <c r="AD46" s="538"/>
      <c r="AE46" s="538"/>
      <c r="AF46" s="581"/>
      <c r="AG46" s="583"/>
      <c r="AH46" s="583"/>
      <c r="AI46" s="588"/>
      <c r="AJ46" s="589"/>
      <c r="AK46" s="538"/>
      <c r="AL46" s="568" t="str">
        <f>VLOOKUP(AM46,$AP$66:$AQ$81,2,FALSE)</f>
        <v>Arkansas</v>
      </c>
      <c r="AM46" s="543">
        <v>8</v>
      </c>
      <c r="AN46" s="533"/>
      <c r="AP46"/>
      <c r="AQ46"/>
    </row>
    <row r="47" spans="1:43" ht="15.95" customHeight="1">
      <c r="A47" s="533"/>
      <c r="B47" s="556"/>
      <c r="C47" s="569"/>
      <c r="D47" s="592"/>
      <c r="E47" s="593" t="s">
        <v>623</v>
      </c>
      <c r="F47" s="594"/>
      <c r="I47" s="586"/>
      <c r="J47" s="571"/>
      <c r="K47" s="537"/>
      <c r="L47" s="537"/>
      <c r="M47" s="537"/>
      <c r="N47" s="537"/>
      <c r="O47" s="537"/>
      <c r="P47" s="603"/>
      <c r="Q47" s="537"/>
      <c r="R47" s="683"/>
      <c r="S47" s="683"/>
      <c r="T47" s="683"/>
      <c r="U47" s="683"/>
      <c r="V47" s="683"/>
      <c r="W47" s="683"/>
      <c r="X47" s="538"/>
      <c r="Y47" s="588"/>
      <c r="Z47" s="538"/>
      <c r="AA47" s="538"/>
      <c r="AB47" s="538"/>
      <c r="AC47" s="538"/>
      <c r="AD47" s="538"/>
      <c r="AE47" s="538"/>
      <c r="AF47" s="588"/>
      <c r="AI47" s="596"/>
      <c r="AJ47" s="597" t="s">
        <v>56</v>
      </c>
      <c r="AK47" s="598"/>
      <c r="AL47" s="575"/>
      <c r="AM47" s="540"/>
      <c r="AN47" s="533"/>
      <c r="AO47" t="str">
        <f>AP$45</f>
        <v>regn</v>
      </c>
      <c r="AP47">
        <v>1</v>
      </c>
      <c r="AQ47" t="s">
        <v>157</v>
      </c>
    </row>
    <row r="48" spans="1:43" ht="15.95" customHeight="1">
      <c r="A48" s="533"/>
      <c r="B48" s="557">
        <v>9</v>
      </c>
      <c r="C48" s="576" t="str">
        <f>VLOOKUP(B48,$AP$28:$AQ$43,2,FALSE)</f>
        <v>Florida Atlantic</v>
      </c>
      <c r="D48" s="537"/>
      <c r="E48" s="571"/>
      <c r="F48" s="571"/>
      <c r="G48" s="537"/>
      <c r="H48" s="571"/>
      <c r="I48" s="586"/>
      <c r="J48" s="571"/>
      <c r="K48" s="537"/>
      <c r="L48" s="537"/>
      <c r="M48" s="537"/>
      <c r="N48" s="537"/>
      <c r="O48" s="537"/>
      <c r="P48" s="603"/>
      <c r="Q48" s="537"/>
      <c r="R48" s="537"/>
      <c r="S48" s="533"/>
      <c r="T48" s="533"/>
      <c r="U48" s="533"/>
      <c r="V48" s="538"/>
      <c r="W48" s="538"/>
      <c r="X48" s="538"/>
      <c r="Y48" s="588"/>
      <c r="Z48" s="538"/>
      <c r="AA48" s="538"/>
      <c r="AB48" s="538"/>
      <c r="AC48" s="538"/>
      <c r="AD48" s="538"/>
      <c r="AE48" s="538"/>
      <c r="AF48" s="588"/>
      <c r="AG48" s="571"/>
      <c r="AH48" s="538"/>
      <c r="AI48" s="538"/>
      <c r="AJ48" s="590"/>
      <c r="AK48" s="538"/>
      <c r="AL48" s="584" t="str">
        <f>VLOOKUP(AM48,$AP$66:$AQ$81,2,FALSE)</f>
        <v>Illinois</v>
      </c>
      <c r="AM48" s="543">
        <v>9</v>
      </c>
      <c r="AN48" s="533"/>
      <c r="AO48" t="str">
        <f t="shared" ref="AO48:AO62" si="2">AP$45</f>
        <v>regn</v>
      </c>
      <c r="AP48">
        <v>2</v>
      </c>
      <c r="AQ48" t="s">
        <v>341</v>
      </c>
    </row>
    <row r="49" spans="1:43" ht="15.95" customHeight="1">
      <c r="A49" s="533"/>
      <c r="B49" s="539"/>
      <c r="C49" s="571"/>
      <c r="D49" s="537"/>
      <c r="E49" s="571"/>
      <c r="F49" s="571"/>
      <c r="G49" s="537"/>
      <c r="H49" s="571"/>
      <c r="I49" s="586"/>
      <c r="J49" s="571"/>
      <c r="K49" s="604" t="s">
        <v>623</v>
      </c>
      <c r="L49" s="599"/>
      <c r="M49" s="537"/>
      <c r="N49" s="537"/>
      <c r="O49" s="537"/>
      <c r="P49" s="603"/>
      <c r="Q49" s="537"/>
      <c r="R49" s="537"/>
      <c r="S49" s="533"/>
      <c r="T49" s="533"/>
      <c r="U49" s="533"/>
      <c r="V49" s="538"/>
      <c r="W49" s="538"/>
      <c r="X49" s="538"/>
      <c r="Y49" s="588"/>
      <c r="Z49" s="538"/>
      <c r="AA49" s="538"/>
      <c r="AB49" s="538"/>
      <c r="AC49" s="573"/>
      <c r="AD49" s="597" t="s">
        <v>532</v>
      </c>
      <c r="AE49" s="538"/>
      <c r="AF49" s="588"/>
      <c r="AG49" s="571"/>
      <c r="AH49" s="538"/>
      <c r="AI49" s="538"/>
      <c r="AJ49" s="590"/>
      <c r="AK49" s="538"/>
      <c r="AL49" s="590"/>
      <c r="AM49" s="540"/>
      <c r="AN49" s="533"/>
      <c r="AO49" t="str">
        <f t="shared" si="2"/>
        <v>regn</v>
      </c>
      <c r="AP49">
        <v>3</v>
      </c>
      <c r="AQ49" t="s">
        <v>404</v>
      </c>
    </row>
    <row r="50" spans="1:43" ht="15.95" customHeight="1">
      <c r="A50" s="533"/>
      <c r="B50" s="555">
        <v>5</v>
      </c>
      <c r="C50" s="564" t="str">
        <f>VLOOKUP(B50,$AP$28:$AQ$43,2,FALSE)</f>
        <v>Duke</v>
      </c>
      <c r="D50" s="537"/>
      <c r="E50" s="571"/>
      <c r="F50" s="571"/>
      <c r="G50" s="537"/>
      <c r="H50" s="571"/>
      <c r="I50" s="586"/>
      <c r="J50" s="591"/>
      <c r="K50" s="577"/>
      <c r="L50" s="600"/>
      <c r="M50" s="537"/>
      <c r="N50" s="537"/>
      <c r="O50" s="537"/>
      <c r="P50" s="603"/>
      <c r="Q50" s="537"/>
      <c r="R50" s="537"/>
      <c r="S50" s="684"/>
      <c r="T50" s="684"/>
      <c r="U50" s="684"/>
      <c r="V50" s="684"/>
      <c r="W50" s="538"/>
      <c r="X50" s="538"/>
      <c r="Y50" s="588"/>
      <c r="Z50" s="538"/>
      <c r="AA50" s="538"/>
      <c r="AB50" s="538"/>
      <c r="AC50" s="581"/>
      <c r="AD50" s="583"/>
      <c r="AE50" s="583"/>
      <c r="AF50" s="588"/>
      <c r="AG50" s="571"/>
      <c r="AH50" s="538"/>
      <c r="AI50" s="538"/>
      <c r="AJ50" s="590"/>
      <c r="AK50" s="538"/>
      <c r="AL50" s="568" t="str">
        <f>VLOOKUP(AM50,$AP$66:$AQ$81,2,FALSE)</f>
        <v>Saint Mary's</v>
      </c>
      <c r="AM50" s="543">
        <v>5</v>
      </c>
      <c r="AN50" s="533"/>
      <c r="AO50" t="str">
        <f t="shared" si="2"/>
        <v>regn</v>
      </c>
      <c r="AP50">
        <v>4</v>
      </c>
      <c r="AQ50" t="s">
        <v>166</v>
      </c>
    </row>
    <row r="51" spans="1:43" ht="15.95" customHeight="1">
      <c r="A51" s="533"/>
      <c r="B51" s="556"/>
      <c r="C51" s="569"/>
      <c r="D51" s="537"/>
      <c r="E51" s="570" t="s">
        <v>117</v>
      </c>
      <c r="F51" s="570"/>
      <c r="G51" s="537"/>
      <c r="H51" s="585"/>
      <c r="I51" s="586"/>
      <c r="L51" s="601"/>
      <c r="M51" s="537"/>
      <c r="N51" s="537"/>
      <c r="O51" s="537"/>
      <c r="P51" s="603"/>
      <c r="Q51" s="537"/>
      <c r="R51" s="537"/>
      <c r="S51" s="685"/>
      <c r="T51" s="685"/>
      <c r="U51" s="685"/>
      <c r="V51" s="685"/>
      <c r="W51" s="538"/>
      <c r="X51" s="538"/>
      <c r="Y51" s="588"/>
      <c r="Z51" s="538"/>
      <c r="AA51" s="538"/>
      <c r="AB51" s="538"/>
      <c r="AC51" s="588"/>
      <c r="AF51" s="588"/>
      <c r="AG51" s="585"/>
      <c r="AH51" s="538"/>
      <c r="AI51" s="573"/>
      <c r="AJ51" s="574" t="s">
        <v>296</v>
      </c>
      <c r="AK51" s="538"/>
      <c r="AL51" s="575"/>
      <c r="AM51" s="540"/>
      <c r="AN51" s="533"/>
      <c r="AO51" t="str">
        <f t="shared" si="2"/>
        <v>regn</v>
      </c>
      <c r="AP51">
        <v>5</v>
      </c>
      <c r="AQ51" t="s">
        <v>496</v>
      </c>
    </row>
    <row r="52" spans="1:43" ht="15.95" customHeight="1">
      <c r="A52" s="533"/>
      <c r="B52" s="557">
        <v>12</v>
      </c>
      <c r="C52" s="576" t="str">
        <f>VLOOKUP(B52,$AP$28:$AQ$43,2,FALSE)</f>
        <v>Oral Roberts</v>
      </c>
      <c r="D52" s="577"/>
      <c r="E52" s="578"/>
      <c r="F52" s="579"/>
      <c r="H52" s="602"/>
      <c r="I52" s="586"/>
      <c r="J52" s="571"/>
      <c r="K52" s="538"/>
      <c r="L52" s="603"/>
      <c r="M52" s="537"/>
      <c r="N52" s="537"/>
      <c r="O52" s="537"/>
      <c r="P52" s="603"/>
      <c r="Q52" s="537"/>
      <c r="R52" s="537"/>
      <c r="S52" s="685"/>
      <c r="T52" s="685"/>
      <c r="U52" s="685"/>
      <c r="V52" s="685"/>
      <c r="W52" s="538"/>
      <c r="X52" s="538"/>
      <c r="Y52" s="588"/>
      <c r="Z52" s="538"/>
      <c r="AA52" s="538"/>
      <c r="AB52" s="538"/>
      <c r="AC52" s="588"/>
      <c r="AD52" s="538"/>
      <c r="AE52" s="538"/>
      <c r="AF52" s="588"/>
      <c r="AG52" s="602"/>
      <c r="AI52" s="581"/>
      <c r="AJ52" s="582"/>
      <c r="AK52" s="583"/>
      <c r="AL52" s="584" t="str">
        <f>VLOOKUP(AM52,$AP$66:$AQ$81,2,FALSE)</f>
        <v>VCU</v>
      </c>
      <c r="AM52" s="543">
        <v>12</v>
      </c>
      <c r="AN52" s="533"/>
      <c r="AO52" t="str">
        <f t="shared" si="2"/>
        <v>regn</v>
      </c>
      <c r="AP52">
        <v>6</v>
      </c>
      <c r="AQ52" t="s">
        <v>608</v>
      </c>
    </row>
    <row r="53" spans="1:43" ht="15.95" customHeight="1">
      <c r="A53" s="533"/>
      <c r="B53" s="539"/>
      <c r="C53" s="571"/>
      <c r="D53" s="537"/>
      <c r="E53" s="585"/>
      <c r="F53" s="586"/>
      <c r="G53" s="592"/>
      <c r="H53" s="593" t="s">
        <v>337</v>
      </c>
      <c r="I53" s="594"/>
      <c r="J53" s="571"/>
      <c r="K53" s="538"/>
      <c r="L53" s="603"/>
      <c r="M53" s="537"/>
      <c r="N53" s="537"/>
      <c r="O53" s="537"/>
      <c r="P53" s="603"/>
      <c r="Q53" s="537"/>
      <c r="R53" s="537"/>
      <c r="S53" s="685"/>
      <c r="T53" s="685"/>
      <c r="U53" s="685"/>
      <c r="V53" s="685"/>
      <c r="W53" s="538"/>
      <c r="X53" s="538"/>
      <c r="Y53" s="588"/>
      <c r="Z53" s="538"/>
      <c r="AA53" s="602"/>
      <c r="AB53" s="538"/>
      <c r="AC53" s="588"/>
      <c r="AD53" s="538"/>
      <c r="AE53" s="538"/>
      <c r="AF53" s="596"/>
      <c r="AG53" s="597" t="s">
        <v>532</v>
      </c>
      <c r="AH53" s="598"/>
      <c r="AI53" s="588"/>
      <c r="AJ53" s="589"/>
      <c r="AK53" s="538"/>
      <c r="AL53" s="590"/>
      <c r="AM53" s="540"/>
      <c r="AN53" s="533"/>
      <c r="AO53" t="str">
        <f t="shared" si="2"/>
        <v>regn</v>
      </c>
      <c r="AP53">
        <v>7</v>
      </c>
      <c r="AQ53" t="s">
        <v>342</v>
      </c>
    </row>
    <row r="54" spans="1:43" ht="15.95" customHeight="1">
      <c r="A54" s="533"/>
      <c r="B54" s="555">
        <v>4</v>
      </c>
      <c r="C54" s="564" t="str">
        <f>VLOOKUP(B54,$AP$28:$AQ$43,2,FALSE)</f>
        <v>Tennessee</v>
      </c>
      <c r="D54" s="537"/>
      <c r="E54" s="585"/>
      <c r="F54" s="586"/>
      <c r="G54" s="537"/>
      <c r="H54" s="538"/>
      <c r="I54" s="538"/>
      <c r="J54" s="571"/>
      <c r="K54" s="538"/>
      <c r="L54" s="603"/>
      <c r="M54" s="537"/>
      <c r="N54" s="537"/>
      <c r="O54" s="537"/>
      <c r="P54" s="603"/>
      <c r="Q54" s="537"/>
      <c r="R54" s="684"/>
      <c r="S54" s="684"/>
      <c r="T54" s="684"/>
      <c r="U54" s="684"/>
      <c r="V54" s="684"/>
      <c r="W54" s="684"/>
      <c r="X54" s="538"/>
      <c r="Y54" s="588"/>
      <c r="Z54" s="538"/>
      <c r="AA54" s="602"/>
      <c r="AB54" s="538"/>
      <c r="AC54" s="588"/>
      <c r="AD54" s="538"/>
      <c r="AE54" s="538"/>
      <c r="AF54" s="538"/>
      <c r="AG54" s="538"/>
      <c r="AH54" s="538"/>
      <c r="AI54" s="588"/>
      <c r="AJ54" s="589"/>
      <c r="AK54" s="538"/>
      <c r="AL54" s="568" t="str">
        <f>VLOOKUP(AM54,$AP$66:$AQ$81,2,FALSE)</f>
        <v>UConn</v>
      </c>
      <c r="AM54" s="543">
        <v>4</v>
      </c>
      <c r="AN54" s="533"/>
      <c r="AO54" t="str">
        <f t="shared" si="2"/>
        <v>regn</v>
      </c>
      <c r="AP54">
        <v>8</v>
      </c>
      <c r="AQ54" t="s">
        <v>169</v>
      </c>
    </row>
    <row r="55" spans="1:43" ht="15.95" customHeight="1">
      <c r="A55" s="533"/>
      <c r="B55" s="556"/>
      <c r="C55" s="569"/>
      <c r="D55" s="592"/>
      <c r="E55" s="593" t="s">
        <v>337</v>
      </c>
      <c r="F55" s="594"/>
      <c r="G55" s="537"/>
      <c r="H55" s="571"/>
      <c r="I55" s="571"/>
      <c r="J55" s="571"/>
      <c r="K55" s="538"/>
      <c r="L55" s="603"/>
      <c r="M55" s="537"/>
      <c r="N55" s="585"/>
      <c r="O55" s="537"/>
      <c r="P55" s="603"/>
      <c r="Q55" s="537"/>
      <c r="R55" s="684"/>
      <c r="S55" s="684"/>
      <c r="T55" s="684"/>
      <c r="U55" s="684"/>
      <c r="V55" s="684"/>
      <c r="W55" s="684"/>
      <c r="X55" s="538"/>
      <c r="Y55" s="588"/>
      <c r="Z55" s="538"/>
      <c r="AA55" s="602"/>
      <c r="AB55" s="538"/>
      <c r="AC55" s="588"/>
      <c r="AD55" s="538"/>
      <c r="AE55" s="538"/>
      <c r="AF55" s="538"/>
      <c r="AG55" s="538"/>
      <c r="AH55" s="538"/>
      <c r="AI55" s="596"/>
      <c r="AJ55" s="597" t="s">
        <v>532</v>
      </c>
      <c r="AK55" s="598"/>
      <c r="AL55" s="575"/>
      <c r="AM55" s="540"/>
      <c r="AN55" s="533"/>
      <c r="AO55" t="str">
        <f t="shared" si="2"/>
        <v>regn</v>
      </c>
      <c r="AP55">
        <v>9</v>
      </c>
      <c r="AQ55" t="s">
        <v>60</v>
      </c>
    </row>
    <row r="56" spans="1:43" ht="15.95" customHeight="1">
      <c r="A56" s="533"/>
      <c r="B56" s="557">
        <v>13</v>
      </c>
      <c r="C56" s="576" t="str">
        <f>VLOOKUP(B56,$AP$28:$AQ$43,2,FALSE)</f>
        <v>Louisiana</v>
      </c>
      <c r="D56" s="537"/>
      <c r="E56" s="571"/>
      <c r="F56" s="571"/>
      <c r="G56" s="537"/>
      <c r="H56" s="571"/>
      <c r="I56" s="571"/>
      <c r="J56" s="571"/>
      <c r="K56" s="538"/>
      <c r="L56" s="603"/>
      <c r="N56" s="602"/>
      <c r="P56" s="601"/>
      <c r="R56" s="537"/>
      <c r="S56" s="533"/>
      <c r="T56" s="533"/>
      <c r="U56" s="533"/>
      <c r="V56" s="538"/>
      <c r="W56" s="538"/>
      <c r="X56" s="538"/>
      <c r="Y56" s="588"/>
      <c r="Z56" s="538"/>
      <c r="AA56" s="602"/>
      <c r="AC56" s="588"/>
      <c r="AD56" s="538"/>
      <c r="AE56" s="538"/>
      <c r="AF56" s="538"/>
      <c r="AG56" s="538"/>
      <c r="AH56" s="538"/>
      <c r="AI56" s="538"/>
      <c r="AJ56" s="590"/>
      <c r="AK56" s="538"/>
      <c r="AL56" s="584" t="str">
        <f>VLOOKUP(AM56,$AP$66:$AQ$81,2,FALSE)</f>
        <v>Iona</v>
      </c>
      <c r="AM56" s="543">
        <v>13</v>
      </c>
      <c r="AN56" s="533"/>
      <c r="AO56" t="str">
        <f t="shared" si="2"/>
        <v>regn</v>
      </c>
      <c r="AP56">
        <v>10</v>
      </c>
      <c r="AQ56" t="s">
        <v>611</v>
      </c>
    </row>
    <row r="57" spans="1:43" ht="15.95" customHeight="1">
      <c r="A57" s="533"/>
      <c r="B57" s="539"/>
      <c r="C57" s="571"/>
      <c r="D57" s="537"/>
      <c r="E57" s="571"/>
      <c r="F57" s="571"/>
      <c r="G57" s="537"/>
      <c r="H57" s="571" t="s">
        <v>601</v>
      </c>
      <c r="I57" s="571"/>
      <c r="J57" s="571"/>
      <c r="K57" s="661"/>
      <c r="L57" s="603"/>
      <c r="M57" s="592"/>
      <c r="N57" s="604" t="s">
        <v>623</v>
      </c>
      <c r="O57" s="604"/>
      <c r="P57" s="608"/>
      <c r="Q57" s="599"/>
      <c r="R57" s="537"/>
      <c r="S57" s="533"/>
      <c r="T57" s="533"/>
      <c r="U57" s="533"/>
      <c r="V57" s="538"/>
      <c r="W57" s="538"/>
      <c r="X57" s="538"/>
      <c r="Y57" s="613"/>
      <c r="Z57" s="587"/>
      <c r="AA57" s="597" t="s">
        <v>532</v>
      </c>
      <c r="AB57" s="598"/>
      <c r="AC57" s="588"/>
      <c r="AD57" s="661"/>
      <c r="AE57" s="687"/>
      <c r="AF57" s="538"/>
      <c r="AG57" s="538" t="s">
        <v>604</v>
      </c>
      <c r="AH57" s="538"/>
      <c r="AI57" s="538"/>
      <c r="AJ57" s="590"/>
      <c r="AK57" s="538"/>
      <c r="AL57" s="590"/>
      <c r="AM57" s="540"/>
      <c r="AN57" s="533"/>
      <c r="AO57" t="str">
        <f t="shared" si="2"/>
        <v>regn</v>
      </c>
      <c r="AP57">
        <v>11</v>
      </c>
      <c r="AQ57" t="s">
        <v>274</v>
      </c>
    </row>
    <row r="58" spans="1:43" ht="15.95" customHeight="1">
      <c r="A58" s="533"/>
      <c r="B58" s="555">
        <v>6</v>
      </c>
      <c r="C58" s="564" t="str">
        <f>VLOOKUP(B58,$AP$28:$AQ$43,2,FALSE)</f>
        <v>Kentucky</v>
      </c>
      <c r="D58" s="537"/>
      <c r="E58" s="571"/>
      <c r="F58" s="571"/>
      <c r="G58" s="537"/>
      <c r="H58" s="571"/>
      <c r="I58" s="571"/>
      <c r="J58" s="571"/>
      <c r="K58" s="661"/>
      <c r="L58" s="603"/>
      <c r="M58" s="537"/>
      <c r="N58" s="538"/>
      <c r="O58" s="538">
        <v>1</v>
      </c>
      <c r="P58" s="538"/>
      <c r="Q58" s="538"/>
      <c r="R58" s="537"/>
      <c r="S58" s="533"/>
      <c r="T58" s="533"/>
      <c r="U58" s="533"/>
      <c r="V58" s="538"/>
      <c r="W58" s="538"/>
      <c r="X58" s="538"/>
      <c r="Y58" s="538"/>
      <c r="Z58" s="538">
        <v>1</v>
      </c>
      <c r="AA58" s="538"/>
      <c r="AB58" s="538"/>
      <c r="AC58" s="588"/>
      <c r="AD58" s="687"/>
      <c r="AE58" s="687"/>
      <c r="AF58" s="538"/>
      <c r="AG58" s="538"/>
      <c r="AH58" s="538"/>
      <c r="AI58" s="538"/>
      <c r="AJ58" s="590"/>
      <c r="AK58" s="538"/>
      <c r="AL58" s="568" t="str">
        <f>VLOOKUP(AM58,$AP$66:$AQ$81,2,FALSE)</f>
        <v>TCU</v>
      </c>
      <c r="AM58" s="543">
        <v>6</v>
      </c>
      <c r="AN58" s="533"/>
      <c r="AO58" t="str">
        <f t="shared" si="2"/>
        <v>regn</v>
      </c>
      <c r="AP58">
        <v>12</v>
      </c>
      <c r="AQ58" t="s">
        <v>115</v>
      </c>
    </row>
    <row r="59" spans="1:43" ht="15.95" customHeight="1">
      <c r="A59" s="542"/>
      <c r="B59" s="556"/>
      <c r="C59" s="569"/>
      <c r="D59" s="537"/>
      <c r="E59" s="570" t="s">
        <v>180</v>
      </c>
      <c r="F59" s="570"/>
      <c r="G59" s="537"/>
      <c r="H59" s="571"/>
      <c r="I59" s="571"/>
      <c r="J59" s="571"/>
      <c r="K59" s="538"/>
      <c r="L59" s="603"/>
      <c r="M59" s="537"/>
      <c r="N59" s="537"/>
      <c r="O59" s="537"/>
      <c r="P59" s="537"/>
      <c r="Q59" s="537"/>
      <c r="R59" s="688"/>
      <c r="S59" s="688"/>
      <c r="T59" s="688"/>
      <c r="U59" s="688"/>
      <c r="V59" s="688"/>
      <c r="W59" s="688"/>
      <c r="X59" s="538"/>
      <c r="Y59" s="538"/>
      <c r="Z59" s="538"/>
      <c r="AA59" s="538"/>
      <c r="AB59" s="538"/>
      <c r="AC59" s="588"/>
      <c r="AD59" s="538"/>
      <c r="AE59" s="538"/>
      <c r="AF59" s="538"/>
      <c r="AG59" s="538"/>
      <c r="AH59" s="538"/>
      <c r="AI59" s="573"/>
      <c r="AJ59" s="574" t="s">
        <v>335</v>
      </c>
      <c r="AK59" s="538"/>
      <c r="AL59" s="575"/>
      <c r="AM59" s="540"/>
      <c r="AN59" s="533"/>
      <c r="AO59" t="str">
        <f t="shared" si="2"/>
        <v>regn</v>
      </c>
      <c r="AP59">
        <v>13</v>
      </c>
      <c r="AQ59" t="s">
        <v>609</v>
      </c>
    </row>
    <row r="60" spans="1:43" ht="15.95" customHeight="1">
      <c r="A60" s="542"/>
      <c r="B60" s="557">
        <v>11</v>
      </c>
      <c r="C60" s="576" t="str">
        <f>VLOOKUP(B60,$AP$28:$AQ$43,2,FALSE)</f>
        <v>Providence</v>
      </c>
      <c r="D60" s="577"/>
      <c r="E60" s="578"/>
      <c r="F60" s="579"/>
      <c r="G60" s="537"/>
      <c r="H60" s="537"/>
      <c r="I60" s="571"/>
      <c r="J60" s="571"/>
      <c r="K60" s="538"/>
      <c r="L60" s="603"/>
      <c r="M60" s="537"/>
      <c r="N60" s="537"/>
      <c r="O60" s="537"/>
      <c r="P60" s="537"/>
      <c r="Q60" s="537"/>
      <c r="R60" s="537"/>
      <c r="S60" s="533"/>
      <c r="T60" s="533"/>
      <c r="U60" s="533"/>
      <c r="V60" s="538"/>
      <c r="W60" s="538"/>
      <c r="X60" s="538"/>
      <c r="Y60" s="538"/>
      <c r="Z60" s="538"/>
      <c r="AA60" s="538"/>
      <c r="AB60" s="538"/>
      <c r="AC60" s="588"/>
      <c r="AD60" s="538"/>
      <c r="AE60" s="538"/>
      <c r="AF60" s="538"/>
      <c r="AG60" s="538"/>
      <c r="AH60" s="538"/>
      <c r="AI60" s="581"/>
      <c r="AJ60" s="582"/>
      <c r="AK60" s="583"/>
      <c r="AL60" s="584" t="str">
        <f>VLOOKUP(AM60,$AP$66:$AQ$81,2,FALSE)</f>
        <v>Arizona State</v>
      </c>
      <c r="AM60" s="543">
        <v>11</v>
      </c>
      <c r="AN60" s="533"/>
      <c r="AO60" t="str">
        <f t="shared" si="2"/>
        <v>regn</v>
      </c>
      <c r="AP60">
        <v>14</v>
      </c>
      <c r="AQ60" t="s">
        <v>612</v>
      </c>
    </row>
    <row r="61" spans="1:43" ht="15.95" customHeight="1" thickBot="1">
      <c r="A61" s="542"/>
      <c r="B61" s="539"/>
      <c r="C61" s="571"/>
      <c r="D61" s="537"/>
      <c r="E61" s="585"/>
      <c r="F61" s="586"/>
      <c r="G61" s="537"/>
      <c r="H61" s="593" t="s">
        <v>177</v>
      </c>
      <c r="I61" s="570"/>
      <c r="J61" s="571"/>
      <c r="K61" s="538"/>
      <c r="L61" s="603"/>
      <c r="M61" s="537"/>
      <c r="N61" s="537"/>
      <c r="O61" s="537"/>
      <c r="P61" s="537"/>
      <c r="Q61" s="537"/>
      <c r="R61" s="537"/>
      <c r="S61" s="533"/>
      <c r="T61" s="533"/>
      <c r="U61" s="533"/>
      <c r="V61" s="538"/>
      <c r="W61" s="538"/>
      <c r="X61" s="538"/>
      <c r="Y61" s="538"/>
      <c r="Z61" s="538"/>
      <c r="AA61" s="538"/>
      <c r="AB61" s="538"/>
      <c r="AC61" s="588"/>
      <c r="AD61" s="538"/>
      <c r="AE61" s="538"/>
      <c r="AF61" s="573"/>
      <c r="AG61" s="587" t="s">
        <v>146</v>
      </c>
      <c r="AH61" s="538"/>
      <c r="AI61" s="588"/>
      <c r="AJ61" s="589"/>
      <c r="AK61" s="538"/>
      <c r="AL61" s="590"/>
      <c r="AM61" s="540"/>
      <c r="AN61" s="533"/>
      <c r="AO61" t="str">
        <f t="shared" si="2"/>
        <v>regn</v>
      </c>
      <c r="AP61">
        <v>15</v>
      </c>
      <c r="AQ61" t="s">
        <v>99</v>
      </c>
    </row>
    <row r="62" spans="1:43" ht="15.95" customHeight="1">
      <c r="A62" s="542"/>
      <c r="B62" s="555">
        <v>3</v>
      </c>
      <c r="C62" s="564" t="str">
        <f>VLOOKUP(B62,$AP$28:$AQ$43,2,FALSE)</f>
        <v>Kansas State</v>
      </c>
      <c r="D62" s="537"/>
      <c r="E62" s="585"/>
      <c r="F62" s="586"/>
      <c r="G62" s="577"/>
      <c r="H62" s="591"/>
      <c r="I62" s="579"/>
      <c r="J62" s="571"/>
      <c r="K62" s="538"/>
      <c r="L62" s="603"/>
      <c r="M62" s="537"/>
      <c r="N62" s="537"/>
      <c r="O62" s="614"/>
      <c r="P62" s="615"/>
      <c r="Q62" s="615"/>
      <c r="R62" s="615"/>
      <c r="S62" s="616"/>
      <c r="T62" s="617"/>
      <c r="U62" s="618"/>
      <c r="V62" s="619"/>
      <c r="W62" s="689"/>
      <c r="X62" s="689"/>
      <c r="Y62" s="689"/>
      <c r="Z62" s="690"/>
      <c r="AA62" s="538"/>
      <c r="AB62" s="538"/>
      <c r="AC62" s="588"/>
      <c r="AD62" s="538"/>
      <c r="AE62" s="538"/>
      <c r="AF62" s="581"/>
      <c r="AG62" s="583"/>
      <c r="AH62" s="583"/>
      <c r="AI62" s="588"/>
      <c r="AJ62" s="589"/>
      <c r="AK62" s="538"/>
      <c r="AL62" s="568" t="str">
        <f>VLOOKUP(AM62,$AP$66:$AQ$81,2,FALSE)</f>
        <v>Gonzaga</v>
      </c>
      <c r="AM62" s="543">
        <v>3</v>
      </c>
      <c r="AN62" s="533"/>
      <c r="AO62" t="str">
        <f t="shared" si="2"/>
        <v>regn</v>
      </c>
      <c r="AP62">
        <v>16</v>
      </c>
      <c r="AQ62" t="s">
        <v>257</v>
      </c>
    </row>
    <row r="63" spans="1:43" ht="15.95" customHeight="1">
      <c r="A63" s="542"/>
      <c r="B63" s="556"/>
      <c r="C63" s="569"/>
      <c r="D63" s="592"/>
      <c r="E63" s="593" t="s">
        <v>177</v>
      </c>
      <c r="F63" s="594"/>
      <c r="I63" s="586"/>
      <c r="J63" s="571"/>
      <c r="K63" s="589"/>
      <c r="L63" s="603"/>
      <c r="M63" s="537"/>
      <c r="N63" s="537"/>
      <c r="O63" s="620"/>
      <c r="R63" s="621"/>
      <c r="S63" s="622"/>
      <c r="T63" s="623"/>
      <c r="U63" s="533"/>
      <c r="V63" s="606"/>
      <c r="W63" s="621"/>
      <c r="Z63" s="624"/>
      <c r="AA63" s="538"/>
      <c r="AB63" s="538"/>
      <c r="AC63" s="588"/>
      <c r="AD63" s="589"/>
      <c r="AE63" s="538"/>
      <c r="AF63" s="588"/>
      <c r="AI63" s="596"/>
      <c r="AJ63" s="597" t="s">
        <v>146</v>
      </c>
      <c r="AK63" s="598"/>
      <c r="AL63" s="575"/>
      <c r="AM63" s="540"/>
      <c r="AN63" s="533"/>
      <c r="AO63"/>
      <c r="AP63"/>
      <c r="AQ63"/>
    </row>
    <row r="64" spans="1:43" ht="15.95" customHeight="1">
      <c r="A64" s="542"/>
      <c r="B64" s="557">
        <v>14</v>
      </c>
      <c r="C64" s="576" t="str">
        <f>VLOOKUP(B64,$AP$28:$AQ$43,2,FALSE)</f>
        <v>Montana State</v>
      </c>
      <c r="D64" s="537"/>
      <c r="E64" s="571"/>
      <c r="F64" s="571"/>
      <c r="G64" s="537"/>
      <c r="H64" s="571" t="s">
        <v>625</v>
      </c>
      <c r="I64" s="586"/>
      <c r="K64" s="602"/>
      <c r="L64" s="601"/>
      <c r="M64" s="537"/>
      <c r="N64" s="537"/>
      <c r="O64" s="625"/>
      <c r="P64" s="604"/>
      <c r="Q64" s="604"/>
      <c r="R64" s="604"/>
      <c r="S64" s="626"/>
      <c r="T64" s="623"/>
      <c r="U64" s="533"/>
      <c r="V64" s="627"/>
      <c r="W64" s="691"/>
      <c r="X64" s="691"/>
      <c r="Y64" s="691"/>
      <c r="Z64" s="692"/>
      <c r="AA64" s="538"/>
      <c r="AB64" s="538"/>
      <c r="AC64" s="588"/>
      <c r="AD64" s="602"/>
      <c r="AF64" s="588"/>
      <c r="AG64" s="571"/>
      <c r="AH64" s="538"/>
      <c r="AI64" s="538"/>
      <c r="AJ64" s="590"/>
      <c r="AK64" s="538"/>
      <c r="AL64" s="584" t="str">
        <f>VLOOKUP(AM64,$AP$66:$AQ$81,2,FALSE)</f>
        <v>Grand Canyon</v>
      </c>
      <c r="AM64" s="543">
        <v>14</v>
      </c>
      <c r="AN64" s="533"/>
      <c r="AP64" t="s">
        <v>620</v>
      </c>
      <c r="AQ64"/>
    </row>
    <row r="65" spans="1:44" ht="15.95" customHeight="1">
      <c r="A65" s="542"/>
      <c r="B65" s="539"/>
      <c r="C65" s="571"/>
      <c r="D65" s="537"/>
      <c r="E65" s="571"/>
      <c r="F65" s="571"/>
      <c r="G65" s="537"/>
      <c r="H65" s="571" t="s">
        <v>626</v>
      </c>
      <c r="I65" s="586"/>
      <c r="J65" s="607"/>
      <c r="K65" s="604" t="s">
        <v>177</v>
      </c>
      <c r="L65" s="608"/>
      <c r="M65" s="537"/>
      <c r="N65" s="537"/>
      <c r="O65" s="693"/>
      <c r="P65" s="694"/>
      <c r="Q65" s="694"/>
      <c r="R65" s="694"/>
      <c r="S65" s="694"/>
      <c r="T65" s="533"/>
      <c r="U65" s="533"/>
      <c r="V65" s="694"/>
      <c r="W65" s="694"/>
      <c r="X65" s="694"/>
      <c r="Y65" s="694"/>
      <c r="Z65" s="695"/>
      <c r="AA65" s="538"/>
      <c r="AB65" s="538"/>
      <c r="AC65" s="596"/>
      <c r="AD65" s="587" t="s">
        <v>146</v>
      </c>
      <c r="AE65" s="598"/>
      <c r="AF65" s="588"/>
      <c r="AG65" s="571"/>
      <c r="AH65" s="538"/>
      <c r="AI65" s="538"/>
      <c r="AJ65" s="590"/>
      <c r="AK65" s="538"/>
      <c r="AL65" s="590"/>
      <c r="AM65" s="544"/>
      <c r="AN65" s="533"/>
      <c r="AP65"/>
      <c r="AQ65"/>
    </row>
    <row r="66" spans="1:44" ht="15.95" customHeight="1">
      <c r="A66" s="542"/>
      <c r="B66" s="555">
        <v>7</v>
      </c>
      <c r="C66" s="564" t="str">
        <f>VLOOKUP(B66,$AP$28:$AQ$43,2,FALSE)</f>
        <v>Michigan State</v>
      </c>
      <c r="D66" s="537"/>
      <c r="E66" s="571"/>
      <c r="F66" s="571"/>
      <c r="G66" s="537"/>
      <c r="H66" s="571"/>
      <c r="I66" s="586"/>
      <c r="J66" s="571"/>
      <c r="K66" s="538"/>
      <c r="L66" s="538"/>
      <c r="M66" s="537"/>
      <c r="N66" s="537"/>
      <c r="O66" s="620"/>
      <c r="T66" s="533"/>
      <c r="U66" s="533"/>
      <c r="V66" s="538"/>
      <c r="W66" s="538"/>
      <c r="X66" s="538"/>
      <c r="Y66" s="538"/>
      <c r="Z66" s="628"/>
      <c r="AA66" s="538"/>
      <c r="AB66" s="538"/>
      <c r="AC66" s="538"/>
      <c r="AD66" s="538"/>
      <c r="AE66" s="538"/>
      <c r="AF66" s="588"/>
      <c r="AG66" s="571"/>
      <c r="AH66" s="538"/>
      <c r="AI66" s="538"/>
      <c r="AJ66" s="590"/>
      <c r="AK66" s="538"/>
      <c r="AL66" s="568" t="str">
        <f>VLOOKUP(AM66,$AP$66:$AQ$81,2,FALSE)</f>
        <v>Northwestern</v>
      </c>
      <c r="AM66" s="543">
        <v>7</v>
      </c>
      <c r="AN66" s="533"/>
      <c r="AO66" t="str">
        <f>AP$64</f>
        <v>regn</v>
      </c>
      <c r="AP66">
        <v>1</v>
      </c>
      <c r="AQ66" t="s">
        <v>176</v>
      </c>
    </row>
    <row r="67" spans="1:44" ht="15.95" customHeight="1">
      <c r="A67" s="533"/>
      <c r="B67" s="556"/>
      <c r="C67" s="569"/>
      <c r="D67" s="537"/>
      <c r="E67" s="570" t="s">
        <v>215</v>
      </c>
      <c r="F67" s="570"/>
      <c r="G67" s="537"/>
      <c r="H67" s="585"/>
      <c r="I67" s="586"/>
      <c r="J67" s="571"/>
      <c r="K67" s="537"/>
      <c r="L67" s="537"/>
      <c r="M67" s="537"/>
      <c r="N67" s="537"/>
      <c r="O67" s="625"/>
      <c r="P67" s="604"/>
      <c r="Q67" s="604"/>
      <c r="R67" s="604"/>
      <c r="S67" s="629"/>
      <c r="T67" s="533"/>
      <c r="U67" s="533"/>
      <c r="V67" s="599"/>
      <c r="W67" s="691"/>
      <c r="X67" s="691"/>
      <c r="Y67" s="691"/>
      <c r="Z67" s="692"/>
      <c r="AA67" s="538"/>
      <c r="AB67" s="538"/>
      <c r="AC67" s="538"/>
      <c r="AD67" s="538"/>
      <c r="AE67" s="538"/>
      <c r="AF67" s="588"/>
      <c r="AG67" s="585"/>
      <c r="AH67" s="538"/>
      <c r="AI67" s="573"/>
      <c r="AJ67" s="574" t="s">
        <v>258</v>
      </c>
      <c r="AK67" s="538"/>
      <c r="AL67" s="575"/>
      <c r="AM67" s="540"/>
      <c r="AN67" s="533"/>
      <c r="AO67" t="str">
        <f t="shared" ref="AO67:AO81" si="3">AP$64</f>
        <v>regn</v>
      </c>
      <c r="AP67">
        <v>2</v>
      </c>
      <c r="AQ67" t="s">
        <v>361</v>
      </c>
    </row>
    <row r="68" spans="1:44" ht="15.95" customHeight="1">
      <c r="A68" s="533"/>
      <c r="B68" s="557">
        <v>10</v>
      </c>
      <c r="C68" s="576" t="str">
        <f>VLOOKUP(B68,$AP$28:$AQ$43,2,FALSE)</f>
        <v>USC</v>
      </c>
      <c r="D68" s="577"/>
      <c r="E68" s="578"/>
      <c r="F68" s="579"/>
      <c r="H68" s="602"/>
      <c r="I68" s="586"/>
      <c r="J68" s="571"/>
      <c r="K68" s="537"/>
      <c r="L68" s="537"/>
      <c r="M68" s="537"/>
      <c r="N68" s="537"/>
      <c r="O68" s="620"/>
      <c r="R68" s="621"/>
      <c r="S68" s="622"/>
      <c r="T68" s="623"/>
      <c r="U68" s="533"/>
      <c r="V68" s="606"/>
      <c r="W68" s="621"/>
      <c r="Z68" s="624"/>
      <c r="AA68" s="538"/>
      <c r="AB68" s="538"/>
      <c r="AC68" s="538"/>
      <c r="AD68" s="538"/>
      <c r="AE68" s="538"/>
      <c r="AF68" s="588"/>
      <c r="AG68" s="602"/>
      <c r="AI68" s="581"/>
      <c r="AJ68" s="582"/>
      <c r="AK68" s="583"/>
      <c r="AL68" s="584" t="str">
        <f>VLOOKUP(AM68,$AP$66:$AQ$81,2,FALSE)</f>
        <v>Boise State</v>
      </c>
      <c r="AM68" s="543">
        <v>10</v>
      </c>
      <c r="AN68" s="533"/>
      <c r="AO68" t="str">
        <f t="shared" si="3"/>
        <v>regn</v>
      </c>
      <c r="AP68">
        <v>3</v>
      </c>
      <c r="AQ68" t="s">
        <v>146</v>
      </c>
    </row>
    <row r="69" spans="1:44" ht="15.95" customHeight="1">
      <c r="A69" s="533"/>
      <c r="B69" s="539"/>
      <c r="C69" s="571"/>
      <c r="D69" s="537"/>
      <c r="E69" s="585"/>
      <c r="F69" s="586"/>
      <c r="G69" s="592"/>
      <c r="H69" s="593" t="s">
        <v>215</v>
      </c>
      <c r="I69" s="594"/>
      <c r="J69" s="571"/>
      <c r="K69" s="537"/>
      <c r="L69" s="537"/>
      <c r="M69" s="537"/>
      <c r="N69" s="537"/>
      <c r="O69" s="696"/>
      <c r="P69" s="697"/>
      <c r="Q69" s="697"/>
      <c r="R69" s="697"/>
      <c r="S69" s="626"/>
      <c r="T69" s="623"/>
      <c r="U69" s="533"/>
      <c r="V69" s="627"/>
      <c r="W69" s="691"/>
      <c r="X69" s="691"/>
      <c r="Y69" s="691"/>
      <c r="Z69" s="692"/>
      <c r="AA69" s="538"/>
      <c r="AB69" s="538"/>
      <c r="AC69" s="538"/>
      <c r="AD69" s="538"/>
      <c r="AE69" s="538"/>
      <c r="AF69" s="596"/>
      <c r="AG69" s="587" t="s">
        <v>361</v>
      </c>
      <c r="AH69" s="598"/>
      <c r="AI69" s="588"/>
      <c r="AJ69" s="589"/>
      <c r="AK69" s="538"/>
      <c r="AL69" s="590"/>
      <c r="AM69" s="540"/>
      <c r="AN69" s="533"/>
      <c r="AO69" t="str">
        <f t="shared" si="3"/>
        <v>regn</v>
      </c>
      <c r="AP69">
        <v>4</v>
      </c>
      <c r="AQ69" t="s">
        <v>532</v>
      </c>
    </row>
    <row r="70" spans="1:44" ht="15.95" customHeight="1" thickBot="1">
      <c r="A70" s="533"/>
      <c r="B70" s="555">
        <v>2</v>
      </c>
      <c r="C70" s="564" t="str">
        <f>VLOOKUP(B70,$AP$28:$AQ$43,2,FALSE)</f>
        <v>Marquette</v>
      </c>
      <c r="D70" s="537"/>
      <c r="E70" s="585"/>
      <c r="F70" s="586"/>
      <c r="G70" s="537"/>
      <c r="H70" s="538"/>
      <c r="I70" s="538"/>
      <c r="J70" s="571"/>
      <c r="K70" s="537"/>
      <c r="L70" s="537"/>
      <c r="M70" s="537"/>
      <c r="N70" s="537"/>
      <c r="O70" s="698"/>
      <c r="P70" s="699"/>
      <c r="Q70" s="699"/>
      <c r="R70" s="699"/>
      <c r="S70" s="699"/>
      <c r="T70" s="567"/>
      <c r="U70" s="567"/>
      <c r="V70" s="699"/>
      <c r="W70" s="699"/>
      <c r="X70" s="699"/>
      <c r="Y70" s="699"/>
      <c r="Z70" s="700"/>
      <c r="AA70" s="538"/>
      <c r="AB70" s="538"/>
      <c r="AC70" s="538"/>
      <c r="AD70" s="538"/>
      <c r="AE70" s="538"/>
      <c r="AF70" s="538"/>
      <c r="AG70" s="538"/>
      <c r="AH70" s="538"/>
      <c r="AI70" s="588"/>
      <c r="AJ70" s="589"/>
      <c r="AK70" s="538"/>
      <c r="AL70" s="568" t="str">
        <f>VLOOKUP(AM70,$AP$66:$AQ$81,2,FALSE)</f>
        <v>UCLA</v>
      </c>
      <c r="AM70" s="543">
        <v>2</v>
      </c>
      <c r="AN70" s="533"/>
      <c r="AO70" t="str">
        <f t="shared" si="3"/>
        <v>regn</v>
      </c>
      <c r="AP70">
        <v>5</v>
      </c>
      <c r="AQ70" t="s">
        <v>296</v>
      </c>
    </row>
    <row r="71" spans="1:44" ht="15.95" customHeight="1">
      <c r="A71" s="533"/>
      <c r="B71" s="556"/>
      <c r="C71" s="569"/>
      <c r="D71" s="592"/>
      <c r="E71" s="593" t="s">
        <v>203</v>
      </c>
      <c r="F71" s="594"/>
      <c r="G71" s="537"/>
      <c r="H71" s="571"/>
      <c r="I71" s="571"/>
      <c r="J71" s="571"/>
      <c r="K71" s="537"/>
      <c r="L71" s="537"/>
      <c r="M71" s="537"/>
      <c r="N71" s="537"/>
      <c r="AA71" s="538"/>
      <c r="AB71" s="538"/>
      <c r="AC71" s="538"/>
      <c r="AD71" s="538"/>
      <c r="AE71" s="538"/>
      <c r="AF71" s="538"/>
      <c r="AG71" s="538"/>
      <c r="AH71" s="538"/>
      <c r="AI71" s="596"/>
      <c r="AJ71" s="597" t="s">
        <v>361</v>
      </c>
      <c r="AK71" s="598"/>
      <c r="AL71" s="575"/>
      <c r="AM71" s="540"/>
      <c r="AN71" s="533"/>
      <c r="AO71" t="str">
        <f t="shared" si="3"/>
        <v>regn</v>
      </c>
      <c r="AP71">
        <v>6</v>
      </c>
      <c r="AQ71" t="s">
        <v>335</v>
      </c>
    </row>
    <row r="72" spans="1:44" ht="15.95" customHeight="1">
      <c r="A72" s="533"/>
      <c r="B72" s="557">
        <v>15</v>
      </c>
      <c r="C72" s="576" t="str">
        <f>VLOOKUP(B72,$AP$28:$AQ$43,2,FALSE)</f>
        <v>Vermont</v>
      </c>
      <c r="D72" s="537"/>
      <c r="E72" s="571"/>
      <c r="F72" s="571"/>
      <c r="G72" s="537"/>
      <c r="H72" s="571"/>
      <c r="I72" s="571"/>
      <c r="J72" s="571"/>
      <c r="K72" s="537"/>
      <c r="L72" s="537"/>
      <c r="M72" s="537"/>
      <c r="N72" s="571"/>
      <c r="O72" s="686"/>
      <c r="P72" s="686"/>
      <c r="Q72" s="686"/>
      <c r="R72" s="686"/>
      <c r="S72" s="686"/>
      <c r="T72" s="686"/>
      <c r="U72" s="686"/>
      <c r="V72" s="686"/>
      <c r="W72" s="686"/>
      <c r="X72" s="686"/>
      <c r="Y72" s="686"/>
      <c r="Z72" s="686"/>
      <c r="AA72" s="538"/>
      <c r="AB72" s="538"/>
      <c r="AC72" s="538"/>
      <c r="AD72" s="538"/>
      <c r="AE72" s="538"/>
      <c r="AF72" s="538"/>
      <c r="AG72" s="538"/>
      <c r="AH72" s="538"/>
      <c r="AI72" s="538"/>
      <c r="AJ72" s="590"/>
      <c r="AK72" s="538"/>
      <c r="AL72" s="584" t="str">
        <f>VLOOKUP(AM72,$AP$66:$AQ$81,2,FALSE)</f>
        <v>UNC Asheville</v>
      </c>
      <c r="AM72" s="543">
        <v>15</v>
      </c>
      <c r="AN72" s="533"/>
      <c r="AO72" t="str">
        <f t="shared" si="3"/>
        <v>regn</v>
      </c>
      <c r="AP72">
        <v>7</v>
      </c>
      <c r="AQ72" t="s">
        <v>258</v>
      </c>
    </row>
    <row r="73" spans="1:44" ht="15.95" customHeight="1">
      <c r="A73" s="533"/>
      <c r="B73" s="534"/>
      <c r="C73" s="535"/>
      <c r="D73" s="533"/>
      <c r="E73" s="565"/>
      <c r="F73" s="565"/>
      <c r="G73" s="533"/>
      <c r="H73" s="565"/>
      <c r="I73" s="565"/>
      <c r="J73" s="565"/>
      <c r="K73" s="533"/>
      <c r="L73" s="533"/>
      <c r="M73" s="533"/>
      <c r="N73" s="630"/>
      <c r="O73" s="686"/>
      <c r="P73" s="686"/>
      <c r="Q73" s="686"/>
      <c r="R73" s="686"/>
      <c r="S73" s="686"/>
      <c r="T73" s="686"/>
      <c r="U73" s="686"/>
      <c r="V73" s="686"/>
      <c r="W73" s="686"/>
      <c r="X73" s="686"/>
      <c r="Y73" s="686"/>
      <c r="Z73" s="686"/>
      <c r="AA73" s="545"/>
      <c r="AB73" s="533"/>
      <c r="AC73" s="533"/>
      <c r="AD73" s="533"/>
      <c r="AE73" s="533"/>
      <c r="AF73" s="533"/>
      <c r="AG73" s="533"/>
      <c r="AH73" s="533"/>
      <c r="AI73" s="533"/>
      <c r="AJ73" s="565"/>
      <c r="AK73" s="533"/>
      <c r="AL73" s="535"/>
      <c r="AM73" s="534"/>
      <c r="AN73" s="533"/>
      <c r="AO73" t="str">
        <f t="shared" si="3"/>
        <v>regn</v>
      </c>
      <c r="AP73">
        <v>8</v>
      </c>
      <c r="AQ73" t="s">
        <v>56</v>
      </c>
    </row>
    <row r="74" spans="1:44" s="558" customFormat="1" ht="45" customHeight="1">
      <c r="A74" s="546"/>
      <c r="B74" s="547"/>
      <c r="C74" s="631"/>
      <c r="D74" s="546"/>
      <c r="E74" s="632"/>
      <c r="F74" s="632"/>
      <c r="G74" s="546"/>
      <c r="H74" s="632"/>
      <c r="I74" s="632"/>
      <c r="J74" s="632"/>
      <c r="K74" s="546"/>
      <c r="L74" s="546"/>
      <c r="M74" s="546"/>
      <c r="N74" s="545"/>
      <c r="O74" s="686"/>
      <c r="P74" s="686"/>
      <c r="Q74" s="686"/>
      <c r="R74" s="686"/>
      <c r="S74" s="686"/>
      <c r="T74" s="686"/>
      <c r="U74" s="686"/>
      <c r="V74" s="686"/>
      <c r="W74" s="686"/>
      <c r="X74" s="686"/>
      <c r="Y74" s="686"/>
      <c r="Z74" s="686"/>
      <c r="AA74" s="545"/>
      <c r="AB74" s="546"/>
      <c r="AC74" s="546"/>
      <c r="AD74" s="546"/>
      <c r="AE74" s="546"/>
      <c r="AF74" s="546"/>
      <c r="AG74" s="546"/>
      <c r="AH74" s="546"/>
      <c r="AI74" s="546"/>
      <c r="AJ74" s="632"/>
      <c r="AK74" s="546"/>
      <c r="AL74" s="631"/>
      <c r="AM74" s="547"/>
      <c r="AN74" s="546"/>
      <c r="AO74" t="str">
        <f t="shared" si="3"/>
        <v>regn</v>
      </c>
      <c r="AP74">
        <v>9</v>
      </c>
      <c r="AQ74" t="s">
        <v>162</v>
      </c>
      <c r="AR74" s="536"/>
    </row>
    <row r="75" spans="1:44" ht="15" customHeight="1">
      <c r="A75" s="548"/>
      <c r="B75" s="549"/>
      <c r="C75" s="535"/>
      <c r="D75" s="548"/>
      <c r="E75" s="550"/>
      <c r="F75" s="550"/>
      <c r="G75" s="548"/>
      <c r="H75" s="550"/>
      <c r="I75" s="550"/>
      <c r="J75" s="550"/>
      <c r="K75" s="548"/>
      <c r="L75" s="548"/>
      <c r="M75" s="548"/>
      <c r="N75" s="545"/>
      <c r="O75" s="545"/>
      <c r="P75" s="545"/>
      <c r="Q75" s="545"/>
      <c r="R75" s="545"/>
      <c r="S75" s="545"/>
      <c r="T75" s="545"/>
      <c r="U75" s="545"/>
      <c r="V75" s="545"/>
      <c r="W75" s="545"/>
      <c r="X75" s="545"/>
      <c r="Y75" s="545"/>
      <c r="Z75" s="545"/>
      <c r="AA75" s="545"/>
      <c r="AB75" s="548"/>
      <c r="AC75" s="548"/>
      <c r="AD75" s="548"/>
      <c r="AE75" s="548"/>
      <c r="AF75" s="548"/>
      <c r="AG75" s="548"/>
      <c r="AH75" s="548"/>
      <c r="AI75" s="548"/>
      <c r="AJ75" s="550"/>
      <c r="AK75" s="548"/>
      <c r="AL75" s="535"/>
      <c r="AM75" s="549"/>
      <c r="AN75" s="548"/>
      <c r="AO75" t="str">
        <f t="shared" si="3"/>
        <v>regn</v>
      </c>
      <c r="AP75">
        <v>10</v>
      </c>
      <c r="AQ75" t="s">
        <v>617</v>
      </c>
    </row>
    <row r="76" spans="1:44" ht="24.95" customHeight="1">
      <c r="A76" s="551"/>
      <c r="B76" s="552"/>
      <c r="C76" s="553"/>
      <c r="D76" s="551"/>
      <c r="E76" s="554"/>
      <c r="F76" s="554"/>
      <c r="G76" s="551"/>
      <c r="H76" s="554"/>
      <c r="I76" s="554"/>
      <c r="J76" s="554"/>
      <c r="K76" s="551"/>
      <c r="L76" s="551"/>
      <c r="M76" s="551"/>
      <c r="N76" s="545"/>
      <c r="O76" s="545"/>
      <c r="P76" s="545"/>
      <c r="Q76" s="545"/>
      <c r="R76" s="545"/>
      <c r="S76" s="545"/>
      <c r="T76" s="545"/>
      <c r="U76" s="545"/>
      <c r="V76" s="545"/>
      <c r="W76" s="545"/>
      <c r="X76" s="545"/>
      <c r="Y76" s="545"/>
      <c r="Z76" s="545"/>
      <c r="AA76" s="545"/>
      <c r="AB76" s="551"/>
      <c r="AC76" s="551"/>
      <c r="AD76" s="551"/>
      <c r="AE76" s="551"/>
      <c r="AF76" s="551"/>
      <c r="AG76" s="551"/>
      <c r="AH76" s="551"/>
      <c r="AI76" s="551"/>
      <c r="AJ76" s="554"/>
      <c r="AK76" s="551"/>
      <c r="AL76" s="553"/>
      <c r="AM76" s="552"/>
      <c r="AN76" s="551"/>
      <c r="AO76" t="str">
        <f t="shared" si="3"/>
        <v>regn</v>
      </c>
      <c r="AP76">
        <v>11</v>
      </c>
      <c r="AQ76" t="s">
        <v>613</v>
      </c>
    </row>
    <row r="77" spans="1:44" ht="9" customHeight="1">
      <c r="AO77" t="str">
        <f t="shared" si="3"/>
        <v>regn</v>
      </c>
      <c r="AP77">
        <v>12</v>
      </c>
      <c r="AQ77" t="s">
        <v>381</v>
      </c>
      <c r="AR77" s="558"/>
    </row>
    <row r="78" spans="1:44" ht="9" customHeight="1">
      <c r="AO78" t="str">
        <f t="shared" si="3"/>
        <v>regn</v>
      </c>
      <c r="AP78">
        <v>13</v>
      </c>
      <c r="AQ78" t="s">
        <v>168</v>
      </c>
    </row>
    <row r="79" spans="1:44" ht="15.75" customHeight="1">
      <c r="AO79" t="str">
        <f t="shared" si="3"/>
        <v>regn</v>
      </c>
      <c r="AP79">
        <v>14</v>
      </c>
      <c r="AQ79" t="s">
        <v>148</v>
      </c>
    </row>
    <row r="80" spans="1:44" ht="15.75" customHeight="1">
      <c r="AO80" t="str">
        <f t="shared" si="3"/>
        <v>regn</v>
      </c>
      <c r="AP80">
        <v>15</v>
      </c>
      <c r="AQ80" t="s">
        <v>365</v>
      </c>
    </row>
    <row r="81" spans="41:43" ht="15.75" customHeight="1">
      <c r="AO81" t="str">
        <f t="shared" si="3"/>
        <v>regn</v>
      </c>
      <c r="AP81">
        <v>16</v>
      </c>
      <c r="AQ81" t="s">
        <v>159</v>
      </c>
    </row>
    <row r="85" spans="41:43" ht="15.75" customHeight="1">
      <c r="AP85" s="558"/>
      <c r="AQ85" s="558"/>
    </row>
  </sheetData>
  <dataConsolidate/>
  <mergeCells count="31">
    <mergeCell ref="O72:Z74"/>
    <mergeCell ref="AD57:AE58"/>
    <mergeCell ref="R59:W59"/>
    <mergeCell ref="W62:Z62"/>
    <mergeCell ref="W64:Z64"/>
    <mergeCell ref="O65:S65"/>
    <mergeCell ref="V65:Z65"/>
    <mergeCell ref="W67:Z67"/>
    <mergeCell ref="O69:R69"/>
    <mergeCell ref="W69:Z69"/>
    <mergeCell ref="O70:S70"/>
    <mergeCell ref="V70:Z70"/>
    <mergeCell ref="K57:K58"/>
    <mergeCell ref="P8:R8"/>
    <mergeCell ref="P9:R9"/>
    <mergeCell ref="K22:K23"/>
    <mergeCell ref="AD22:AD23"/>
    <mergeCell ref="O39:R40"/>
    <mergeCell ref="W39:Z40"/>
    <mergeCell ref="R44:W45"/>
    <mergeCell ref="R46:W47"/>
    <mergeCell ref="S50:V50"/>
    <mergeCell ref="S51:V53"/>
    <mergeCell ref="R54:W55"/>
    <mergeCell ref="A1:AN2"/>
    <mergeCell ref="B3:C3"/>
    <mergeCell ref="R3:W3"/>
    <mergeCell ref="AL3:AM3"/>
    <mergeCell ref="B4:C4"/>
    <mergeCell ref="R4:W4"/>
    <mergeCell ref="AL4:AM4"/>
  </mergeCells>
  <pageMargins left="0.09" right="0" top="0" bottom="0" header="0" footer="0"/>
  <pageSetup scale="47" fitToWidth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CF20C-C6A8-40EE-9E00-70E3FF14475D}">
  <dimension ref="A1:L740"/>
  <sheetViews>
    <sheetView workbookViewId="0"/>
  </sheetViews>
  <sheetFormatPr defaultRowHeight="15"/>
  <cols>
    <col min="4" max="4" width="14.5703125" customWidth="1"/>
  </cols>
  <sheetData>
    <row r="1" spans="1:12">
      <c r="A1" t="s">
        <v>463</v>
      </c>
      <c r="B1" t="s">
        <v>555</v>
      </c>
      <c r="D1" t="s">
        <v>556</v>
      </c>
      <c r="E1" t="s">
        <v>562</v>
      </c>
      <c r="F1" t="s">
        <v>568</v>
      </c>
      <c r="H1" t="s">
        <v>44</v>
      </c>
      <c r="I1">
        <v>0.40339999999999998</v>
      </c>
      <c r="K1" s="18" t="s">
        <v>157</v>
      </c>
      <c r="L1" s="23">
        <v>0.98509999999999998</v>
      </c>
    </row>
    <row r="2" spans="1:12" ht="15.75" thickBot="1">
      <c r="A2" t="str">
        <f>IF(B2=D2,"","BAD")</f>
        <v/>
      </c>
      <c r="B2" t="s">
        <v>44</v>
      </c>
      <c r="D2" t="s">
        <v>44</v>
      </c>
      <c r="E2">
        <v>0.40339999999999998</v>
      </c>
      <c r="F2">
        <v>222</v>
      </c>
      <c r="H2" t="s">
        <v>45</v>
      </c>
      <c r="I2">
        <v>0.6522</v>
      </c>
      <c r="K2" s="20" t="s">
        <v>412</v>
      </c>
      <c r="L2" s="22">
        <v>1</v>
      </c>
    </row>
    <row r="3" spans="1:12">
      <c r="A3" t="str">
        <f t="shared" ref="A3:A66" si="0">IF(B3=D3,"","BAD")</f>
        <v/>
      </c>
      <c r="B3" t="s">
        <v>45</v>
      </c>
      <c r="D3" t="s">
        <v>45</v>
      </c>
      <c r="E3">
        <v>0.6522</v>
      </c>
      <c r="F3">
        <v>106</v>
      </c>
      <c r="H3" t="s">
        <v>46</v>
      </c>
      <c r="I3">
        <v>0.53449999999999998</v>
      </c>
      <c r="K3" s="18" t="s">
        <v>103</v>
      </c>
      <c r="L3" s="23">
        <v>0.98140000000000005</v>
      </c>
    </row>
    <row r="4" spans="1:12" ht="15.75" thickBot="1">
      <c r="A4" t="str">
        <f t="shared" si="0"/>
        <v/>
      </c>
      <c r="B4" t="s">
        <v>46</v>
      </c>
      <c r="D4" t="s">
        <v>46</v>
      </c>
      <c r="E4">
        <v>0.53449999999999998</v>
      </c>
      <c r="F4">
        <v>162</v>
      </c>
      <c r="H4" t="s">
        <v>47</v>
      </c>
      <c r="I4">
        <v>0.90749999999999997</v>
      </c>
      <c r="K4" s="20" t="s">
        <v>413</v>
      </c>
      <c r="L4" s="22">
        <v>2</v>
      </c>
    </row>
    <row r="5" spans="1:12">
      <c r="A5" t="str">
        <f t="shared" si="0"/>
        <v/>
      </c>
      <c r="B5" t="s">
        <v>47</v>
      </c>
      <c r="D5" t="s">
        <v>47</v>
      </c>
      <c r="E5">
        <v>0.90749999999999997</v>
      </c>
      <c r="F5">
        <v>18</v>
      </c>
      <c r="H5" t="s">
        <v>48</v>
      </c>
      <c r="I5">
        <v>0.18509999999999999</v>
      </c>
      <c r="K5" s="18" t="s">
        <v>337</v>
      </c>
      <c r="L5" s="418">
        <v>0.97240000000000004</v>
      </c>
    </row>
    <row r="6" spans="1:12" ht="15.75" thickBot="1">
      <c r="A6" t="str">
        <f t="shared" si="0"/>
        <v/>
      </c>
      <c r="B6" t="s">
        <v>48</v>
      </c>
      <c r="D6" t="s">
        <v>48</v>
      </c>
      <c r="E6">
        <v>0.18509999999999999</v>
      </c>
      <c r="F6">
        <v>319</v>
      </c>
      <c r="H6" t="s">
        <v>49</v>
      </c>
      <c r="I6">
        <v>0.1226</v>
      </c>
      <c r="K6" s="20" t="s">
        <v>422</v>
      </c>
      <c r="L6" s="25">
        <v>3</v>
      </c>
    </row>
    <row r="7" spans="1:12">
      <c r="A7" t="str">
        <f t="shared" si="0"/>
        <v/>
      </c>
      <c r="B7" t="s">
        <v>49</v>
      </c>
      <c r="D7" t="s">
        <v>49</v>
      </c>
      <c r="E7">
        <v>0.1226</v>
      </c>
      <c r="F7">
        <v>343</v>
      </c>
      <c r="H7" t="s">
        <v>50</v>
      </c>
      <c r="I7">
        <v>0.1226</v>
      </c>
      <c r="K7" s="18" t="s">
        <v>54</v>
      </c>
      <c r="L7" s="26">
        <v>0.96150000000000002</v>
      </c>
    </row>
    <row r="8" spans="1:12" ht="15.75" thickBot="1">
      <c r="A8" t="str">
        <f t="shared" si="0"/>
        <v/>
      </c>
      <c r="B8" t="s">
        <v>50</v>
      </c>
      <c r="D8" t="s">
        <v>50</v>
      </c>
      <c r="E8">
        <v>0.1226</v>
      </c>
      <c r="F8">
        <v>344</v>
      </c>
      <c r="H8" t="s">
        <v>51</v>
      </c>
      <c r="I8">
        <v>0.255</v>
      </c>
      <c r="K8" s="20" t="s">
        <v>417</v>
      </c>
      <c r="L8" s="27">
        <v>4</v>
      </c>
    </row>
    <row r="9" spans="1:12">
      <c r="A9" t="str">
        <f t="shared" si="0"/>
        <v/>
      </c>
      <c r="B9" t="s">
        <v>51</v>
      </c>
      <c r="D9" t="s">
        <v>51</v>
      </c>
      <c r="E9">
        <v>0.255</v>
      </c>
      <c r="F9">
        <v>279</v>
      </c>
      <c r="H9" t="s">
        <v>52</v>
      </c>
      <c r="I9">
        <v>0.42659999999999998</v>
      </c>
      <c r="K9" s="18" t="s">
        <v>361</v>
      </c>
      <c r="L9" s="28">
        <v>0.95979999999999999</v>
      </c>
    </row>
    <row r="10" spans="1:12" ht="15.75" thickBot="1">
      <c r="A10" t="str">
        <f t="shared" si="0"/>
        <v/>
      </c>
      <c r="B10" t="s">
        <v>52</v>
      </c>
      <c r="D10" t="s">
        <v>52</v>
      </c>
      <c r="E10">
        <v>0.42659999999999998</v>
      </c>
      <c r="F10">
        <v>208</v>
      </c>
      <c r="H10" t="s">
        <v>53</v>
      </c>
      <c r="I10">
        <v>0.48530000000000001</v>
      </c>
      <c r="K10" s="20" t="s">
        <v>414</v>
      </c>
      <c r="L10" s="29">
        <v>5</v>
      </c>
    </row>
    <row r="11" spans="1:12">
      <c r="A11" t="str">
        <f t="shared" si="0"/>
        <v/>
      </c>
      <c r="B11" t="s">
        <v>53</v>
      </c>
      <c r="D11" t="s">
        <v>53</v>
      </c>
      <c r="E11">
        <v>0.48530000000000001</v>
      </c>
      <c r="F11">
        <v>180</v>
      </c>
      <c r="H11" t="s">
        <v>54</v>
      </c>
      <c r="I11">
        <v>0.96150000000000002</v>
      </c>
      <c r="K11" s="18" t="s">
        <v>281</v>
      </c>
      <c r="L11" s="30">
        <v>0.95799999999999996</v>
      </c>
    </row>
    <row r="12" spans="1:12" ht="15.75" thickBot="1">
      <c r="A12" t="str">
        <f t="shared" si="0"/>
        <v/>
      </c>
      <c r="B12" t="s">
        <v>54</v>
      </c>
      <c r="D12" t="s">
        <v>54</v>
      </c>
      <c r="E12">
        <v>0.96150000000000002</v>
      </c>
      <c r="F12">
        <v>4</v>
      </c>
      <c r="H12" t="s">
        <v>55</v>
      </c>
      <c r="I12">
        <v>0.82540000000000002</v>
      </c>
      <c r="K12" s="20" t="s">
        <v>415</v>
      </c>
      <c r="L12" s="31">
        <v>6</v>
      </c>
    </row>
    <row r="13" spans="1:12">
      <c r="A13" t="str">
        <f t="shared" si="0"/>
        <v/>
      </c>
      <c r="B13" t="s">
        <v>55</v>
      </c>
      <c r="D13" t="s">
        <v>55</v>
      </c>
      <c r="E13">
        <v>0.82540000000000002</v>
      </c>
      <c r="F13">
        <v>53</v>
      </c>
      <c r="H13" t="s">
        <v>56</v>
      </c>
      <c r="I13">
        <v>0.92949999999999999</v>
      </c>
      <c r="K13" s="18" t="s">
        <v>176</v>
      </c>
      <c r="L13" s="32">
        <v>0.94499999999999995</v>
      </c>
    </row>
    <row r="14" spans="1:12" ht="15.75" thickBot="1">
      <c r="A14" t="str">
        <f t="shared" si="0"/>
        <v/>
      </c>
      <c r="B14" t="s">
        <v>56</v>
      </c>
      <c r="D14" t="s">
        <v>56</v>
      </c>
      <c r="E14">
        <v>0.92949999999999999</v>
      </c>
      <c r="F14">
        <v>10</v>
      </c>
      <c r="H14" t="s">
        <v>57</v>
      </c>
      <c r="I14">
        <v>0.21260000000000001</v>
      </c>
      <c r="K14" s="20" t="s">
        <v>418</v>
      </c>
      <c r="L14" s="33">
        <v>7</v>
      </c>
    </row>
    <row r="15" spans="1:12">
      <c r="A15" t="str">
        <f t="shared" si="0"/>
        <v/>
      </c>
      <c r="B15" t="s">
        <v>57</v>
      </c>
      <c r="D15" t="s">
        <v>57</v>
      </c>
      <c r="E15">
        <v>0.21260000000000001</v>
      </c>
      <c r="F15">
        <v>305</v>
      </c>
      <c r="H15" t="s">
        <v>58</v>
      </c>
      <c r="I15">
        <v>0.20050000000000001</v>
      </c>
      <c r="K15" s="18" t="s">
        <v>341</v>
      </c>
      <c r="L15" s="34">
        <v>0.93569999999999998</v>
      </c>
    </row>
    <row r="16" spans="1:12" ht="15.75" thickBot="1">
      <c r="A16" t="str">
        <f t="shared" si="0"/>
        <v/>
      </c>
      <c r="B16" t="s">
        <v>58</v>
      </c>
      <c r="D16" t="s">
        <v>58</v>
      </c>
      <c r="E16">
        <v>0.20050000000000001</v>
      </c>
      <c r="F16">
        <v>312</v>
      </c>
      <c r="H16" t="s">
        <v>59</v>
      </c>
      <c r="I16">
        <v>0.27200000000000002</v>
      </c>
      <c r="K16" s="20" t="s">
        <v>421</v>
      </c>
      <c r="L16" s="35">
        <v>8</v>
      </c>
    </row>
    <row r="17" spans="1:12">
      <c r="A17" t="str">
        <f t="shared" si="0"/>
        <v/>
      </c>
      <c r="B17" t="s">
        <v>59</v>
      </c>
      <c r="D17" t="s">
        <v>59</v>
      </c>
      <c r="E17">
        <v>0.27200000000000002</v>
      </c>
      <c r="F17">
        <v>275</v>
      </c>
      <c r="H17" t="s">
        <v>60</v>
      </c>
      <c r="I17">
        <v>0.88270000000000004</v>
      </c>
      <c r="K17" s="18" t="s">
        <v>296</v>
      </c>
      <c r="L17" s="36">
        <v>0.93520000000000003</v>
      </c>
    </row>
    <row r="18" spans="1:12" ht="15.75" thickBot="1">
      <c r="A18" t="str">
        <f t="shared" si="0"/>
        <v/>
      </c>
      <c r="B18" t="s">
        <v>60</v>
      </c>
      <c r="D18" t="s">
        <v>60</v>
      </c>
      <c r="E18">
        <v>0.88270000000000004</v>
      </c>
      <c r="F18">
        <v>27</v>
      </c>
      <c r="H18" t="s">
        <v>61</v>
      </c>
      <c r="I18">
        <v>0.27260000000000001</v>
      </c>
      <c r="K18" s="20" t="s">
        <v>426</v>
      </c>
      <c r="L18" s="37">
        <v>9</v>
      </c>
    </row>
    <row r="19" spans="1:12">
      <c r="A19" t="str">
        <f t="shared" si="0"/>
        <v/>
      </c>
      <c r="B19" t="s">
        <v>61</v>
      </c>
      <c r="D19" t="s">
        <v>61</v>
      </c>
      <c r="E19">
        <v>0.27260000000000001</v>
      </c>
      <c r="F19">
        <v>274</v>
      </c>
      <c r="H19" t="s">
        <v>62</v>
      </c>
      <c r="I19">
        <v>0.53239999999999998</v>
      </c>
      <c r="K19" s="18" t="s">
        <v>56</v>
      </c>
      <c r="L19" s="38">
        <v>0.92949999999999999</v>
      </c>
    </row>
    <row r="20" spans="1:12" ht="15.75" thickBot="1">
      <c r="A20" t="str">
        <f t="shared" si="0"/>
        <v/>
      </c>
      <c r="B20" t="s">
        <v>62</v>
      </c>
      <c r="D20" t="s">
        <v>62</v>
      </c>
      <c r="E20">
        <v>0.53239999999999998</v>
      </c>
      <c r="F20">
        <v>164</v>
      </c>
      <c r="H20" t="s">
        <v>63</v>
      </c>
      <c r="I20">
        <v>0.87909999999999999</v>
      </c>
      <c r="K20" s="20" t="s">
        <v>434</v>
      </c>
      <c r="L20" s="39">
        <v>10</v>
      </c>
    </row>
    <row r="21" spans="1:12">
      <c r="A21" t="str">
        <f t="shared" si="0"/>
        <v/>
      </c>
      <c r="B21" t="s">
        <v>63</v>
      </c>
      <c r="D21" t="s">
        <v>63</v>
      </c>
      <c r="E21">
        <v>0.87909999999999999</v>
      </c>
      <c r="F21">
        <v>28</v>
      </c>
      <c r="H21" t="s">
        <v>64</v>
      </c>
      <c r="I21">
        <v>0.34699999999999998</v>
      </c>
      <c r="K21" s="18" t="s">
        <v>209</v>
      </c>
      <c r="L21" s="40">
        <v>0.92449999999999999</v>
      </c>
    </row>
    <row r="22" spans="1:12" ht="15.75" thickBot="1">
      <c r="A22" t="str">
        <f t="shared" si="0"/>
        <v/>
      </c>
      <c r="B22" t="s">
        <v>64</v>
      </c>
      <c r="D22" t="s">
        <v>64</v>
      </c>
      <c r="E22">
        <v>0.34699999999999998</v>
      </c>
      <c r="F22">
        <v>237</v>
      </c>
      <c r="H22" t="s">
        <v>65</v>
      </c>
      <c r="I22">
        <v>0.61729999999999996</v>
      </c>
      <c r="K22" s="20" t="s">
        <v>420</v>
      </c>
      <c r="L22" s="41">
        <v>11</v>
      </c>
    </row>
    <row r="23" spans="1:12">
      <c r="A23" t="str">
        <f t="shared" si="0"/>
        <v/>
      </c>
      <c r="B23" t="s">
        <v>65</v>
      </c>
      <c r="D23" t="s">
        <v>65</v>
      </c>
      <c r="E23">
        <v>0.61729999999999996</v>
      </c>
      <c r="F23">
        <v>126</v>
      </c>
      <c r="H23" t="s">
        <v>66</v>
      </c>
      <c r="I23">
        <v>7.7100000000000002E-2</v>
      </c>
      <c r="K23" s="18" t="s">
        <v>392</v>
      </c>
      <c r="L23" s="42">
        <v>0.92310000000000003</v>
      </c>
    </row>
    <row r="24" spans="1:12" ht="15.75" thickBot="1">
      <c r="A24" t="str">
        <f t="shared" si="0"/>
        <v/>
      </c>
      <c r="B24" t="s">
        <v>66</v>
      </c>
      <c r="D24" t="s">
        <v>66</v>
      </c>
      <c r="E24">
        <v>7.7100000000000002E-2</v>
      </c>
      <c r="F24">
        <v>355</v>
      </c>
      <c r="H24" t="s">
        <v>67</v>
      </c>
      <c r="I24">
        <v>0.1037</v>
      </c>
      <c r="K24" s="20" t="s">
        <v>429</v>
      </c>
      <c r="L24" s="43">
        <v>12</v>
      </c>
    </row>
    <row r="25" spans="1:12">
      <c r="A25" t="str">
        <f t="shared" si="0"/>
        <v/>
      </c>
      <c r="B25" t="s">
        <v>67</v>
      </c>
      <c r="D25" t="s">
        <v>67</v>
      </c>
      <c r="E25">
        <v>0.1037</v>
      </c>
      <c r="F25">
        <v>348</v>
      </c>
      <c r="H25" t="s">
        <v>68</v>
      </c>
      <c r="I25">
        <v>0.82509999999999994</v>
      </c>
      <c r="K25" s="701" t="s">
        <v>263</v>
      </c>
      <c r="L25" s="44">
        <v>0.92210000000000003</v>
      </c>
    </row>
    <row r="26" spans="1:12" ht="15.75" thickBot="1">
      <c r="A26" t="str">
        <f t="shared" si="0"/>
        <v/>
      </c>
      <c r="B26" t="s">
        <v>68</v>
      </c>
      <c r="D26" t="s">
        <v>68</v>
      </c>
      <c r="E26">
        <v>0.82509999999999994</v>
      </c>
      <c r="F26">
        <v>54</v>
      </c>
      <c r="H26" t="s">
        <v>69</v>
      </c>
      <c r="I26">
        <v>0.37380000000000002</v>
      </c>
      <c r="K26" s="702"/>
      <c r="L26" s="45">
        <v>13</v>
      </c>
    </row>
    <row r="27" spans="1:12">
      <c r="A27" t="str">
        <f t="shared" si="0"/>
        <v/>
      </c>
      <c r="B27" t="s">
        <v>69</v>
      </c>
      <c r="D27" t="s">
        <v>69</v>
      </c>
      <c r="E27">
        <v>0.37380000000000002</v>
      </c>
      <c r="F27">
        <v>232</v>
      </c>
      <c r="H27" t="s">
        <v>70</v>
      </c>
      <c r="I27">
        <v>0.31509999999999999</v>
      </c>
      <c r="K27" s="18" t="s">
        <v>117</v>
      </c>
      <c r="L27" s="46">
        <v>0.91579999999999995</v>
      </c>
    </row>
    <row r="28" spans="1:12" ht="15.75" thickBot="1">
      <c r="A28" t="str">
        <f t="shared" si="0"/>
        <v/>
      </c>
      <c r="B28" t="s">
        <v>70</v>
      </c>
      <c r="D28" t="s">
        <v>70</v>
      </c>
      <c r="E28">
        <v>0.31509999999999999</v>
      </c>
      <c r="F28">
        <v>250</v>
      </c>
      <c r="H28" t="s">
        <v>71</v>
      </c>
      <c r="I28">
        <v>0.25080000000000002</v>
      </c>
      <c r="K28" s="20" t="s">
        <v>426</v>
      </c>
      <c r="L28" s="47">
        <v>14</v>
      </c>
    </row>
    <row r="29" spans="1:12">
      <c r="A29" t="str">
        <f t="shared" si="0"/>
        <v/>
      </c>
      <c r="B29" t="s">
        <v>71</v>
      </c>
      <c r="D29" t="s">
        <v>71</v>
      </c>
      <c r="E29">
        <v>0.25080000000000002</v>
      </c>
      <c r="F29">
        <v>284</v>
      </c>
      <c r="H29" t="s">
        <v>72</v>
      </c>
      <c r="I29">
        <v>0.69389999999999996</v>
      </c>
      <c r="K29" s="701" t="s">
        <v>291</v>
      </c>
      <c r="L29" s="48">
        <v>0.91020000000000001</v>
      </c>
    </row>
    <row r="30" spans="1:12" ht="15.75" thickBot="1">
      <c r="A30" t="str">
        <f t="shared" si="0"/>
        <v/>
      </c>
      <c r="B30" t="s">
        <v>72</v>
      </c>
      <c r="D30" t="s">
        <v>72</v>
      </c>
      <c r="E30">
        <v>0.69389999999999996</v>
      </c>
      <c r="F30">
        <v>86</v>
      </c>
      <c r="H30" t="s">
        <v>73</v>
      </c>
      <c r="I30">
        <v>0.499</v>
      </c>
      <c r="K30" s="702"/>
      <c r="L30" s="49">
        <v>15</v>
      </c>
    </row>
    <row r="31" spans="1:12">
      <c r="A31" t="str">
        <f t="shared" si="0"/>
        <v/>
      </c>
      <c r="B31" t="s">
        <v>73</v>
      </c>
      <c r="D31" t="s">
        <v>73</v>
      </c>
      <c r="E31">
        <v>0.499</v>
      </c>
      <c r="F31">
        <v>174</v>
      </c>
      <c r="H31" t="s">
        <v>74</v>
      </c>
      <c r="I31">
        <v>0.53300000000000003</v>
      </c>
      <c r="K31" s="18" t="s">
        <v>384</v>
      </c>
      <c r="L31" s="50">
        <v>0.90780000000000005</v>
      </c>
    </row>
    <row r="32" spans="1:12" ht="15.75" thickBot="1">
      <c r="A32" t="str">
        <f t="shared" si="0"/>
        <v/>
      </c>
      <c r="B32" t="s">
        <v>74</v>
      </c>
      <c r="D32" t="s">
        <v>74</v>
      </c>
      <c r="E32">
        <v>0.53300000000000003</v>
      </c>
      <c r="F32">
        <v>163</v>
      </c>
      <c r="H32" t="s">
        <v>75</v>
      </c>
      <c r="I32">
        <v>0.33229999999999998</v>
      </c>
      <c r="K32" s="20" t="s">
        <v>438</v>
      </c>
      <c r="L32" s="51">
        <v>16</v>
      </c>
    </row>
    <row r="33" spans="1:12">
      <c r="A33" t="str">
        <f t="shared" si="0"/>
        <v/>
      </c>
      <c r="B33" t="s">
        <v>75</v>
      </c>
      <c r="D33" t="s">
        <v>75</v>
      </c>
      <c r="E33">
        <v>0.33229999999999998</v>
      </c>
      <c r="F33">
        <v>242</v>
      </c>
      <c r="H33" t="s">
        <v>76</v>
      </c>
      <c r="I33">
        <v>0.5121</v>
      </c>
      <c r="K33" s="18" t="s">
        <v>146</v>
      </c>
      <c r="L33" s="52">
        <v>0.90780000000000005</v>
      </c>
    </row>
    <row r="34" spans="1:12" ht="15.75" thickBot="1">
      <c r="A34" t="str">
        <f t="shared" si="0"/>
        <v/>
      </c>
      <c r="B34" t="s">
        <v>76</v>
      </c>
      <c r="D34" t="s">
        <v>76</v>
      </c>
      <c r="E34">
        <v>0.5121</v>
      </c>
      <c r="F34">
        <v>169</v>
      </c>
      <c r="H34" t="s">
        <v>77</v>
      </c>
      <c r="I34">
        <v>0.87480000000000002</v>
      </c>
      <c r="K34" s="20" t="s">
        <v>419</v>
      </c>
      <c r="L34" s="53">
        <v>17</v>
      </c>
    </row>
    <row r="35" spans="1:12">
      <c r="A35" t="str">
        <f t="shared" si="0"/>
        <v/>
      </c>
      <c r="B35" t="s">
        <v>77</v>
      </c>
      <c r="D35" t="s">
        <v>77</v>
      </c>
      <c r="E35">
        <v>0.87480000000000002</v>
      </c>
      <c r="F35">
        <v>33</v>
      </c>
      <c r="H35" t="s">
        <v>78</v>
      </c>
      <c r="I35">
        <v>0.63570000000000004</v>
      </c>
      <c r="K35" s="18" t="s">
        <v>47</v>
      </c>
      <c r="L35" s="54">
        <v>0.90749999999999997</v>
      </c>
    </row>
    <row r="36" spans="1:12" ht="15.75" thickBot="1">
      <c r="A36" t="str">
        <f t="shared" si="0"/>
        <v/>
      </c>
      <c r="B36" t="s">
        <v>78</v>
      </c>
      <c r="D36" t="s">
        <v>78</v>
      </c>
      <c r="E36">
        <v>0.63570000000000004</v>
      </c>
      <c r="F36">
        <v>119</v>
      </c>
      <c r="H36" t="s">
        <v>79</v>
      </c>
      <c r="I36">
        <v>0.42880000000000001</v>
      </c>
      <c r="K36" s="20" t="s">
        <v>412</v>
      </c>
      <c r="L36" s="55">
        <v>18</v>
      </c>
    </row>
    <row r="37" spans="1:12">
      <c r="A37" t="str">
        <f t="shared" si="0"/>
        <v/>
      </c>
      <c r="B37" t="s">
        <v>79</v>
      </c>
      <c r="D37" t="s">
        <v>79</v>
      </c>
      <c r="E37">
        <v>0.42880000000000001</v>
      </c>
      <c r="F37">
        <v>207</v>
      </c>
      <c r="H37" t="s">
        <v>80</v>
      </c>
      <c r="I37">
        <v>0.25769999999999998</v>
      </c>
      <c r="K37" s="18" t="s">
        <v>203</v>
      </c>
      <c r="L37" s="56">
        <v>0.90710000000000002</v>
      </c>
    </row>
    <row r="38" spans="1:12" ht="15.75" thickBot="1">
      <c r="A38" t="str">
        <f t="shared" si="0"/>
        <v/>
      </c>
      <c r="B38" t="s">
        <v>80</v>
      </c>
      <c r="D38" t="s">
        <v>80</v>
      </c>
      <c r="E38">
        <v>0.25769999999999998</v>
      </c>
      <c r="F38">
        <v>278</v>
      </c>
      <c r="H38" t="s">
        <v>81</v>
      </c>
      <c r="I38">
        <v>0.28589999999999999</v>
      </c>
      <c r="K38" s="20" t="s">
        <v>416</v>
      </c>
      <c r="L38" s="57">
        <v>19</v>
      </c>
    </row>
    <row r="39" spans="1:12">
      <c r="A39" t="str">
        <f t="shared" si="0"/>
        <v/>
      </c>
      <c r="B39" t="s">
        <v>81</v>
      </c>
      <c r="D39" t="s">
        <v>81</v>
      </c>
      <c r="E39">
        <v>0.28589999999999999</v>
      </c>
      <c r="F39">
        <v>265</v>
      </c>
      <c r="H39" t="s">
        <v>82</v>
      </c>
      <c r="I39">
        <v>0.42370000000000002</v>
      </c>
      <c r="K39" s="18" t="s">
        <v>301</v>
      </c>
      <c r="L39" s="58">
        <v>0.90680000000000005</v>
      </c>
    </row>
    <row r="40" spans="1:12" ht="15.75" thickBot="1">
      <c r="A40" t="str">
        <f t="shared" si="0"/>
        <v/>
      </c>
      <c r="B40" t="s">
        <v>82</v>
      </c>
      <c r="D40" t="s">
        <v>82</v>
      </c>
      <c r="E40">
        <v>0.42370000000000002</v>
      </c>
      <c r="F40">
        <v>210</v>
      </c>
      <c r="H40" t="s">
        <v>83</v>
      </c>
      <c r="I40">
        <v>0.2364</v>
      </c>
      <c r="K40" s="20" t="s">
        <v>428</v>
      </c>
      <c r="L40" s="59">
        <v>20</v>
      </c>
    </row>
    <row r="41" spans="1:12">
      <c r="A41" t="str">
        <f t="shared" si="0"/>
        <v/>
      </c>
      <c r="B41" t="s">
        <v>83</v>
      </c>
      <c r="D41" t="s">
        <v>83</v>
      </c>
      <c r="E41">
        <v>0.2364</v>
      </c>
      <c r="F41">
        <v>295</v>
      </c>
      <c r="H41" t="s">
        <v>84</v>
      </c>
      <c r="I41">
        <v>0.2417</v>
      </c>
      <c r="K41" s="18" t="s">
        <v>179</v>
      </c>
      <c r="L41" s="60">
        <v>0.89229999999999998</v>
      </c>
    </row>
    <row r="42" spans="1:12" ht="15.75" thickBot="1">
      <c r="A42" t="str">
        <f t="shared" si="0"/>
        <v/>
      </c>
      <c r="B42" t="s">
        <v>84</v>
      </c>
      <c r="D42" t="s">
        <v>84</v>
      </c>
      <c r="E42">
        <v>0.2417</v>
      </c>
      <c r="F42">
        <v>289</v>
      </c>
      <c r="H42" t="s">
        <v>85</v>
      </c>
      <c r="I42">
        <v>0.39240000000000003</v>
      </c>
      <c r="K42" s="20" t="s">
        <v>448</v>
      </c>
      <c r="L42" s="61">
        <v>21</v>
      </c>
    </row>
    <row r="43" spans="1:12">
      <c r="A43" t="str">
        <f t="shared" si="0"/>
        <v/>
      </c>
      <c r="B43" t="s">
        <v>85</v>
      </c>
      <c r="D43" t="s">
        <v>85</v>
      </c>
      <c r="E43">
        <v>0.39240000000000003</v>
      </c>
      <c r="F43">
        <v>224</v>
      </c>
      <c r="H43" t="s">
        <v>86</v>
      </c>
      <c r="I43">
        <v>0.27989999999999998</v>
      </c>
      <c r="K43" s="701" t="s">
        <v>385</v>
      </c>
      <c r="L43" s="62">
        <v>0.89200000000000002</v>
      </c>
    </row>
    <row r="44" spans="1:12" ht="15.75" thickBot="1">
      <c r="A44" t="str">
        <f t="shared" si="0"/>
        <v/>
      </c>
      <c r="B44" t="s">
        <v>86</v>
      </c>
      <c r="D44" t="s">
        <v>86</v>
      </c>
      <c r="E44">
        <v>0.27989999999999998</v>
      </c>
      <c r="F44">
        <v>269</v>
      </c>
      <c r="H44" t="s">
        <v>87</v>
      </c>
      <c r="I44">
        <v>0.18140000000000001</v>
      </c>
      <c r="K44" s="702"/>
      <c r="L44" s="63">
        <v>22</v>
      </c>
    </row>
    <row r="45" spans="1:12">
      <c r="A45" t="str">
        <f t="shared" si="0"/>
        <v/>
      </c>
      <c r="B45" t="s">
        <v>87</v>
      </c>
      <c r="D45" t="s">
        <v>87</v>
      </c>
      <c r="E45">
        <v>0.18140000000000001</v>
      </c>
      <c r="F45">
        <v>320</v>
      </c>
      <c r="H45" t="s">
        <v>88</v>
      </c>
      <c r="I45">
        <v>0.1409</v>
      </c>
      <c r="K45" s="701" t="s">
        <v>265</v>
      </c>
      <c r="L45" s="64">
        <v>0.89139999999999997</v>
      </c>
    </row>
    <row r="46" spans="1:12" ht="15.75" thickBot="1">
      <c r="A46" t="str">
        <f t="shared" si="0"/>
        <v/>
      </c>
      <c r="B46" t="s">
        <v>88</v>
      </c>
      <c r="D46" t="s">
        <v>88</v>
      </c>
      <c r="E46">
        <v>0.1409</v>
      </c>
      <c r="F46">
        <v>333</v>
      </c>
      <c r="H46" t="s">
        <v>89</v>
      </c>
      <c r="I46">
        <v>0.2737</v>
      </c>
      <c r="K46" s="702"/>
      <c r="L46" s="65">
        <v>23</v>
      </c>
    </row>
    <row r="47" spans="1:12">
      <c r="A47" t="str">
        <f t="shared" si="0"/>
        <v/>
      </c>
      <c r="B47" t="s">
        <v>89</v>
      </c>
      <c r="D47" t="s">
        <v>89</v>
      </c>
      <c r="E47">
        <v>0.2737</v>
      </c>
      <c r="F47">
        <v>272</v>
      </c>
      <c r="H47" t="s">
        <v>91</v>
      </c>
      <c r="I47">
        <v>0.24540000000000001</v>
      </c>
      <c r="K47" s="701" t="s">
        <v>237</v>
      </c>
      <c r="L47" s="66">
        <v>0.89039999999999997</v>
      </c>
    </row>
    <row r="48" spans="1:12" ht="15.75" thickBot="1">
      <c r="A48" t="str">
        <f t="shared" si="0"/>
        <v/>
      </c>
      <c r="B48" t="s">
        <v>90</v>
      </c>
      <c r="D48" t="s">
        <v>90</v>
      </c>
      <c r="E48">
        <v>0.78380000000000005</v>
      </c>
      <c r="F48">
        <v>66</v>
      </c>
      <c r="H48" t="s">
        <v>92</v>
      </c>
      <c r="I48">
        <v>0.68820000000000003</v>
      </c>
      <c r="K48" s="702"/>
      <c r="L48" s="67">
        <v>24</v>
      </c>
    </row>
    <row r="49" spans="1:12">
      <c r="A49" t="str">
        <f t="shared" si="0"/>
        <v/>
      </c>
      <c r="B49" t="s">
        <v>91</v>
      </c>
      <c r="D49" t="s">
        <v>91</v>
      </c>
      <c r="E49">
        <v>0.24540000000000001</v>
      </c>
      <c r="F49">
        <v>288</v>
      </c>
      <c r="H49" t="s">
        <v>93</v>
      </c>
      <c r="I49">
        <v>0.58630000000000004</v>
      </c>
      <c r="K49" s="18" t="s">
        <v>180</v>
      </c>
      <c r="L49" s="68">
        <v>0.88949999999999996</v>
      </c>
    </row>
    <row r="50" spans="1:12" ht="15.75" thickBot="1">
      <c r="A50" t="str">
        <f t="shared" si="0"/>
        <v/>
      </c>
      <c r="B50" t="s">
        <v>92</v>
      </c>
      <c r="D50" t="s">
        <v>92</v>
      </c>
      <c r="E50">
        <v>0.68820000000000003</v>
      </c>
      <c r="F50">
        <v>90</v>
      </c>
      <c r="H50" t="s">
        <v>94</v>
      </c>
      <c r="I50">
        <v>0.2112</v>
      </c>
      <c r="K50" s="20" t="s">
        <v>437</v>
      </c>
      <c r="L50" s="69">
        <v>25</v>
      </c>
    </row>
    <row r="51" spans="1:12" ht="15.75" thickBot="1">
      <c r="A51" t="str">
        <f t="shared" si="0"/>
        <v/>
      </c>
      <c r="B51" t="s">
        <v>93</v>
      </c>
      <c r="D51" t="s">
        <v>93</v>
      </c>
      <c r="E51">
        <v>0.58630000000000004</v>
      </c>
      <c r="F51">
        <v>138</v>
      </c>
      <c r="H51" t="s">
        <v>95</v>
      </c>
      <c r="I51">
        <v>0.74060000000000004</v>
      </c>
      <c r="K51" s="15" t="s">
        <v>31</v>
      </c>
      <c r="L51" s="17" t="s">
        <v>411</v>
      </c>
    </row>
    <row r="52" spans="1:12">
      <c r="A52" t="str">
        <f t="shared" si="0"/>
        <v/>
      </c>
      <c r="B52" t="s">
        <v>94</v>
      </c>
      <c r="D52" t="s">
        <v>94</v>
      </c>
      <c r="E52">
        <v>0.2112</v>
      </c>
      <c r="F52">
        <v>306</v>
      </c>
      <c r="H52" t="s">
        <v>96</v>
      </c>
      <c r="I52">
        <v>0.69379999999999997</v>
      </c>
      <c r="K52" s="18" t="s">
        <v>439</v>
      </c>
      <c r="L52" s="70">
        <v>0.88719999999999999</v>
      </c>
    </row>
    <row r="53" spans="1:12" ht="15.75" thickBot="1">
      <c r="A53" t="str">
        <f t="shared" si="0"/>
        <v/>
      </c>
      <c r="B53" t="s">
        <v>95</v>
      </c>
      <c r="D53" t="s">
        <v>95</v>
      </c>
      <c r="E53">
        <v>0.74060000000000004</v>
      </c>
      <c r="F53">
        <v>75</v>
      </c>
      <c r="H53" t="s">
        <v>97</v>
      </c>
      <c r="I53">
        <v>0.44440000000000002</v>
      </c>
      <c r="K53" s="20" t="s">
        <v>436</v>
      </c>
      <c r="L53" s="71">
        <v>26</v>
      </c>
    </row>
    <row r="54" spans="1:12">
      <c r="A54" t="str">
        <f t="shared" si="0"/>
        <v/>
      </c>
      <c r="B54" t="s">
        <v>96</v>
      </c>
      <c r="D54" t="s">
        <v>96</v>
      </c>
      <c r="E54">
        <v>0.69379999999999997</v>
      </c>
      <c r="F54">
        <v>87</v>
      </c>
      <c r="H54" t="s">
        <v>98</v>
      </c>
      <c r="I54">
        <v>0.27339999999999998</v>
      </c>
      <c r="K54" s="18" t="s">
        <v>60</v>
      </c>
      <c r="L54" s="72">
        <v>0.88270000000000004</v>
      </c>
    </row>
    <row r="55" spans="1:12" ht="15.75" thickBot="1">
      <c r="A55" t="str">
        <f t="shared" si="0"/>
        <v/>
      </c>
      <c r="B55" t="s">
        <v>97</v>
      </c>
      <c r="D55" t="s">
        <v>97</v>
      </c>
      <c r="E55">
        <v>0.44440000000000002</v>
      </c>
      <c r="F55">
        <v>200</v>
      </c>
      <c r="H55" t="s">
        <v>99</v>
      </c>
      <c r="I55">
        <v>0.57279999999999998</v>
      </c>
      <c r="K55" s="20" t="s">
        <v>432</v>
      </c>
      <c r="L55" s="73">
        <v>27</v>
      </c>
    </row>
    <row r="56" spans="1:12">
      <c r="A56" t="str">
        <f t="shared" si="0"/>
        <v/>
      </c>
      <c r="B56" t="s">
        <v>98</v>
      </c>
      <c r="D56" t="s">
        <v>98</v>
      </c>
      <c r="E56">
        <v>0.27339999999999998</v>
      </c>
      <c r="F56">
        <v>273</v>
      </c>
      <c r="H56" t="s">
        <v>449</v>
      </c>
      <c r="I56">
        <v>0.78380000000000005</v>
      </c>
      <c r="K56" s="18" t="s">
        <v>63</v>
      </c>
      <c r="L56" s="74">
        <v>0.87909999999999999</v>
      </c>
    </row>
    <row r="57" spans="1:12" ht="15.75" thickBot="1">
      <c r="A57" t="str">
        <f t="shared" si="0"/>
        <v/>
      </c>
      <c r="B57" t="s">
        <v>99</v>
      </c>
      <c r="D57" t="s">
        <v>99</v>
      </c>
      <c r="E57">
        <v>0.57279999999999998</v>
      </c>
      <c r="F57">
        <v>146</v>
      </c>
      <c r="H57" t="s">
        <v>100</v>
      </c>
      <c r="I57">
        <v>0.84050000000000002</v>
      </c>
      <c r="K57" s="20" t="s">
        <v>427</v>
      </c>
      <c r="L57" s="75">
        <v>28</v>
      </c>
    </row>
    <row r="58" spans="1:12">
      <c r="A58" t="str">
        <f t="shared" si="0"/>
        <v/>
      </c>
      <c r="B58" t="s">
        <v>100</v>
      </c>
      <c r="D58" t="s">
        <v>100</v>
      </c>
      <c r="E58">
        <v>0.84050000000000002</v>
      </c>
      <c r="F58">
        <v>46</v>
      </c>
      <c r="H58" t="s">
        <v>101</v>
      </c>
      <c r="I58">
        <v>0.69259999999999999</v>
      </c>
      <c r="K58" s="18" t="s">
        <v>162</v>
      </c>
      <c r="L58" s="76">
        <v>0.87860000000000005</v>
      </c>
    </row>
    <row r="59" spans="1:12" ht="15.75" thickBot="1">
      <c r="A59" t="str">
        <f t="shared" si="0"/>
        <v/>
      </c>
      <c r="B59" t="s">
        <v>101</v>
      </c>
      <c r="D59" t="s">
        <v>101</v>
      </c>
      <c r="E59">
        <v>0.69259999999999999</v>
      </c>
      <c r="F59">
        <v>88</v>
      </c>
      <c r="H59" t="s">
        <v>102</v>
      </c>
      <c r="I59">
        <v>0.14099999999999999</v>
      </c>
      <c r="K59" s="20" t="s">
        <v>429</v>
      </c>
      <c r="L59" s="77">
        <v>29</v>
      </c>
    </row>
    <row r="60" spans="1:12">
      <c r="A60" t="str">
        <f t="shared" si="0"/>
        <v/>
      </c>
      <c r="B60" t="s">
        <v>102</v>
      </c>
      <c r="D60" t="s">
        <v>102</v>
      </c>
      <c r="E60">
        <v>0.14099999999999999</v>
      </c>
      <c r="F60">
        <v>332</v>
      </c>
      <c r="H60" t="s">
        <v>103</v>
      </c>
      <c r="I60">
        <v>0.98140000000000005</v>
      </c>
      <c r="K60" s="18" t="s">
        <v>205</v>
      </c>
      <c r="L60" s="78">
        <v>0.878</v>
      </c>
    </row>
    <row r="61" spans="1:12" ht="15.75" thickBot="1">
      <c r="A61" t="str">
        <f t="shared" si="0"/>
        <v/>
      </c>
      <c r="B61" s="420" t="s">
        <v>103</v>
      </c>
      <c r="D61" t="s">
        <v>103</v>
      </c>
      <c r="E61">
        <v>0.98140000000000005</v>
      </c>
      <c r="F61">
        <v>2</v>
      </c>
      <c r="H61" t="s">
        <v>104</v>
      </c>
      <c r="I61">
        <v>0.2054</v>
      </c>
      <c r="K61" s="20" t="s">
        <v>442</v>
      </c>
      <c r="L61" s="79">
        <v>30</v>
      </c>
    </row>
    <row r="62" spans="1:12">
      <c r="A62" t="str">
        <f t="shared" si="0"/>
        <v/>
      </c>
      <c r="B62" t="s">
        <v>104</v>
      </c>
      <c r="D62" t="s">
        <v>104</v>
      </c>
      <c r="E62">
        <v>0.2054</v>
      </c>
      <c r="F62">
        <v>309</v>
      </c>
      <c r="H62" t="s">
        <v>105</v>
      </c>
      <c r="I62">
        <v>0.67230000000000001</v>
      </c>
      <c r="K62" s="701" t="s">
        <v>264</v>
      </c>
      <c r="L62" s="80">
        <v>0.87770000000000004</v>
      </c>
    </row>
    <row r="63" spans="1:12" ht="15.75" thickBot="1">
      <c r="A63" t="str">
        <f t="shared" si="0"/>
        <v/>
      </c>
      <c r="B63" t="s">
        <v>105</v>
      </c>
      <c r="D63" t="s">
        <v>105</v>
      </c>
      <c r="E63">
        <v>0.67230000000000001</v>
      </c>
      <c r="F63">
        <v>101</v>
      </c>
      <c r="H63" t="s">
        <v>106</v>
      </c>
      <c r="I63">
        <v>0.87029999999999996</v>
      </c>
      <c r="K63" s="702"/>
      <c r="L63" s="81">
        <v>31</v>
      </c>
    </row>
    <row r="64" spans="1:12">
      <c r="A64" t="str">
        <f t="shared" si="0"/>
        <v/>
      </c>
      <c r="B64" t="s">
        <v>106</v>
      </c>
      <c r="D64" t="s">
        <v>106</v>
      </c>
      <c r="E64">
        <v>0.87029999999999996</v>
      </c>
      <c r="F64">
        <v>36</v>
      </c>
      <c r="H64" t="s">
        <v>107</v>
      </c>
      <c r="I64">
        <v>0.16400000000000001</v>
      </c>
      <c r="K64" s="18" t="s">
        <v>166</v>
      </c>
      <c r="L64" s="82">
        <v>0.87490000000000001</v>
      </c>
    </row>
    <row r="65" spans="1:12" ht="15.75" thickBot="1">
      <c r="A65" t="str">
        <f t="shared" si="0"/>
        <v/>
      </c>
      <c r="B65" t="s">
        <v>107</v>
      </c>
      <c r="D65" t="s">
        <v>107</v>
      </c>
      <c r="E65">
        <v>0.16400000000000001</v>
      </c>
      <c r="F65">
        <v>325</v>
      </c>
      <c r="H65" t="s">
        <v>108</v>
      </c>
      <c r="I65">
        <v>0.45669999999999999</v>
      </c>
      <c r="K65" s="20" t="s">
        <v>441</v>
      </c>
      <c r="L65" s="83">
        <v>32</v>
      </c>
    </row>
    <row r="66" spans="1:12">
      <c r="A66" t="str">
        <f t="shared" si="0"/>
        <v/>
      </c>
      <c r="B66" t="s">
        <v>108</v>
      </c>
      <c r="D66" t="s">
        <v>108</v>
      </c>
      <c r="E66">
        <v>0.45669999999999999</v>
      </c>
      <c r="F66">
        <v>193</v>
      </c>
      <c r="H66" t="s">
        <v>109</v>
      </c>
      <c r="I66">
        <v>0.78320000000000001</v>
      </c>
      <c r="K66" s="701" t="s">
        <v>77</v>
      </c>
      <c r="L66" s="84">
        <v>0.87480000000000002</v>
      </c>
    </row>
    <row r="67" spans="1:12" ht="15.75" thickBot="1">
      <c r="A67" t="str">
        <f t="shared" ref="A67:A130" si="1">IF(B67=D67,"","BAD")</f>
        <v/>
      </c>
      <c r="B67" t="s">
        <v>109</v>
      </c>
      <c r="D67" t="s">
        <v>109</v>
      </c>
      <c r="E67">
        <v>0.78320000000000001</v>
      </c>
      <c r="F67">
        <v>67</v>
      </c>
      <c r="H67" t="s">
        <v>110</v>
      </c>
      <c r="I67">
        <v>0.45929999999999999</v>
      </c>
      <c r="K67" s="702"/>
      <c r="L67" s="85">
        <v>33</v>
      </c>
    </row>
    <row r="68" spans="1:12">
      <c r="A68" t="str">
        <f t="shared" si="1"/>
        <v/>
      </c>
      <c r="B68" t="s">
        <v>110</v>
      </c>
      <c r="D68" t="s">
        <v>110</v>
      </c>
      <c r="E68">
        <v>0.45929999999999999</v>
      </c>
      <c r="F68">
        <v>190</v>
      </c>
      <c r="H68" t="s">
        <v>111</v>
      </c>
      <c r="I68">
        <v>9.2200000000000004E-2</v>
      </c>
      <c r="K68" s="18" t="s">
        <v>374</v>
      </c>
      <c r="L68" s="86">
        <v>0.87439999999999996</v>
      </c>
    </row>
    <row r="69" spans="1:12" ht="15.75" thickBot="1">
      <c r="A69" t="str">
        <f t="shared" si="1"/>
        <v/>
      </c>
      <c r="B69" t="s">
        <v>111</v>
      </c>
      <c r="D69" t="s">
        <v>111</v>
      </c>
      <c r="E69">
        <v>9.2200000000000004E-2</v>
      </c>
      <c r="F69">
        <v>351</v>
      </c>
      <c r="H69" t="s">
        <v>112</v>
      </c>
      <c r="I69">
        <v>0.36249999999999999</v>
      </c>
      <c r="K69" s="20" t="s">
        <v>433</v>
      </c>
      <c r="L69" s="87">
        <v>34</v>
      </c>
    </row>
    <row r="70" spans="1:12">
      <c r="A70" t="str">
        <f t="shared" si="1"/>
        <v/>
      </c>
      <c r="B70" t="s">
        <v>112</v>
      </c>
      <c r="D70" t="s">
        <v>112</v>
      </c>
      <c r="E70">
        <v>0.36249999999999999</v>
      </c>
      <c r="F70">
        <v>235</v>
      </c>
      <c r="H70" t="s">
        <v>113</v>
      </c>
      <c r="I70">
        <v>0.50049999999999994</v>
      </c>
      <c r="K70" s="18" t="s">
        <v>404</v>
      </c>
      <c r="L70" s="88">
        <v>0.87129999999999996</v>
      </c>
    </row>
    <row r="71" spans="1:12" ht="15.75" thickBot="1">
      <c r="A71" t="str">
        <f t="shared" si="1"/>
        <v/>
      </c>
      <c r="B71" t="s">
        <v>113</v>
      </c>
      <c r="D71" t="s">
        <v>113</v>
      </c>
      <c r="E71">
        <v>0.50049999999999994</v>
      </c>
      <c r="F71">
        <v>173</v>
      </c>
      <c r="H71" t="s">
        <v>457</v>
      </c>
      <c r="I71">
        <v>0.40960000000000002</v>
      </c>
      <c r="K71" s="20" t="s">
        <v>424</v>
      </c>
      <c r="L71" s="89">
        <v>35</v>
      </c>
    </row>
    <row r="72" spans="1:12">
      <c r="A72" t="str">
        <f t="shared" si="1"/>
        <v>BAD</v>
      </c>
      <c r="B72" t="s">
        <v>114</v>
      </c>
      <c r="D72" t="s">
        <v>457</v>
      </c>
      <c r="E72">
        <v>0.40960000000000002</v>
      </c>
      <c r="F72">
        <v>218</v>
      </c>
      <c r="H72" t="s">
        <v>115</v>
      </c>
      <c r="I72">
        <v>0.63729999999999998</v>
      </c>
      <c r="K72" s="18" t="s">
        <v>106</v>
      </c>
      <c r="L72" s="90">
        <v>0.87029999999999996</v>
      </c>
    </row>
    <row r="73" spans="1:12" ht="15.75" thickBot="1">
      <c r="A73" t="str">
        <f t="shared" si="1"/>
        <v/>
      </c>
      <c r="B73" t="s">
        <v>115</v>
      </c>
      <c r="D73" t="s">
        <v>115</v>
      </c>
      <c r="E73">
        <v>0.63729999999999998</v>
      </c>
      <c r="F73">
        <v>117</v>
      </c>
      <c r="H73" t="s">
        <v>116</v>
      </c>
      <c r="I73">
        <v>0.49619999999999997</v>
      </c>
      <c r="K73" s="20" t="s">
        <v>431</v>
      </c>
      <c r="L73" s="91">
        <v>36</v>
      </c>
    </row>
    <row r="74" spans="1:12">
      <c r="A74" t="str">
        <f t="shared" si="1"/>
        <v/>
      </c>
      <c r="B74" t="s">
        <v>116</v>
      </c>
      <c r="D74" t="s">
        <v>116</v>
      </c>
      <c r="E74">
        <v>0.49619999999999997</v>
      </c>
      <c r="F74">
        <v>177</v>
      </c>
      <c r="H74" t="s">
        <v>117</v>
      </c>
      <c r="I74">
        <v>0.91579999999999995</v>
      </c>
      <c r="K74" s="701" t="s">
        <v>347</v>
      </c>
      <c r="L74" s="92">
        <v>0.86270000000000002</v>
      </c>
    </row>
    <row r="75" spans="1:12" ht="15.75" thickBot="1">
      <c r="A75" t="str">
        <f t="shared" si="1"/>
        <v/>
      </c>
      <c r="B75" t="s">
        <v>117</v>
      </c>
      <c r="D75" t="s">
        <v>117</v>
      </c>
      <c r="E75">
        <v>0.91579999999999995</v>
      </c>
      <c r="F75">
        <v>14</v>
      </c>
      <c r="H75" t="s">
        <v>118</v>
      </c>
      <c r="I75">
        <v>0.68140000000000001</v>
      </c>
      <c r="K75" s="702"/>
      <c r="L75" s="93">
        <v>37</v>
      </c>
    </row>
    <row r="76" spans="1:12">
      <c r="A76" t="str">
        <f t="shared" si="1"/>
        <v/>
      </c>
      <c r="B76" t="s">
        <v>118</v>
      </c>
      <c r="D76" t="s">
        <v>118</v>
      </c>
      <c r="E76">
        <v>0.68140000000000001</v>
      </c>
      <c r="F76">
        <v>95</v>
      </c>
      <c r="H76" t="s">
        <v>119</v>
      </c>
      <c r="I76">
        <v>0.40889999999999999</v>
      </c>
      <c r="K76" s="18" t="s">
        <v>220</v>
      </c>
      <c r="L76" s="94">
        <v>0.86260000000000003</v>
      </c>
    </row>
    <row r="77" spans="1:12" ht="15.75" thickBot="1">
      <c r="A77" t="str">
        <f t="shared" si="1"/>
        <v/>
      </c>
      <c r="B77" t="s">
        <v>119</v>
      </c>
      <c r="D77" t="s">
        <v>119</v>
      </c>
      <c r="E77">
        <v>0.40889999999999999</v>
      </c>
      <c r="F77">
        <v>219</v>
      </c>
      <c r="H77" t="s">
        <v>120</v>
      </c>
      <c r="I77">
        <v>0.31890000000000002</v>
      </c>
      <c r="K77" s="20" t="s">
        <v>446</v>
      </c>
      <c r="L77" s="95">
        <v>38</v>
      </c>
    </row>
    <row r="78" spans="1:12">
      <c r="A78" t="str">
        <f t="shared" si="1"/>
        <v/>
      </c>
      <c r="B78" t="s">
        <v>120</v>
      </c>
      <c r="D78" t="s">
        <v>120</v>
      </c>
      <c r="E78">
        <v>0.31890000000000002</v>
      </c>
      <c r="F78">
        <v>248</v>
      </c>
      <c r="H78" t="s">
        <v>121</v>
      </c>
      <c r="I78">
        <v>0.1236</v>
      </c>
      <c r="K78" s="18" t="s">
        <v>169</v>
      </c>
      <c r="L78" s="96">
        <v>0.86209999999999998</v>
      </c>
    </row>
    <row r="79" spans="1:12" ht="15.75" thickBot="1">
      <c r="A79" t="str">
        <f t="shared" si="1"/>
        <v/>
      </c>
      <c r="B79" t="s">
        <v>121</v>
      </c>
      <c r="D79" t="s">
        <v>121</v>
      </c>
      <c r="E79">
        <v>0.1236</v>
      </c>
      <c r="F79">
        <v>342</v>
      </c>
      <c r="H79" t="s">
        <v>122</v>
      </c>
      <c r="I79">
        <v>0.3377</v>
      </c>
      <c r="K79" s="20" t="s">
        <v>420</v>
      </c>
      <c r="L79" s="97">
        <v>39</v>
      </c>
    </row>
    <row r="80" spans="1:12" ht="15.75" thickTop="1">
      <c r="A80" t="str">
        <f t="shared" si="1"/>
        <v/>
      </c>
      <c r="B80" t="s">
        <v>122</v>
      </c>
      <c r="D80" t="s">
        <v>122</v>
      </c>
      <c r="E80">
        <v>0.3377</v>
      </c>
      <c r="F80">
        <v>241</v>
      </c>
      <c r="H80" t="s">
        <v>123</v>
      </c>
      <c r="I80">
        <v>0.2384</v>
      </c>
      <c r="K80" s="19" t="s">
        <v>132</v>
      </c>
      <c r="L80" s="430">
        <v>0.86170000000000002</v>
      </c>
    </row>
    <row r="81" spans="1:12" ht="15.75" thickBot="1">
      <c r="A81" t="str">
        <f t="shared" si="1"/>
        <v/>
      </c>
      <c r="B81" t="s">
        <v>123</v>
      </c>
      <c r="D81" t="s">
        <v>123</v>
      </c>
      <c r="E81">
        <v>0.2384</v>
      </c>
      <c r="F81">
        <v>293</v>
      </c>
      <c r="H81" t="s">
        <v>124</v>
      </c>
      <c r="I81">
        <v>0.4335</v>
      </c>
      <c r="K81" s="20" t="s">
        <v>435</v>
      </c>
      <c r="L81" s="99">
        <v>40</v>
      </c>
    </row>
    <row r="82" spans="1:12">
      <c r="A82" t="str">
        <f t="shared" si="1"/>
        <v/>
      </c>
      <c r="B82" t="s">
        <v>124</v>
      </c>
      <c r="D82" t="s">
        <v>124</v>
      </c>
      <c r="E82">
        <v>0.4335</v>
      </c>
      <c r="F82">
        <v>204</v>
      </c>
      <c r="H82" t="s">
        <v>125</v>
      </c>
      <c r="I82">
        <v>0.1147</v>
      </c>
      <c r="K82" s="701" t="s">
        <v>245</v>
      </c>
      <c r="L82" s="100">
        <v>0.84799999999999998</v>
      </c>
    </row>
    <row r="83" spans="1:12" ht="15.75" thickBot="1">
      <c r="A83" t="str">
        <f t="shared" si="1"/>
        <v/>
      </c>
      <c r="B83" t="s">
        <v>125</v>
      </c>
      <c r="D83" t="s">
        <v>125</v>
      </c>
      <c r="E83">
        <v>0.1147</v>
      </c>
      <c r="F83">
        <v>347</v>
      </c>
      <c r="H83" t="s">
        <v>126</v>
      </c>
      <c r="I83">
        <v>0.27789999999999998</v>
      </c>
      <c r="K83" s="702"/>
      <c r="L83" s="101">
        <v>41</v>
      </c>
    </row>
    <row r="84" spans="1:12">
      <c r="A84" t="str">
        <f t="shared" si="1"/>
        <v/>
      </c>
      <c r="B84" t="s">
        <v>126</v>
      </c>
      <c r="D84" t="s">
        <v>126</v>
      </c>
      <c r="E84">
        <v>0.27789999999999998</v>
      </c>
      <c r="F84">
        <v>270</v>
      </c>
      <c r="H84" t="s">
        <v>127</v>
      </c>
      <c r="I84">
        <v>0.28449999999999998</v>
      </c>
      <c r="K84" s="701" t="s">
        <v>298</v>
      </c>
      <c r="L84" s="102">
        <v>0.8468</v>
      </c>
    </row>
    <row r="85" spans="1:12" ht="15.75" thickBot="1">
      <c r="A85" t="str">
        <f t="shared" si="1"/>
        <v/>
      </c>
      <c r="B85" t="s">
        <v>127</v>
      </c>
      <c r="D85" t="s">
        <v>127</v>
      </c>
      <c r="E85">
        <v>0.28449999999999998</v>
      </c>
      <c r="F85">
        <v>267</v>
      </c>
      <c r="H85" t="s">
        <v>128</v>
      </c>
      <c r="I85">
        <v>0.15540000000000001</v>
      </c>
      <c r="K85" s="702"/>
      <c r="L85" s="103">
        <v>42</v>
      </c>
    </row>
    <row r="86" spans="1:12">
      <c r="A86" t="str">
        <f t="shared" si="1"/>
        <v/>
      </c>
      <c r="B86" s="4" t="s">
        <v>128</v>
      </c>
      <c r="D86" t="s">
        <v>128</v>
      </c>
      <c r="E86">
        <v>0.15540000000000001</v>
      </c>
      <c r="F86">
        <v>330</v>
      </c>
      <c r="H86" t="s">
        <v>129</v>
      </c>
      <c r="I86">
        <v>0.3483</v>
      </c>
      <c r="K86" s="18" t="s">
        <v>222</v>
      </c>
      <c r="L86" s="104">
        <v>0.84399999999999997</v>
      </c>
    </row>
    <row r="87" spans="1:12" ht="15.75" thickBot="1">
      <c r="A87" t="str">
        <f t="shared" si="1"/>
        <v/>
      </c>
      <c r="B87" t="s">
        <v>129</v>
      </c>
      <c r="D87" t="s">
        <v>129</v>
      </c>
      <c r="E87">
        <v>0.3483</v>
      </c>
      <c r="F87">
        <v>236</v>
      </c>
      <c r="H87" t="s">
        <v>130</v>
      </c>
      <c r="I87">
        <v>0.83309999999999995</v>
      </c>
      <c r="K87" s="20" t="s">
        <v>423</v>
      </c>
      <c r="L87" s="105">
        <v>43</v>
      </c>
    </row>
    <row r="88" spans="1:12">
      <c r="A88" t="str">
        <f t="shared" si="1"/>
        <v/>
      </c>
      <c r="B88" t="s">
        <v>130</v>
      </c>
      <c r="D88" t="s">
        <v>130</v>
      </c>
      <c r="E88">
        <v>0.83309999999999995</v>
      </c>
      <c r="F88">
        <v>51</v>
      </c>
      <c r="H88" t="s">
        <v>131</v>
      </c>
      <c r="I88">
        <v>5.0200000000000002E-2</v>
      </c>
      <c r="K88" s="18" t="s">
        <v>168</v>
      </c>
      <c r="L88" s="106">
        <v>0.84319999999999995</v>
      </c>
    </row>
    <row r="89" spans="1:12" ht="15.75" thickBot="1">
      <c r="A89" t="str">
        <f t="shared" si="1"/>
        <v/>
      </c>
      <c r="B89" t="s">
        <v>131</v>
      </c>
      <c r="D89" t="s">
        <v>131</v>
      </c>
      <c r="E89">
        <v>5.0200000000000002E-2</v>
      </c>
      <c r="F89">
        <v>361</v>
      </c>
      <c r="H89" t="s">
        <v>132</v>
      </c>
      <c r="I89">
        <v>0.86170000000000002</v>
      </c>
      <c r="K89" s="20" t="s">
        <v>448</v>
      </c>
      <c r="L89" s="107">
        <v>44</v>
      </c>
    </row>
    <row r="90" spans="1:12">
      <c r="A90" t="str">
        <f t="shared" si="1"/>
        <v/>
      </c>
      <c r="B90" s="419" t="s">
        <v>132</v>
      </c>
      <c r="D90" t="s">
        <v>132</v>
      </c>
      <c r="E90">
        <v>0.86170000000000002</v>
      </c>
      <c r="F90">
        <v>40</v>
      </c>
      <c r="H90" t="s">
        <v>133</v>
      </c>
      <c r="I90">
        <v>0.64790000000000003</v>
      </c>
      <c r="K90" s="18" t="s">
        <v>177</v>
      </c>
      <c r="L90" s="108">
        <v>0.84319999999999995</v>
      </c>
    </row>
    <row r="91" spans="1:12" ht="15.75" thickBot="1">
      <c r="A91" t="str">
        <f t="shared" si="1"/>
        <v/>
      </c>
      <c r="B91" t="s">
        <v>133</v>
      </c>
      <c r="D91" t="s">
        <v>133</v>
      </c>
      <c r="E91">
        <v>0.64790000000000003</v>
      </c>
      <c r="F91">
        <v>112</v>
      </c>
      <c r="H91" t="s">
        <v>134</v>
      </c>
      <c r="I91">
        <v>0.3805</v>
      </c>
      <c r="K91" s="20" t="s">
        <v>419</v>
      </c>
      <c r="L91" s="109">
        <v>45</v>
      </c>
    </row>
    <row r="92" spans="1:12">
      <c r="A92" t="str">
        <f t="shared" si="1"/>
        <v/>
      </c>
      <c r="B92" t="s">
        <v>134</v>
      </c>
      <c r="D92" t="s">
        <v>134</v>
      </c>
      <c r="E92">
        <v>0.3805</v>
      </c>
      <c r="F92">
        <v>228</v>
      </c>
      <c r="H92" t="s">
        <v>135</v>
      </c>
      <c r="I92">
        <v>0.49780000000000002</v>
      </c>
      <c r="K92" s="701" t="s">
        <v>100</v>
      </c>
      <c r="L92" s="110">
        <v>0.84050000000000002</v>
      </c>
    </row>
    <row r="93" spans="1:12" ht="15.75" thickBot="1">
      <c r="A93" t="str">
        <f t="shared" si="1"/>
        <v/>
      </c>
      <c r="B93" t="s">
        <v>135</v>
      </c>
      <c r="D93" t="s">
        <v>135</v>
      </c>
      <c r="E93">
        <v>0.49780000000000002</v>
      </c>
      <c r="F93">
        <v>176</v>
      </c>
      <c r="H93" t="s">
        <v>456</v>
      </c>
      <c r="I93">
        <v>0.5736</v>
      </c>
      <c r="K93" s="702"/>
      <c r="L93" s="111">
        <v>46</v>
      </c>
    </row>
    <row r="94" spans="1:12">
      <c r="A94" t="str">
        <f t="shared" si="1"/>
        <v/>
      </c>
      <c r="B94" t="s">
        <v>136</v>
      </c>
      <c r="D94" t="s">
        <v>136</v>
      </c>
      <c r="E94">
        <v>0.56320000000000003</v>
      </c>
      <c r="F94">
        <v>147</v>
      </c>
      <c r="H94" t="s">
        <v>136</v>
      </c>
      <c r="I94">
        <v>0.56320000000000003</v>
      </c>
      <c r="K94" s="701" t="s">
        <v>204</v>
      </c>
      <c r="L94" s="112">
        <v>0.83989999999999998</v>
      </c>
    </row>
    <row r="95" spans="1:12" ht="15.75" thickBot="1">
      <c r="A95" t="str">
        <f t="shared" si="1"/>
        <v/>
      </c>
      <c r="B95" t="s">
        <v>137</v>
      </c>
      <c r="D95" t="s">
        <v>137</v>
      </c>
      <c r="E95">
        <v>0.53549999999999998</v>
      </c>
      <c r="F95">
        <v>161</v>
      </c>
      <c r="H95" t="s">
        <v>137</v>
      </c>
      <c r="I95">
        <v>0.53549999999999998</v>
      </c>
      <c r="K95" s="702"/>
      <c r="L95" s="113">
        <v>47</v>
      </c>
    </row>
    <row r="96" spans="1:12">
      <c r="A96" t="str">
        <f t="shared" si="1"/>
        <v/>
      </c>
      <c r="B96" t="s">
        <v>138</v>
      </c>
      <c r="D96" t="s">
        <v>138</v>
      </c>
      <c r="E96">
        <v>0.48199999999999998</v>
      </c>
      <c r="F96">
        <v>182</v>
      </c>
      <c r="H96" t="s">
        <v>138</v>
      </c>
      <c r="I96">
        <v>0.48199999999999998</v>
      </c>
      <c r="K96" s="701" t="s">
        <v>373</v>
      </c>
      <c r="L96" s="114">
        <v>0.83689999999999998</v>
      </c>
    </row>
    <row r="97" spans="1:12" ht="15.75" thickBot="1">
      <c r="A97" t="str">
        <f t="shared" si="1"/>
        <v/>
      </c>
      <c r="B97" t="s">
        <v>139</v>
      </c>
      <c r="D97" t="s">
        <v>139</v>
      </c>
      <c r="E97">
        <v>0.58320000000000005</v>
      </c>
      <c r="F97">
        <v>141</v>
      </c>
      <c r="H97" t="s">
        <v>139</v>
      </c>
      <c r="I97">
        <v>0.58320000000000005</v>
      </c>
      <c r="K97" s="702"/>
      <c r="L97" s="115">
        <v>48</v>
      </c>
    </row>
    <row r="98" spans="1:12">
      <c r="A98" t="str">
        <f t="shared" si="1"/>
        <v/>
      </c>
      <c r="B98" t="s">
        <v>140</v>
      </c>
      <c r="D98" t="s">
        <v>140</v>
      </c>
      <c r="E98">
        <v>0.44140000000000001</v>
      </c>
      <c r="F98">
        <v>201</v>
      </c>
      <c r="H98" t="s">
        <v>140</v>
      </c>
      <c r="I98">
        <v>0.44140000000000001</v>
      </c>
      <c r="K98" s="701" t="s">
        <v>360</v>
      </c>
      <c r="L98" s="116">
        <v>0.83550000000000002</v>
      </c>
    </row>
    <row r="99" spans="1:12" ht="15.75" thickBot="1">
      <c r="A99" t="str">
        <f t="shared" si="1"/>
        <v/>
      </c>
      <c r="B99" t="s">
        <v>141</v>
      </c>
      <c r="D99" t="s">
        <v>141</v>
      </c>
      <c r="E99">
        <v>0.41360000000000002</v>
      </c>
      <c r="F99">
        <v>217</v>
      </c>
      <c r="H99" t="s">
        <v>141</v>
      </c>
      <c r="I99">
        <v>0.41360000000000002</v>
      </c>
      <c r="K99" s="702"/>
      <c r="L99" s="117">
        <v>49</v>
      </c>
    </row>
    <row r="100" spans="1:12">
      <c r="A100" t="str">
        <f t="shared" si="1"/>
        <v/>
      </c>
      <c r="B100" t="s">
        <v>142</v>
      </c>
      <c r="D100" t="s">
        <v>142</v>
      </c>
      <c r="E100">
        <v>0.68679999999999997</v>
      </c>
      <c r="F100">
        <v>93</v>
      </c>
      <c r="H100" t="s">
        <v>142</v>
      </c>
      <c r="I100">
        <v>0.68679999999999997</v>
      </c>
      <c r="K100" s="701" t="s">
        <v>354</v>
      </c>
      <c r="L100" s="118">
        <v>0.83409999999999995</v>
      </c>
    </row>
    <row r="101" spans="1:12" ht="15.75" thickBot="1">
      <c r="A101" t="str">
        <f t="shared" si="1"/>
        <v/>
      </c>
      <c r="B101" t="s">
        <v>143</v>
      </c>
      <c r="D101" t="s">
        <v>143</v>
      </c>
      <c r="E101">
        <v>0.28510000000000002</v>
      </c>
      <c r="F101">
        <v>266</v>
      </c>
      <c r="H101" t="s">
        <v>143</v>
      </c>
      <c r="I101">
        <v>0.28510000000000002</v>
      </c>
      <c r="K101" s="702"/>
      <c r="L101" s="119">
        <v>50</v>
      </c>
    </row>
    <row r="102" spans="1:12" ht="15.75" thickBot="1">
      <c r="A102" t="str">
        <f t="shared" si="1"/>
        <v/>
      </c>
      <c r="B102" t="s">
        <v>144</v>
      </c>
      <c r="D102" t="s">
        <v>144</v>
      </c>
      <c r="E102">
        <v>0.37690000000000001</v>
      </c>
      <c r="F102">
        <v>229</v>
      </c>
      <c r="H102" t="s">
        <v>144</v>
      </c>
      <c r="I102">
        <v>0.37690000000000001</v>
      </c>
      <c r="K102" s="15" t="s">
        <v>31</v>
      </c>
      <c r="L102" s="17" t="s">
        <v>411</v>
      </c>
    </row>
    <row r="103" spans="1:12">
      <c r="A103" t="str">
        <f t="shared" si="1"/>
        <v/>
      </c>
      <c r="B103" t="s">
        <v>145</v>
      </c>
      <c r="D103" t="s">
        <v>145</v>
      </c>
      <c r="E103">
        <v>0.68059999999999998</v>
      </c>
      <c r="F103">
        <v>96</v>
      </c>
      <c r="H103" t="s">
        <v>145</v>
      </c>
      <c r="I103">
        <v>0.68059999999999998</v>
      </c>
      <c r="K103" s="701" t="s">
        <v>130</v>
      </c>
      <c r="L103" s="120">
        <v>0.83309999999999995</v>
      </c>
    </row>
    <row r="104" spans="1:12" ht="15.75" thickBot="1">
      <c r="A104" t="str">
        <f t="shared" si="1"/>
        <v/>
      </c>
      <c r="B104" t="s">
        <v>146</v>
      </c>
      <c r="D104" t="s">
        <v>146</v>
      </c>
      <c r="E104">
        <v>0.90780000000000005</v>
      </c>
      <c r="F104">
        <v>16</v>
      </c>
      <c r="H104" t="s">
        <v>146</v>
      </c>
      <c r="I104">
        <v>0.90780000000000005</v>
      </c>
      <c r="K104" s="702"/>
      <c r="L104" s="121">
        <v>51</v>
      </c>
    </row>
    <row r="105" spans="1:12">
      <c r="A105" t="str">
        <f t="shared" si="1"/>
        <v/>
      </c>
      <c r="B105" t="s">
        <v>147</v>
      </c>
      <c r="D105" t="s">
        <v>147</v>
      </c>
      <c r="E105">
        <v>0.60770000000000002</v>
      </c>
      <c r="F105">
        <v>129</v>
      </c>
      <c r="H105" t="s">
        <v>147</v>
      </c>
      <c r="I105">
        <v>0.60770000000000002</v>
      </c>
      <c r="K105" s="18" t="s">
        <v>272</v>
      </c>
      <c r="L105" s="122">
        <v>0.82689999999999997</v>
      </c>
    </row>
    <row r="106" spans="1:12" ht="15.75" thickBot="1">
      <c r="A106" t="str">
        <f t="shared" si="1"/>
        <v/>
      </c>
      <c r="B106" t="s">
        <v>148</v>
      </c>
      <c r="D106" t="s">
        <v>148</v>
      </c>
      <c r="E106">
        <v>0.67310000000000003</v>
      </c>
      <c r="F106">
        <v>100</v>
      </c>
      <c r="H106" t="s">
        <v>148</v>
      </c>
      <c r="I106">
        <v>0.67310000000000003</v>
      </c>
      <c r="K106" s="20" t="s">
        <v>443</v>
      </c>
      <c r="L106" s="123">
        <v>52</v>
      </c>
    </row>
    <row r="107" spans="1:12">
      <c r="A107" t="str">
        <f t="shared" si="1"/>
        <v/>
      </c>
      <c r="B107" t="s">
        <v>149</v>
      </c>
      <c r="D107" t="s">
        <v>149</v>
      </c>
      <c r="E107">
        <v>6.7599999999999993E-2</v>
      </c>
      <c r="F107">
        <v>358</v>
      </c>
      <c r="H107" t="s">
        <v>149</v>
      </c>
      <c r="I107">
        <v>6.7599999999999993E-2</v>
      </c>
      <c r="K107" s="18" t="s">
        <v>55</v>
      </c>
      <c r="L107" s="124">
        <v>0.82540000000000002</v>
      </c>
    </row>
    <row r="108" spans="1:12" ht="15.75" thickBot="1">
      <c r="A108" t="str">
        <f t="shared" si="1"/>
        <v/>
      </c>
      <c r="B108" t="s">
        <v>150</v>
      </c>
      <c r="D108" t="s">
        <v>150</v>
      </c>
      <c r="E108">
        <v>0.12590000000000001</v>
      </c>
      <c r="F108">
        <v>341</v>
      </c>
      <c r="H108" t="s">
        <v>150</v>
      </c>
      <c r="I108">
        <v>0.12590000000000001</v>
      </c>
      <c r="K108" s="20" t="s">
        <v>436</v>
      </c>
      <c r="L108" s="125">
        <v>53</v>
      </c>
    </row>
    <row r="109" spans="1:12">
      <c r="A109" t="str">
        <f t="shared" si="1"/>
        <v/>
      </c>
      <c r="B109" t="s">
        <v>151</v>
      </c>
      <c r="D109" t="s">
        <v>151</v>
      </c>
      <c r="E109">
        <v>4.3499999999999997E-2</v>
      </c>
      <c r="F109">
        <v>363</v>
      </c>
      <c r="H109" t="s">
        <v>151</v>
      </c>
      <c r="I109">
        <v>4.3499999999999997E-2</v>
      </c>
      <c r="K109" s="18" t="s">
        <v>68</v>
      </c>
      <c r="L109" s="126">
        <v>0.82509999999999994</v>
      </c>
    </row>
    <row r="110" spans="1:12" ht="15.75" thickBot="1">
      <c r="A110" t="str">
        <f t="shared" si="1"/>
        <v/>
      </c>
      <c r="B110" t="s">
        <v>152</v>
      </c>
      <c r="D110" t="s">
        <v>152</v>
      </c>
      <c r="E110">
        <v>0.54749999999999999</v>
      </c>
      <c r="F110">
        <v>151</v>
      </c>
      <c r="H110" t="s">
        <v>152</v>
      </c>
      <c r="I110">
        <v>0.54749999999999999</v>
      </c>
      <c r="K110" s="20" t="s">
        <v>433</v>
      </c>
      <c r="L110" s="127">
        <v>54</v>
      </c>
    </row>
    <row r="111" spans="1:12">
      <c r="A111" t="str">
        <f t="shared" si="1"/>
        <v/>
      </c>
      <c r="B111" t="s">
        <v>153</v>
      </c>
      <c r="D111" t="s">
        <v>153</v>
      </c>
      <c r="E111">
        <v>0.63060000000000005</v>
      </c>
      <c r="F111">
        <v>120</v>
      </c>
      <c r="H111" t="s">
        <v>153</v>
      </c>
      <c r="I111">
        <v>0.63060000000000005</v>
      </c>
      <c r="K111" s="701" t="s">
        <v>321</v>
      </c>
      <c r="L111" s="128">
        <v>0.82479999999999998</v>
      </c>
    </row>
    <row r="112" spans="1:12" ht="15.75" thickBot="1">
      <c r="A112" t="str">
        <f t="shared" si="1"/>
        <v/>
      </c>
      <c r="B112" t="s">
        <v>154</v>
      </c>
      <c r="D112" t="s">
        <v>154</v>
      </c>
      <c r="E112">
        <v>0.40710000000000002</v>
      </c>
      <c r="F112">
        <v>220</v>
      </c>
      <c r="H112" t="s">
        <v>154</v>
      </c>
      <c r="I112">
        <v>0.40710000000000002</v>
      </c>
      <c r="K112" s="702"/>
      <c r="L112" s="129">
        <v>55</v>
      </c>
    </row>
    <row r="113" spans="1:12">
      <c r="A113" t="str">
        <f t="shared" si="1"/>
        <v/>
      </c>
      <c r="B113" t="s">
        <v>155</v>
      </c>
      <c r="D113" t="s">
        <v>155</v>
      </c>
      <c r="E113">
        <v>0.57830000000000004</v>
      </c>
      <c r="F113">
        <v>143</v>
      </c>
      <c r="H113" t="s">
        <v>155</v>
      </c>
      <c r="I113">
        <v>0.57830000000000004</v>
      </c>
      <c r="K113" s="18" t="s">
        <v>215</v>
      </c>
      <c r="L113" s="130">
        <v>0.82420000000000004</v>
      </c>
    </row>
    <row r="114" spans="1:12" ht="15.75" thickBot="1">
      <c r="A114" t="str">
        <f t="shared" si="1"/>
        <v/>
      </c>
      <c r="B114" t="s">
        <v>156</v>
      </c>
      <c r="D114" t="s">
        <v>156</v>
      </c>
      <c r="E114">
        <v>7.51E-2</v>
      </c>
      <c r="F114">
        <v>356</v>
      </c>
      <c r="H114" t="s">
        <v>156</v>
      </c>
      <c r="I114">
        <v>7.51E-2</v>
      </c>
      <c r="K114" s="20" t="s">
        <v>444</v>
      </c>
      <c r="L114" s="131">
        <v>56</v>
      </c>
    </row>
    <row r="115" spans="1:12">
      <c r="A115" t="str">
        <f t="shared" si="1"/>
        <v/>
      </c>
      <c r="B115" t="s">
        <v>157</v>
      </c>
      <c r="D115" t="s">
        <v>157</v>
      </c>
      <c r="E115">
        <v>0.98509999999999998</v>
      </c>
      <c r="F115">
        <v>1</v>
      </c>
      <c r="H115" t="s">
        <v>157</v>
      </c>
      <c r="I115">
        <v>0.98509999999999998</v>
      </c>
      <c r="K115" s="701" t="s">
        <v>368</v>
      </c>
      <c r="L115" s="132">
        <v>0.82189999999999996</v>
      </c>
    </row>
    <row r="116" spans="1:12" ht="15.75" thickBot="1">
      <c r="A116" t="str">
        <f t="shared" si="1"/>
        <v/>
      </c>
      <c r="B116" t="s">
        <v>158</v>
      </c>
      <c r="D116" t="s">
        <v>158</v>
      </c>
      <c r="E116">
        <v>0.1</v>
      </c>
      <c r="F116">
        <v>350</v>
      </c>
      <c r="H116" t="s">
        <v>158</v>
      </c>
      <c r="I116">
        <v>0.1</v>
      </c>
      <c r="K116" s="702"/>
      <c r="L116" s="133">
        <v>57</v>
      </c>
    </row>
    <row r="117" spans="1:12">
      <c r="A117" t="str">
        <f t="shared" si="1"/>
        <v/>
      </c>
      <c r="B117" t="s">
        <v>159</v>
      </c>
      <c r="D117" t="s">
        <v>159</v>
      </c>
      <c r="E117">
        <v>0.21609999999999999</v>
      </c>
      <c r="F117">
        <v>303</v>
      </c>
      <c r="H117" t="s">
        <v>159</v>
      </c>
      <c r="I117">
        <v>0.21609999999999999</v>
      </c>
      <c r="K117" s="701" t="s">
        <v>405</v>
      </c>
      <c r="L117" s="134">
        <v>0.82040000000000002</v>
      </c>
    </row>
    <row r="118" spans="1:12" ht="15.75" thickBot="1">
      <c r="A118" t="str">
        <f t="shared" si="1"/>
        <v/>
      </c>
      <c r="B118" t="s">
        <v>160</v>
      </c>
      <c r="D118" t="s">
        <v>160</v>
      </c>
      <c r="E118">
        <v>0.2467</v>
      </c>
      <c r="F118">
        <v>286</v>
      </c>
      <c r="H118" t="s">
        <v>160</v>
      </c>
      <c r="I118">
        <v>0.2467</v>
      </c>
      <c r="K118" s="702"/>
      <c r="L118" s="135">
        <v>58</v>
      </c>
    </row>
    <row r="119" spans="1:12">
      <c r="A119" t="str">
        <f t="shared" si="1"/>
        <v/>
      </c>
      <c r="B119" t="s">
        <v>161</v>
      </c>
      <c r="D119" t="s">
        <v>161</v>
      </c>
      <c r="E119">
        <v>0.2397</v>
      </c>
      <c r="F119">
        <v>291</v>
      </c>
      <c r="H119" t="s">
        <v>161</v>
      </c>
      <c r="I119">
        <v>0.2397</v>
      </c>
      <c r="K119" s="701" t="s">
        <v>268</v>
      </c>
      <c r="L119" s="136">
        <v>0.81810000000000005</v>
      </c>
    </row>
    <row r="120" spans="1:12" ht="15.75" thickBot="1">
      <c r="A120" t="str">
        <f t="shared" si="1"/>
        <v/>
      </c>
      <c r="B120" t="s">
        <v>162</v>
      </c>
      <c r="D120" t="s">
        <v>162</v>
      </c>
      <c r="E120">
        <v>0.87860000000000005</v>
      </c>
      <c r="F120">
        <v>29</v>
      </c>
      <c r="H120" t="s">
        <v>162</v>
      </c>
      <c r="I120">
        <v>0.87860000000000005</v>
      </c>
      <c r="K120" s="702"/>
      <c r="L120" s="137">
        <v>59</v>
      </c>
    </row>
    <row r="121" spans="1:12">
      <c r="A121" t="str">
        <f t="shared" si="1"/>
        <v/>
      </c>
      <c r="B121" t="s">
        <v>163</v>
      </c>
      <c r="D121" t="s">
        <v>163</v>
      </c>
      <c r="E121">
        <v>0.4627</v>
      </c>
      <c r="F121">
        <v>186</v>
      </c>
      <c r="H121" t="s">
        <v>163</v>
      </c>
      <c r="I121">
        <v>0.4627</v>
      </c>
      <c r="K121" s="701" t="s">
        <v>400</v>
      </c>
      <c r="L121" s="138">
        <v>0.81410000000000005</v>
      </c>
    </row>
    <row r="122" spans="1:12" ht="15.75" thickBot="1">
      <c r="A122" t="str">
        <f t="shared" si="1"/>
        <v/>
      </c>
      <c r="B122" t="s">
        <v>164</v>
      </c>
      <c r="D122" t="s">
        <v>164</v>
      </c>
      <c r="E122">
        <v>0.22090000000000001</v>
      </c>
      <c r="F122">
        <v>299</v>
      </c>
      <c r="H122" t="s">
        <v>164</v>
      </c>
      <c r="I122">
        <v>0.22090000000000001</v>
      </c>
      <c r="K122" s="702"/>
      <c r="L122" s="139">
        <v>60</v>
      </c>
    </row>
    <row r="123" spans="1:12">
      <c r="A123" t="str">
        <f t="shared" si="1"/>
        <v/>
      </c>
      <c r="B123" t="s">
        <v>165</v>
      </c>
      <c r="D123" t="s">
        <v>165</v>
      </c>
      <c r="E123">
        <v>0.1588</v>
      </c>
      <c r="F123">
        <v>327</v>
      </c>
      <c r="H123" t="s">
        <v>165</v>
      </c>
      <c r="I123">
        <v>0.1588</v>
      </c>
      <c r="K123" s="18" t="s">
        <v>335</v>
      </c>
      <c r="L123" s="140">
        <v>0.80959999999999999</v>
      </c>
    </row>
    <row r="124" spans="1:12" ht="15.75" thickBot="1">
      <c r="A124" t="str">
        <f t="shared" si="1"/>
        <v/>
      </c>
      <c r="B124" t="s">
        <v>166</v>
      </c>
      <c r="D124" t="s">
        <v>166</v>
      </c>
      <c r="E124">
        <v>0.87490000000000001</v>
      </c>
      <c r="F124">
        <v>32</v>
      </c>
      <c r="H124" t="s">
        <v>166</v>
      </c>
      <c r="I124">
        <v>0.87490000000000001</v>
      </c>
      <c r="K124" s="20" t="s">
        <v>437</v>
      </c>
      <c r="L124" s="141">
        <v>61</v>
      </c>
    </row>
    <row r="125" spans="1:12">
      <c r="A125" t="str">
        <f t="shared" si="1"/>
        <v/>
      </c>
      <c r="B125" t="s">
        <v>167</v>
      </c>
      <c r="D125" t="s">
        <v>167</v>
      </c>
      <c r="E125">
        <v>0.62839999999999996</v>
      </c>
      <c r="F125">
        <v>121</v>
      </c>
      <c r="H125" t="s">
        <v>167</v>
      </c>
      <c r="I125">
        <v>0.62839999999999996</v>
      </c>
      <c r="K125" s="18" t="s">
        <v>369</v>
      </c>
      <c r="L125" s="142">
        <v>0.80759999999999998</v>
      </c>
    </row>
    <row r="126" spans="1:12" ht="15.75" thickBot="1">
      <c r="A126" t="str">
        <f t="shared" si="1"/>
        <v/>
      </c>
      <c r="B126" t="s">
        <v>168</v>
      </c>
      <c r="D126" t="s">
        <v>168</v>
      </c>
      <c r="E126">
        <v>0.84319999999999995</v>
      </c>
      <c r="F126">
        <v>44</v>
      </c>
      <c r="H126" t="s">
        <v>168</v>
      </c>
      <c r="I126">
        <v>0.84319999999999995</v>
      </c>
      <c r="K126" s="20" t="s">
        <v>433</v>
      </c>
      <c r="L126" s="143">
        <v>62</v>
      </c>
    </row>
    <row r="127" spans="1:12">
      <c r="A127" t="str">
        <f t="shared" si="1"/>
        <v/>
      </c>
      <c r="B127" t="s">
        <v>169</v>
      </c>
      <c r="D127" t="s">
        <v>169</v>
      </c>
      <c r="E127">
        <v>0.86209999999999998</v>
      </c>
      <c r="F127">
        <v>39</v>
      </c>
      <c r="H127" t="s">
        <v>169</v>
      </c>
      <c r="I127">
        <v>0.86209999999999998</v>
      </c>
      <c r="K127" s="18" t="s">
        <v>258</v>
      </c>
      <c r="L127" s="144">
        <v>0.80400000000000005</v>
      </c>
    </row>
    <row r="128" spans="1:12" ht="15.75" thickBot="1">
      <c r="A128" t="str">
        <f t="shared" si="1"/>
        <v/>
      </c>
      <c r="B128" t="s">
        <v>170</v>
      </c>
      <c r="D128" t="s">
        <v>170</v>
      </c>
      <c r="E128">
        <v>0.80130000000000001</v>
      </c>
      <c r="F128">
        <v>64</v>
      </c>
      <c r="H128" t="s">
        <v>170</v>
      </c>
      <c r="I128">
        <v>0.80130000000000001</v>
      </c>
      <c r="K128" s="20" t="s">
        <v>423</v>
      </c>
      <c r="L128" s="145">
        <v>63</v>
      </c>
    </row>
    <row r="129" spans="1:12">
      <c r="A129" t="str">
        <f t="shared" si="1"/>
        <v/>
      </c>
      <c r="B129" t="s">
        <v>171</v>
      </c>
      <c r="D129" t="s">
        <v>171</v>
      </c>
      <c r="E129">
        <v>4.5199999999999997E-2</v>
      </c>
      <c r="F129">
        <v>362</v>
      </c>
      <c r="H129" t="s">
        <v>171</v>
      </c>
      <c r="I129">
        <v>4.5199999999999997E-2</v>
      </c>
      <c r="K129" s="18" t="s">
        <v>170</v>
      </c>
      <c r="L129" s="146">
        <v>0.80130000000000001</v>
      </c>
    </row>
    <row r="130" spans="1:12" ht="15.75" thickBot="1">
      <c r="A130" t="str">
        <f t="shared" si="1"/>
        <v/>
      </c>
      <c r="B130" t="s">
        <v>172</v>
      </c>
      <c r="D130" t="s">
        <v>172</v>
      </c>
      <c r="E130">
        <v>0.19950000000000001</v>
      </c>
      <c r="F130">
        <v>313</v>
      </c>
      <c r="H130" t="s">
        <v>172</v>
      </c>
      <c r="I130">
        <v>0.19950000000000001</v>
      </c>
      <c r="K130" s="20" t="s">
        <v>440</v>
      </c>
      <c r="L130" s="147">
        <v>64</v>
      </c>
    </row>
    <row r="131" spans="1:12">
      <c r="A131" t="str">
        <f t="shared" ref="A131:A194" si="2">IF(B131=D131,"","BAD")</f>
        <v/>
      </c>
      <c r="B131" t="s">
        <v>173</v>
      </c>
      <c r="D131" t="s">
        <v>173</v>
      </c>
      <c r="E131">
        <v>0.5292</v>
      </c>
      <c r="F131">
        <v>166</v>
      </c>
      <c r="H131" t="s">
        <v>173</v>
      </c>
      <c r="I131">
        <v>0.5292</v>
      </c>
      <c r="K131" s="701" t="s">
        <v>306</v>
      </c>
      <c r="L131" s="148">
        <v>0.78879999999999995</v>
      </c>
    </row>
    <row r="132" spans="1:12" ht="15.75" thickBot="1">
      <c r="A132" t="str">
        <f t="shared" si="2"/>
        <v/>
      </c>
      <c r="B132" t="s">
        <v>174</v>
      </c>
      <c r="D132" t="s">
        <v>174</v>
      </c>
      <c r="E132">
        <v>0.34549999999999997</v>
      </c>
      <c r="F132">
        <v>238</v>
      </c>
      <c r="H132" t="s">
        <v>174</v>
      </c>
      <c r="I132">
        <v>0.34549999999999997</v>
      </c>
      <c r="K132" s="702"/>
      <c r="L132" s="149">
        <v>65</v>
      </c>
    </row>
    <row r="133" spans="1:12">
      <c r="A133" t="str">
        <f t="shared" si="2"/>
        <v/>
      </c>
      <c r="B133" t="s">
        <v>175</v>
      </c>
      <c r="D133" t="s">
        <v>175</v>
      </c>
      <c r="E133">
        <v>0.77939999999999998</v>
      </c>
      <c r="F133">
        <v>69</v>
      </c>
      <c r="H133" t="s">
        <v>175</v>
      </c>
      <c r="I133">
        <v>0.77939999999999998</v>
      </c>
      <c r="K133" s="18" t="s">
        <v>449</v>
      </c>
      <c r="L133" s="150">
        <v>0.78380000000000005</v>
      </c>
    </row>
    <row r="134" spans="1:12" ht="15.75" thickBot="1">
      <c r="A134" t="str">
        <f t="shared" si="2"/>
        <v/>
      </c>
      <c r="B134" t="s">
        <v>176</v>
      </c>
      <c r="D134" t="s">
        <v>176</v>
      </c>
      <c r="E134">
        <v>0.94499999999999995</v>
      </c>
      <c r="F134">
        <v>7</v>
      </c>
      <c r="H134" t="s">
        <v>176</v>
      </c>
      <c r="I134">
        <v>0.94499999999999995</v>
      </c>
      <c r="K134" s="20" t="s">
        <v>445</v>
      </c>
      <c r="L134" s="151">
        <v>66</v>
      </c>
    </row>
    <row r="135" spans="1:12">
      <c r="A135" t="str">
        <f t="shared" si="2"/>
        <v/>
      </c>
      <c r="B135" t="s">
        <v>177</v>
      </c>
      <c r="D135" t="s">
        <v>177</v>
      </c>
      <c r="E135">
        <v>0.84319999999999995</v>
      </c>
      <c r="F135">
        <v>45</v>
      </c>
      <c r="H135" t="s">
        <v>177</v>
      </c>
      <c r="I135">
        <v>0.84319999999999995</v>
      </c>
      <c r="K135" s="701" t="s">
        <v>109</v>
      </c>
      <c r="L135" s="152">
        <v>0.78320000000000001</v>
      </c>
    </row>
    <row r="136" spans="1:12" ht="15.75" thickBot="1">
      <c r="A136" t="str">
        <f t="shared" si="2"/>
        <v/>
      </c>
      <c r="B136" t="s">
        <v>178</v>
      </c>
      <c r="D136" t="s">
        <v>178</v>
      </c>
      <c r="E136">
        <v>0.53900000000000003</v>
      </c>
      <c r="F136">
        <v>159</v>
      </c>
      <c r="H136" t="s">
        <v>178</v>
      </c>
      <c r="I136">
        <v>0.53900000000000003</v>
      </c>
      <c r="K136" s="702"/>
      <c r="L136" s="153">
        <v>67</v>
      </c>
    </row>
    <row r="137" spans="1:12">
      <c r="A137" t="str">
        <f t="shared" si="2"/>
        <v/>
      </c>
      <c r="B137" t="s">
        <v>179</v>
      </c>
      <c r="D137" t="s">
        <v>179</v>
      </c>
      <c r="E137">
        <v>0.89229999999999998</v>
      </c>
      <c r="F137">
        <v>21</v>
      </c>
      <c r="H137" t="s">
        <v>179</v>
      </c>
      <c r="I137">
        <v>0.89229999999999998</v>
      </c>
      <c r="K137" s="701" t="s">
        <v>390</v>
      </c>
      <c r="L137" s="154">
        <v>0.78080000000000005</v>
      </c>
    </row>
    <row r="138" spans="1:12" ht="15.75" thickBot="1">
      <c r="A138" t="str">
        <f t="shared" si="2"/>
        <v/>
      </c>
      <c r="B138" t="s">
        <v>180</v>
      </c>
      <c r="D138" t="s">
        <v>180</v>
      </c>
      <c r="E138">
        <v>0.88949999999999996</v>
      </c>
      <c r="F138">
        <v>25</v>
      </c>
      <c r="H138" t="s">
        <v>180</v>
      </c>
      <c r="I138">
        <v>0.88949999999999996</v>
      </c>
      <c r="K138" s="702"/>
      <c r="L138" s="155">
        <v>68</v>
      </c>
    </row>
    <row r="139" spans="1:12">
      <c r="A139" t="str">
        <f t="shared" si="2"/>
        <v/>
      </c>
      <c r="B139" t="s">
        <v>181</v>
      </c>
      <c r="D139" t="s">
        <v>181</v>
      </c>
      <c r="E139">
        <v>0.32840000000000003</v>
      </c>
      <c r="F139">
        <v>244</v>
      </c>
      <c r="H139" t="s">
        <v>181</v>
      </c>
      <c r="I139">
        <v>0.32840000000000003</v>
      </c>
      <c r="K139" s="701" t="s">
        <v>175</v>
      </c>
      <c r="L139" s="156">
        <v>0.77939999999999998</v>
      </c>
    </row>
    <row r="140" spans="1:12" ht="15.75" thickBot="1">
      <c r="A140" t="str">
        <f t="shared" si="2"/>
        <v/>
      </c>
      <c r="B140" t="s">
        <v>182</v>
      </c>
      <c r="D140" t="s">
        <v>182</v>
      </c>
      <c r="E140">
        <v>0.3765</v>
      </c>
      <c r="F140">
        <v>231</v>
      </c>
      <c r="H140" t="s">
        <v>182</v>
      </c>
      <c r="I140">
        <v>0.3765</v>
      </c>
      <c r="K140" s="702"/>
      <c r="L140" s="157">
        <v>69</v>
      </c>
    </row>
    <row r="141" spans="1:12">
      <c r="A141" t="str">
        <f t="shared" si="2"/>
        <v/>
      </c>
      <c r="B141" t="s">
        <v>183</v>
      </c>
      <c r="D141" t="s">
        <v>183</v>
      </c>
      <c r="E141">
        <v>7.9899999999999999E-2</v>
      </c>
      <c r="F141">
        <v>354</v>
      </c>
      <c r="H141" t="s">
        <v>183</v>
      </c>
      <c r="I141">
        <v>7.9899999999999999E-2</v>
      </c>
      <c r="K141" s="18" t="s">
        <v>235</v>
      </c>
      <c r="L141" s="158">
        <v>0.7732</v>
      </c>
    </row>
    <row r="142" spans="1:12" ht="15.75" thickBot="1">
      <c r="A142" t="str">
        <f t="shared" si="2"/>
        <v/>
      </c>
      <c r="B142" t="s">
        <v>184</v>
      </c>
      <c r="D142" t="s">
        <v>184</v>
      </c>
      <c r="E142">
        <v>0.13569999999999999</v>
      </c>
      <c r="F142">
        <v>337</v>
      </c>
      <c r="H142" t="s">
        <v>184</v>
      </c>
      <c r="I142">
        <v>0.13569999999999999</v>
      </c>
      <c r="K142" s="20" t="s">
        <v>446</v>
      </c>
      <c r="L142" s="159">
        <v>70</v>
      </c>
    </row>
    <row r="143" spans="1:12">
      <c r="A143" t="str">
        <f t="shared" si="2"/>
        <v/>
      </c>
      <c r="B143" t="s">
        <v>185</v>
      </c>
      <c r="D143" t="s">
        <v>185</v>
      </c>
      <c r="E143">
        <v>0.77310000000000001</v>
      </c>
      <c r="F143">
        <v>71</v>
      </c>
      <c r="H143" t="s">
        <v>185</v>
      </c>
      <c r="I143">
        <v>0.77310000000000001</v>
      </c>
      <c r="K143" s="701" t="s">
        <v>185</v>
      </c>
      <c r="L143" s="160">
        <v>0.77310000000000001</v>
      </c>
    </row>
    <row r="144" spans="1:12" ht="15.75" thickBot="1">
      <c r="A144" t="str">
        <f t="shared" si="2"/>
        <v/>
      </c>
      <c r="B144" t="s">
        <v>186</v>
      </c>
      <c r="D144" t="s">
        <v>186</v>
      </c>
      <c r="E144">
        <v>0.1391</v>
      </c>
      <c r="F144">
        <v>335</v>
      </c>
      <c r="H144" t="s">
        <v>186</v>
      </c>
      <c r="I144">
        <v>0.1391</v>
      </c>
      <c r="K144" s="702"/>
      <c r="L144" s="161">
        <v>71</v>
      </c>
    </row>
    <row r="145" spans="1:12">
      <c r="A145" t="str">
        <f t="shared" si="2"/>
        <v/>
      </c>
      <c r="B145" t="s">
        <v>187</v>
      </c>
      <c r="D145" t="s">
        <v>187</v>
      </c>
      <c r="E145">
        <v>0.45550000000000002</v>
      </c>
      <c r="F145">
        <v>194</v>
      </c>
      <c r="H145" t="s">
        <v>187</v>
      </c>
      <c r="I145">
        <v>0.45550000000000002</v>
      </c>
      <c r="K145" s="701" t="s">
        <v>356</v>
      </c>
      <c r="L145" s="162">
        <v>0.7712</v>
      </c>
    </row>
    <row r="146" spans="1:12" ht="15.75" thickBot="1">
      <c r="A146" t="str">
        <f t="shared" si="2"/>
        <v/>
      </c>
      <c r="B146" t="s">
        <v>188</v>
      </c>
      <c r="D146" t="s">
        <v>188</v>
      </c>
      <c r="E146">
        <v>0.1215</v>
      </c>
      <c r="F146">
        <v>345</v>
      </c>
      <c r="H146" t="s">
        <v>188</v>
      </c>
      <c r="I146">
        <v>0.1215</v>
      </c>
      <c r="K146" s="702"/>
      <c r="L146" s="163">
        <v>72</v>
      </c>
    </row>
    <row r="147" spans="1:12">
      <c r="A147" t="str">
        <f t="shared" si="2"/>
        <v>BAD</v>
      </c>
      <c r="B147" t="s">
        <v>189</v>
      </c>
      <c r="D147" t="s">
        <v>460</v>
      </c>
      <c r="E147">
        <v>5.0900000000000001E-2</v>
      </c>
      <c r="F147">
        <v>360</v>
      </c>
      <c r="H147" t="s">
        <v>460</v>
      </c>
      <c r="I147">
        <v>5.0900000000000001E-2</v>
      </c>
      <c r="K147" s="701" t="s">
        <v>302</v>
      </c>
      <c r="L147" s="164">
        <v>0.75170000000000003</v>
      </c>
    </row>
    <row r="148" spans="1:12" ht="15.75" thickBot="1">
      <c r="A148" t="str">
        <f t="shared" si="2"/>
        <v/>
      </c>
      <c r="B148" t="s">
        <v>190</v>
      </c>
      <c r="D148" t="s">
        <v>190</v>
      </c>
      <c r="E148">
        <v>0.59050000000000002</v>
      </c>
      <c r="F148">
        <v>136</v>
      </c>
      <c r="H148" t="s">
        <v>190</v>
      </c>
      <c r="I148">
        <v>0.59050000000000002</v>
      </c>
      <c r="K148" s="703"/>
      <c r="L148" s="165">
        <v>73</v>
      </c>
    </row>
    <row r="149" spans="1:12" ht="15.75" thickTop="1">
      <c r="A149" t="str">
        <f t="shared" si="2"/>
        <v/>
      </c>
      <c r="B149" t="s">
        <v>191</v>
      </c>
      <c r="D149" t="s">
        <v>191</v>
      </c>
      <c r="E149">
        <v>0.44729999999999998</v>
      </c>
      <c r="F149">
        <v>198</v>
      </c>
      <c r="H149" t="s">
        <v>191</v>
      </c>
      <c r="I149">
        <v>0.44729999999999998</v>
      </c>
      <c r="K149" s="19" t="s">
        <v>212</v>
      </c>
      <c r="L149" s="431">
        <v>0.74209999999999998</v>
      </c>
    </row>
    <row r="150" spans="1:12" ht="15.75" thickBot="1">
      <c r="A150" t="str">
        <f t="shared" si="2"/>
        <v>BAD</v>
      </c>
      <c r="B150" t="s">
        <v>192</v>
      </c>
      <c r="D150" t="s">
        <v>454</v>
      </c>
      <c r="E150">
        <v>0.58350000000000002</v>
      </c>
      <c r="F150">
        <v>140</v>
      </c>
      <c r="H150" t="s">
        <v>454</v>
      </c>
      <c r="I150">
        <v>0.58350000000000002</v>
      </c>
      <c r="K150" s="20" t="s">
        <v>425</v>
      </c>
      <c r="L150" s="167">
        <v>74</v>
      </c>
    </row>
    <row r="151" spans="1:12">
      <c r="A151" t="str">
        <f t="shared" si="2"/>
        <v/>
      </c>
      <c r="B151" t="s">
        <v>193</v>
      </c>
      <c r="D151" t="s">
        <v>193</v>
      </c>
      <c r="E151">
        <v>0.12989999999999999</v>
      </c>
      <c r="F151">
        <v>338</v>
      </c>
      <c r="H151" t="s">
        <v>193</v>
      </c>
      <c r="I151">
        <v>0.12989999999999999</v>
      </c>
      <c r="K151" s="701" t="s">
        <v>95</v>
      </c>
      <c r="L151" s="168">
        <v>0.74060000000000004</v>
      </c>
    </row>
    <row r="152" spans="1:12" ht="15.75" thickBot="1">
      <c r="A152" t="str">
        <f t="shared" si="2"/>
        <v/>
      </c>
      <c r="B152" t="s">
        <v>194</v>
      </c>
      <c r="D152" t="s">
        <v>194</v>
      </c>
      <c r="E152">
        <v>0.54190000000000005</v>
      </c>
      <c r="F152">
        <v>157</v>
      </c>
      <c r="H152" t="s">
        <v>194</v>
      </c>
      <c r="I152">
        <v>0.54190000000000005</v>
      </c>
      <c r="K152" s="702"/>
      <c r="L152" s="169">
        <v>75</v>
      </c>
    </row>
    <row r="153" spans="1:12" ht="15.75" thickBot="1">
      <c r="A153" t="str">
        <f t="shared" si="2"/>
        <v/>
      </c>
      <c r="B153" t="s">
        <v>195</v>
      </c>
      <c r="D153" t="s">
        <v>195</v>
      </c>
      <c r="E153">
        <v>0.22020000000000001</v>
      </c>
      <c r="F153">
        <v>301</v>
      </c>
      <c r="H153" t="s">
        <v>195</v>
      </c>
      <c r="I153">
        <v>0.22020000000000001</v>
      </c>
      <c r="K153" s="15" t="s">
        <v>31</v>
      </c>
      <c r="L153" s="17" t="s">
        <v>411</v>
      </c>
    </row>
    <row r="154" spans="1:12">
      <c r="A154" t="str">
        <f t="shared" si="2"/>
        <v/>
      </c>
      <c r="B154" t="s">
        <v>196</v>
      </c>
      <c r="D154" t="s">
        <v>196</v>
      </c>
      <c r="E154">
        <v>0.44069999999999998</v>
      </c>
      <c r="F154">
        <v>202</v>
      </c>
      <c r="H154" t="s">
        <v>196</v>
      </c>
      <c r="I154">
        <v>0.44069999999999998</v>
      </c>
      <c r="K154" s="18" t="s">
        <v>274</v>
      </c>
      <c r="L154" s="170">
        <v>0.73750000000000004</v>
      </c>
    </row>
    <row r="155" spans="1:12" ht="15.75" thickBot="1">
      <c r="A155" t="str">
        <f t="shared" si="2"/>
        <v/>
      </c>
      <c r="B155" t="s">
        <v>197</v>
      </c>
      <c r="D155" t="s">
        <v>197</v>
      </c>
      <c r="E155">
        <v>0.65159999999999996</v>
      </c>
      <c r="F155">
        <v>107</v>
      </c>
      <c r="H155" t="s">
        <v>197</v>
      </c>
      <c r="I155">
        <v>0.65159999999999996</v>
      </c>
      <c r="K155" s="20" t="s">
        <v>447</v>
      </c>
      <c r="L155" s="171">
        <v>76</v>
      </c>
    </row>
    <row r="156" spans="1:12">
      <c r="A156" t="str">
        <f t="shared" si="2"/>
        <v/>
      </c>
      <c r="B156" t="s">
        <v>198</v>
      </c>
      <c r="D156" t="s">
        <v>198</v>
      </c>
      <c r="E156">
        <v>0.1555</v>
      </c>
      <c r="F156">
        <v>329</v>
      </c>
      <c r="H156" t="s">
        <v>198</v>
      </c>
      <c r="I156">
        <v>0.1555</v>
      </c>
      <c r="K156" s="701" t="s">
        <v>233</v>
      </c>
      <c r="L156" s="172">
        <v>0.72550000000000003</v>
      </c>
    </row>
    <row r="157" spans="1:12" ht="15.75" thickBot="1">
      <c r="A157" t="str">
        <f t="shared" si="2"/>
        <v/>
      </c>
      <c r="B157" t="s">
        <v>199</v>
      </c>
      <c r="D157" t="s">
        <v>199</v>
      </c>
      <c r="E157">
        <v>0.70399999999999996</v>
      </c>
      <c r="F157">
        <v>82</v>
      </c>
      <c r="H157" t="s">
        <v>199</v>
      </c>
      <c r="I157">
        <v>0.70399999999999996</v>
      </c>
      <c r="K157" s="702"/>
      <c r="L157" s="173">
        <v>77</v>
      </c>
    </row>
    <row r="158" spans="1:12">
      <c r="A158" t="str">
        <f t="shared" si="2"/>
        <v/>
      </c>
      <c r="B158" t="s">
        <v>200</v>
      </c>
      <c r="D158" t="s">
        <v>200</v>
      </c>
      <c r="E158">
        <v>0.34470000000000001</v>
      </c>
      <c r="F158">
        <v>239</v>
      </c>
      <c r="H158" t="s">
        <v>200</v>
      </c>
      <c r="I158">
        <v>0.34470000000000001</v>
      </c>
      <c r="K158" s="701" t="s">
        <v>397</v>
      </c>
      <c r="L158" s="174">
        <v>0.72330000000000005</v>
      </c>
    </row>
    <row r="159" spans="1:12" ht="15.75" thickBot="1">
      <c r="A159" t="str">
        <f t="shared" si="2"/>
        <v/>
      </c>
      <c r="B159" t="s">
        <v>201</v>
      </c>
      <c r="D159" t="s">
        <v>201</v>
      </c>
      <c r="E159">
        <v>0.1021</v>
      </c>
      <c r="F159">
        <v>349</v>
      </c>
      <c r="H159" t="s">
        <v>201</v>
      </c>
      <c r="I159">
        <v>0.1021</v>
      </c>
      <c r="K159" s="702"/>
      <c r="L159" s="175">
        <v>78</v>
      </c>
    </row>
    <row r="160" spans="1:12">
      <c r="A160" t="str">
        <f t="shared" si="2"/>
        <v/>
      </c>
      <c r="B160" t="s">
        <v>202</v>
      </c>
      <c r="D160" t="s">
        <v>202</v>
      </c>
      <c r="E160">
        <v>0.18759999999999999</v>
      </c>
      <c r="F160">
        <v>317</v>
      </c>
      <c r="H160" t="s">
        <v>202</v>
      </c>
      <c r="I160">
        <v>0.18759999999999999</v>
      </c>
      <c r="K160" s="701" t="s">
        <v>251</v>
      </c>
      <c r="L160" s="176">
        <v>0.71709999999999996</v>
      </c>
    </row>
    <row r="161" spans="1:12" ht="15.75" thickBot="1">
      <c r="A161" t="str">
        <f t="shared" si="2"/>
        <v/>
      </c>
      <c r="B161" t="s">
        <v>203</v>
      </c>
      <c r="D161" t="s">
        <v>203</v>
      </c>
      <c r="E161">
        <v>0.90710000000000002</v>
      </c>
      <c r="F161">
        <v>19</v>
      </c>
      <c r="H161" t="s">
        <v>203</v>
      </c>
      <c r="I161">
        <v>0.90710000000000002</v>
      </c>
      <c r="K161" s="702"/>
      <c r="L161" s="177">
        <v>79</v>
      </c>
    </row>
    <row r="162" spans="1:12">
      <c r="A162" t="str">
        <f t="shared" si="2"/>
        <v/>
      </c>
      <c r="B162" t="s">
        <v>204</v>
      </c>
      <c r="D162" t="s">
        <v>204</v>
      </c>
      <c r="E162">
        <v>0.83989999999999998</v>
      </c>
      <c r="F162">
        <v>47</v>
      </c>
      <c r="H162" t="s">
        <v>204</v>
      </c>
      <c r="I162">
        <v>0.83989999999999998</v>
      </c>
      <c r="K162" s="701" t="s">
        <v>328</v>
      </c>
      <c r="L162" s="178">
        <v>0.71089999999999998</v>
      </c>
    </row>
    <row r="163" spans="1:12" ht="15.75" thickBot="1">
      <c r="A163" t="str">
        <f t="shared" si="2"/>
        <v/>
      </c>
      <c r="B163" t="s">
        <v>205</v>
      </c>
      <c r="D163" t="s">
        <v>205</v>
      </c>
      <c r="E163">
        <v>0.878</v>
      </c>
      <c r="F163">
        <v>30</v>
      </c>
      <c r="H163" t="s">
        <v>205</v>
      </c>
      <c r="I163">
        <v>0.878</v>
      </c>
      <c r="K163" s="702"/>
      <c r="L163" s="179">
        <v>80</v>
      </c>
    </row>
    <row r="164" spans="1:12">
      <c r="A164" t="str">
        <f t="shared" si="2"/>
        <v/>
      </c>
      <c r="B164" t="s">
        <v>206</v>
      </c>
      <c r="D164" t="s">
        <v>206</v>
      </c>
      <c r="E164">
        <v>0.253</v>
      </c>
      <c r="F164">
        <v>282</v>
      </c>
      <c r="H164" t="s">
        <v>206</v>
      </c>
      <c r="I164">
        <v>0.253</v>
      </c>
      <c r="K164" s="18" t="s">
        <v>342</v>
      </c>
      <c r="L164" s="180">
        <v>0.70850000000000002</v>
      </c>
    </row>
    <row r="165" spans="1:12" ht="15.75" thickBot="1">
      <c r="A165" t="str">
        <f t="shared" si="2"/>
        <v/>
      </c>
      <c r="B165" t="s">
        <v>207</v>
      </c>
      <c r="D165" t="s">
        <v>207</v>
      </c>
      <c r="E165">
        <v>0.60850000000000004</v>
      </c>
      <c r="F165">
        <v>128</v>
      </c>
      <c r="H165" t="s">
        <v>207</v>
      </c>
      <c r="I165">
        <v>0.60850000000000004</v>
      </c>
      <c r="K165" s="20" t="s">
        <v>430</v>
      </c>
      <c r="L165" s="181">
        <v>81</v>
      </c>
    </row>
    <row r="166" spans="1:12">
      <c r="A166" t="str">
        <f t="shared" si="2"/>
        <v/>
      </c>
      <c r="B166" t="s">
        <v>208</v>
      </c>
      <c r="D166" t="s">
        <v>208</v>
      </c>
      <c r="E166">
        <v>0.12790000000000001</v>
      </c>
      <c r="F166">
        <v>340</v>
      </c>
      <c r="H166" t="s">
        <v>208</v>
      </c>
      <c r="I166">
        <v>0.12790000000000001</v>
      </c>
      <c r="K166" s="701" t="s">
        <v>199</v>
      </c>
      <c r="L166" s="182">
        <v>0.70399999999999996</v>
      </c>
    </row>
    <row r="167" spans="1:12" ht="15.75" thickBot="1">
      <c r="A167" t="str">
        <f t="shared" si="2"/>
        <v/>
      </c>
      <c r="B167" t="s">
        <v>209</v>
      </c>
      <c r="D167" t="s">
        <v>209</v>
      </c>
      <c r="E167">
        <v>0.92449999999999999</v>
      </c>
      <c r="F167">
        <v>11</v>
      </c>
      <c r="H167" t="s">
        <v>209</v>
      </c>
      <c r="I167">
        <v>0.92449999999999999</v>
      </c>
      <c r="K167" s="702"/>
      <c r="L167" s="183">
        <v>82</v>
      </c>
    </row>
    <row r="168" spans="1:12">
      <c r="A168" t="str">
        <f t="shared" si="2"/>
        <v/>
      </c>
      <c r="B168" t="s">
        <v>210</v>
      </c>
      <c r="D168" t="s">
        <v>210</v>
      </c>
      <c r="E168">
        <v>0.54300000000000004</v>
      </c>
      <c r="F168">
        <v>155</v>
      </c>
      <c r="H168" t="s">
        <v>210</v>
      </c>
      <c r="I168">
        <v>0.54300000000000004</v>
      </c>
      <c r="K168" s="701" t="s">
        <v>380</v>
      </c>
      <c r="L168" s="184">
        <v>0.70199999999999996</v>
      </c>
    </row>
    <row r="169" spans="1:12" ht="15.75" thickBot="1">
      <c r="A169" t="str">
        <f t="shared" si="2"/>
        <v/>
      </c>
      <c r="B169" t="s">
        <v>211</v>
      </c>
      <c r="D169" t="s">
        <v>211</v>
      </c>
      <c r="E169">
        <v>8.2600000000000007E-2</v>
      </c>
      <c r="F169">
        <v>353</v>
      </c>
      <c r="H169" t="s">
        <v>211</v>
      </c>
      <c r="I169">
        <v>8.2600000000000007E-2</v>
      </c>
      <c r="K169" s="702"/>
      <c r="L169" s="185">
        <v>83</v>
      </c>
    </row>
    <row r="170" spans="1:12">
      <c r="A170" t="str">
        <f t="shared" si="2"/>
        <v/>
      </c>
      <c r="B170" s="419" t="s">
        <v>212</v>
      </c>
      <c r="D170" t="s">
        <v>212</v>
      </c>
      <c r="E170">
        <v>0.74209999999999998</v>
      </c>
      <c r="F170">
        <v>74</v>
      </c>
      <c r="H170" t="s">
        <v>212</v>
      </c>
      <c r="I170">
        <v>0.74209999999999998</v>
      </c>
      <c r="K170" s="701" t="s">
        <v>326</v>
      </c>
      <c r="L170" s="186">
        <v>0.6976</v>
      </c>
    </row>
    <row r="171" spans="1:12" ht="15.75" thickBot="1">
      <c r="A171" t="str">
        <f t="shared" si="2"/>
        <v/>
      </c>
      <c r="B171" t="s">
        <v>213</v>
      </c>
      <c r="D171" t="s">
        <v>213</v>
      </c>
      <c r="E171">
        <v>0.20180000000000001</v>
      </c>
      <c r="F171">
        <v>311</v>
      </c>
      <c r="H171" t="s">
        <v>213</v>
      </c>
      <c r="I171">
        <v>0.20180000000000001</v>
      </c>
      <c r="K171" s="702"/>
      <c r="L171" s="187">
        <v>84</v>
      </c>
    </row>
    <row r="172" spans="1:12">
      <c r="A172" t="str">
        <f t="shared" si="2"/>
        <v/>
      </c>
      <c r="B172" t="s">
        <v>214</v>
      </c>
      <c r="D172" t="s">
        <v>214</v>
      </c>
      <c r="E172">
        <v>0.628</v>
      </c>
      <c r="F172">
        <v>122</v>
      </c>
      <c r="H172" t="s">
        <v>214</v>
      </c>
      <c r="I172">
        <v>0.628</v>
      </c>
      <c r="K172" s="701" t="s">
        <v>383</v>
      </c>
      <c r="L172" s="188">
        <v>0.69669999999999999</v>
      </c>
    </row>
    <row r="173" spans="1:12" ht="15.75" thickBot="1">
      <c r="A173" t="str">
        <f t="shared" si="2"/>
        <v/>
      </c>
      <c r="B173" t="s">
        <v>215</v>
      </c>
      <c r="D173" t="s">
        <v>215</v>
      </c>
      <c r="E173">
        <v>0.82420000000000004</v>
      </c>
      <c r="F173">
        <v>56</v>
      </c>
      <c r="H173" t="s">
        <v>215</v>
      </c>
      <c r="I173">
        <v>0.82420000000000004</v>
      </c>
      <c r="K173" s="702"/>
      <c r="L173" s="189">
        <v>85</v>
      </c>
    </row>
    <row r="174" spans="1:12">
      <c r="A174" t="str">
        <f t="shared" si="2"/>
        <v/>
      </c>
      <c r="B174" t="s">
        <v>216</v>
      </c>
      <c r="D174" t="s">
        <v>216</v>
      </c>
      <c r="E174">
        <v>0.54249999999999998</v>
      </c>
      <c r="F174">
        <v>156</v>
      </c>
      <c r="H174" t="s">
        <v>216</v>
      </c>
      <c r="I174">
        <v>0.54249999999999998</v>
      </c>
      <c r="K174" s="701" t="s">
        <v>72</v>
      </c>
      <c r="L174" s="190">
        <v>0.69389999999999996</v>
      </c>
    </row>
    <row r="175" spans="1:12" ht="15.75" thickBot="1">
      <c r="A175" t="str">
        <f t="shared" si="2"/>
        <v/>
      </c>
      <c r="B175" t="s">
        <v>217</v>
      </c>
      <c r="D175" t="s">
        <v>217</v>
      </c>
      <c r="E175">
        <v>0.45219999999999999</v>
      </c>
      <c r="F175">
        <v>195</v>
      </c>
      <c r="H175" t="s">
        <v>217</v>
      </c>
      <c r="I175">
        <v>0.45219999999999999</v>
      </c>
      <c r="K175" s="702"/>
      <c r="L175" s="191">
        <v>86</v>
      </c>
    </row>
    <row r="176" spans="1:12">
      <c r="A176" t="str">
        <f t="shared" si="2"/>
        <v/>
      </c>
      <c r="B176" t="s">
        <v>218</v>
      </c>
      <c r="D176" t="s">
        <v>218</v>
      </c>
      <c r="E176">
        <v>0.3659</v>
      </c>
      <c r="F176">
        <v>234</v>
      </c>
      <c r="H176" t="s">
        <v>218</v>
      </c>
      <c r="I176">
        <v>0.3659</v>
      </c>
      <c r="K176" s="701" t="s">
        <v>96</v>
      </c>
      <c r="L176" s="192">
        <v>0.69379999999999997</v>
      </c>
    </row>
    <row r="177" spans="1:12" ht="15.75" thickBot="1">
      <c r="A177" t="str">
        <f t="shared" si="2"/>
        <v/>
      </c>
      <c r="B177" t="s">
        <v>219</v>
      </c>
      <c r="D177" t="s">
        <v>219</v>
      </c>
      <c r="E177">
        <v>0.67520000000000002</v>
      </c>
      <c r="F177">
        <v>99</v>
      </c>
      <c r="H177" t="s">
        <v>219</v>
      </c>
      <c r="I177">
        <v>0.67520000000000002</v>
      </c>
      <c r="K177" s="702"/>
      <c r="L177" s="193">
        <v>87</v>
      </c>
    </row>
    <row r="178" spans="1:12">
      <c r="A178" t="str">
        <f t="shared" si="2"/>
        <v/>
      </c>
      <c r="B178" t="s">
        <v>220</v>
      </c>
      <c r="D178" t="s">
        <v>220</v>
      </c>
      <c r="E178">
        <v>0.86260000000000003</v>
      </c>
      <c r="F178">
        <v>38</v>
      </c>
      <c r="H178" t="s">
        <v>220</v>
      </c>
      <c r="I178">
        <v>0.86260000000000003</v>
      </c>
      <c r="K178" s="701" t="s">
        <v>101</v>
      </c>
      <c r="L178" s="194">
        <v>0.69259999999999999</v>
      </c>
    </row>
    <row r="179" spans="1:12" ht="15.75" thickBot="1">
      <c r="A179" t="str">
        <f t="shared" si="2"/>
        <v/>
      </c>
      <c r="B179" t="s">
        <v>221</v>
      </c>
      <c r="D179" t="s">
        <v>221</v>
      </c>
      <c r="E179">
        <v>6.7000000000000004E-2</v>
      </c>
      <c r="F179">
        <v>359</v>
      </c>
      <c r="H179" t="s">
        <v>221</v>
      </c>
      <c r="I179">
        <v>6.7000000000000004E-2</v>
      </c>
      <c r="K179" s="702"/>
      <c r="L179" s="195">
        <v>88</v>
      </c>
    </row>
    <row r="180" spans="1:12">
      <c r="A180" t="str">
        <f t="shared" si="2"/>
        <v/>
      </c>
      <c r="B180" t="s">
        <v>222</v>
      </c>
      <c r="D180" t="s">
        <v>222</v>
      </c>
      <c r="E180">
        <v>0.84399999999999997</v>
      </c>
      <c r="F180">
        <v>43</v>
      </c>
      <c r="H180" t="s">
        <v>222</v>
      </c>
      <c r="I180">
        <v>0.84399999999999997</v>
      </c>
      <c r="K180" s="701" t="s">
        <v>295</v>
      </c>
      <c r="L180" s="196">
        <v>0.69020000000000004</v>
      </c>
    </row>
    <row r="181" spans="1:12" ht="15.75" thickBot="1">
      <c r="A181" t="str">
        <f t="shared" si="2"/>
        <v/>
      </c>
      <c r="B181" t="s">
        <v>223</v>
      </c>
      <c r="D181" t="s">
        <v>223</v>
      </c>
      <c r="E181">
        <v>0.58599999999999997</v>
      </c>
      <c r="F181">
        <v>139</v>
      </c>
      <c r="H181" t="s">
        <v>223</v>
      </c>
      <c r="I181">
        <v>0.58599999999999997</v>
      </c>
      <c r="K181" s="702"/>
      <c r="L181" s="197">
        <v>89</v>
      </c>
    </row>
    <row r="182" spans="1:12">
      <c r="A182" t="str">
        <f t="shared" si="2"/>
        <v/>
      </c>
      <c r="B182" t="s">
        <v>224</v>
      </c>
      <c r="D182" t="s">
        <v>224</v>
      </c>
      <c r="E182">
        <v>8.43E-2</v>
      </c>
      <c r="F182">
        <v>352</v>
      </c>
      <c r="H182" t="s">
        <v>224</v>
      </c>
      <c r="I182">
        <v>8.43E-2</v>
      </c>
      <c r="K182" s="701" t="s">
        <v>92</v>
      </c>
      <c r="L182" s="198">
        <v>0.68820000000000003</v>
      </c>
    </row>
    <row r="183" spans="1:12" ht="15.75" thickBot="1">
      <c r="A183" t="str">
        <f t="shared" si="2"/>
        <v/>
      </c>
      <c r="B183" t="s">
        <v>225</v>
      </c>
      <c r="D183" t="s">
        <v>225</v>
      </c>
      <c r="E183">
        <v>0.52259999999999995</v>
      </c>
      <c r="F183">
        <v>167</v>
      </c>
      <c r="H183" t="s">
        <v>225</v>
      </c>
      <c r="I183">
        <v>0.52259999999999995</v>
      </c>
      <c r="K183" s="702"/>
      <c r="L183" s="199">
        <v>90</v>
      </c>
    </row>
    <row r="184" spans="1:12">
      <c r="A184" t="str">
        <f t="shared" si="2"/>
        <v/>
      </c>
      <c r="B184" t="s">
        <v>226</v>
      </c>
      <c r="D184" t="s">
        <v>226</v>
      </c>
      <c r="E184">
        <v>0.65459999999999996</v>
      </c>
      <c r="F184">
        <v>104</v>
      </c>
      <c r="H184" t="s">
        <v>226</v>
      </c>
      <c r="I184">
        <v>0.65459999999999996</v>
      </c>
      <c r="K184" s="701" t="s">
        <v>388</v>
      </c>
      <c r="L184" s="200">
        <v>0.68779999999999997</v>
      </c>
    </row>
    <row r="185" spans="1:12" ht="15.75" thickBot="1">
      <c r="A185" t="str">
        <f t="shared" si="2"/>
        <v/>
      </c>
      <c r="B185" t="s">
        <v>227</v>
      </c>
      <c r="D185" t="s">
        <v>227</v>
      </c>
      <c r="E185">
        <v>0.22040000000000001</v>
      </c>
      <c r="F185">
        <v>300</v>
      </c>
      <c r="H185" t="s">
        <v>227</v>
      </c>
      <c r="I185">
        <v>0.22040000000000001</v>
      </c>
      <c r="K185" s="702"/>
      <c r="L185" s="201">
        <v>91</v>
      </c>
    </row>
    <row r="186" spans="1:12">
      <c r="A186" t="str">
        <f t="shared" si="2"/>
        <v/>
      </c>
      <c r="B186" t="s">
        <v>228</v>
      </c>
      <c r="D186" t="s">
        <v>228</v>
      </c>
      <c r="E186">
        <v>0.29770000000000002</v>
      </c>
      <c r="F186">
        <v>259</v>
      </c>
      <c r="H186" t="s">
        <v>228</v>
      </c>
      <c r="I186">
        <v>0.29770000000000002</v>
      </c>
      <c r="K186" s="18" t="s">
        <v>280</v>
      </c>
      <c r="L186" s="202">
        <v>0.68740000000000001</v>
      </c>
    </row>
    <row r="187" spans="1:12" ht="15.75" thickBot="1">
      <c r="A187" t="str">
        <f t="shared" si="2"/>
        <v/>
      </c>
      <c r="B187" t="s">
        <v>229</v>
      </c>
      <c r="D187" t="s">
        <v>229</v>
      </c>
      <c r="E187">
        <v>0.31409999999999999</v>
      </c>
      <c r="F187">
        <v>251</v>
      </c>
      <c r="H187" t="s">
        <v>229</v>
      </c>
      <c r="I187">
        <v>0.31409999999999999</v>
      </c>
      <c r="K187" s="20" t="s">
        <v>436</v>
      </c>
      <c r="L187" s="203">
        <v>92</v>
      </c>
    </row>
    <row r="188" spans="1:12">
      <c r="A188" t="str">
        <f t="shared" si="2"/>
        <v/>
      </c>
      <c r="B188" t="s">
        <v>230</v>
      </c>
      <c r="D188" t="s">
        <v>230</v>
      </c>
      <c r="E188">
        <v>0.38300000000000001</v>
      </c>
      <c r="F188">
        <v>227</v>
      </c>
      <c r="H188" t="s">
        <v>230</v>
      </c>
      <c r="I188">
        <v>0.38300000000000001</v>
      </c>
      <c r="K188" s="701" t="s">
        <v>142</v>
      </c>
      <c r="L188" s="204">
        <v>0.68679999999999997</v>
      </c>
    </row>
    <row r="189" spans="1:12" ht="15.75" thickBot="1">
      <c r="A189" t="str">
        <f t="shared" si="2"/>
        <v/>
      </c>
      <c r="B189" t="s">
        <v>231</v>
      </c>
      <c r="D189" t="s">
        <v>231</v>
      </c>
      <c r="E189">
        <v>0.88719999999999999</v>
      </c>
      <c r="F189">
        <v>26</v>
      </c>
      <c r="H189" t="s">
        <v>232</v>
      </c>
      <c r="I189">
        <v>0.45929999999999999</v>
      </c>
      <c r="K189" s="702"/>
      <c r="L189" s="205">
        <v>93</v>
      </c>
    </row>
    <row r="190" spans="1:12">
      <c r="A190" t="str">
        <f t="shared" si="2"/>
        <v/>
      </c>
      <c r="B190" t="s">
        <v>232</v>
      </c>
      <c r="D190" t="s">
        <v>232</v>
      </c>
      <c r="E190">
        <v>0.45929999999999999</v>
      </c>
      <c r="F190">
        <v>191</v>
      </c>
      <c r="H190" t="s">
        <v>233</v>
      </c>
      <c r="I190">
        <v>0.72550000000000003</v>
      </c>
      <c r="K190" s="701" t="s">
        <v>376</v>
      </c>
      <c r="L190" s="206">
        <v>0.68459999999999999</v>
      </c>
    </row>
    <row r="191" spans="1:12" ht="15.75" thickBot="1">
      <c r="A191" t="str">
        <f t="shared" si="2"/>
        <v/>
      </c>
      <c r="B191" t="s">
        <v>233</v>
      </c>
      <c r="D191" t="s">
        <v>233</v>
      </c>
      <c r="E191">
        <v>0.72550000000000003</v>
      </c>
      <c r="F191">
        <v>77</v>
      </c>
      <c r="H191" t="s">
        <v>234</v>
      </c>
      <c r="I191">
        <v>0.26740000000000003</v>
      </c>
      <c r="K191" s="702"/>
      <c r="L191" s="207">
        <v>94</v>
      </c>
    </row>
    <row r="192" spans="1:12">
      <c r="A192" t="str">
        <f t="shared" si="2"/>
        <v/>
      </c>
      <c r="B192" t="s">
        <v>234</v>
      </c>
      <c r="D192" t="s">
        <v>234</v>
      </c>
      <c r="E192">
        <v>0.26740000000000003</v>
      </c>
      <c r="F192">
        <v>276</v>
      </c>
      <c r="H192" t="s">
        <v>235</v>
      </c>
      <c r="I192">
        <v>0.7732</v>
      </c>
      <c r="K192" s="701" t="s">
        <v>118</v>
      </c>
      <c r="L192" s="208">
        <v>0.68140000000000001</v>
      </c>
    </row>
    <row r="193" spans="1:12" ht="15.75" thickBot="1">
      <c r="A193" t="str">
        <f t="shared" si="2"/>
        <v/>
      </c>
      <c r="B193" t="s">
        <v>235</v>
      </c>
      <c r="D193" t="s">
        <v>235</v>
      </c>
      <c r="E193">
        <v>0.7732</v>
      </c>
      <c r="F193">
        <v>70</v>
      </c>
      <c r="H193" t="s">
        <v>236</v>
      </c>
      <c r="I193">
        <v>0.21929999999999999</v>
      </c>
      <c r="K193" s="702"/>
      <c r="L193" s="209">
        <v>95</v>
      </c>
    </row>
    <row r="194" spans="1:12">
      <c r="A194" t="str">
        <f t="shared" si="2"/>
        <v/>
      </c>
      <c r="B194" t="s">
        <v>236</v>
      </c>
      <c r="D194" t="s">
        <v>236</v>
      </c>
      <c r="E194">
        <v>0.21929999999999999</v>
      </c>
      <c r="F194">
        <v>302</v>
      </c>
      <c r="H194" t="s">
        <v>237</v>
      </c>
      <c r="I194">
        <v>0.89039999999999997</v>
      </c>
      <c r="K194" s="701" t="s">
        <v>145</v>
      </c>
      <c r="L194" s="210">
        <v>0.68059999999999998</v>
      </c>
    </row>
    <row r="195" spans="1:12" ht="15.75" thickBot="1">
      <c r="A195" t="str">
        <f t="shared" ref="A195:A258" si="3">IF(B195=D195,"","BAD")</f>
        <v/>
      </c>
      <c r="B195" t="s">
        <v>237</v>
      </c>
      <c r="D195" t="s">
        <v>237</v>
      </c>
      <c r="E195">
        <v>0.89039999999999997</v>
      </c>
      <c r="F195">
        <v>24</v>
      </c>
      <c r="H195" t="s">
        <v>238</v>
      </c>
      <c r="I195">
        <v>0.64119999999999999</v>
      </c>
      <c r="K195" s="702"/>
      <c r="L195" s="211">
        <v>96</v>
      </c>
    </row>
    <row r="196" spans="1:12">
      <c r="A196" t="str">
        <f t="shared" si="3"/>
        <v/>
      </c>
      <c r="B196" t="s">
        <v>238</v>
      </c>
      <c r="D196" t="s">
        <v>238</v>
      </c>
      <c r="E196">
        <v>0.64119999999999999</v>
      </c>
      <c r="F196">
        <v>116</v>
      </c>
      <c r="H196" t="s">
        <v>239</v>
      </c>
      <c r="I196">
        <v>7.1900000000000006E-2</v>
      </c>
      <c r="K196" s="701" t="s">
        <v>304</v>
      </c>
      <c r="L196" s="212">
        <v>0.68</v>
      </c>
    </row>
    <row r="197" spans="1:12" ht="15.75" thickBot="1">
      <c r="A197" t="str">
        <f t="shared" si="3"/>
        <v/>
      </c>
      <c r="B197" t="s">
        <v>239</v>
      </c>
      <c r="D197" t="s">
        <v>239</v>
      </c>
      <c r="E197">
        <v>7.1900000000000006E-2</v>
      </c>
      <c r="F197">
        <v>357</v>
      </c>
      <c r="H197" t="s">
        <v>240</v>
      </c>
      <c r="I197">
        <v>0.25359999999999999</v>
      </c>
      <c r="K197" s="702"/>
      <c r="L197" s="213">
        <v>97</v>
      </c>
    </row>
    <row r="198" spans="1:12">
      <c r="A198" t="str">
        <f t="shared" si="3"/>
        <v/>
      </c>
      <c r="B198" t="s">
        <v>240</v>
      </c>
      <c r="D198" t="s">
        <v>240</v>
      </c>
      <c r="E198">
        <v>0.25359999999999999</v>
      </c>
      <c r="F198">
        <v>281</v>
      </c>
      <c r="H198" t="s">
        <v>241</v>
      </c>
      <c r="I198">
        <v>0.43030000000000002</v>
      </c>
      <c r="K198" s="701" t="s">
        <v>349</v>
      </c>
      <c r="L198" s="214">
        <v>0.67720000000000002</v>
      </c>
    </row>
    <row r="199" spans="1:12" ht="15.75" thickBot="1">
      <c r="A199" t="str">
        <f t="shared" si="3"/>
        <v/>
      </c>
      <c r="B199" t="s">
        <v>241</v>
      </c>
      <c r="D199" t="s">
        <v>241</v>
      </c>
      <c r="E199">
        <v>0.43030000000000002</v>
      </c>
      <c r="F199">
        <v>206</v>
      </c>
      <c r="H199" t="s">
        <v>242</v>
      </c>
      <c r="I199">
        <v>0.14649999999999999</v>
      </c>
      <c r="K199" s="702"/>
      <c r="L199" s="215">
        <v>98</v>
      </c>
    </row>
    <row r="200" spans="1:12">
      <c r="A200" t="str">
        <f t="shared" si="3"/>
        <v/>
      </c>
      <c r="B200" t="s">
        <v>242</v>
      </c>
      <c r="D200" t="s">
        <v>242</v>
      </c>
      <c r="E200">
        <v>0.14649999999999999</v>
      </c>
      <c r="F200">
        <v>331</v>
      </c>
      <c r="H200" t="s">
        <v>243</v>
      </c>
      <c r="I200">
        <v>0.29649999999999999</v>
      </c>
      <c r="K200" s="701" t="s">
        <v>219</v>
      </c>
      <c r="L200" s="216">
        <v>0.67520000000000002</v>
      </c>
    </row>
    <row r="201" spans="1:12" ht="15.75" thickBot="1">
      <c r="A201" t="str">
        <f t="shared" si="3"/>
        <v/>
      </c>
      <c r="B201" t="s">
        <v>243</v>
      </c>
      <c r="D201" t="s">
        <v>243</v>
      </c>
      <c r="E201">
        <v>0.29649999999999999</v>
      </c>
      <c r="F201">
        <v>261</v>
      </c>
      <c r="H201" t="s">
        <v>244</v>
      </c>
      <c r="I201">
        <v>0.2767</v>
      </c>
      <c r="K201" s="702"/>
      <c r="L201" s="217">
        <v>99</v>
      </c>
    </row>
    <row r="202" spans="1:12">
      <c r="A202" t="str">
        <f t="shared" si="3"/>
        <v/>
      </c>
      <c r="B202" t="s">
        <v>244</v>
      </c>
      <c r="D202" t="s">
        <v>244</v>
      </c>
      <c r="E202">
        <v>0.2767</v>
      </c>
      <c r="F202">
        <v>271</v>
      </c>
      <c r="H202" t="s">
        <v>245</v>
      </c>
      <c r="I202">
        <v>0.84799999999999998</v>
      </c>
      <c r="K202" s="18" t="s">
        <v>148</v>
      </c>
      <c r="L202" s="218">
        <v>0.67310000000000003</v>
      </c>
    </row>
    <row r="203" spans="1:12" ht="15.75" thickBot="1">
      <c r="A203" t="str">
        <f t="shared" si="3"/>
        <v/>
      </c>
      <c r="B203" t="s">
        <v>245</v>
      </c>
      <c r="D203" t="s">
        <v>245</v>
      </c>
      <c r="E203">
        <v>0.84799999999999998</v>
      </c>
      <c r="F203">
        <v>41</v>
      </c>
      <c r="H203" t="s">
        <v>246</v>
      </c>
      <c r="I203">
        <v>0.246</v>
      </c>
      <c r="K203" s="20" t="s">
        <v>453</v>
      </c>
      <c r="L203" s="219">
        <v>100</v>
      </c>
    </row>
    <row r="204" spans="1:12" ht="15.75" thickBot="1">
      <c r="A204" t="str">
        <f t="shared" si="3"/>
        <v/>
      </c>
      <c r="B204" t="s">
        <v>246</v>
      </c>
      <c r="D204" t="s">
        <v>246</v>
      </c>
      <c r="E204">
        <v>0.246</v>
      </c>
      <c r="F204">
        <v>287</v>
      </c>
      <c r="H204" t="s">
        <v>247</v>
      </c>
      <c r="I204">
        <v>0.42120000000000002</v>
      </c>
      <c r="K204" s="15" t="s">
        <v>31</v>
      </c>
      <c r="L204" s="17" t="s">
        <v>411</v>
      </c>
    </row>
    <row r="205" spans="1:12">
      <c r="A205" t="str">
        <f t="shared" si="3"/>
        <v/>
      </c>
      <c r="B205" t="s">
        <v>247</v>
      </c>
      <c r="D205" t="s">
        <v>247</v>
      </c>
      <c r="E205">
        <v>0.42120000000000002</v>
      </c>
      <c r="F205">
        <v>214</v>
      </c>
      <c r="H205" t="s">
        <v>439</v>
      </c>
      <c r="I205">
        <v>0.88719999999999999</v>
      </c>
      <c r="K205" s="701" t="s">
        <v>105</v>
      </c>
      <c r="L205" s="220">
        <v>0.67230000000000001</v>
      </c>
    </row>
    <row r="206" spans="1:12" ht="15.75" thickBot="1">
      <c r="A206" t="str">
        <f t="shared" si="3"/>
        <v/>
      </c>
      <c r="B206" t="s">
        <v>248</v>
      </c>
      <c r="D206" t="s">
        <v>248</v>
      </c>
      <c r="E206">
        <v>0.3014</v>
      </c>
      <c r="F206">
        <v>257</v>
      </c>
      <c r="H206" t="s">
        <v>248</v>
      </c>
      <c r="I206">
        <v>0.3014</v>
      </c>
      <c r="K206" s="702"/>
      <c r="L206" s="221">
        <v>101</v>
      </c>
    </row>
    <row r="207" spans="1:12">
      <c r="A207" t="str">
        <f t="shared" si="3"/>
        <v/>
      </c>
      <c r="B207" t="s">
        <v>249</v>
      </c>
      <c r="D207" t="s">
        <v>249</v>
      </c>
      <c r="E207">
        <v>0.23169999999999999</v>
      </c>
      <c r="F207">
        <v>298</v>
      </c>
      <c r="H207" t="s">
        <v>249</v>
      </c>
      <c r="I207">
        <v>0.23169999999999999</v>
      </c>
      <c r="K207" s="18" t="s">
        <v>381</v>
      </c>
      <c r="L207" s="222">
        <v>0.67159999999999997</v>
      </c>
    </row>
    <row r="208" spans="1:12" ht="15.75" thickBot="1">
      <c r="A208" t="str">
        <f t="shared" si="3"/>
        <v/>
      </c>
      <c r="B208" t="s">
        <v>250</v>
      </c>
      <c r="D208" t="s">
        <v>250</v>
      </c>
      <c r="E208">
        <v>0.30980000000000002</v>
      </c>
      <c r="F208">
        <v>253</v>
      </c>
      <c r="H208" t="s">
        <v>250</v>
      </c>
      <c r="I208">
        <v>0.30980000000000002</v>
      </c>
      <c r="K208" s="20" t="s">
        <v>445</v>
      </c>
      <c r="L208" s="223">
        <v>102</v>
      </c>
    </row>
    <row r="209" spans="1:12">
      <c r="A209" t="str">
        <f t="shared" si="3"/>
        <v/>
      </c>
      <c r="B209" t="s">
        <v>251</v>
      </c>
      <c r="D209" t="s">
        <v>251</v>
      </c>
      <c r="E209">
        <v>0.71709999999999996</v>
      </c>
      <c r="F209">
        <v>79</v>
      </c>
      <c r="H209" t="s">
        <v>251</v>
      </c>
      <c r="I209">
        <v>0.71709999999999996</v>
      </c>
      <c r="K209" s="18" t="s">
        <v>279</v>
      </c>
      <c r="L209" s="222">
        <v>0.66700000000000004</v>
      </c>
    </row>
    <row r="210" spans="1:12" ht="15.75" thickBot="1">
      <c r="A210" t="str">
        <f t="shared" si="3"/>
        <v/>
      </c>
      <c r="B210" t="s">
        <v>252</v>
      </c>
      <c r="D210" t="s">
        <v>252</v>
      </c>
      <c r="E210">
        <v>0.28649999999999998</v>
      </c>
      <c r="F210">
        <v>264</v>
      </c>
      <c r="H210" t="s">
        <v>252</v>
      </c>
      <c r="I210">
        <v>0.28649999999999998</v>
      </c>
      <c r="K210" s="20" t="s">
        <v>452</v>
      </c>
      <c r="L210" s="223">
        <v>103</v>
      </c>
    </row>
    <row r="211" spans="1:12">
      <c r="A211" t="str">
        <f t="shared" si="3"/>
        <v/>
      </c>
      <c r="B211" t="s">
        <v>253</v>
      </c>
      <c r="D211" t="s">
        <v>253</v>
      </c>
      <c r="E211">
        <v>0.36820000000000003</v>
      </c>
      <c r="F211">
        <v>233</v>
      </c>
      <c r="H211" t="s">
        <v>253</v>
      </c>
      <c r="I211">
        <v>0.36820000000000003</v>
      </c>
      <c r="K211" s="701" t="s">
        <v>275</v>
      </c>
      <c r="L211" s="222">
        <v>0.65459999999999996</v>
      </c>
    </row>
    <row r="212" spans="1:12" ht="15.75" thickBot="1">
      <c r="A212" t="str">
        <f t="shared" si="3"/>
        <v/>
      </c>
      <c r="B212" t="s">
        <v>254</v>
      </c>
      <c r="D212" t="s">
        <v>254</v>
      </c>
      <c r="E212">
        <v>0.45950000000000002</v>
      </c>
      <c r="F212">
        <v>189</v>
      </c>
      <c r="H212" t="s">
        <v>254</v>
      </c>
      <c r="I212">
        <v>0.45950000000000002</v>
      </c>
      <c r="K212" s="702"/>
      <c r="L212" s="223">
        <v>104</v>
      </c>
    </row>
    <row r="213" spans="1:12">
      <c r="A213" t="str">
        <f t="shared" si="3"/>
        <v/>
      </c>
      <c r="B213" t="s">
        <v>255</v>
      </c>
      <c r="D213" t="s">
        <v>255</v>
      </c>
      <c r="E213">
        <v>0.1943</v>
      </c>
      <c r="F213">
        <v>314</v>
      </c>
      <c r="H213" t="s">
        <v>255</v>
      </c>
      <c r="I213">
        <v>0.1943</v>
      </c>
      <c r="K213" s="18" t="s">
        <v>226</v>
      </c>
      <c r="L213" s="222">
        <v>0.65459999999999996</v>
      </c>
    </row>
    <row r="214" spans="1:12" ht="15.75" thickBot="1">
      <c r="A214" t="str">
        <f t="shared" si="3"/>
        <v/>
      </c>
      <c r="B214" t="s">
        <v>256</v>
      </c>
      <c r="D214" t="s">
        <v>256</v>
      </c>
      <c r="E214">
        <v>0.42320000000000002</v>
      </c>
      <c r="F214">
        <v>212</v>
      </c>
      <c r="H214" t="s">
        <v>256</v>
      </c>
      <c r="I214">
        <v>0.42320000000000002</v>
      </c>
      <c r="K214" s="20" t="s">
        <v>453</v>
      </c>
      <c r="L214" s="223">
        <v>105</v>
      </c>
    </row>
    <row r="215" spans="1:12">
      <c r="A215" t="str">
        <f t="shared" si="3"/>
        <v/>
      </c>
      <c r="B215" t="s">
        <v>257</v>
      </c>
      <c r="D215" t="s">
        <v>257</v>
      </c>
      <c r="E215">
        <v>0.32119999999999999</v>
      </c>
      <c r="F215">
        <v>247</v>
      </c>
      <c r="H215" t="s">
        <v>257</v>
      </c>
      <c r="I215">
        <v>0.32119999999999999</v>
      </c>
      <c r="K215" s="701" t="s">
        <v>45</v>
      </c>
      <c r="L215" s="222">
        <v>0.6522</v>
      </c>
    </row>
    <row r="216" spans="1:12" ht="15.75" thickBot="1">
      <c r="A216" t="str">
        <f t="shared" si="3"/>
        <v/>
      </c>
      <c r="B216" t="s">
        <v>258</v>
      </c>
      <c r="D216" t="s">
        <v>258</v>
      </c>
      <c r="E216">
        <v>0.80400000000000005</v>
      </c>
      <c r="F216">
        <v>63</v>
      </c>
      <c r="H216" t="s">
        <v>258</v>
      </c>
      <c r="I216">
        <v>0.80400000000000005</v>
      </c>
      <c r="K216" s="702"/>
      <c r="L216" s="223">
        <v>106</v>
      </c>
    </row>
    <row r="217" spans="1:12">
      <c r="A217" t="str">
        <f t="shared" si="3"/>
        <v/>
      </c>
      <c r="B217" t="s">
        <v>259</v>
      </c>
      <c r="D217" t="s">
        <v>259</v>
      </c>
      <c r="E217">
        <v>0.42330000000000001</v>
      </c>
      <c r="F217">
        <v>211</v>
      </c>
      <c r="H217" t="s">
        <v>259</v>
      </c>
      <c r="I217">
        <v>0.42330000000000001</v>
      </c>
      <c r="K217" s="701" t="s">
        <v>197</v>
      </c>
      <c r="L217" s="222">
        <v>0.65159999999999996</v>
      </c>
    </row>
    <row r="218" spans="1:12" ht="15.75" thickBot="1">
      <c r="A218" t="str">
        <f t="shared" si="3"/>
        <v/>
      </c>
      <c r="B218" t="s">
        <v>260</v>
      </c>
      <c r="D218" t="s">
        <v>260</v>
      </c>
      <c r="E218">
        <v>0.59419999999999995</v>
      </c>
      <c r="F218">
        <v>134</v>
      </c>
      <c r="H218" t="s">
        <v>260</v>
      </c>
      <c r="I218">
        <v>0.59419999999999995</v>
      </c>
      <c r="K218" s="702"/>
      <c r="L218" s="223">
        <v>107</v>
      </c>
    </row>
    <row r="219" spans="1:12">
      <c r="A219" t="str">
        <f t="shared" si="3"/>
        <v/>
      </c>
      <c r="B219" t="s">
        <v>261</v>
      </c>
      <c r="D219" t="s">
        <v>261</v>
      </c>
      <c r="E219">
        <v>0.1903</v>
      </c>
      <c r="F219">
        <v>315</v>
      </c>
      <c r="H219" t="s">
        <v>261</v>
      </c>
      <c r="I219">
        <v>0.1903</v>
      </c>
      <c r="K219" s="18" t="s">
        <v>267</v>
      </c>
      <c r="L219" s="222">
        <v>0.64970000000000006</v>
      </c>
    </row>
    <row r="220" spans="1:12" ht="15.75" thickBot="1">
      <c r="A220" t="str">
        <f t="shared" si="3"/>
        <v/>
      </c>
      <c r="B220" t="s">
        <v>262</v>
      </c>
      <c r="D220" t="s">
        <v>262</v>
      </c>
      <c r="E220">
        <v>0.54710000000000003</v>
      </c>
      <c r="F220">
        <v>152</v>
      </c>
      <c r="H220" t="s">
        <v>262</v>
      </c>
      <c r="I220">
        <v>0.54710000000000003</v>
      </c>
      <c r="K220" s="20" t="s">
        <v>445</v>
      </c>
      <c r="L220" s="223">
        <v>108</v>
      </c>
    </row>
    <row r="221" spans="1:12">
      <c r="A221" t="str">
        <f t="shared" si="3"/>
        <v/>
      </c>
      <c r="B221" t="s">
        <v>263</v>
      </c>
      <c r="D221" t="s">
        <v>263</v>
      </c>
      <c r="E221">
        <v>0.92210000000000003</v>
      </c>
      <c r="F221">
        <v>13</v>
      </c>
      <c r="H221" t="s">
        <v>263</v>
      </c>
      <c r="I221">
        <v>0.92210000000000003</v>
      </c>
      <c r="K221" s="701" t="s">
        <v>362</v>
      </c>
      <c r="L221" s="222">
        <v>0.64870000000000005</v>
      </c>
    </row>
    <row r="222" spans="1:12" ht="15.75" thickBot="1">
      <c r="A222" t="str">
        <f t="shared" si="3"/>
        <v/>
      </c>
      <c r="B222" t="s">
        <v>264</v>
      </c>
      <c r="D222" t="s">
        <v>264</v>
      </c>
      <c r="E222">
        <v>0.87770000000000004</v>
      </c>
      <c r="F222">
        <v>31</v>
      </c>
      <c r="H222" t="s">
        <v>264</v>
      </c>
      <c r="I222">
        <v>0.87770000000000004</v>
      </c>
      <c r="K222" s="702"/>
      <c r="L222" s="223">
        <v>109</v>
      </c>
    </row>
    <row r="223" spans="1:12">
      <c r="A223" t="str">
        <f t="shared" si="3"/>
        <v/>
      </c>
      <c r="B223" t="s">
        <v>265</v>
      </c>
      <c r="D223" t="s">
        <v>265</v>
      </c>
      <c r="E223">
        <v>0.89139999999999997</v>
      </c>
      <c r="F223">
        <v>23</v>
      </c>
      <c r="H223" t="s">
        <v>265</v>
      </c>
      <c r="I223">
        <v>0.89139999999999997</v>
      </c>
      <c r="K223" s="701" t="s">
        <v>367</v>
      </c>
      <c r="L223" s="222">
        <v>0.64849999999999997</v>
      </c>
    </row>
    <row r="224" spans="1:12" ht="15.75" thickBot="1">
      <c r="A224" t="str">
        <f t="shared" si="3"/>
        <v/>
      </c>
      <c r="B224" t="s">
        <v>266</v>
      </c>
      <c r="D224" t="s">
        <v>266</v>
      </c>
      <c r="E224">
        <v>0.51319999999999999</v>
      </c>
      <c r="F224">
        <v>168</v>
      </c>
      <c r="H224" t="s">
        <v>266</v>
      </c>
      <c r="I224">
        <v>0.51319999999999999</v>
      </c>
      <c r="K224" s="702"/>
      <c r="L224" s="223">
        <v>110</v>
      </c>
    </row>
    <row r="225" spans="1:12">
      <c r="A225" t="str">
        <f t="shared" si="3"/>
        <v/>
      </c>
      <c r="B225" t="s">
        <v>267</v>
      </c>
      <c r="D225" t="s">
        <v>267</v>
      </c>
      <c r="E225">
        <v>0.64970000000000006</v>
      </c>
      <c r="F225">
        <v>108</v>
      </c>
      <c r="H225" t="s">
        <v>267</v>
      </c>
      <c r="I225">
        <v>0.64970000000000006</v>
      </c>
      <c r="K225" s="701" t="s">
        <v>352</v>
      </c>
      <c r="L225" s="222">
        <v>0.64800000000000002</v>
      </c>
    </row>
    <row r="226" spans="1:12" ht="15.75" thickBot="1">
      <c r="A226" t="str">
        <f t="shared" si="3"/>
        <v/>
      </c>
      <c r="B226" t="s">
        <v>268</v>
      </c>
      <c r="D226" t="s">
        <v>268</v>
      </c>
      <c r="E226">
        <v>0.81810000000000005</v>
      </c>
      <c r="F226">
        <v>59</v>
      </c>
      <c r="H226" t="s">
        <v>268</v>
      </c>
      <c r="I226">
        <v>0.81810000000000005</v>
      </c>
      <c r="K226" s="702"/>
      <c r="L226" s="223">
        <v>111</v>
      </c>
    </row>
    <row r="227" spans="1:12">
      <c r="A227" t="str">
        <f t="shared" si="3"/>
        <v/>
      </c>
      <c r="B227" t="s">
        <v>269</v>
      </c>
      <c r="D227" t="s">
        <v>269</v>
      </c>
      <c r="E227">
        <v>0.30559999999999998</v>
      </c>
      <c r="F227">
        <v>256</v>
      </c>
      <c r="H227" t="s">
        <v>269</v>
      </c>
      <c r="I227">
        <v>0.30559999999999998</v>
      </c>
      <c r="K227" s="701" t="s">
        <v>133</v>
      </c>
      <c r="L227" s="222">
        <v>0.64790000000000003</v>
      </c>
    </row>
    <row r="228" spans="1:12" ht="15.75" thickBot="1">
      <c r="A228" t="str">
        <f t="shared" si="3"/>
        <v/>
      </c>
      <c r="B228" t="s">
        <v>270</v>
      </c>
      <c r="D228" t="s">
        <v>270</v>
      </c>
      <c r="E228">
        <v>0.46210000000000001</v>
      </c>
      <c r="F228">
        <v>188</v>
      </c>
      <c r="H228" t="s">
        <v>270</v>
      </c>
      <c r="I228">
        <v>0.46210000000000001</v>
      </c>
      <c r="K228" s="702"/>
      <c r="L228" s="223">
        <v>112</v>
      </c>
    </row>
    <row r="229" spans="1:12">
      <c r="A229" t="str">
        <f t="shared" si="3"/>
        <v/>
      </c>
      <c r="B229" t="s">
        <v>271</v>
      </c>
      <c r="D229" t="s">
        <v>271</v>
      </c>
      <c r="E229">
        <v>0.50180000000000002</v>
      </c>
      <c r="F229">
        <v>172</v>
      </c>
      <c r="H229" t="s">
        <v>271</v>
      </c>
      <c r="I229">
        <v>0.50180000000000002</v>
      </c>
      <c r="K229" s="701" t="s">
        <v>288</v>
      </c>
      <c r="L229" s="222">
        <v>0.64710000000000001</v>
      </c>
    </row>
    <row r="230" spans="1:12" ht="15.75" thickBot="1">
      <c r="A230" t="str">
        <f t="shared" si="3"/>
        <v/>
      </c>
      <c r="B230" t="s">
        <v>272</v>
      </c>
      <c r="D230" t="s">
        <v>272</v>
      </c>
      <c r="E230">
        <v>0.82689999999999997</v>
      </c>
      <c r="F230">
        <v>52</v>
      </c>
      <c r="H230" t="s">
        <v>272</v>
      </c>
      <c r="I230">
        <v>0.82689999999999997</v>
      </c>
      <c r="K230" s="702"/>
      <c r="L230" s="223">
        <v>113</v>
      </c>
    </row>
    <row r="231" spans="1:12">
      <c r="A231" t="str">
        <f t="shared" si="3"/>
        <v/>
      </c>
      <c r="B231" t="s">
        <v>273</v>
      </c>
      <c r="D231" t="s">
        <v>273</v>
      </c>
      <c r="E231">
        <v>0.61229999999999996</v>
      </c>
      <c r="F231">
        <v>127</v>
      </c>
      <c r="H231" t="s">
        <v>273</v>
      </c>
      <c r="I231">
        <v>0.61229999999999996</v>
      </c>
      <c r="K231" s="701" t="s">
        <v>389</v>
      </c>
      <c r="L231" s="222">
        <v>0.64400000000000002</v>
      </c>
    </row>
    <row r="232" spans="1:12" ht="15.75" thickBot="1">
      <c r="A232" t="str">
        <f t="shared" si="3"/>
        <v/>
      </c>
      <c r="B232" t="s">
        <v>274</v>
      </c>
      <c r="D232" t="s">
        <v>274</v>
      </c>
      <c r="E232">
        <v>0.73750000000000004</v>
      </c>
      <c r="F232">
        <v>76</v>
      </c>
      <c r="H232" t="s">
        <v>274</v>
      </c>
      <c r="I232">
        <v>0.73750000000000004</v>
      </c>
      <c r="K232" s="702"/>
      <c r="L232" s="223">
        <v>114</v>
      </c>
    </row>
    <row r="233" spans="1:12">
      <c r="A233" t="str">
        <f t="shared" si="3"/>
        <v/>
      </c>
      <c r="B233" t="s">
        <v>275</v>
      </c>
      <c r="D233" t="s">
        <v>275</v>
      </c>
      <c r="E233">
        <v>0.65459999999999996</v>
      </c>
      <c r="F233">
        <v>105</v>
      </c>
      <c r="H233" t="s">
        <v>275</v>
      </c>
      <c r="I233">
        <v>0.65459999999999996</v>
      </c>
      <c r="K233" s="701" t="s">
        <v>334</v>
      </c>
      <c r="L233" s="222">
        <v>0.64319999999999999</v>
      </c>
    </row>
    <row r="234" spans="1:12" ht="15.75" thickBot="1">
      <c r="A234" t="str">
        <f t="shared" si="3"/>
        <v/>
      </c>
      <c r="B234" t="s">
        <v>276</v>
      </c>
      <c r="D234" t="s">
        <v>276</v>
      </c>
      <c r="E234">
        <v>0.4637</v>
      </c>
      <c r="F234">
        <v>185</v>
      </c>
      <c r="H234" t="s">
        <v>276</v>
      </c>
      <c r="I234">
        <v>0.4637</v>
      </c>
      <c r="K234" s="702"/>
      <c r="L234" s="223">
        <v>115</v>
      </c>
    </row>
    <row r="235" spans="1:12">
      <c r="A235" t="str">
        <f t="shared" si="3"/>
        <v/>
      </c>
      <c r="B235" t="s">
        <v>277</v>
      </c>
      <c r="D235" t="s">
        <v>277</v>
      </c>
      <c r="E235">
        <v>0.3846</v>
      </c>
      <c r="F235">
        <v>225</v>
      </c>
      <c r="H235" t="s">
        <v>277</v>
      </c>
      <c r="I235">
        <v>0.3846</v>
      </c>
      <c r="K235" s="701" t="s">
        <v>238</v>
      </c>
      <c r="L235" s="222">
        <v>0.64119999999999999</v>
      </c>
    </row>
    <row r="236" spans="1:12" ht="15.75" thickBot="1">
      <c r="A236" t="str">
        <f t="shared" si="3"/>
        <v/>
      </c>
      <c r="B236" t="s">
        <v>278</v>
      </c>
      <c r="D236" t="s">
        <v>278</v>
      </c>
      <c r="E236">
        <v>0.16919999999999999</v>
      </c>
      <c r="F236">
        <v>324</v>
      </c>
      <c r="H236" t="s">
        <v>278</v>
      </c>
      <c r="I236">
        <v>0.16919999999999999</v>
      </c>
      <c r="K236" s="702"/>
      <c r="L236" s="223">
        <v>116</v>
      </c>
    </row>
    <row r="237" spans="1:12">
      <c r="A237" t="str">
        <f t="shared" si="3"/>
        <v/>
      </c>
      <c r="B237" t="s">
        <v>279</v>
      </c>
      <c r="D237" t="s">
        <v>279</v>
      </c>
      <c r="E237">
        <v>0.66700000000000004</v>
      </c>
      <c r="F237">
        <v>103</v>
      </c>
      <c r="H237" t="s">
        <v>279</v>
      </c>
      <c r="I237">
        <v>0.66700000000000004</v>
      </c>
      <c r="K237" s="18" t="s">
        <v>115</v>
      </c>
      <c r="L237" s="222">
        <v>0.63729999999999998</v>
      </c>
    </row>
    <row r="238" spans="1:12" ht="15.75" thickBot="1">
      <c r="A238" t="str">
        <f t="shared" si="3"/>
        <v/>
      </c>
      <c r="B238" t="s">
        <v>280</v>
      </c>
      <c r="D238" t="s">
        <v>280</v>
      </c>
      <c r="E238">
        <v>0.68740000000000001</v>
      </c>
      <c r="F238">
        <v>92</v>
      </c>
      <c r="H238" t="s">
        <v>280</v>
      </c>
      <c r="I238">
        <v>0.68740000000000001</v>
      </c>
      <c r="K238" s="20" t="s">
        <v>445</v>
      </c>
      <c r="L238" s="223">
        <v>117</v>
      </c>
    </row>
    <row r="239" spans="1:12">
      <c r="A239" t="str">
        <f t="shared" si="3"/>
        <v/>
      </c>
      <c r="B239" t="s">
        <v>281</v>
      </c>
      <c r="D239" t="s">
        <v>281</v>
      </c>
      <c r="E239">
        <v>0.95799999999999996</v>
      </c>
      <c r="F239">
        <v>6</v>
      </c>
      <c r="H239" t="s">
        <v>281</v>
      </c>
      <c r="I239">
        <v>0.95799999999999996</v>
      </c>
      <c r="K239" s="701" t="s">
        <v>375</v>
      </c>
      <c r="L239" s="222">
        <v>0.63629999999999998</v>
      </c>
    </row>
    <row r="240" spans="1:12" ht="15.75" thickBot="1">
      <c r="A240" t="str">
        <f t="shared" si="3"/>
        <v/>
      </c>
      <c r="B240" t="s">
        <v>282</v>
      </c>
      <c r="D240" t="s">
        <v>282</v>
      </c>
      <c r="E240">
        <v>0.5736</v>
      </c>
      <c r="F240">
        <v>145</v>
      </c>
      <c r="H240" t="s">
        <v>283</v>
      </c>
      <c r="I240">
        <v>0.44940000000000002</v>
      </c>
      <c r="K240" s="702"/>
      <c r="L240" s="223">
        <v>118</v>
      </c>
    </row>
    <row r="241" spans="1:12">
      <c r="A241" t="str">
        <f t="shared" si="3"/>
        <v/>
      </c>
      <c r="B241" t="s">
        <v>283</v>
      </c>
      <c r="D241" t="s">
        <v>283</v>
      </c>
      <c r="E241">
        <v>0.44940000000000002</v>
      </c>
      <c r="F241">
        <v>196</v>
      </c>
      <c r="H241" t="s">
        <v>284</v>
      </c>
      <c r="I241">
        <v>0.59670000000000001</v>
      </c>
      <c r="K241" s="701" t="s">
        <v>78</v>
      </c>
      <c r="L241" s="222">
        <v>0.63570000000000004</v>
      </c>
    </row>
    <row r="242" spans="1:12" ht="15.75" thickBot="1">
      <c r="A242" t="str">
        <f t="shared" si="3"/>
        <v/>
      </c>
      <c r="B242" t="s">
        <v>284</v>
      </c>
      <c r="D242" t="s">
        <v>284</v>
      </c>
      <c r="E242">
        <v>0.59670000000000001</v>
      </c>
      <c r="F242">
        <v>132</v>
      </c>
      <c r="H242" t="s">
        <v>285</v>
      </c>
      <c r="I242">
        <v>0.54420000000000002</v>
      </c>
      <c r="K242" s="702"/>
      <c r="L242" s="223">
        <v>119</v>
      </c>
    </row>
    <row r="243" spans="1:12">
      <c r="A243" t="str">
        <f t="shared" si="3"/>
        <v/>
      </c>
      <c r="B243" t="s">
        <v>285</v>
      </c>
      <c r="D243" t="s">
        <v>285</v>
      </c>
      <c r="E243">
        <v>0.54420000000000002</v>
      </c>
      <c r="F243">
        <v>154</v>
      </c>
      <c r="H243" t="s">
        <v>286</v>
      </c>
      <c r="I243">
        <v>0.37690000000000001</v>
      </c>
      <c r="K243" s="701" t="s">
        <v>153</v>
      </c>
      <c r="L243" s="222">
        <v>0.63060000000000005</v>
      </c>
    </row>
    <row r="244" spans="1:12" ht="15.75" thickBot="1">
      <c r="A244" t="str">
        <f t="shared" si="3"/>
        <v/>
      </c>
      <c r="B244" t="s">
        <v>286</v>
      </c>
      <c r="D244" t="s">
        <v>286</v>
      </c>
      <c r="E244">
        <v>0.37690000000000001</v>
      </c>
      <c r="F244">
        <v>230</v>
      </c>
      <c r="H244" t="s">
        <v>287</v>
      </c>
      <c r="I244">
        <v>0.54059999999999997</v>
      </c>
      <c r="K244" s="702"/>
      <c r="L244" s="223">
        <v>120</v>
      </c>
    </row>
    <row r="245" spans="1:12">
      <c r="A245" t="str">
        <f t="shared" si="3"/>
        <v/>
      </c>
      <c r="B245" t="s">
        <v>287</v>
      </c>
      <c r="D245" t="s">
        <v>287</v>
      </c>
      <c r="E245">
        <v>0.54059999999999997</v>
      </c>
      <c r="F245">
        <v>158</v>
      </c>
      <c r="H245" t="s">
        <v>288</v>
      </c>
      <c r="I245">
        <v>0.64710000000000001</v>
      </c>
      <c r="K245" s="701" t="s">
        <v>167</v>
      </c>
      <c r="L245" s="222">
        <v>0.62839999999999996</v>
      </c>
    </row>
    <row r="246" spans="1:12" ht="15.75" thickBot="1">
      <c r="A246" t="str">
        <f t="shared" si="3"/>
        <v/>
      </c>
      <c r="B246" t="s">
        <v>288</v>
      </c>
      <c r="D246" t="s">
        <v>288</v>
      </c>
      <c r="E246">
        <v>0.64710000000000001</v>
      </c>
      <c r="F246">
        <v>113</v>
      </c>
      <c r="H246" t="s">
        <v>289</v>
      </c>
      <c r="I246">
        <v>0.3135</v>
      </c>
      <c r="K246" s="702"/>
      <c r="L246" s="223">
        <v>121</v>
      </c>
    </row>
    <row r="247" spans="1:12">
      <c r="A247" t="str">
        <f t="shared" si="3"/>
        <v/>
      </c>
      <c r="B247" t="s">
        <v>289</v>
      </c>
      <c r="D247" t="s">
        <v>289</v>
      </c>
      <c r="E247">
        <v>0.3135</v>
      </c>
      <c r="F247">
        <v>252</v>
      </c>
      <c r="H247" t="s">
        <v>290</v>
      </c>
      <c r="I247">
        <v>0.25480000000000003</v>
      </c>
      <c r="K247" s="701" t="s">
        <v>214</v>
      </c>
      <c r="L247" s="222">
        <v>0.628</v>
      </c>
    </row>
    <row r="248" spans="1:12" ht="15.75" thickBot="1">
      <c r="A248" t="str">
        <f t="shared" si="3"/>
        <v/>
      </c>
      <c r="B248" t="s">
        <v>290</v>
      </c>
      <c r="D248" t="s">
        <v>290</v>
      </c>
      <c r="E248">
        <v>0.25480000000000003</v>
      </c>
      <c r="F248">
        <v>280</v>
      </c>
      <c r="H248" t="s">
        <v>291</v>
      </c>
      <c r="I248">
        <v>0.91020000000000001</v>
      </c>
      <c r="K248" s="702"/>
      <c r="L248" s="223">
        <v>122</v>
      </c>
    </row>
    <row r="249" spans="1:12">
      <c r="A249" t="str">
        <f t="shared" si="3"/>
        <v/>
      </c>
      <c r="B249" t="s">
        <v>291</v>
      </c>
      <c r="D249" t="s">
        <v>291</v>
      </c>
      <c r="E249">
        <v>0.91020000000000001</v>
      </c>
      <c r="F249">
        <v>15</v>
      </c>
      <c r="H249" t="s">
        <v>292</v>
      </c>
      <c r="I249">
        <v>0.45760000000000001</v>
      </c>
      <c r="K249" s="701" t="s">
        <v>351</v>
      </c>
      <c r="L249" s="222">
        <v>0.62509999999999999</v>
      </c>
    </row>
    <row r="250" spans="1:12" ht="15.75" thickBot="1">
      <c r="A250" t="str">
        <f t="shared" si="3"/>
        <v/>
      </c>
      <c r="B250" t="s">
        <v>292</v>
      </c>
      <c r="D250" t="s">
        <v>292</v>
      </c>
      <c r="E250">
        <v>0.45760000000000001</v>
      </c>
      <c r="F250">
        <v>192</v>
      </c>
      <c r="H250" t="s">
        <v>293</v>
      </c>
      <c r="I250">
        <v>0.17549999999999999</v>
      </c>
      <c r="K250" s="702"/>
      <c r="L250" s="223">
        <v>123</v>
      </c>
    </row>
    <row r="251" spans="1:12">
      <c r="A251" t="str">
        <f t="shared" si="3"/>
        <v/>
      </c>
      <c r="B251" t="s">
        <v>293</v>
      </c>
      <c r="D251" t="s">
        <v>293</v>
      </c>
      <c r="E251">
        <v>0.17549999999999999</v>
      </c>
      <c r="F251">
        <v>323</v>
      </c>
      <c r="H251" t="s">
        <v>294</v>
      </c>
      <c r="I251">
        <v>0.4214</v>
      </c>
      <c r="K251" s="701" t="s">
        <v>303</v>
      </c>
      <c r="L251" s="222">
        <v>0.62480000000000002</v>
      </c>
    </row>
    <row r="252" spans="1:12" ht="15.75" thickBot="1">
      <c r="A252" t="str">
        <f t="shared" si="3"/>
        <v/>
      </c>
      <c r="B252" t="s">
        <v>294</v>
      </c>
      <c r="D252" t="s">
        <v>294</v>
      </c>
      <c r="E252">
        <v>0.4214</v>
      </c>
      <c r="F252">
        <v>213</v>
      </c>
      <c r="H252" t="s">
        <v>295</v>
      </c>
      <c r="I252">
        <v>0.69020000000000004</v>
      </c>
      <c r="K252" s="702"/>
      <c r="L252" s="223">
        <v>124</v>
      </c>
    </row>
    <row r="253" spans="1:12">
      <c r="A253" t="str">
        <f t="shared" si="3"/>
        <v/>
      </c>
      <c r="B253" t="s">
        <v>295</v>
      </c>
      <c r="D253" t="s">
        <v>295</v>
      </c>
      <c r="E253">
        <v>0.69020000000000004</v>
      </c>
      <c r="F253">
        <v>89</v>
      </c>
      <c r="H253" t="s">
        <v>296</v>
      </c>
      <c r="I253">
        <v>0.93520000000000003</v>
      </c>
      <c r="K253" s="701" t="s">
        <v>336</v>
      </c>
      <c r="L253" s="222">
        <v>0.62039999999999995</v>
      </c>
    </row>
    <row r="254" spans="1:12" ht="15.75" thickBot="1">
      <c r="A254" t="str">
        <f t="shared" si="3"/>
        <v/>
      </c>
      <c r="B254" t="s">
        <v>296</v>
      </c>
      <c r="D254" t="s">
        <v>296</v>
      </c>
      <c r="E254">
        <v>0.93520000000000003</v>
      </c>
      <c r="F254">
        <v>9</v>
      </c>
      <c r="H254" t="s">
        <v>297</v>
      </c>
      <c r="I254">
        <v>0.29559999999999997</v>
      </c>
      <c r="K254" s="702"/>
      <c r="L254" s="223">
        <v>125</v>
      </c>
    </row>
    <row r="255" spans="1:12" ht="15.75" thickBot="1">
      <c r="A255" t="str">
        <f t="shared" si="3"/>
        <v/>
      </c>
      <c r="B255" t="s">
        <v>297</v>
      </c>
      <c r="D255" t="s">
        <v>297</v>
      </c>
      <c r="E255">
        <v>0.29559999999999997</v>
      </c>
      <c r="F255">
        <v>262</v>
      </c>
      <c r="H255" t="s">
        <v>298</v>
      </c>
      <c r="I255">
        <v>0.8468</v>
      </c>
      <c r="K255" s="15" t="s">
        <v>31</v>
      </c>
      <c r="L255" s="17" t="s">
        <v>411</v>
      </c>
    </row>
    <row r="256" spans="1:12">
      <c r="A256" t="str">
        <f t="shared" si="3"/>
        <v/>
      </c>
      <c r="B256" t="s">
        <v>298</v>
      </c>
      <c r="D256" t="s">
        <v>298</v>
      </c>
      <c r="E256">
        <v>0.8468</v>
      </c>
      <c r="F256">
        <v>42</v>
      </c>
      <c r="H256" t="s">
        <v>299</v>
      </c>
      <c r="I256">
        <v>0.55100000000000005</v>
      </c>
      <c r="K256" s="701" t="s">
        <v>65</v>
      </c>
      <c r="L256" s="222">
        <v>0.61729999999999996</v>
      </c>
    </row>
    <row r="257" spans="1:12" ht="15.75" thickBot="1">
      <c r="A257" t="str">
        <f t="shared" si="3"/>
        <v/>
      </c>
      <c r="B257" t="s">
        <v>299</v>
      </c>
      <c r="D257" t="s">
        <v>299</v>
      </c>
      <c r="E257">
        <v>0.55100000000000005</v>
      </c>
      <c r="F257">
        <v>150</v>
      </c>
      <c r="H257" t="s">
        <v>300</v>
      </c>
      <c r="I257">
        <v>0.434</v>
      </c>
      <c r="K257" s="702"/>
      <c r="L257" s="223">
        <v>126</v>
      </c>
    </row>
    <row r="258" spans="1:12">
      <c r="A258" t="str">
        <f t="shared" si="3"/>
        <v/>
      </c>
      <c r="B258" t="s">
        <v>300</v>
      </c>
      <c r="D258" t="s">
        <v>300</v>
      </c>
      <c r="E258">
        <v>0.434</v>
      </c>
      <c r="F258">
        <v>203</v>
      </c>
      <c r="H258" t="s">
        <v>301</v>
      </c>
      <c r="I258">
        <v>0.90680000000000005</v>
      </c>
      <c r="K258" s="701" t="s">
        <v>273</v>
      </c>
      <c r="L258" s="222">
        <v>0.61229999999999996</v>
      </c>
    </row>
    <row r="259" spans="1:12" ht="15.75" thickBot="1">
      <c r="A259" t="str">
        <f t="shared" ref="A259:A322" si="4">IF(B259=D259,"","BAD")</f>
        <v/>
      </c>
      <c r="B259" s="420" t="s">
        <v>301</v>
      </c>
      <c r="D259" t="s">
        <v>301</v>
      </c>
      <c r="E259">
        <v>0.90680000000000005</v>
      </c>
      <c r="F259">
        <v>20</v>
      </c>
      <c r="H259" t="s">
        <v>302</v>
      </c>
      <c r="I259">
        <v>0.75170000000000003</v>
      </c>
      <c r="K259" s="702"/>
      <c r="L259" s="223">
        <v>127</v>
      </c>
    </row>
    <row r="260" spans="1:12">
      <c r="A260" t="str">
        <f t="shared" si="4"/>
        <v/>
      </c>
      <c r="B260" t="s">
        <v>302</v>
      </c>
      <c r="D260" t="s">
        <v>302</v>
      </c>
      <c r="E260">
        <v>0.75170000000000003</v>
      </c>
      <c r="F260">
        <v>73</v>
      </c>
      <c r="H260" t="s">
        <v>303</v>
      </c>
      <c r="I260">
        <v>0.62480000000000002</v>
      </c>
      <c r="K260" s="701" t="s">
        <v>207</v>
      </c>
      <c r="L260" s="222">
        <v>0.60850000000000004</v>
      </c>
    </row>
    <row r="261" spans="1:12" ht="15.75" thickBot="1">
      <c r="A261" t="str">
        <f t="shared" si="4"/>
        <v/>
      </c>
      <c r="B261" t="s">
        <v>303</v>
      </c>
      <c r="D261" t="s">
        <v>303</v>
      </c>
      <c r="E261">
        <v>0.62480000000000002</v>
      </c>
      <c r="F261">
        <v>124</v>
      </c>
      <c r="H261" t="s">
        <v>304</v>
      </c>
      <c r="I261">
        <v>0.68</v>
      </c>
      <c r="K261" s="702"/>
      <c r="L261" s="223">
        <v>128</v>
      </c>
    </row>
    <row r="262" spans="1:12">
      <c r="A262" t="str">
        <f t="shared" si="4"/>
        <v/>
      </c>
      <c r="B262" t="s">
        <v>304</v>
      </c>
      <c r="D262" t="s">
        <v>304</v>
      </c>
      <c r="E262">
        <v>0.68</v>
      </c>
      <c r="F262">
        <v>97</v>
      </c>
      <c r="H262" t="s">
        <v>305</v>
      </c>
      <c r="I262">
        <v>0.58740000000000003</v>
      </c>
      <c r="K262" s="701" t="s">
        <v>147</v>
      </c>
      <c r="L262" s="222">
        <v>0.60770000000000002</v>
      </c>
    </row>
    <row r="263" spans="1:12" ht="15.75" thickBot="1">
      <c r="A263" t="str">
        <f t="shared" si="4"/>
        <v/>
      </c>
      <c r="B263" t="s">
        <v>305</v>
      </c>
      <c r="D263" t="s">
        <v>305</v>
      </c>
      <c r="E263">
        <v>0.58740000000000003</v>
      </c>
      <c r="F263">
        <v>137</v>
      </c>
      <c r="H263" t="s">
        <v>306</v>
      </c>
      <c r="I263">
        <v>0.78879999999999995</v>
      </c>
      <c r="K263" s="702"/>
      <c r="L263" s="223">
        <v>129</v>
      </c>
    </row>
    <row r="264" spans="1:12">
      <c r="A264" t="str">
        <f t="shared" si="4"/>
        <v/>
      </c>
      <c r="B264" t="s">
        <v>306</v>
      </c>
      <c r="D264" t="s">
        <v>306</v>
      </c>
      <c r="E264">
        <v>0.78879999999999995</v>
      </c>
      <c r="F264">
        <v>65</v>
      </c>
      <c r="H264" t="s">
        <v>307</v>
      </c>
      <c r="I264">
        <v>0.4622</v>
      </c>
      <c r="K264" s="701" t="s">
        <v>402</v>
      </c>
      <c r="L264" s="222">
        <v>0.60370000000000001</v>
      </c>
    </row>
    <row r="265" spans="1:12" ht="15.75" thickBot="1">
      <c r="A265" t="str">
        <f t="shared" si="4"/>
        <v/>
      </c>
      <c r="B265" t="s">
        <v>307</v>
      </c>
      <c r="D265" t="s">
        <v>307</v>
      </c>
      <c r="E265">
        <v>0.4622</v>
      </c>
      <c r="F265">
        <v>187</v>
      </c>
      <c r="H265" t="s">
        <v>308</v>
      </c>
      <c r="I265">
        <v>0.48959999999999998</v>
      </c>
      <c r="K265" s="702"/>
      <c r="L265" s="223">
        <v>130</v>
      </c>
    </row>
    <row r="266" spans="1:12">
      <c r="A266" t="str">
        <f t="shared" si="4"/>
        <v/>
      </c>
      <c r="B266" t="s">
        <v>308</v>
      </c>
      <c r="D266" t="s">
        <v>308</v>
      </c>
      <c r="E266">
        <v>0.48959999999999998</v>
      </c>
      <c r="F266">
        <v>179</v>
      </c>
      <c r="H266" t="s">
        <v>309</v>
      </c>
      <c r="I266">
        <v>0.55610000000000004</v>
      </c>
      <c r="K266" s="18" t="s">
        <v>382</v>
      </c>
      <c r="L266" s="222">
        <v>0.6028</v>
      </c>
    </row>
    <row r="267" spans="1:12" ht="15.75" thickBot="1">
      <c r="A267" t="str">
        <f t="shared" si="4"/>
        <v/>
      </c>
      <c r="B267" t="s">
        <v>309</v>
      </c>
      <c r="D267" t="s">
        <v>309</v>
      </c>
      <c r="E267">
        <v>0.55610000000000004</v>
      </c>
      <c r="F267">
        <v>149</v>
      </c>
      <c r="H267" t="s">
        <v>310</v>
      </c>
      <c r="I267">
        <v>0.59399999999999997</v>
      </c>
      <c r="K267" s="20" t="s">
        <v>451</v>
      </c>
      <c r="L267" s="223">
        <v>131</v>
      </c>
    </row>
    <row r="268" spans="1:12">
      <c r="A268" t="str">
        <f t="shared" si="4"/>
        <v/>
      </c>
      <c r="B268" t="s">
        <v>310</v>
      </c>
      <c r="D268" t="s">
        <v>310</v>
      </c>
      <c r="E268">
        <v>0.59399999999999997</v>
      </c>
      <c r="F268">
        <v>135</v>
      </c>
      <c r="H268" t="s">
        <v>311</v>
      </c>
      <c r="I268">
        <v>0.28770000000000001</v>
      </c>
      <c r="K268" s="701" t="s">
        <v>284</v>
      </c>
      <c r="L268" s="222">
        <v>0.59670000000000001</v>
      </c>
    </row>
    <row r="269" spans="1:12" ht="15.75" thickBot="1">
      <c r="A269" t="str">
        <f t="shared" si="4"/>
        <v/>
      </c>
      <c r="B269" t="s">
        <v>311</v>
      </c>
      <c r="D269" t="s">
        <v>311</v>
      </c>
      <c r="E269">
        <v>0.28770000000000001</v>
      </c>
      <c r="F269">
        <v>263</v>
      </c>
      <c r="H269" t="s">
        <v>312</v>
      </c>
      <c r="I269">
        <v>0.19</v>
      </c>
      <c r="K269" s="702"/>
      <c r="L269" s="223">
        <v>132</v>
      </c>
    </row>
    <row r="270" spans="1:12">
      <c r="A270" t="str">
        <f t="shared" si="4"/>
        <v/>
      </c>
      <c r="B270" t="s">
        <v>312</v>
      </c>
      <c r="D270" t="s">
        <v>312</v>
      </c>
      <c r="E270">
        <v>0.19</v>
      </c>
      <c r="F270">
        <v>316</v>
      </c>
      <c r="H270" t="s">
        <v>313</v>
      </c>
      <c r="I270">
        <v>0.17560000000000001</v>
      </c>
      <c r="K270" s="18" t="s">
        <v>359</v>
      </c>
      <c r="L270" s="222">
        <v>0.59460000000000002</v>
      </c>
    </row>
    <row r="271" spans="1:12" ht="15.75" thickBot="1">
      <c r="A271" t="str">
        <f t="shared" si="4"/>
        <v/>
      </c>
      <c r="B271" t="s">
        <v>313</v>
      </c>
      <c r="D271" t="s">
        <v>313</v>
      </c>
      <c r="E271">
        <v>0.17560000000000001</v>
      </c>
      <c r="F271">
        <v>322</v>
      </c>
      <c r="H271" t="s">
        <v>314</v>
      </c>
      <c r="I271">
        <v>0.3831</v>
      </c>
      <c r="K271" s="20" t="s">
        <v>453</v>
      </c>
      <c r="L271" s="223">
        <v>133</v>
      </c>
    </row>
    <row r="272" spans="1:12">
      <c r="A272" t="str">
        <f t="shared" si="4"/>
        <v/>
      </c>
      <c r="B272" t="s">
        <v>314</v>
      </c>
      <c r="D272" t="s">
        <v>314</v>
      </c>
      <c r="E272">
        <v>0.3831</v>
      </c>
      <c r="F272">
        <v>226</v>
      </c>
      <c r="H272" t="s">
        <v>315</v>
      </c>
      <c r="I272">
        <v>0.47449999999999998</v>
      </c>
      <c r="K272" s="701" t="s">
        <v>260</v>
      </c>
      <c r="L272" s="222">
        <v>0.59419999999999995</v>
      </c>
    </row>
    <row r="273" spans="1:12" ht="15.75" thickBot="1">
      <c r="A273" t="str">
        <f t="shared" si="4"/>
        <v/>
      </c>
      <c r="B273" t="s">
        <v>315</v>
      </c>
      <c r="D273" t="s">
        <v>315</v>
      </c>
      <c r="E273">
        <v>0.47449999999999998</v>
      </c>
      <c r="F273">
        <v>183</v>
      </c>
      <c r="H273" t="s">
        <v>316</v>
      </c>
      <c r="I273">
        <v>0.31640000000000001</v>
      </c>
      <c r="K273" s="702"/>
      <c r="L273" s="223">
        <v>134</v>
      </c>
    </row>
    <row r="274" spans="1:12">
      <c r="A274" t="str">
        <f t="shared" si="4"/>
        <v/>
      </c>
      <c r="B274" t="s">
        <v>316</v>
      </c>
      <c r="D274" t="s">
        <v>316</v>
      </c>
      <c r="E274">
        <v>0.31640000000000001</v>
      </c>
      <c r="F274">
        <v>249</v>
      </c>
      <c r="H274" t="s">
        <v>317</v>
      </c>
      <c r="I274">
        <v>0.39460000000000001</v>
      </c>
      <c r="K274" s="701" t="s">
        <v>310</v>
      </c>
      <c r="L274" s="222">
        <v>0.59399999999999997</v>
      </c>
    </row>
    <row r="275" spans="1:12" ht="15.75" thickBot="1">
      <c r="A275" t="str">
        <f t="shared" si="4"/>
        <v/>
      </c>
      <c r="B275" t="s">
        <v>317</v>
      </c>
      <c r="D275" t="s">
        <v>317</v>
      </c>
      <c r="E275">
        <v>0.39460000000000001</v>
      </c>
      <c r="F275">
        <v>223</v>
      </c>
      <c r="H275" t="s">
        <v>318</v>
      </c>
      <c r="I275">
        <v>0.308</v>
      </c>
      <c r="K275" s="702"/>
      <c r="L275" s="223">
        <v>135</v>
      </c>
    </row>
    <row r="276" spans="1:12">
      <c r="A276" t="str">
        <f t="shared" si="4"/>
        <v/>
      </c>
      <c r="B276" t="s">
        <v>318</v>
      </c>
      <c r="D276" t="s">
        <v>318</v>
      </c>
      <c r="E276">
        <v>0.308</v>
      </c>
      <c r="F276">
        <v>254</v>
      </c>
      <c r="H276" t="s">
        <v>319</v>
      </c>
      <c r="I276">
        <v>0.55710000000000004</v>
      </c>
      <c r="K276" s="701" t="s">
        <v>190</v>
      </c>
      <c r="L276" s="222">
        <v>0.59050000000000002</v>
      </c>
    </row>
    <row r="277" spans="1:12" ht="15.75" thickBot="1">
      <c r="A277" t="str">
        <f t="shared" si="4"/>
        <v/>
      </c>
      <c r="B277" t="s">
        <v>319</v>
      </c>
      <c r="D277" t="s">
        <v>319</v>
      </c>
      <c r="E277">
        <v>0.55710000000000004</v>
      </c>
      <c r="F277">
        <v>148</v>
      </c>
      <c r="H277" t="s">
        <v>320</v>
      </c>
      <c r="I277">
        <v>0.28089999999999998</v>
      </c>
      <c r="K277" s="702"/>
      <c r="L277" s="223">
        <v>136</v>
      </c>
    </row>
    <row r="278" spans="1:12">
      <c r="A278" t="str">
        <f t="shared" si="4"/>
        <v/>
      </c>
      <c r="B278" t="s">
        <v>320</v>
      </c>
      <c r="D278" t="s">
        <v>320</v>
      </c>
      <c r="E278">
        <v>0.28089999999999998</v>
      </c>
      <c r="F278">
        <v>268</v>
      </c>
      <c r="H278" t="s">
        <v>321</v>
      </c>
      <c r="I278">
        <v>0.82479999999999998</v>
      </c>
      <c r="K278" s="701" t="s">
        <v>305</v>
      </c>
      <c r="L278" s="222">
        <v>0.58740000000000003</v>
      </c>
    </row>
    <row r="279" spans="1:12" ht="15.75" thickBot="1">
      <c r="A279" t="str">
        <f t="shared" si="4"/>
        <v/>
      </c>
      <c r="B279" t="s">
        <v>321</v>
      </c>
      <c r="D279" t="s">
        <v>321</v>
      </c>
      <c r="E279">
        <v>0.82479999999999998</v>
      </c>
      <c r="F279">
        <v>55</v>
      </c>
      <c r="H279" t="s">
        <v>322</v>
      </c>
      <c r="I279">
        <v>0.5827</v>
      </c>
      <c r="K279" s="702"/>
      <c r="L279" s="223">
        <v>137</v>
      </c>
    </row>
    <row r="280" spans="1:12">
      <c r="A280" t="str">
        <f t="shared" si="4"/>
        <v/>
      </c>
      <c r="B280" t="s">
        <v>322</v>
      </c>
      <c r="D280" t="s">
        <v>322</v>
      </c>
      <c r="E280">
        <v>0.5827</v>
      </c>
      <c r="F280">
        <v>142</v>
      </c>
      <c r="H280" t="s">
        <v>323</v>
      </c>
      <c r="I280">
        <v>0.46529999999999999</v>
      </c>
      <c r="K280" s="701" t="s">
        <v>93</v>
      </c>
      <c r="L280" s="222">
        <v>0.58630000000000004</v>
      </c>
    </row>
    <row r="281" spans="1:12" ht="15.75" thickBot="1">
      <c r="A281" t="str">
        <f t="shared" si="4"/>
        <v/>
      </c>
      <c r="B281" t="s">
        <v>323</v>
      </c>
      <c r="D281" t="s">
        <v>323</v>
      </c>
      <c r="E281">
        <v>0.46529999999999999</v>
      </c>
      <c r="F281">
        <v>184</v>
      </c>
      <c r="H281" t="s">
        <v>324</v>
      </c>
      <c r="I281">
        <v>0.1406</v>
      </c>
      <c r="K281" s="702"/>
      <c r="L281" s="223">
        <v>138</v>
      </c>
    </row>
    <row r="282" spans="1:12">
      <c r="A282" t="str">
        <f t="shared" si="4"/>
        <v/>
      </c>
      <c r="B282" t="s">
        <v>324</v>
      </c>
      <c r="D282" t="s">
        <v>324</v>
      </c>
      <c r="E282">
        <v>0.1406</v>
      </c>
      <c r="F282">
        <v>334</v>
      </c>
      <c r="H282" t="s">
        <v>325</v>
      </c>
      <c r="I282">
        <v>0.1762</v>
      </c>
      <c r="K282" s="701" t="s">
        <v>223</v>
      </c>
      <c r="L282" s="222">
        <v>0.58599999999999997</v>
      </c>
    </row>
    <row r="283" spans="1:12" ht="15.75" thickBot="1">
      <c r="A283" t="str">
        <f t="shared" si="4"/>
        <v/>
      </c>
      <c r="B283" t="s">
        <v>325</v>
      </c>
      <c r="D283" t="s">
        <v>325</v>
      </c>
      <c r="E283">
        <v>0.1762</v>
      </c>
      <c r="F283">
        <v>321</v>
      </c>
      <c r="H283" t="s">
        <v>326</v>
      </c>
      <c r="I283">
        <v>0.6976</v>
      </c>
      <c r="K283" s="702"/>
      <c r="L283" s="223">
        <v>139</v>
      </c>
    </row>
    <row r="284" spans="1:12">
      <c r="A284" t="str">
        <f t="shared" si="4"/>
        <v/>
      </c>
      <c r="B284" t="s">
        <v>326</v>
      </c>
      <c r="D284" t="s">
        <v>326</v>
      </c>
      <c r="E284">
        <v>0.6976</v>
      </c>
      <c r="F284">
        <v>84</v>
      </c>
      <c r="H284" t="s">
        <v>327</v>
      </c>
      <c r="I284">
        <v>0.5302</v>
      </c>
      <c r="K284" s="18" t="s">
        <v>454</v>
      </c>
      <c r="L284" s="222">
        <v>0.58350000000000002</v>
      </c>
    </row>
    <row r="285" spans="1:12" ht="15.75" thickBot="1">
      <c r="A285" t="str">
        <f t="shared" si="4"/>
        <v/>
      </c>
      <c r="B285" t="s">
        <v>327</v>
      </c>
      <c r="D285" t="s">
        <v>327</v>
      </c>
      <c r="E285">
        <v>0.5302</v>
      </c>
      <c r="F285">
        <v>165</v>
      </c>
      <c r="H285" t="s">
        <v>328</v>
      </c>
      <c r="I285">
        <v>0.71089999999999998</v>
      </c>
      <c r="K285" s="20" t="s">
        <v>448</v>
      </c>
      <c r="L285" s="223">
        <v>140</v>
      </c>
    </row>
    <row r="286" spans="1:12">
      <c r="A286" t="str">
        <f t="shared" si="4"/>
        <v/>
      </c>
      <c r="B286" t="s">
        <v>328</v>
      </c>
      <c r="D286" t="s">
        <v>328</v>
      </c>
      <c r="E286">
        <v>0.71089999999999998</v>
      </c>
      <c r="F286">
        <v>80</v>
      </c>
      <c r="H286" t="s">
        <v>329</v>
      </c>
      <c r="I286">
        <v>0.48530000000000001</v>
      </c>
      <c r="K286" s="701" t="s">
        <v>139</v>
      </c>
      <c r="L286" s="222">
        <v>0.58320000000000005</v>
      </c>
    </row>
    <row r="287" spans="1:12" ht="15.75" thickBot="1">
      <c r="A287" t="str">
        <f t="shared" si="4"/>
        <v/>
      </c>
      <c r="B287" t="s">
        <v>329</v>
      </c>
      <c r="D287" t="s">
        <v>329</v>
      </c>
      <c r="E287">
        <v>0.48530000000000001</v>
      </c>
      <c r="F287">
        <v>181</v>
      </c>
      <c r="H287" t="s">
        <v>330</v>
      </c>
      <c r="I287">
        <v>0.41570000000000001</v>
      </c>
      <c r="K287" s="702"/>
      <c r="L287" s="223">
        <v>141</v>
      </c>
    </row>
    <row r="288" spans="1:12">
      <c r="A288" t="str">
        <f t="shared" si="4"/>
        <v/>
      </c>
      <c r="B288" t="s">
        <v>330</v>
      </c>
      <c r="D288" t="s">
        <v>330</v>
      </c>
      <c r="E288">
        <v>0.41570000000000001</v>
      </c>
      <c r="F288">
        <v>215</v>
      </c>
      <c r="H288" t="s">
        <v>331</v>
      </c>
      <c r="I288">
        <v>0.16089999999999999</v>
      </c>
      <c r="K288" s="701" t="s">
        <v>322</v>
      </c>
      <c r="L288" s="222">
        <v>0.5827</v>
      </c>
    </row>
    <row r="289" spans="1:12" ht="15.75" thickBot="1">
      <c r="A289" t="str">
        <f t="shared" si="4"/>
        <v/>
      </c>
      <c r="B289" t="s">
        <v>331</v>
      </c>
      <c r="D289" t="s">
        <v>331</v>
      </c>
      <c r="E289">
        <v>0.16089999999999999</v>
      </c>
      <c r="F289">
        <v>326</v>
      </c>
      <c r="H289" t="s">
        <v>332</v>
      </c>
      <c r="I289">
        <v>0.13819999999999999</v>
      </c>
      <c r="K289" s="702"/>
      <c r="L289" s="223">
        <v>142</v>
      </c>
    </row>
    <row r="290" spans="1:12">
      <c r="A290" t="str">
        <f t="shared" si="4"/>
        <v/>
      </c>
      <c r="B290" t="s">
        <v>332</v>
      </c>
      <c r="D290" t="s">
        <v>332</v>
      </c>
      <c r="E290">
        <v>0.13819999999999999</v>
      </c>
      <c r="F290">
        <v>336</v>
      </c>
      <c r="H290" t="s">
        <v>333</v>
      </c>
      <c r="I290">
        <v>0.57630000000000003</v>
      </c>
      <c r="K290" s="701" t="s">
        <v>155</v>
      </c>
      <c r="L290" s="222">
        <v>0.57830000000000004</v>
      </c>
    </row>
    <row r="291" spans="1:12" ht="15.75" thickBot="1">
      <c r="A291" t="str">
        <f t="shared" si="4"/>
        <v/>
      </c>
      <c r="B291" t="s">
        <v>333</v>
      </c>
      <c r="D291" t="s">
        <v>333</v>
      </c>
      <c r="E291">
        <v>0.57630000000000003</v>
      </c>
      <c r="F291">
        <v>144</v>
      </c>
      <c r="H291" t="s">
        <v>334</v>
      </c>
      <c r="I291">
        <v>0.64319999999999999</v>
      </c>
      <c r="K291" s="702"/>
      <c r="L291" s="223">
        <v>143</v>
      </c>
    </row>
    <row r="292" spans="1:12">
      <c r="A292" t="str">
        <f t="shared" si="4"/>
        <v/>
      </c>
      <c r="B292" t="s">
        <v>334</v>
      </c>
      <c r="D292" t="s">
        <v>334</v>
      </c>
      <c r="E292">
        <v>0.64319999999999999</v>
      </c>
      <c r="F292">
        <v>115</v>
      </c>
      <c r="H292" t="s">
        <v>335</v>
      </c>
      <c r="I292">
        <v>0.80959999999999999</v>
      </c>
      <c r="K292" s="701" t="s">
        <v>333</v>
      </c>
      <c r="L292" s="222">
        <v>0.57630000000000003</v>
      </c>
    </row>
    <row r="293" spans="1:12" ht="15.75" thickBot="1">
      <c r="A293" t="str">
        <f t="shared" si="4"/>
        <v/>
      </c>
      <c r="B293" t="s">
        <v>335</v>
      </c>
      <c r="D293" t="s">
        <v>335</v>
      </c>
      <c r="E293">
        <v>0.80959999999999999</v>
      </c>
      <c r="F293">
        <v>61</v>
      </c>
      <c r="H293" t="s">
        <v>336</v>
      </c>
      <c r="I293">
        <v>0.62039999999999995</v>
      </c>
      <c r="K293" s="702"/>
      <c r="L293" s="223">
        <v>144</v>
      </c>
    </row>
    <row r="294" spans="1:12">
      <c r="A294" t="str">
        <f t="shared" si="4"/>
        <v/>
      </c>
      <c r="B294" t="s">
        <v>336</v>
      </c>
      <c r="D294" t="s">
        <v>336</v>
      </c>
      <c r="E294">
        <v>0.62039999999999995</v>
      </c>
      <c r="F294">
        <v>125</v>
      </c>
      <c r="H294" t="s">
        <v>337</v>
      </c>
      <c r="I294">
        <v>0.97240000000000004</v>
      </c>
      <c r="K294" s="701" t="s">
        <v>456</v>
      </c>
      <c r="L294" s="222">
        <v>0.5736</v>
      </c>
    </row>
    <row r="295" spans="1:12" ht="15.75" thickBot="1">
      <c r="A295" t="str">
        <f t="shared" si="4"/>
        <v/>
      </c>
      <c r="B295" t="s">
        <v>337</v>
      </c>
      <c r="D295" t="s">
        <v>337</v>
      </c>
      <c r="E295">
        <v>0.97240000000000004</v>
      </c>
      <c r="F295">
        <v>3</v>
      </c>
      <c r="H295" t="s">
        <v>338</v>
      </c>
      <c r="I295">
        <v>0.3286</v>
      </c>
      <c r="K295" s="702"/>
      <c r="L295" s="223">
        <v>145</v>
      </c>
    </row>
    <row r="296" spans="1:12">
      <c r="A296" t="str">
        <f t="shared" si="4"/>
        <v/>
      </c>
      <c r="B296" t="s">
        <v>338</v>
      </c>
      <c r="D296" t="s">
        <v>338</v>
      </c>
      <c r="E296">
        <v>0.3286</v>
      </c>
      <c r="F296">
        <v>243</v>
      </c>
      <c r="H296" t="s">
        <v>339</v>
      </c>
      <c r="I296">
        <v>0.2072</v>
      </c>
      <c r="K296" s="18" t="s">
        <v>99</v>
      </c>
      <c r="L296" s="222">
        <v>0.57279999999999998</v>
      </c>
    </row>
    <row r="297" spans="1:12" ht="15.75" thickBot="1">
      <c r="A297" t="str">
        <f t="shared" si="4"/>
        <v/>
      </c>
      <c r="B297" t="s">
        <v>339</v>
      </c>
      <c r="D297" t="s">
        <v>339</v>
      </c>
      <c r="E297">
        <v>0.2072</v>
      </c>
      <c r="F297">
        <v>307</v>
      </c>
      <c r="H297" t="s">
        <v>340</v>
      </c>
      <c r="I297">
        <v>0.23519999999999999</v>
      </c>
      <c r="K297" s="20" t="s">
        <v>451</v>
      </c>
      <c r="L297" s="223">
        <v>146</v>
      </c>
    </row>
    <row r="298" spans="1:12">
      <c r="A298" t="str">
        <f t="shared" si="4"/>
        <v/>
      </c>
      <c r="B298" t="s">
        <v>340</v>
      </c>
      <c r="D298" t="s">
        <v>340</v>
      </c>
      <c r="E298">
        <v>0.23519999999999999</v>
      </c>
      <c r="F298">
        <v>297</v>
      </c>
      <c r="H298" t="s">
        <v>341</v>
      </c>
      <c r="I298">
        <v>0.93569999999999998</v>
      </c>
      <c r="K298" s="701" t="s">
        <v>136</v>
      </c>
      <c r="L298" s="222">
        <v>0.56320000000000003</v>
      </c>
    </row>
    <row r="299" spans="1:12" ht="15.75" thickBot="1">
      <c r="A299" t="str">
        <f t="shared" si="4"/>
        <v/>
      </c>
      <c r="B299" t="s">
        <v>341</v>
      </c>
      <c r="D299" t="s">
        <v>341</v>
      </c>
      <c r="E299">
        <v>0.93569999999999998</v>
      </c>
      <c r="F299">
        <v>8</v>
      </c>
      <c r="H299" t="s">
        <v>342</v>
      </c>
      <c r="I299">
        <v>0.70850000000000002</v>
      </c>
      <c r="K299" s="702"/>
      <c r="L299" s="223">
        <v>147</v>
      </c>
    </row>
    <row r="300" spans="1:12">
      <c r="A300" t="str">
        <f t="shared" si="4"/>
        <v/>
      </c>
      <c r="B300" t="s">
        <v>342</v>
      </c>
      <c r="D300" t="s">
        <v>342</v>
      </c>
      <c r="E300">
        <v>0.70850000000000002</v>
      </c>
      <c r="F300">
        <v>81</v>
      </c>
      <c r="H300" t="s">
        <v>343</v>
      </c>
      <c r="I300">
        <v>0.20449999999999999</v>
      </c>
      <c r="K300" s="701" t="s">
        <v>319</v>
      </c>
      <c r="L300" s="222">
        <v>0.55710000000000004</v>
      </c>
    </row>
    <row r="301" spans="1:12" ht="15.75" thickBot="1">
      <c r="A301" t="str">
        <f t="shared" si="4"/>
        <v/>
      </c>
      <c r="B301" t="s">
        <v>343</v>
      </c>
      <c r="D301" t="s">
        <v>343</v>
      </c>
      <c r="E301">
        <v>0.20449999999999999</v>
      </c>
      <c r="F301">
        <v>310</v>
      </c>
      <c r="H301" t="s">
        <v>344</v>
      </c>
      <c r="I301">
        <v>0.42520000000000002</v>
      </c>
      <c r="K301" s="702"/>
      <c r="L301" s="223">
        <v>148</v>
      </c>
    </row>
    <row r="302" spans="1:12">
      <c r="A302" t="str">
        <f t="shared" si="4"/>
        <v/>
      </c>
      <c r="B302" t="s">
        <v>344</v>
      </c>
      <c r="D302" t="s">
        <v>344</v>
      </c>
      <c r="E302">
        <v>0.42520000000000002</v>
      </c>
      <c r="F302">
        <v>209</v>
      </c>
      <c r="H302" t="s">
        <v>345</v>
      </c>
      <c r="I302">
        <v>0.253</v>
      </c>
      <c r="K302" s="701" t="s">
        <v>309</v>
      </c>
      <c r="L302" s="222">
        <v>0.55610000000000004</v>
      </c>
    </row>
    <row r="303" spans="1:12" ht="15.75" thickBot="1">
      <c r="A303" t="str">
        <f t="shared" si="4"/>
        <v/>
      </c>
      <c r="B303" t="s">
        <v>345</v>
      </c>
      <c r="D303" t="s">
        <v>345</v>
      </c>
      <c r="E303">
        <v>0.253</v>
      </c>
      <c r="F303">
        <v>283</v>
      </c>
      <c r="H303" t="s">
        <v>346</v>
      </c>
      <c r="I303">
        <v>0.43059999999999998</v>
      </c>
      <c r="K303" s="702"/>
      <c r="L303" s="223">
        <v>149</v>
      </c>
    </row>
    <row r="304" spans="1:12">
      <c r="A304" t="str">
        <f t="shared" si="4"/>
        <v/>
      </c>
      <c r="B304" t="s">
        <v>346</v>
      </c>
      <c r="D304" t="s">
        <v>346</v>
      </c>
      <c r="E304">
        <v>0.43059999999999998</v>
      </c>
      <c r="F304">
        <v>205</v>
      </c>
      <c r="H304" t="s">
        <v>347</v>
      </c>
      <c r="I304">
        <v>0.86270000000000002</v>
      </c>
      <c r="K304" s="701" t="s">
        <v>299</v>
      </c>
      <c r="L304" s="222">
        <v>0.55100000000000005</v>
      </c>
    </row>
    <row r="305" spans="1:12" ht="15.75" thickBot="1">
      <c r="A305" t="str">
        <f t="shared" si="4"/>
        <v/>
      </c>
      <c r="B305" t="s">
        <v>347</v>
      </c>
      <c r="D305" t="s">
        <v>347</v>
      </c>
      <c r="E305">
        <v>0.86270000000000002</v>
      </c>
      <c r="F305">
        <v>37</v>
      </c>
      <c r="H305" t="s">
        <v>348</v>
      </c>
      <c r="I305">
        <v>0.20669999999999999</v>
      </c>
      <c r="K305" s="702"/>
      <c r="L305" s="223">
        <v>150</v>
      </c>
    </row>
    <row r="306" spans="1:12" ht="15.75" thickBot="1">
      <c r="A306" t="str">
        <f t="shared" si="4"/>
        <v/>
      </c>
      <c r="B306" t="s">
        <v>348</v>
      </c>
      <c r="D306" t="s">
        <v>348</v>
      </c>
      <c r="E306">
        <v>0.20669999999999999</v>
      </c>
      <c r="F306">
        <v>308</v>
      </c>
      <c r="H306" t="s">
        <v>349</v>
      </c>
      <c r="I306">
        <v>0.67720000000000002</v>
      </c>
      <c r="K306" s="15" t="s">
        <v>31</v>
      </c>
      <c r="L306" s="17" t="s">
        <v>411</v>
      </c>
    </row>
    <row r="307" spans="1:12">
      <c r="A307" t="str">
        <f t="shared" si="4"/>
        <v/>
      </c>
      <c r="B307" t="s">
        <v>349</v>
      </c>
      <c r="D307" t="s">
        <v>349</v>
      </c>
      <c r="E307">
        <v>0.67720000000000002</v>
      </c>
      <c r="F307">
        <v>98</v>
      </c>
      <c r="H307" t="s">
        <v>350</v>
      </c>
      <c r="I307">
        <v>0.49340000000000001</v>
      </c>
      <c r="K307" s="701" t="s">
        <v>152</v>
      </c>
      <c r="L307" s="222">
        <v>0.54749999999999999</v>
      </c>
    </row>
    <row r="308" spans="1:12" ht="15.75" thickBot="1">
      <c r="A308" t="str">
        <f t="shared" si="4"/>
        <v/>
      </c>
      <c r="B308" t="s">
        <v>350</v>
      </c>
      <c r="D308" t="s">
        <v>350</v>
      </c>
      <c r="E308">
        <v>0.49340000000000001</v>
      </c>
      <c r="F308">
        <v>178</v>
      </c>
      <c r="H308" t="s">
        <v>351</v>
      </c>
      <c r="I308">
        <v>0.62509999999999999</v>
      </c>
      <c r="K308" s="702"/>
      <c r="L308" s="223">
        <v>151</v>
      </c>
    </row>
    <row r="309" spans="1:12">
      <c r="A309" t="str">
        <f t="shared" si="4"/>
        <v/>
      </c>
      <c r="B309" t="s">
        <v>351</v>
      </c>
      <c r="D309" t="s">
        <v>351</v>
      </c>
      <c r="E309">
        <v>0.62509999999999999</v>
      </c>
      <c r="F309">
        <v>123</v>
      </c>
      <c r="H309" t="s">
        <v>352</v>
      </c>
      <c r="I309">
        <v>0.64800000000000002</v>
      </c>
      <c r="K309" s="701" t="s">
        <v>262</v>
      </c>
      <c r="L309" s="222">
        <v>0.54710000000000003</v>
      </c>
    </row>
    <row r="310" spans="1:12" ht="15.75" thickBot="1">
      <c r="A310" t="str">
        <f t="shared" si="4"/>
        <v/>
      </c>
      <c r="B310" t="s">
        <v>352</v>
      </c>
      <c r="D310" t="s">
        <v>352</v>
      </c>
      <c r="E310">
        <v>0.64800000000000002</v>
      </c>
      <c r="F310">
        <v>111</v>
      </c>
      <c r="H310" t="s">
        <v>353</v>
      </c>
      <c r="I310">
        <v>0.32200000000000001</v>
      </c>
      <c r="K310" s="702"/>
      <c r="L310" s="223">
        <v>152</v>
      </c>
    </row>
    <row r="311" spans="1:12">
      <c r="A311" t="str">
        <f t="shared" si="4"/>
        <v/>
      </c>
      <c r="B311" t="s">
        <v>353</v>
      </c>
      <c r="D311" t="s">
        <v>353</v>
      </c>
      <c r="E311">
        <v>0.32200000000000001</v>
      </c>
      <c r="F311">
        <v>246</v>
      </c>
      <c r="H311" t="s">
        <v>354</v>
      </c>
      <c r="I311">
        <v>0.83409999999999995</v>
      </c>
      <c r="K311" s="701" t="s">
        <v>406</v>
      </c>
      <c r="L311" s="222">
        <v>0.54659999999999997</v>
      </c>
    </row>
    <row r="312" spans="1:12" ht="15.75" thickBot="1">
      <c r="A312" t="str">
        <f t="shared" si="4"/>
        <v/>
      </c>
      <c r="B312" t="s">
        <v>354</v>
      </c>
      <c r="D312" t="s">
        <v>354</v>
      </c>
      <c r="E312">
        <v>0.83409999999999995</v>
      </c>
      <c r="F312">
        <v>50</v>
      </c>
      <c r="H312" t="s">
        <v>355</v>
      </c>
      <c r="I312">
        <v>0.50649999999999995</v>
      </c>
      <c r="K312" s="702"/>
      <c r="L312" s="223">
        <v>153</v>
      </c>
    </row>
    <row r="313" spans="1:12">
      <c r="A313" t="str">
        <f t="shared" si="4"/>
        <v/>
      </c>
      <c r="B313" t="s">
        <v>355</v>
      </c>
      <c r="D313" t="s">
        <v>355</v>
      </c>
      <c r="E313">
        <v>0.50649999999999995</v>
      </c>
      <c r="F313">
        <v>171</v>
      </c>
      <c r="H313" t="s">
        <v>356</v>
      </c>
      <c r="I313">
        <v>0.7712</v>
      </c>
      <c r="K313" s="701" t="s">
        <v>285</v>
      </c>
      <c r="L313" s="222">
        <v>0.54420000000000002</v>
      </c>
    </row>
    <row r="314" spans="1:12" ht="15.75" thickBot="1">
      <c r="A314" t="str">
        <f t="shared" si="4"/>
        <v/>
      </c>
      <c r="B314" t="s">
        <v>356</v>
      </c>
      <c r="D314" t="s">
        <v>356</v>
      </c>
      <c r="E314">
        <v>0.7712</v>
      </c>
      <c r="F314">
        <v>72</v>
      </c>
      <c r="H314" t="s">
        <v>357</v>
      </c>
      <c r="I314">
        <v>0.53590000000000004</v>
      </c>
      <c r="K314" s="702"/>
      <c r="L314" s="223">
        <v>154</v>
      </c>
    </row>
    <row r="315" spans="1:12">
      <c r="A315" t="str">
        <f t="shared" si="4"/>
        <v/>
      </c>
      <c r="B315" t="s">
        <v>357</v>
      </c>
      <c r="D315" t="s">
        <v>357</v>
      </c>
      <c r="E315">
        <v>0.53590000000000004</v>
      </c>
      <c r="F315">
        <v>160</v>
      </c>
      <c r="H315" t="s">
        <v>358</v>
      </c>
      <c r="I315">
        <v>0.2472</v>
      </c>
      <c r="K315" s="701" t="s">
        <v>210</v>
      </c>
      <c r="L315" s="222">
        <v>0.54300000000000004</v>
      </c>
    </row>
    <row r="316" spans="1:12" ht="15.75" thickBot="1">
      <c r="A316" t="str">
        <f t="shared" si="4"/>
        <v/>
      </c>
      <c r="B316" t="s">
        <v>358</v>
      </c>
      <c r="D316" t="s">
        <v>358</v>
      </c>
      <c r="E316">
        <v>0.2472</v>
      </c>
      <c r="F316">
        <v>285</v>
      </c>
      <c r="H316" t="s">
        <v>359</v>
      </c>
      <c r="I316">
        <v>0.59460000000000002</v>
      </c>
      <c r="K316" s="702"/>
      <c r="L316" s="223">
        <v>155</v>
      </c>
    </row>
    <row r="317" spans="1:12">
      <c r="A317" t="str">
        <f t="shared" si="4"/>
        <v/>
      </c>
      <c r="B317" t="s">
        <v>359</v>
      </c>
      <c r="D317" t="s">
        <v>359</v>
      </c>
      <c r="E317">
        <v>0.59460000000000002</v>
      </c>
      <c r="F317">
        <v>133</v>
      </c>
      <c r="H317" t="s">
        <v>360</v>
      </c>
      <c r="I317">
        <v>0.83550000000000002</v>
      </c>
      <c r="K317" s="701" t="s">
        <v>216</v>
      </c>
      <c r="L317" s="222">
        <v>0.54249999999999998</v>
      </c>
    </row>
    <row r="318" spans="1:12" ht="15.75" thickBot="1">
      <c r="A318" t="str">
        <f t="shared" si="4"/>
        <v/>
      </c>
      <c r="B318" t="s">
        <v>360</v>
      </c>
      <c r="D318" t="s">
        <v>360</v>
      </c>
      <c r="E318">
        <v>0.83550000000000002</v>
      </c>
      <c r="F318">
        <v>49</v>
      </c>
      <c r="H318" t="s">
        <v>361</v>
      </c>
      <c r="I318">
        <v>0.95979999999999999</v>
      </c>
      <c r="K318" s="702"/>
      <c r="L318" s="223">
        <v>156</v>
      </c>
    </row>
    <row r="319" spans="1:12">
      <c r="A319" t="str">
        <f t="shared" si="4"/>
        <v/>
      </c>
      <c r="B319" t="s">
        <v>361</v>
      </c>
      <c r="D319" t="s">
        <v>361</v>
      </c>
      <c r="E319">
        <v>0.95979999999999999</v>
      </c>
      <c r="F319">
        <v>5</v>
      </c>
      <c r="H319" t="s">
        <v>362</v>
      </c>
      <c r="I319">
        <v>0.64870000000000005</v>
      </c>
      <c r="K319" s="701" t="s">
        <v>194</v>
      </c>
      <c r="L319" s="222">
        <v>0.54190000000000005</v>
      </c>
    </row>
    <row r="320" spans="1:12" ht="15.75" thickBot="1">
      <c r="A320" t="str">
        <f t="shared" si="4"/>
        <v/>
      </c>
      <c r="B320" t="s">
        <v>362</v>
      </c>
      <c r="D320" t="s">
        <v>362</v>
      </c>
      <c r="E320">
        <v>0.64870000000000005</v>
      </c>
      <c r="F320">
        <v>109</v>
      </c>
      <c r="H320" t="s">
        <v>363</v>
      </c>
      <c r="I320">
        <v>0.4491</v>
      </c>
      <c r="K320" s="702"/>
      <c r="L320" s="223">
        <v>157</v>
      </c>
    </row>
    <row r="321" spans="1:12">
      <c r="A321" t="str">
        <f t="shared" si="4"/>
        <v/>
      </c>
      <c r="B321" t="s">
        <v>363</v>
      </c>
      <c r="D321" t="s">
        <v>363</v>
      </c>
      <c r="E321">
        <v>0.4491</v>
      </c>
      <c r="F321">
        <v>197</v>
      </c>
      <c r="H321" t="s">
        <v>364</v>
      </c>
      <c r="I321">
        <v>0.24060000000000001</v>
      </c>
      <c r="K321" s="701" t="s">
        <v>287</v>
      </c>
      <c r="L321" s="222">
        <v>0.54059999999999997</v>
      </c>
    </row>
    <row r="322" spans="1:12" ht="15.75" thickBot="1">
      <c r="A322" t="str">
        <f t="shared" si="4"/>
        <v/>
      </c>
      <c r="B322" t="s">
        <v>364</v>
      </c>
      <c r="D322" t="s">
        <v>364</v>
      </c>
      <c r="E322">
        <v>0.24060000000000001</v>
      </c>
      <c r="F322">
        <v>290</v>
      </c>
      <c r="H322" t="s">
        <v>365</v>
      </c>
      <c r="I322">
        <v>0.34179999999999999</v>
      </c>
      <c r="K322" s="702"/>
      <c r="L322" s="223">
        <v>158</v>
      </c>
    </row>
    <row r="323" spans="1:12">
      <c r="A323" t="str">
        <f t="shared" ref="A323:A364" si="5">IF(B323=D323,"","BAD")</f>
        <v/>
      </c>
      <c r="B323" t="s">
        <v>365</v>
      </c>
      <c r="D323" t="s">
        <v>365</v>
      </c>
      <c r="E323">
        <v>0.34179999999999999</v>
      </c>
      <c r="F323">
        <v>240</v>
      </c>
      <c r="H323" t="s">
        <v>366</v>
      </c>
      <c r="I323">
        <v>0.51029999999999998</v>
      </c>
      <c r="K323" s="18" t="s">
        <v>178</v>
      </c>
      <c r="L323" s="222">
        <v>0.53900000000000003</v>
      </c>
    </row>
    <row r="324" spans="1:12" ht="15.75" thickBot="1">
      <c r="A324" t="str">
        <f t="shared" si="5"/>
        <v/>
      </c>
      <c r="B324" t="s">
        <v>366</v>
      </c>
      <c r="D324" t="s">
        <v>366</v>
      </c>
      <c r="E324">
        <v>0.51029999999999998</v>
      </c>
      <c r="F324">
        <v>170</v>
      </c>
      <c r="H324" t="s">
        <v>367</v>
      </c>
      <c r="I324">
        <v>0.64849999999999997</v>
      </c>
      <c r="K324" s="20" t="s">
        <v>453</v>
      </c>
      <c r="L324" s="223">
        <v>159</v>
      </c>
    </row>
    <row r="325" spans="1:12">
      <c r="A325" t="str">
        <f t="shared" si="5"/>
        <v/>
      </c>
      <c r="B325" t="s">
        <v>367</v>
      </c>
      <c r="D325" t="s">
        <v>367</v>
      </c>
      <c r="E325">
        <v>0.64849999999999997</v>
      </c>
      <c r="F325">
        <v>110</v>
      </c>
      <c r="H325" t="s">
        <v>368</v>
      </c>
      <c r="I325">
        <v>0.82189999999999996</v>
      </c>
      <c r="K325" s="701" t="s">
        <v>357</v>
      </c>
      <c r="L325" s="222">
        <v>0.53590000000000004</v>
      </c>
    </row>
    <row r="326" spans="1:12" ht="15.75" thickBot="1">
      <c r="A326" t="str">
        <f t="shared" si="5"/>
        <v/>
      </c>
      <c r="B326" t="s">
        <v>368</v>
      </c>
      <c r="D326" t="s">
        <v>368</v>
      </c>
      <c r="E326">
        <v>0.82189999999999996</v>
      </c>
      <c r="F326">
        <v>57</v>
      </c>
      <c r="H326" t="s">
        <v>369</v>
      </c>
      <c r="I326">
        <v>0.80759999999999998</v>
      </c>
      <c r="K326" s="702"/>
      <c r="L326" s="223">
        <v>160</v>
      </c>
    </row>
    <row r="327" spans="1:12">
      <c r="A327" t="str">
        <f t="shared" si="5"/>
        <v/>
      </c>
      <c r="B327" t="s">
        <v>369</v>
      </c>
      <c r="D327" t="s">
        <v>369</v>
      </c>
      <c r="E327">
        <v>0.80759999999999998</v>
      </c>
      <c r="F327">
        <v>62</v>
      </c>
      <c r="H327" t="s">
        <v>370</v>
      </c>
      <c r="I327">
        <v>0.1862</v>
      </c>
      <c r="K327" s="18" t="s">
        <v>137</v>
      </c>
      <c r="L327" s="222">
        <v>0.53549999999999998</v>
      </c>
    </row>
    <row r="328" spans="1:12" ht="15.75" thickBot="1">
      <c r="A328" t="str">
        <f t="shared" si="5"/>
        <v/>
      </c>
      <c r="B328" t="s">
        <v>370</v>
      </c>
      <c r="D328" t="s">
        <v>370</v>
      </c>
      <c r="E328">
        <v>0.1862</v>
      </c>
      <c r="F328">
        <v>318</v>
      </c>
      <c r="H328" t="s">
        <v>371</v>
      </c>
      <c r="I328">
        <v>0.26040000000000002</v>
      </c>
      <c r="K328" s="20" t="s">
        <v>450</v>
      </c>
      <c r="L328" s="223">
        <v>161</v>
      </c>
    </row>
    <row r="329" spans="1:12">
      <c r="A329" t="str">
        <f t="shared" si="5"/>
        <v/>
      </c>
      <c r="B329" t="s">
        <v>371</v>
      </c>
      <c r="D329" t="s">
        <v>371</v>
      </c>
      <c r="E329">
        <v>0.26040000000000002</v>
      </c>
      <c r="F329">
        <v>277</v>
      </c>
      <c r="H329" t="s">
        <v>372</v>
      </c>
      <c r="I329">
        <v>0.23930000000000001</v>
      </c>
      <c r="K329" s="701" t="s">
        <v>46</v>
      </c>
      <c r="L329" s="222">
        <v>0.53449999999999998</v>
      </c>
    </row>
    <row r="330" spans="1:12" ht="15.75" thickBot="1">
      <c r="A330" t="str">
        <f t="shared" si="5"/>
        <v/>
      </c>
      <c r="B330" t="s">
        <v>372</v>
      </c>
      <c r="D330" t="s">
        <v>372</v>
      </c>
      <c r="E330">
        <v>0.23930000000000001</v>
      </c>
      <c r="F330">
        <v>292</v>
      </c>
      <c r="H330" t="s">
        <v>373</v>
      </c>
      <c r="I330">
        <v>0.83689999999999998</v>
      </c>
      <c r="K330" s="702"/>
      <c r="L330" s="223">
        <v>162</v>
      </c>
    </row>
    <row r="331" spans="1:12">
      <c r="A331" t="str">
        <f t="shared" si="5"/>
        <v/>
      </c>
      <c r="B331" t="s">
        <v>373</v>
      </c>
      <c r="D331" t="s">
        <v>373</v>
      </c>
      <c r="E331">
        <v>0.83689999999999998</v>
      </c>
      <c r="F331">
        <v>48</v>
      </c>
      <c r="H331" t="s">
        <v>374</v>
      </c>
      <c r="I331">
        <v>0.87439999999999996</v>
      </c>
      <c r="K331" s="701" t="s">
        <v>74</v>
      </c>
      <c r="L331" s="222">
        <v>0.53300000000000003</v>
      </c>
    </row>
    <row r="332" spans="1:12" ht="15.75" thickBot="1">
      <c r="A332" t="str">
        <f t="shared" si="5"/>
        <v/>
      </c>
      <c r="B332" t="s">
        <v>374</v>
      </c>
      <c r="D332" t="s">
        <v>374</v>
      </c>
      <c r="E332">
        <v>0.87439999999999996</v>
      </c>
      <c r="F332">
        <v>34</v>
      </c>
      <c r="H332" t="s">
        <v>375</v>
      </c>
      <c r="I332">
        <v>0.63629999999999998</v>
      </c>
      <c r="K332" s="702"/>
      <c r="L332" s="223">
        <v>163</v>
      </c>
    </row>
    <row r="333" spans="1:12">
      <c r="A333" t="str">
        <f t="shared" si="5"/>
        <v/>
      </c>
      <c r="B333" t="s">
        <v>375</v>
      </c>
      <c r="D333" t="s">
        <v>375</v>
      </c>
      <c r="E333">
        <v>0.63629999999999998</v>
      </c>
      <c r="F333">
        <v>118</v>
      </c>
      <c r="H333" t="s">
        <v>376</v>
      </c>
      <c r="I333">
        <v>0.68459999999999999</v>
      </c>
      <c r="K333" s="701" t="s">
        <v>62</v>
      </c>
      <c r="L333" s="222">
        <v>0.53239999999999998</v>
      </c>
    </row>
    <row r="334" spans="1:12" ht="15.75" thickBot="1">
      <c r="A334" t="str">
        <f t="shared" si="5"/>
        <v/>
      </c>
      <c r="B334" t="s">
        <v>376</v>
      </c>
      <c r="D334" t="s">
        <v>376</v>
      </c>
      <c r="E334">
        <v>0.68459999999999999</v>
      </c>
      <c r="F334">
        <v>94</v>
      </c>
      <c r="H334" t="s">
        <v>377</v>
      </c>
      <c r="I334">
        <v>0.4148</v>
      </c>
      <c r="K334" s="702"/>
      <c r="L334" s="223">
        <v>164</v>
      </c>
    </row>
    <row r="335" spans="1:12">
      <c r="A335" t="str">
        <f t="shared" si="5"/>
        <v/>
      </c>
      <c r="B335" t="s">
        <v>377</v>
      </c>
      <c r="D335" t="s">
        <v>377</v>
      </c>
      <c r="E335">
        <v>0.4148</v>
      </c>
      <c r="F335">
        <v>216</v>
      </c>
      <c r="H335" t="s">
        <v>378</v>
      </c>
      <c r="I335">
        <v>0.2364</v>
      </c>
      <c r="K335" s="701" t="s">
        <v>327</v>
      </c>
      <c r="L335" s="222">
        <v>0.5302</v>
      </c>
    </row>
    <row r="336" spans="1:12" ht="15.75" thickBot="1">
      <c r="A336" t="str">
        <f t="shared" si="5"/>
        <v/>
      </c>
      <c r="B336" t="s">
        <v>378</v>
      </c>
      <c r="D336" t="s">
        <v>378</v>
      </c>
      <c r="E336">
        <v>0.2364</v>
      </c>
      <c r="F336">
        <v>296</v>
      </c>
      <c r="H336" t="s">
        <v>379</v>
      </c>
      <c r="I336">
        <v>0.1583</v>
      </c>
      <c r="K336" s="702"/>
      <c r="L336" s="223">
        <v>165</v>
      </c>
    </row>
    <row r="337" spans="1:12">
      <c r="A337" t="str">
        <f t="shared" si="5"/>
        <v/>
      </c>
      <c r="B337" t="s">
        <v>379</v>
      </c>
      <c r="D337" t="s">
        <v>379</v>
      </c>
      <c r="E337">
        <v>0.1583</v>
      </c>
      <c r="F337">
        <v>328</v>
      </c>
      <c r="H337" t="s">
        <v>380</v>
      </c>
      <c r="I337">
        <v>0.70199999999999996</v>
      </c>
      <c r="K337" s="701" t="s">
        <v>173</v>
      </c>
      <c r="L337" s="222">
        <v>0.5292</v>
      </c>
    </row>
    <row r="338" spans="1:12" ht="15.75" thickBot="1">
      <c r="A338" t="str">
        <f t="shared" si="5"/>
        <v/>
      </c>
      <c r="B338" t="s">
        <v>380</v>
      </c>
      <c r="D338" t="s">
        <v>380</v>
      </c>
      <c r="E338">
        <v>0.70199999999999996</v>
      </c>
      <c r="F338">
        <v>83</v>
      </c>
      <c r="H338" t="s">
        <v>381</v>
      </c>
      <c r="I338">
        <v>0.67159999999999997</v>
      </c>
      <c r="K338" s="702"/>
      <c r="L338" s="223">
        <v>166</v>
      </c>
    </row>
    <row r="339" spans="1:12">
      <c r="A339" t="str">
        <f t="shared" si="5"/>
        <v/>
      </c>
      <c r="B339" t="s">
        <v>381</v>
      </c>
      <c r="D339" t="s">
        <v>381</v>
      </c>
      <c r="E339">
        <v>0.67159999999999997</v>
      </c>
      <c r="F339">
        <v>102</v>
      </c>
      <c r="H339" t="s">
        <v>382</v>
      </c>
      <c r="I339">
        <v>0.6028</v>
      </c>
      <c r="K339" s="701" t="s">
        <v>225</v>
      </c>
      <c r="L339" s="222">
        <v>0.52259999999999995</v>
      </c>
    </row>
    <row r="340" spans="1:12" ht="15.75" thickBot="1">
      <c r="A340" t="str">
        <f t="shared" si="5"/>
        <v/>
      </c>
      <c r="B340" t="s">
        <v>382</v>
      </c>
      <c r="D340" t="s">
        <v>382</v>
      </c>
      <c r="E340">
        <v>0.6028</v>
      </c>
      <c r="F340">
        <v>131</v>
      </c>
      <c r="H340" t="s">
        <v>383</v>
      </c>
      <c r="I340">
        <v>0.69669999999999999</v>
      </c>
      <c r="K340" s="702"/>
      <c r="L340" s="223">
        <v>167</v>
      </c>
    </row>
    <row r="341" spans="1:12">
      <c r="A341" t="str">
        <f t="shared" si="5"/>
        <v/>
      </c>
      <c r="B341" t="s">
        <v>383</v>
      </c>
      <c r="D341" t="s">
        <v>383</v>
      </c>
      <c r="E341">
        <v>0.69669999999999999</v>
      </c>
      <c r="F341">
        <v>85</v>
      </c>
      <c r="H341" t="s">
        <v>384</v>
      </c>
      <c r="I341">
        <v>0.90780000000000005</v>
      </c>
      <c r="K341" s="701" t="s">
        <v>266</v>
      </c>
      <c r="L341" s="222">
        <v>0.51319999999999999</v>
      </c>
    </row>
    <row r="342" spans="1:12" ht="15.75" thickBot="1">
      <c r="A342" t="str">
        <f t="shared" si="5"/>
        <v/>
      </c>
      <c r="B342" t="s">
        <v>384</v>
      </c>
      <c r="D342" t="s">
        <v>384</v>
      </c>
      <c r="E342">
        <v>0.90780000000000005</v>
      </c>
      <c r="F342">
        <v>17</v>
      </c>
      <c r="H342" t="s">
        <v>385</v>
      </c>
      <c r="I342">
        <v>0.89200000000000002</v>
      </c>
      <c r="K342" s="702"/>
      <c r="L342" s="223">
        <v>168</v>
      </c>
    </row>
    <row r="343" spans="1:12">
      <c r="A343" t="str">
        <f t="shared" si="5"/>
        <v/>
      </c>
      <c r="B343" t="s">
        <v>385</v>
      </c>
      <c r="D343" t="s">
        <v>385</v>
      </c>
      <c r="E343">
        <v>0.89200000000000002</v>
      </c>
      <c r="F343">
        <v>22</v>
      </c>
      <c r="H343" t="s">
        <v>386</v>
      </c>
      <c r="I343">
        <v>0.1295</v>
      </c>
      <c r="K343" s="701" t="s">
        <v>76</v>
      </c>
      <c r="L343" s="222">
        <v>0.5121</v>
      </c>
    </row>
    <row r="344" spans="1:12" ht="15.75" thickBot="1">
      <c r="A344" t="str">
        <f t="shared" si="5"/>
        <v/>
      </c>
      <c r="B344" t="s">
        <v>386</v>
      </c>
      <c r="D344" t="s">
        <v>386</v>
      </c>
      <c r="E344">
        <v>0.1295</v>
      </c>
      <c r="F344">
        <v>339</v>
      </c>
      <c r="H344" t="s">
        <v>387</v>
      </c>
      <c r="I344">
        <v>0.29720000000000002</v>
      </c>
      <c r="K344" s="702"/>
      <c r="L344" s="223">
        <v>169</v>
      </c>
    </row>
    <row r="345" spans="1:12">
      <c r="A345" t="str">
        <f t="shared" si="5"/>
        <v/>
      </c>
      <c r="B345" t="s">
        <v>387</v>
      </c>
      <c r="D345" t="s">
        <v>387</v>
      </c>
      <c r="E345">
        <v>0.29720000000000002</v>
      </c>
      <c r="F345">
        <v>260</v>
      </c>
      <c r="H345" t="s">
        <v>388</v>
      </c>
      <c r="I345">
        <v>0.68779999999999997</v>
      </c>
      <c r="K345" s="701" t="s">
        <v>366</v>
      </c>
      <c r="L345" s="222">
        <v>0.51029999999999998</v>
      </c>
    </row>
    <row r="346" spans="1:12" ht="15.75" thickBot="1">
      <c r="A346" t="str">
        <f t="shared" si="5"/>
        <v/>
      </c>
      <c r="B346" t="s">
        <v>388</v>
      </c>
      <c r="D346" t="s">
        <v>388</v>
      </c>
      <c r="E346">
        <v>0.68779999999999997</v>
      </c>
      <c r="F346">
        <v>91</v>
      </c>
      <c r="H346" t="s">
        <v>389</v>
      </c>
      <c r="I346">
        <v>0.64400000000000002</v>
      </c>
      <c r="K346" s="702"/>
      <c r="L346" s="223">
        <v>170</v>
      </c>
    </row>
    <row r="347" spans="1:12">
      <c r="A347" t="str">
        <f t="shared" si="5"/>
        <v/>
      </c>
      <c r="B347" t="s">
        <v>389</v>
      </c>
      <c r="D347" t="s">
        <v>389</v>
      </c>
      <c r="E347">
        <v>0.64400000000000002</v>
      </c>
      <c r="F347">
        <v>114</v>
      </c>
      <c r="H347" t="s">
        <v>390</v>
      </c>
      <c r="I347">
        <v>0.78080000000000005</v>
      </c>
      <c r="K347" s="701" t="s">
        <v>355</v>
      </c>
      <c r="L347" s="222">
        <v>0.50649999999999995</v>
      </c>
    </row>
    <row r="348" spans="1:12" ht="15.75" thickBot="1">
      <c r="A348" t="str">
        <f t="shared" si="5"/>
        <v/>
      </c>
      <c r="B348" t="s">
        <v>390</v>
      </c>
      <c r="D348" t="s">
        <v>390</v>
      </c>
      <c r="E348">
        <v>0.78080000000000005</v>
      </c>
      <c r="F348">
        <v>68</v>
      </c>
      <c r="H348" t="s">
        <v>391</v>
      </c>
      <c r="I348">
        <v>0.32329999999999998</v>
      </c>
      <c r="K348" s="702"/>
      <c r="L348" s="223">
        <v>171</v>
      </c>
    </row>
    <row r="349" spans="1:12">
      <c r="A349" t="str">
        <f t="shared" si="5"/>
        <v/>
      </c>
      <c r="B349" t="s">
        <v>391</v>
      </c>
      <c r="D349" t="s">
        <v>391</v>
      </c>
      <c r="E349">
        <v>0.32329999999999998</v>
      </c>
      <c r="F349">
        <v>245</v>
      </c>
      <c r="H349" t="s">
        <v>392</v>
      </c>
      <c r="I349">
        <v>0.92310000000000003</v>
      </c>
      <c r="K349" s="701" t="s">
        <v>271</v>
      </c>
      <c r="L349" s="222">
        <v>0.50180000000000002</v>
      </c>
    </row>
    <row r="350" spans="1:12" ht="15.75" thickBot="1">
      <c r="A350" t="str">
        <f t="shared" si="5"/>
        <v/>
      </c>
      <c r="B350" t="s">
        <v>392</v>
      </c>
      <c r="D350" t="s">
        <v>392</v>
      </c>
      <c r="E350">
        <v>0.92310000000000003</v>
      </c>
      <c r="F350">
        <v>12</v>
      </c>
      <c r="H350" t="s">
        <v>393</v>
      </c>
      <c r="I350">
        <v>0.2155</v>
      </c>
      <c r="K350" s="702"/>
      <c r="L350" s="223">
        <v>172</v>
      </c>
    </row>
    <row r="351" spans="1:12">
      <c r="A351" t="str">
        <f t="shared" si="5"/>
        <v/>
      </c>
      <c r="B351" t="s">
        <v>393</v>
      </c>
      <c r="D351" t="s">
        <v>393</v>
      </c>
      <c r="E351">
        <v>0.2155</v>
      </c>
      <c r="F351">
        <v>304</v>
      </c>
      <c r="H351" t="s">
        <v>394</v>
      </c>
      <c r="I351">
        <v>0.23760000000000001</v>
      </c>
      <c r="K351" s="701" t="s">
        <v>113</v>
      </c>
      <c r="L351" s="222">
        <v>0.50049999999999994</v>
      </c>
    </row>
    <row r="352" spans="1:12" ht="15.75" thickBot="1">
      <c r="A352" t="str">
        <f t="shared" si="5"/>
        <v/>
      </c>
      <c r="B352" t="s">
        <v>394</v>
      </c>
      <c r="D352" t="s">
        <v>394</v>
      </c>
      <c r="E352">
        <v>0.23760000000000001</v>
      </c>
      <c r="F352">
        <v>294</v>
      </c>
      <c r="H352" t="s">
        <v>395</v>
      </c>
      <c r="I352">
        <v>0.44640000000000002</v>
      </c>
      <c r="K352" s="702"/>
      <c r="L352" s="223">
        <v>173</v>
      </c>
    </row>
    <row r="353" spans="1:12">
      <c r="A353" t="str">
        <f t="shared" si="5"/>
        <v/>
      </c>
      <c r="B353" t="s">
        <v>395</v>
      </c>
      <c r="D353" t="s">
        <v>395</v>
      </c>
      <c r="E353">
        <v>0.44640000000000002</v>
      </c>
      <c r="F353">
        <v>199</v>
      </c>
      <c r="H353" t="s">
        <v>396</v>
      </c>
      <c r="I353">
        <v>0.1201</v>
      </c>
      <c r="K353" s="701" t="s">
        <v>403</v>
      </c>
      <c r="L353" s="222">
        <v>0.499</v>
      </c>
    </row>
    <row r="354" spans="1:12" ht="15.75" thickBot="1">
      <c r="A354" t="str">
        <f t="shared" si="5"/>
        <v/>
      </c>
      <c r="B354" t="s">
        <v>396</v>
      </c>
      <c r="D354" t="s">
        <v>396</v>
      </c>
      <c r="E354">
        <v>0.1201</v>
      </c>
      <c r="F354">
        <v>346</v>
      </c>
      <c r="H354" t="s">
        <v>397</v>
      </c>
      <c r="I354">
        <v>0.72330000000000005</v>
      </c>
      <c r="K354" s="702"/>
      <c r="L354" s="223">
        <v>174</v>
      </c>
    </row>
    <row r="355" spans="1:12">
      <c r="A355" t="str">
        <f t="shared" si="5"/>
        <v/>
      </c>
      <c r="B355" t="s">
        <v>397</v>
      </c>
      <c r="D355" t="s">
        <v>397</v>
      </c>
      <c r="E355">
        <v>0.72330000000000005</v>
      </c>
      <c r="F355">
        <v>78</v>
      </c>
      <c r="H355" t="s">
        <v>398</v>
      </c>
      <c r="I355">
        <v>0.29899999999999999</v>
      </c>
      <c r="K355" s="701" t="s">
        <v>73</v>
      </c>
      <c r="L355" s="222">
        <v>0.499</v>
      </c>
    </row>
    <row r="356" spans="1:12" ht="15.75" thickBot="1">
      <c r="A356" t="str">
        <f t="shared" si="5"/>
        <v/>
      </c>
      <c r="B356" t="s">
        <v>398</v>
      </c>
      <c r="D356" t="s">
        <v>398</v>
      </c>
      <c r="E356">
        <v>0.29899999999999999</v>
      </c>
      <c r="F356">
        <v>258</v>
      </c>
      <c r="H356" t="s">
        <v>399</v>
      </c>
      <c r="I356">
        <v>0.30719999999999997</v>
      </c>
      <c r="K356" s="702"/>
      <c r="L356" s="223">
        <v>175</v>
      </c>
    </row>
    <row r="357" spans="1:12" ht="15.75" thickBot="1">
      <c r="A357" t="str">
        <f t="shared" si="5"/>
        <v/>
      </c>
      <c r="B357" t="s">
        <v>399</v>
      </c>
      <c r="D357" t="s">
        <v>399</v>
      </c>
      <c r="E357">
        <v>0.30719999999999997</v>
      </c>
      <c r="F357">
        <v>255</v>
      </c>
      <c r="H357" t="s">
        <v>400</v>
      </c>
      <c r="I357">
        <v>0.81410000000000005</v>
      </c>
      <c r="K357" s="15" t="s">
        <v>31</v>
      </c>
      <c r="L357" s="17" t="s">
        <v>411</v>
      </c>
    </row>
    <row r="358" spans="1:12">
      <c r="A358" t="str">
        <f t="shared" si="5"/>
        <v/>
      </c>
      <c r="B358" t="s">
        <v>400</v>
      </c>
      <c r="D358" t="s">
        <v>400</v>
      </c>
      <c r="E358">
        <v>0.81410000000000005</v>
      </c>
      <c r="F358">
        <v>60</v>
      </c>
      <c r="H358" t="s">
        <v>401</v>
      </c>
      <c r="I358">
        <v>0.40350000000000003</v>
      </c>
      <c r="K358" s="701" t="s">
        <v>135</v>
      </c>
      <c r="L358" s="222">
        <v>0.49780000000000002</v>
      </c>
    </row>
    <row r="359" spans="1:12" ht="15.75" thickBot="1">
      <c r="A359" t="str">
        <f t="shared" si="5"/>
        <v/>
      </c>
      <c r="B359" t="s">
        <v>401</v>
      </c>
      <c r="D359" t="s">
        <v>401</v>
      </c>
      <c r="E359">
        <v>0.40350000000000003</v>
      </c>
      <c r="F359">
        <v>221</v>
      </c>
      <c r="H359" t="s">
        <v>402</v>
      </c>
      <c r="I359">
        <v>0.60370000000000001</v>
      </c>
      <c r="K359" s="702"/>
      <c r="L359" s="223">
        <v>176</v>
      </c>
    </row>
    <row r="360" spans="1:12">
      <c r="A360" t="str">
        <f t="shared" si="5"/>
        <v/>
      </c>
      <c r="B360" t="s">
        <v>402</v>
      </c>
      <c r="D360" t="s">
        <v>402</v>
      </c>
      <c r="E360">
        <v>0.60370000000000001</v>
      </c>
      <c r="F360">
        <v>130</v>
      </c>
      <c r="H360" t="s">
        <v>403</v>
      </c>
      <c r="I360">
        <v>0.499</v>
      </c>
      <c r="K360" s="701" t="s">
        <v>116</v>
      </c>
      <c r="L360" s="222">
        <v>0.49619999999999997</v>
      </c>
    </row>
    <row r="361" spans="1:12" ht="15.75" thickBot="1">
      <c r="A361" t="str">
        <f t="shared" si="5"/>
        <v/>
      </c>
      <c r="B361" t="s">
        <v>403</v>
      </c>
      <c r="D361" t="s">
        <v>403</v>
      </c>
      <c r="E361">
        <v>0.499</v>
      </c>
      <c r="F361">
        <v>175</v>
      </c>
      <c r="H361" t="s">
        <v>404</v>
      </c>
      <c r="I361">
        <v>0.87129999999999996</v>
      </c>
      <c r="K361" s="702"/>
      <c r="L361" s="223">
        <v>177</v>
      </c>
    </row>
    <row r="362" spans="1:12">
      <c r="A362" t="str">
        <f t="shared" si="5"/>
        <v/>
      </c>
      <c r="B362" t="s">
        <v>404</v>
      </c>
      <c r="D362" t="s">
        <v>404</v>
      </c>
      <c r="E362">
        <v>0.87129999999999996</v>
      </c>
      <c r="F362">
        <v>35</v>
      </c>
      <c r="H362" t="s">
        <v>405</v>
      </c>
      <c r="I362">
        <v>0.82040000000000002</v>
      </c>
      <c r="K362" s="701" t="s">
        <v>350</v>
      </c>
      <c r="L362" s="222">
        <v>0.49340000000000001</v>
      </c>
    </row>
    <row r="363" spans="1:12" ht="15.75" thickBot="1">
      <c r="A363" t="str">
        <f t="shared" si="5"/>
        <v/>
      </c>
      <c r="B363" t="s">
        <v>405</v>
      </c>
      <c r="D363" t="s">
        <v>405</v>
      </c>
      <c r="E363">
        <v>0.82040000000000002</v>
      </c>
      <c r="F363">
        <v>58</v>
      </c>
      <c r="H363" t="s">
        <v>406</v>
      </c>
      <c r="I363">
        <v>0.54659999999999997</v>
      </c>
      <c r="K363" s="702"/>
      <c r="L363" s="223">
        <v>178</v>
      </c>
    </row>
    <row r="364" spans="1:12">
      <c r="A364" t="str">
        <f t="shared" si="5"/>
        <v/>
      </c>
      <c r="B364" t="s">
        <v>406</v>
      </c>
      <c r="D364" t="s">
        <v>406</v>
      </c>
      <c r="E364">
        <v>0.54659999999999997</v>
      </c>
      <c r="F364">
        <v>153</v>
      </c>
      <c r="I364">
        <v>13</v>
      </c>
      <c r="K364" s="701" t="s">
        <v>308</v>
      </c>
      <c r="L364" s="222">
        <v>0.48959999999999998</v>
      </c>
    </row>
    <row r="365" spans="1:12" ht="15.75" thickBot="1">
      <c r="I365">
        <v>15</v>
      </c>
      <c r="K365" s="702"/>
      <c r="L365" s="223">
        <v>179</v>
      </c>
    </row>
    <row r="366" spans="1:12">
      <c r="I366">
        <v>22</v>
      </c>
      <c r="K366" s="701" t="s">
        <v>329</v>
      </c>
      <c r="L366" s="222">
        <v>0.48530000000000001</v>
      </c>
    </row>
    <row r="367" spans="1:12" ht="15.75" thickBot="1">
      <c r="I367">
        <v>23</v>
      </c>
      <c r="K367" s="702"/>
      <c r="L367" s="223">
        <v>180</v>
      </c>
    </row>
    <row r="368" spans="1:12">
      <c r="I368">
        <v>24</v>
      </c>
      <c r="K368" s="701" t="s">
        <v>53</v>
      </c>
      <c r="L368" s="222">
        <v>0.48530000000000001</v>
      </c>
    </row>
    <row r="369" spans="9:12" ht="15.75" thickBot="1">
      <c r="I369">
        <v>31</v>
      </c>
      <c r="K369" s="702"/>
      <c r="L369" s="223">
        <v>181</v>
      </c>
    </row>
    <row r="370" spans="9:12">
      <c r="I370">
        <v>33</v>
      </c>
      <c r="K370" s="701" t="s">
        <v>138</v>
      </c>
      <c r="L370" s="222">
        <v>0.48199999999999998</v>
      </c>
    </row>
    <row r="371" spans="9:12" ht="15.75" thickBot="1">
      <c r="I371">
        <v>37</v>
      </c>
      <c r="K371" s="702"/>
      <c r="L371" s="223">
        <v>182</v>
      </c>
    </row>
    <row r="372" spans="9:12">
      <c r="I372">
        <v>41</v>
      </c>
      <c r="K372" s="701" t="s">
        <v>315</v>
      </c>
      <c r="L372" s="222">
        <v>0.47449999999999998</v>
      </c>
    </row>
    <row r="373" spans="9:12" ht="15.75" thickBot="1">
      <c r="I373">
        <v>42</v>
      </c>
      <c r="K373" s="702"/>
      <c r="L373" s="223">
        <v>183</v>
      </c>
    </row>
    <row r="374" spans="9:12">
      <c r="I374">
        <v>46</v>
      </c>
      <c r="K374" s="701" t="s">
        <v>323</v>
      </c>
      <c r="L374" s="222">
        <v>0.46529999999999999</v>
      </c>
    </row>
    <row r="375" spans="9:12" ht="15.75" thickBot="1">
      <c r="I375">
        <v>47</v>
      </c>
      <c r="K375" s="702"/>
      <c r="L375" s="223">
        <v>184</v>
      </c>
    </row>
    <row r="376" spans="9:12">
      <c r="I376">
        <v>48</v>
      </c>
      <c r="K376" s="701" t="s">
        <v>276</v>
      </c>
      <c r="L376" s="222">
        <v>0.4637</v>
      </c>
    </row>
    <row r="377" spans="9:12" ht="15.75" thickBot="1">
      <c r="I377">
        <v>49</v>
      </c>
      <c r="K377" s="702"/>
      <c r="L377" s="223">
        <v>185</v>
      </c>
    </row>
    <row r="378" spans="9:12">
      <c r="I378">
        <v>50</v>
      </c>
      <c r="K378" s="701" t="s">
        <v>163</v>
      </c>
      <c r="L378" s="222">
        <v>0.4627</v>
      </c>
    </row>
    <row r="379" spans="9:12" ht="15.75" thickBot="1">
      <c r="I379">
        <v>51</v>
      </c>
      <c r="K379" s="702"/>
      <c r="L379" s="223">
        <v>186</v>
      </c>
    </row>
    <row r="380" spans="9:12">
      <c r="I380">
        <v>55</v>
      </c>
      <c r="K380" s="701" t="s">
        <v>307</v>
      </c>
      <c r="L380" s="222">
        <v>0.4622</v>
      </c>
    </row>
    <row r="381" spans="9:12" ht="15.75" thickBot="1">
      <c r="I381">
        <v>57</v>
      </c>
      <c r="K381" s="702"/>
      <c r="L381" s="223">
        <v>187</v>
      </c>
    </row>
    <row r="382" spans="9:12">
      <c r="I382">
        <v>58</v>
      </c>
      <c r="K382" s="701" t="s">
        <v>270</v>
      </c>
      <c r="L382" s="222">
        <v>0.46210000000000001</v>
      </c>
    </row>
    <row r="383" spans="9:12" ht="15.75" thickBot="1">
      <c r="I383">
        <v>59</v>
      </c>
      <c r="K383" s="702"/>
      <c r="L383" s="223">
        <v>188</v>
      </c>
    </row>
    <row r="384" spans="9:12">
      <c r="I384">
        <v>60</v>
      </c>
      <c r="K384" s="701" t="s">
        <v>254</v>
      </c>
      <c r="L384" s="222">
        <v>0.45950000000000002</v>
      </c>
    </row>
    <row r="385" spans="9:12" ht="15.75" thickBot="1">
      <c r="I385">
        <v>65</v>
      </c>
      <c r="K385" s="702"/>
      <c r="L385" s="223">
        <v>189</v>
      </c>
    </row>
    <row r="386" spans="9:12">
      <c r="I386">
        <v>67</v>
      </c>
      <c r="K386" s="701" t="s">
        <v>232</v>
      </c>
      <c r="L386" s="222">
        <v>0.45929999999999999</v>
      </c>
    </row>
    <row r="387" spans="9:12" ht="15.75" thickBot="1">
      <c r="I387">
        <v>68</v>
      </c>
      <c r="K387" s="702"/>
      <c r="L387" s="223">
        <v>190</v>
      </c>
    </row>
    <row r="388" spans="9:12">
      <c r="I388">
        <v>69</v>
      </c>
      <c r="K388" s="701" t="s">
        <v>110</v>
      </c>
      <c r="L388" s="222">
        <v>0.45929999999999999</v>
      </c>
    </row>
    <row r="389" spans="9:12" ht="15.75" thickBot="1">
      <c r="I389">
        <v>71</v>
      </c>
      <c r="K389" s="702"/>
      <c r="L389" s="223">
        <v>191</v>
      </c>
    </row>
    <row r="390" spans="9:12">
      <c r="I390">
        <v>72</v>
      </c>
      <c r="K390" s="701" t="s">
        <v>292</v>
      </c>
      <c r="L390" s="222">
        <v>0.45760000000000001</v>
      </c>
    </row>
    <row r="391" spans="9:12" ht="15.75" thickBot="1">
      <c r="I391">
        <v>73</v>
      </c>
      <c r="K391" s="702"/>
      <c r="L391" s="223">
        <v>192</v>
      </c>
    </row>
    <row r="392" spans="9:12">
      <c r="I392">
        <v>75</v>
      </c>
      <c r="K392" s="701" t="s">
        <v>108</v>
      </c>
      <c r="L392" s="222">
        <v>0.45669999999999999</v>
      </c>
    </row>
    <row r="393" spans="9:12" ht="15.75" thickBot="1">
      <c r="I393">
        <v>77</v>
      </c>
      <c r="K393" s="702"/>
      <c r="L393" s="223">
        <v>193</v>
      </c>
    </row>
    <row r="394" spans="9:12">
      <c r="I394">
        <v>78</v>
      </c>
      <c r="K394" s="701" t="s">
        <v>187</v>
      </c>
      <c r="L394" s="222">
        <v>0.45550000000000002</v>
      </c>
    </row>
    <row r="395" spans="9:12" ht="15.75" thickBot="1">
      <c r="I395">
        <v>79</v>
      </c>
      <c r="K395" s="702"/>
      <c r="L395" s="223">
        <v>194</v>
      </c>
    </row>
    <row r="396" spans="9:12">
      <c r="I396">
        <v>80</v>
      </c>
      <c r="K396" s="701" t="s">
        <v>217</v>
      </c>
      <c r="L396" s="222">
        <v>0.45219999999999999</v>
      </c>
    </row>
    <row r="397" spans="9:12" ht="15.75" thickBot="1">
      <c r="I397">
        <v>82</v>
      </c>
      <c r="K397" s="702"/>
      <c r="L397" s="223">
        <v>195</v>
      </c>
    </row>
    <row r="398" spans="9:12">
      <c r="I398">
        <v>83</v>
      </c>
      <c r="K398" s="701" t="s">
        <v>283</v>
      </c>
      <c r="L398" s="222">
        <v>0.44940000000000002</v>
      </c>
    </row>
    <row r="399" spans="9:12" ht="15.75" thickBot="1">
      <c r="I399">
        <v>84</v>
      </c>
      <c r="K399" s="702"/>
      <c r="L399" s="223">
        <v>196</v>
      </c>
    </row>
    <row r="400" spans="9:12">
      <c r="I400">
        <v>85</v>
      </c>
      <c r="K400" s="701" t="s">
        <v>363</v>
      </c>
      <c r="L400" s="222">
        <v>0.4491</v>
      </c>
    </row>
    <row r="401" spans="9:12" ht="15.75" thickBot="1">
      <c r="I401">
        <v>86</v>
      </c>
      <c r="K401" s="702"/>
      <c r="L401" s="223">
        <v>197</v>
      </c>
    </row>
    <row r="402" spans="9:12">
      <c r="I402">
        <v>87</v>
      </c>
      <c r="K402" s="701" t="s">
        <v>191</v>
      </c>
      <c r="L402" s="222">
        <v>0.44729999999999998</v>
      </c>
    </row>
    <row r="403" spans="9:12" ht="15.75" thickBot="1">
      <c r="I403">
        <v>88</v>
      </c>
      <c r="K403" s="702"/>
      <c r="L403" s="223">
        <v>198</v>
      </c>
    </row>
    <row r="404" spans="9:12">
      <c r="I404">
        <v>89</v>
      </c>
      <c r="K404" s="701" t="s">
        <v>395</v>
      </c>
      <c r="L404" s="222">
        <v>0.44640000000000002</v>
      </c>
    </row>
    <row r="405" spans="9:12" ht="15.75" thickBot="1">
      <c r="I405">
        <v>90</v>
      </c>
      <c r="K405" s="702"/>
      <c r="L405" s="223">
        <v>199</v>
      </c>
    </row>
    <row r="406" spans="9:12">
      <c r="I406">
        <v>91</v>
      </c>
      <c r="K406" s="701" t="s">
        <v>97</v>
      </c>
      <c r="L406" s="222">
        <v>0.44440000000000002</v>
      </c>
    </row>
    <row r="407" spans="9:12" ht="15.75" thickBot="1">
      <c r="I407">
        <v>93</v>
      </c>
      <c r="K407" s="702"/>
      <c r="L407" s="223">
        <v>200</v>
      </c>
    </row>
    <row r="408" spans="9:12" ht="15.75" thickBot="1">
      <c r="I408">
        <v>94</v>
      </c>
      <c r="K408" s="15" t="s">
        <v>31</v>
      </c>
      <c r="L408" s="17" t="s">
        <v>411</v>
      </c>
    </row>
    <row r="409" spans="9:12">
      <c r="I409">
        <v>95</v>
      </c>
      <c r="K409" s="701" t="s">
        <v>140</v>
      </c>
      <c r="L409" s="222">
        <v>0.44140000000000001</v>
      </c>
    </row>
    <row r="410" spans="9:12" ht="15.75" thickBot="1">
      <c r="I410">
        <v>96</v>
      </c>
      <c r="K410" s="702"/>
      <c r="L410" s="223">
        <v>201</v>
      </c>
    </row>
    <row r="411" spans="9:12">
      <c r="I411">
        <v>97</v>
      </c>
      <c r="K411" s="701" t="s">
        <v>196</v>
      </c>
      <c r="L411" s="222">
        <v>0.44069999999999998</v>
      </c>
    </row>
    <row r="412" spans="9:12" ht="15.75" thickBot="1">
      <c r="I412">
        <v>98</v>
      </c>
      <c r="K412" s="702"/>
      <c r="L412" s="223">
        <v>202</v>
      </c>
    </row>
    <row r="413" spans="9:12">
      <c r="I413">
        <v>99</v>
      </c>
      <c r="K413" s="701" t="s">
        <v>300</v>
      </c>
      <c r="L413" s="222">
        <v>0.434</v>
      </c>
    </row>
    <row r="414" spans="9:12" ht="15.75" thickBot="1">
      <c r="I414">
        <v>101</v>
      </c>
      <c r="K414" s="702"/>
      <c r="L414" s="223">
        <v>203</v>
      </c>
    </row>
    <row r="415" spans="9:12">
      <c r="I415">
        <v>104</v>
      </c>
      <c r="K415" s="701" t="s">
        <v>124</v>
      </c>
      <c r="L415" s="222">
        <v>0.4335</v>
      </c>
    </row>
    <row r="416" spans="9:12" ht="15.75" thickBot="1">
      <c r="I416">
        <v>106</v>
      </c>
      <c r="K416" s="702"/>
      <c r="L416" s="223">
        <v>204</v>
      </c>
    </row>
    <row r="417" spans="9:12">
      <c r="I417">
        <v>107</v>
      </c>
      <c r="K417" s="701" t="s">
        <v>346</v>
      </c>
      <c r="L417" s="222">
        <v>0.43059999999999998</v>
      </c>
    </row>
    <row r="418" spans="9:12" ht="15.75" thickBot="1">
      <c r="I418">
        <v>109</v>
      </c>
      <c r="K418" s="702"/>
      <c r="L418" s="223">
        <v>205</v>
      </c>
    </row>
    <row r="419" spans="9:12">
      <c r="I419">
        <v>110</v>
      </c>
      <c r="K419" s="701" t="s">
        <v>241</v>
      </c>
      <c r="L419" s="222">
        <v>0.43030000000000002</v>
      </c>
    </row>
    <row r="420" spans="9:12" ht="15.75" thickBot="1">
      <c r="I420">
        <v>111</v>
      </c>
      <c r="K420" s="702"/>
      <c r="L420" s="223">
        <v>206</v>
      </c>
    </row>
    <row r="421" spans="9:12">
      <c r="I421">
        <v>112</v>
      </c>
      <c r="K421" s="701" t="s">
        <v>79</v>
      </c>
      <c r="L421" s="222">
        <v>0.42880000000000001</v>
      </c>
    </row>
    <row r="422" spans="9:12" ht="15.75" thickBot="1">
      <c r="I422">
        <v>113</v>
      </c>
      <c r="K422" s="702"/>
      <c r="L422" s="223">
        <v>207</v>
      </c>
    </row>
    <row r="423" spans="9:12">
      <c r="I423">
        <v>114</v>
      </c>
      <c r="K423" s="701" t="s">
        <v>52</v>
      </c>
      <c r="L423" s="222">
        <v>0.42659999999999998</v>
      </c>
    </row>
    <row r="424" spans="9:12" ht="15.75" thickBot="1">
      <c r="I424">
        <v>115</v>
      </c>
      <c r="K424" s="702"/>
      <c r="L424" s="223">
        <v>208</v>
      </c>
    </row>
    <row r="425" spans="9:12">
      <c r="I425">
        <v>116</v>
      </c>
      <c r="K425" s="18" t="s">
        <v>344</v>
      </c>
      <c r="L425" s="222">
        <v>0.42520000000000002</v>
      </c>
    </row>
    <row r="426" spans="9:12" ht="15.75" thickBot="1">
      <c r="I426">
        <v>118</v>
      </c>
      <c r="K426" s="20" t="s">
        <v>455</v>
      </c>
      <c r="L426" s="223">
        <v>209</v>
      </c>
    </row>
    <row r="427" spans="9:12">
      <c r="I427">
        <v>119</v>
      </c>
      <c r="K427" s="701" t="s">
        <v>82</v>
      </c>
      <c r="L427" s="222">
        <v>0.42370000000000002</v>
      </c>
    </row>
    <row r="428" spans="9:12" ht="15.75" thickBot="1">
      <c r="I428">
        <v>120</v>
      </c>
      <c r="K428" s="702"/>
      <c r="L428" s="223">
        <v>210</v>
      </c>
    </row>
    <row r="429" spans="9:12">
      <c r="I429">
        <v>121</v>
      </c>
      <c r="K429" s="701" t="s">
        <v>259</v>
      </c>
      <c r="L429" s="222">
        <v>0.42330000000000001</v>
      </c>
    </row>
    <row r="430" spans="9:12" ht="15.75" thickBot="1">
      <c r="I430">
        <v>122</v>
      </c>
      <c r="K430" s="702"/>
      <c r="L430" s="223">
        <v>211</v>
      </c>
    </row>
    <row r="431" spans="9:12">
      <c r="I431">
        <v>123</v>
      </c>
      <c r="K431" s="701" t="s">
        <v>256</v>
      </c>
      <c r="L431" s="222">
        <v>0.42320000000000002</v>
      </c>
    </row>
    <row r="432" spans="9:12" ht="15.75" thickBot="1">
      <c r="I432">
        <v>124</v>
      </c>
      <c r="K432" s="702"/>
      <c r="L432" s="223">
        <v>212</v>
      </c>
    </row>
    <row r="433" spans="9:12">
      <c r="I433">
        <v>125</v>
      </c>
      <c r="K433" s="701" t="s">
        <v>294</v>
      </c>
      <c r="L433" s="222">
        <v>0.4214</v>
      </c>
    </row>
    <row r="434" spans="9:12" ht="15.75" thickBot="1">
      <c r="I434">
        <v>126</v>
      </c>
      <c r="K434" s="702"/>
      <c r="L434" s="223">
        <v>213</v>
      </c>
    </row>
    <row r="435" spans="9:12">
      <c r="I435">
        <v>127</v>
      </c>
      <c r="K435" s="701" t="s">
        <v>247</v>
      </c>
      <c r="L435" s="222">
        <v>0.42120000000000002</v>
      </c>
    </row>
    <row r="436" spans="9:12" ht="15.75" thickBot="1">
      <c r="I436">
        <v>128</v>
      </c>
      <c r="K436" s="702"/>
      <c r="L436" s="223">
        <v>214</v>
      </c>
    </row>
    <row r="437" spans="9:12">
      <c r="I437">
        <v>129</v>
      </c>
      <c r="K437" s="701" t="s">
        <v>330</v>
      </c>
      <c r="L437" s="222">
        <v>0.41570000000000001</v>
      </c>
    </row>
    <row r="438" spans="9:12" ht="15.75" thickBot="1">
      <c r="I438">
        <v>130</v>
      </c>
      <c r="K438" s="702"/>
      <c r="L438" s="223">
        <v>215</v>
      </c>
    </row>
    <row r="439" spans="9:12">
      <c r="I439">
        <v>132</v>
      </c>
      <c r="K439" s="701" t="s">
        <v>377</v>
      </c>
      <c r="L439" s="222">
        <v>0.4148</v>
      </c>
    </row>
    <row r="440" spans="9:12" ht="15.75" thickBot="1">
      <c r="I440">
        <v>134</v>
      </c>
      <c r="K440" s="702"/>
      <c r="L440" s="223">
        <v>216</v>
      </c>
    </row>
    <row r="441" spans="9:12">
      <c r="I441">
        <v>135</v>
      </c>
      <c r="K441" s="701" t="s">
        <v>141</v>
      </c>
      <c r="L441" s="222">
        <v>0.41360000000000002</v>
      </c>
    </row>
    <row r="442" spans="9:12" ht="15.75" thickBot="1">
      <c r="I442">
        <v>136</v>
      </c>
      <c r="K442" s="702"/>
      <c r="L442" s="223">
        <v>217</v>
      </c>
    </row>
    <row r="443" spans="9:12">
      <c r="I443">
        <v>137</v>
      </c>
      <c r="K443" s="701" t="s">
        <v>457</v>
      </c>
      <c r="L443" s="222">
        <v>0.40960000000000002</v>
      </c>
    </row>
    <row r="444" spans="9:12" ht="15.75" thickBot="1">
      <c r="I444">
        <v>138</v>
      </c>
      <c r="K444" s="702"/>
      <c r="L444" s="223">
        <v>218</v>
      </c>
    </row>
    <row r="445" spans="9:12">
      <c r="I445">
        <v>139</v>
      </c>
      <c r="K445" s="701" t="s">
        <v>119</v>
      </c>
      <c r="L445" s="222">
        <v>0.40889999999999999</v>
      </c>
    </row>
    <row r="446" spans="9:12" ht="15.75" thickBot="1">
      <c r="I446">
        <v>141</v>
      </c>
      <c r="K446" s="702"/>
      <c r="L446" s="223">
        <v>219</v>
      </c>
    </row>
    <row r="447" spans="9:12">
      <c r="I447">
        <v>142</v>
      </c>
      <c r="K447" s="701" t="s">
        <v>154</v>
      </c>
      <c r="L447" s="222">
        <v>0.40710000000000002</v>
      </c>
    </row>
    <row r="448" spans="9:12" ht="15.75" thickBot="1">
      <c r="I448">
        <v>143</v>
      </c>
      <c r="K448" s="702"/>
      <c r="L448" s="223">
        <v>220</v>
      </c>
    </row>
    <row r="449" spans="9:12">
      <c r="I449">
        <v>144</v>
      </c>
      <c r="K449" s="701" t="s">
        <v>401</v>
      </c>
      <c r="L449" s="222">
        <v>0.40350000000000003</v>
      </c>
    </row>
    <row r="450" spans="9:12" ht="15.75" thickBot="1">
      <c r="I450">
        <v>145</v>
      </c>
      <c r="K450" s="702"/>
      <c r="L450" s="223">
        <v>221</v>
      </c>
    </row>
    <row r="451" spans="9:12">
      <c r="I451">
        <v>147</v>
      </c>
      <c r="K451" s="701" t="s">
        <v>44</v>
      </c>
      <c r="L451" s="222">
        <v>0.40339999999999998</v>
      </c>
    </row>
    <row r="452" spans="9:12" ht="15.75" thickBot="1">
      <c r="I452">
        <v>148</v>
      </c>
      <c r="K452" s="702"/>
      <c r="L452" s="223">
        <v>222</v>
      </c>
    </row>
    <row r="453" spans="9:12">
      <c r="I453">
        <v>149</v>
      </c>
      <c r="K453" s="701" t="s">
        <v>317</v>
      </c>
      <c r="L453" s="222">
        <v>0.39460000000000001</v>
      </c>
    </row>
    <row r="454" spans="9:12" ht="15.75" thickBot="1">
      <c r="I454">
        <v>150</v>
      </c>
      <c r="K454" s="702"/>
      <c r="L454" s="223">
        <v>223</v>
      </c>
    </row>
    <row r="455" spans="9:12">
      <c r="I455">
        <v>151</v>
      </c>
      <c r="K455" s="701" t="s">
        <v>85</v>
      </c>
      <c r="L455" s="222">
        <v>0.39240000000000003</v>
      </c>
    </row>
    <row r="456" spans="9:12" ht="15.75" thickBot="1">
      <c r="I456">
        <v>152</v>
      </c>
      <c r="K456" s="702"/>
      <c r="L456" s="223">
        <v>224</v>
      </c>
    </row>
    <row r="457" spans="9:12">
      <c r="I457">
        <v>153</v>
      </c>
      <c r="K457" s="701" t="s">
        <v>277</v>
      </c>
      <c r="L457" s="222">
        <v>0.3846</v>
      </c>
    </row>
    <row r="458" spans="9:12" ht="15.75" thickBot="1">
      <c r="I458">
        <v>154</v>
      </c>
      <c r="K458" s="702"/>
      <c r="L458" s="223">
        <v>225</v>
      </c>
    </row>
    <row r="459" spans="9:12" ht="15.75" thickBot="1">
      <c r="I459">
        <v>155</v>
      </c>
      <c r="K459" s="15" t="s">
        <v>31</v>
      </c>
      <c r="L459" s="17" t="s">
        <v>411</v>
      </c>
    </row>
    <row r="460" spans="9:12">
      <c r="I460">
        <v>156</v>
      </c>
      <c r="K460" s="701" t="s">
        <v>314</v>
      </c>
      <c r="L460" s="222">
        <v>0.3831</v>
      </c>
    </row>
    <row r="461" spans="9:12" ht="15.75" thickBot="1">
      <c r="I461">
        <v>157</v>
      </c>
      <c r="K461" s="702"/>
      <c r="L461" s="223">
        <v>226</v>
      </c>
    </row>
    <row r="462" spans="9:12">
      <c r="I462">
        <v>158</v>
      </c>
      <c r="K462" s="701" t="s">
        <v>230</v>
      </c>
      <c r="L462" s="222">
        <v>0.38300000000000001</v>
      </c>
    </row>
    <row r="463" spans="9:12" ht="15.75" thickBot="1">
      <c r="I463">
        <v>160</v>
      </c>
      <c r="K463" s="702"/>
      <c r="L463" s="223">
        <v>227</v>
      </c>
    </row>
    <row r="464" spans="9:12">
      <c r="I464">
        <v>162</v>
      </c>
      <c r="K464" s="701" t="s">
        <v>134</v>
      </c>
      <c r="L464" s="222">
        <v>0.3805</v>
      </c>
    </row>
    <row r="465" spans="9:12" ht="15.75" thickBot="1">
      <c r="I465">
        <v>163</v>
      </c>
      <c r="K465" s="702"/>
      <c r="L465" s="223">
        <v>228</v>
      </c>
    </row>
    <row r="466" spans="9:12">
      <c r="I466">
        <v>164</v>
      </c>
      <c r="K466" s="701" t="s">
        <v>144</v>
      </c>
      <c r="L466" s="222">
        <v>0.37690000000000001</v>
      </c>
    </row>
    <row r="467" spans="9:12" ht="15.75" thickBot="1">
      <c r="I467">
        <v>165</v>
      </c>
      <c r="K467" s="702"/>
      <c r="L467" s="223">
        <v>229</v>
      </c>
    </row>
    <row r="468" spans="9:12">
      <c r="I468">
        <v>166</v>
      </c>
      <c r="K468" s="701" t="s">
        <v>286</v>
      </c>
      <c r="L468" s="222">
        <v>0.37690000000000001</v>
      </c>
    </row>
    <row r="469" spans="9:12" ht="15.75" thickBot="1">
      <c r="I469">
        <v>167</v>
      </c>
      <c r="K469" s="702"/>
      <c r="L469" s="223">
        <v>230</v>
      </c>
    </row>
    <row r="470" spans="9:12">
      <c r="I470">
        <v>168</v>
      </c>
      <c r="K470" s="701" t="s">
        <v>182</v>
      </c>
      <c r="L470" s="222">
        <v>0.3765</v>
      </c>
    </row>
    <row r="471" spans="9:12" ht="15.75" thickBot="1">
      <c r="I471">
        <v>169</v>
      </c>
      <c r="K471" s="702"/>
      <c r="L471" s="223">
        <v>231</v>
      </c>
    </row>
    <row r="472" spans="9:12">
      <c r="I472">
        <v>170</v>
      </c>
      <c r="K472" s="701" t="s">
        <v>69</v>
      </c>
      <c r="L472" s="222">
        <v>0.37380000000000002</v>
      </c>
    </row>
    <row r="473" spans="9:12" ht="15.75" thickBot="1">
      <c r="I473">
        <v>171</v>
      </c>
      <c r="K473" s="702"/>
      <c r="L473" s="223">
        <v>232</v>
      </c>
    </row>
    <row r="474" spans="9:12">
      <c r="I474">
        <v>172</v>
      </c>
      <c r="K474" s="701" t="s">
        <v>253</v>
      </c>
      <c r="L474" s="222">
        <v>0.36820000000000003</v>
      </c>
    </row>
    <row r="475" spans="9:12" ht="15.75" thickBot="1">
      <c r="I475">
        <v>173</v>
      </c>
      <c r="K475" s="702"/>
      <c r="L475" s="223">
        <v>233</v>
      </c>
    </row>
    <row r="476" spans="9:12">
      <c r="I476">
        <v>174</v>
      </c>
      <c r="K476" s="701" t="s">
        <v>218</v>
      </c>
      <c r="L476" s="222">
        <v>0.3659</v>
      </c>
    </row>
    <row r="477" spans="9:12" ht="15.75" thickBot="1">
      <c r="I477">
        <v>175</v>
      </c>
      <c r="K477" s="702"/>
      <c r="L477" s="223">
        <v>234</v>
      </c>
    </row>
    <row r="478" spans="9:12">
      <c r="I478">
        <v>176</v>
      </c>
      <c r="K478" s="701" t="s">
        <v>112</v>
      </c>
      <c r="L478" s="222">
        <v>0.36249999999999999</v>
      </c>
    </row>
    <row r="479" spans="9:12" ht="15.75" thickBot="1">
      <c r="I479">
        <v>177</v>
      </c>
      <c r="K479" s="702"/>
      <c r="L479" s="223">
        <v>235</v>
      </c>
    </row>
    <row r="480" spans="9:12">
      <c r="I480">
        <v>178</v>
      </c>
      <c r="K480" s="701" t="s">
        <v>129</v>
      </c>
      <c r="L480" s="222">
        <v>0.3483</v>
      </c>
    </row>
    <row r="481" spans="9:12" ht="15.75" thickBot="1">
      <c r="I481">
        <v>179</v>
      </c>
      <c r="K481" s="702"/>
      <c r="L481" s="223">
        <v>236</v>
      </c>
    </row>
    <row r="482" spans="9:12">
      <c r="I482">
        <v>180</v>
      </c>
      <c r="K482" s="701" t="s">
        <v>64</v>
      </c>
      <c r="L482" s="222">
        <v>0.34699999999999998</v>
      </c>
    </row>
    <row r="483" spans="9:12" ht="15.75" thickBot="1">
      <c r="I483">
        <v>181</v>
      </c>
      <c r="K483" s="702"/>
      <c r="L483" s="223">
        <v>237</v>
      </c>
    </row>
    <row r="484" spans="9:12">
      <c r="I484">
        <v>182</v>
      </c>
      <c r="K484" s="701" t="s">
        <v>174</v>
      </c>
      <c r="L484" s="222">
        <v>0.34549999999999997</v>
      </c>
    </row>
    <row r="485" spans="9:12" ht="15.75" thickBot="1">
      <c r="I485">
        <v>183</v>
      </c>
      <c r="K485" s="702"/>
      <c r="L485" s="223">
        <v>238</v>
      </c>
    </row>
    <row r="486" spans="9:12">
      <c r="I486">
        <v>184</v>
      </c>
      <c r="K486" s="701" t="s">
        <v>200</v>
      </c>
      <c r="L486" s="222">
        <v>0.34470000000000001</v>
      </c>
    </row>
    <row r="487" spans="9:12" ht="15.75" thickBot="1">
      <c r="I487">
        <v>185</v>
      </c>
      <c r="K487" s="702"/>
      <c r="L487" s="223">
        <v>239</v>
      </c>
    </row>
    <row r="488" spans="9:12">
      <c r="I488">
        <v>186</v>
      </c>
      <c r="K488" s="18" t="s">
        <v>365</v>
      </c>
      <c r="L488" s="222">
        <v>0.34179999999999999</v>
      </c>
    </row>
    <row r="489" spans="9:12" ht="15.75" thickBot="1">
      <c r="I489">
        <v>187</v>
      </c>
      <c r="K489" s="20" t="s">
        <v>451</v>
      </c>
      <c r="L489" s="223">
        <v>240</v>
      </c>
    </row>
    <row r="490" spans="9:12">
      <c r="I490">
        <v>188</v>
      </c>
      <c r="K490" s="701" t="s">
        <v>122</v>
      </c>
      <c r="L490" s="222">
        <v>0.3377</v>
      </c>
    </row>
    <row r="491" spans="9:12" ht="15.75" thickBot="1">
      <c r="I491">
        <v>189</v>
      </c>
      <c r="K491" s="702"/>
      <c r="L491" s="223">
        <v>241</v>
      </c>
    </row>
    <row r="492" spans="9:12">
      <c r="I492">
        <v>190</v>
      </c>
      <c r="K492" s="701" t="s">
        <v>75</v>
      </c>
      <c r="L492" s="222">
        <v>0.33229999999999998</v>
      </c>
    </row>
    <row r="493" spans="9:12" ht="15.75" thickBot="1">
      <c r="I493">
        <v>191</v>
      </c>
      <c r="K493" s="702"/>
      <c r="L493" s="223">
        <v>242</v>
      </c>
    </row>
    <row r="494" spans="9:12">
      <c r="I494">
        <v>192</v>
      </c>
      <c r="K494" s="701" t="s">
        <v>338</v>
      </c>
      <c r="L494" s="222">
        <v>0.3286</v>
      </c>
    </row>
    <row r="495" spans="9:12" ht="15.75" thickBot="1">
      <c r="I495">
        <v>193</v>
      </c>
      <c r="K495" s="702"/>
      <c r="L495" s="223">
        <v>243</v>
      </c>
    </row>
    <row r="496" spans="9:12">
      <c r="I496">
        <v>194</v>
      </c>
      <c r="K496" s="701" t="s">
        <v>181</v>
      </c>
      <c r="L496" s="222">
        <v>0.32840000000000003</v>
      </c>
    </row>
    <row r="497" spans="9:12" ht="15.75" thickBot="1">
      <c r="I497">
        <v>195</v>
      </c>
      <c r="K497" s="702"/>
      <c r="L497" s="223">
        <v>244</v>
      </c>
    </row>
    <row r="498" spans="9:12">
      <c r="I498">
        <v>196</v>
      </c>
      <c r="K498" s="701" t="s">
        <v>391</v>
      </c>
      <c r="L498" s="222">
        <v>0.32329999999999998</v>
      </c>
    </row>
    <row r="499" spans="9:12" ht="15.75" thickBot="1">
      <c r="I499">
        <v>197</v>
      </c>
      <c r="K499" s="702"/>
      <c r="L499" s="223">
        <v>245</v>
      </c>
    </row>
    <row r="500" spans="9:12">
      <c r="I500">
        <v>198</v>
      </c>
      <c r="K500" s="701" t="s">
        <v>353</v>
      </c>
      <c r="L500" s="222">
        <v>0.32200000000000001</v>
      </c>
    </row>
    <row r="501" spans="9:12" ht="15.75" thickBot="1">
      <c r="I501">
        <v>199</v>
      </c>
      <c r="K501" s="702"/>
      <c r="L501" s="223">
        <v>246</v>
      </c>
    </row>
    <row r="502" spans="9:12">
      <c r="I502">
        <v>200</v>
      </c>
      <c r="K502" s="18" t="s">
        <v>257</v>
      </c>
      <c r="L502" s="222">
        <v>0.32119999999999999</v>
      </c>
    </row>
    <row r="503" spans="9:12" ht="15.75" thickBot="1">
      <c r="I503">
        <v>201</v>
      </c>
      <c r="K503" s="20" t="s">
        <v>455</v>
      </c>
      <c r="L503" s="223">
        <v>247</v>
      </c>
    </row>
    <row r="504" spans="9:12">
      <c r="I504">
        <v>202</v>
      </c>
      <c r="K504" s="701" t="s">
        <v>120</v>
      </c>
      <c r="L504" s="222">
        <v>0.31890000000000002</v>
      </c>
    </row>
    <row r="505" spans="9:12" ht="15.75" thickBot="1">
      <c r="I505">
        <v>203</v>
      </c>
      <c r="K505" s="702"/>
      <c r="L505" s="223">
        <v>248</v>
      </c>
    </row>
    <row r="506" spans="9:12">
      <c r="I506">
        <v>204</v>
      </c>
      <c r="K506" s="18" t="s">
        <v>316</v>
      </c>
      <c r="L506" s="222">
        <v>0.31640000000000001</v>
      </c>
    </row>
    <row r="507" spans="9:12" ht="15.75" thickBot="1">
      <c r="I507">
        <v>205</v>
      </c>
      <c r="K507" s="20" t="s">
        <v>458</v>
      </c>
      <c r="L507" s="223">
        <v>249</v>
      </c>
    </row>
    <row r="508" spans="9:12">
      <c r="I508">
        <v>206</v>
      </c>
      <c r="K508" s="701" t="s">
        <v>70</v>
      </c>
      <c r="L508" s="222">
        <v>0.31509999999999999</v>
      </c>
    </row>
    <row r="509" spans="9:12" ht="15.75" thickBot="1">
      <c r="I509">
        <v>207</v>
      </c>
      <c r="K509" s="702"/>
      <c r="L509" s="223">
        <v>250</v>
      </c>
    </row>
    <row r="510" spans="9:12" ht="15.75" thickBot="1">
      <c r="I510">
        <v>208</v>
      </c>
      <c r="K510" s="15" t="s">
        <v>31</v>
      </c>
      <c r="L510" s="17" t="s">
        <v>411</v>
      </c>
    </row>
    <row r="511" spans="9:12">
      <c r="I511">
        <v>210</v>
      </c>
      <c r="K511" s="701" t="s">
        <v>229</v>
      </c>
      <c r="L511" s="222">
        <v>0.31409999999999999</v>
      </c>
    </row>
    <row r="512" spans="9:12" ht="15.75" thickBot="1">
      <c r="I512">
        <v>211</v>
      </c>
      <c r="K512" s="702"/>
      <c r="L512" s="223">
        <v>251</v>
      </c>
    </row>
    <row r="513" spans="9:12">
      <c r="I513">
        <v>212</v>
      </c>
      <c r="K513" s="701" t="s">
        <v>289</v>
      </c>
      <c r="L513" s="220">
        <v>0.3135</v>
      </c>
    </row>
    <row r="514" spans="9:12" ht="15.75" thickBot="1">
      <c r="I514">
        <v>213</v>
      </c>
      <c r="K514" s="702"/>
      <c r="L514" s="221">
        <v>252</v>
      </c>
    </row>
    <row r="515" spans="9:12">
      <c r="I515">
        <v>214</v>
      </c>
      <c r="K515" s="701" t="s">
        <v>250</v>
      </c>
      <c r="L515" s="224">
        <v>0.30980000000000002</v>
      </c>
    </row>
    <row r="516" spans="9:12" ht="15.75" thickBot="1">
      <c r="I516">
        <v>215</v>
      </c>
      <c r="K516" s="702"/>
      <c r="L516" s="225">
        <v>253</v>
      </c>
    </row>
    <row r="517" spans="9:12">
      <c r="I517">
        <v>216</v>
      </c>
      <c r="K517" s="701" t="s">
        <v>318</v>
      </c>
      <c r="L517" s="226">
        <v>0.308</v>
      </c>
    </row>
    <row r="518" spans="9:12" ht="15.75" thickBot="1">
      <c r="I518">
        <v>217</v>
      </c>
      <c r="K518" s="702"/>
      <c r="L518" s="227">
        <v>254</v>
      </c>
    </row>
    <row r="519" spans="9:12">
      <c r="I519">
        <v>218</v>
      </c>
      <c r="K519" s="701" t="s">
        <v>399</v>
      </c>
      <c r="L519" s="228">
        <v>0.30719999999999997</v>
      </c>
    </row>
    <row r="520" spans="9:12" ht="15.75" thickBot="1">
      <c r="I520">
        <v>219</v>
      </c>
      <c r="K520" s="702"/>
      <c r="L520" s="229">
        <v>255</v>
      </c>
    </row>
    <row r="521" spans="9:12">
      <c r="I521">
        <v>220</v>
      </c>
      <c r="K521" s="701" t="s">
        <v>269</v>
      </c>
      <c r="L521" s="230">
        <v>0.30559999999999998</v>
      </c>
    </row>
    <row r="522" spans="9:12" ht="15.75" thickBot="1">
      <c r="I522">
        <v>221</v>
      </c>
      <c r="K522" s="702"/>
      <c r="L522" s="231">
        <v>256</v>
      </c>
    </row>
    <row r="523" spans="9:12">
      <c r="I523">
        <v>222</v>
      </c>
      <c r="K523" s="701" t="s">
        <v>248</v>
      </c>
      <c r="L523" s="232">
        <v>0.3014</v>
      </c>
    </row>
    <row r="524" spans="9:12" ht="15.75" thickBot="1">
      <c r="I524">
        <v>223</v>
      </c>
      <c r="K524" s="702"/>
      <c r="L524" s="233">
        <v>257</v>
      </c>
    </row>
    <row r="525" spans="9:12">
      <c r="I525">
        <v>224</v>
      </c>
      <c r="K525" s="701" t="s">
        <v>398</v>
      </c>
      <c r="L525" s="234">
        <v>0.29899999999999999</v>
      </c>
    </row>
    <row r="526" spans="9:12" ht="15.75" thickBot="1">
      <c r="I526">
        <v>225</v>
      </c>
      <c r="K526" s="702"/>
      <c r="L526" s="235">
        <v>258</v>
      </c>
    </row>
    <row r="527" spans="9:12">
      <c r="I527">
        <v>226</v>
      </c>
      <c r="K527" s="701" t="s">
        <v>228</v>
      </c>
      <c r="L527" s="234">
        <v>0.29770000000000002</v>
      </c>
    </row>
    <row r="528" spans="9:12" ht="15.75" thickBot="1">
      <c r="I528">
        <v>227</v>
      </c>
      <c r="K528" s="702"/>
      <c r="L528" s="235">
        <v>259</v>
      </c>
    </row>
    <row r="529" spans="9:12">
      <c r="I529">
        <v>228</v>
      </c>
      <c r="K529" s="701" t="s">
        <v>387</v>
      </c>
      <c r="L529" s="236">
        <v>0.29720000000000002</v>
      </c>
    </row>
    <row r="530" spans="9:12" ht="15.75" thickBot="1">
      <c r="I530">
        <v>229</v>
      </c>
      <c r="K530" s="702"/>
      <c r="L530" s="237">
        <v>260</v>
      </c>
    </row>
    <row r="531" spans="9:12">
      <c r="I531">
        <v>230</v>
      </c>
      <c r="K531" s="701" t="s">
        <v>243</v>
      </c>
      <c r="L531" s="238">
        <v>0.29649999999999999</v>
      </c>
    </row>
    <row r="532" spans="9:12" ht="15.75" thickBot="1">
      <c r="I532">
        <v>231</v>
      </c>
      <c r="K532" s="702"/>
      <c r="L532" s="239">
        <v>261</v>
      </c>
    </row>
    <row r="533" spans="9:12">
      <c r="I533">
        <v>232</v>
      </c>
      <c r="K533" s="701" t="s">
        <v>297</v>
      </c>
      <c r="L533" s="240">
        <v>0.29559999999999997</v>
      </c>
    </row>
    <row r="534" spans="9:12" ht="15.75" thickBot="1">
      <c r="I534">
        <v>233</v>
      </c>
      <c r="K534" s="702"/>
      <c r="L534" s="241">
        <v>262</v>
      </c>
    </row>
    <row r="535" spans="9:12">
      <c r="I535">
        <v>234</v>
      </c>
      <c r="K535" s="701" t="s">
        <v>311</v>
      </c>
      <c r="L535" s="242">
        <v>0.28770000000000001</v>
      </c>
    </row>
    <row r="536" spans="9:12" ht="15.75" thickBot="1">
      <c r="I536">
        <v>235</v>
      </c>
      <c r="K536" s="702"/>
      <c r="L536" s="243">
        <v>263</v>
      </c>
    </row>
    <row r="537" spans="9:12">
      <c r="I537">
        <v>236</v>
      </c>
      <c r="K537" s="701" t="s">
        <v>252</v>
      </c>
      <c r="L537" s="244">
        <v>0.28649999999999998</v>
      </c>
    </row>
    <row r="538" spans="9:12" ht="15.75" thickBot="1">
      <c r="I538">
        <v>237</v>
      </c>
      <c r="K538" s="702"/>
      <c r="L538" s="245">
        <v>264</v>
      </c>
    </row>
    <row r="539" spans="9:12">
      <c r="I539">
        <v>238</v>
      </c>
      <c r="K539" s="701" t="s">
        <v>81</v>
      </c>
      <c r="L539" s="244">
        <v>0.28589999999999999</v>
      </c>
    </row>
    <row r="540" spans="9:12" ht="15.75" thickBot="1">
      <c r="I540">
        <v>239</v>
      </c>
      <c r="K540" s="702"/>
      <c r="L540" s="245">
        <v>265</v>
      </c>
    </row>
    <row r="541" spans="9:12">
      <c r="I541">
        <v>241</v>
      </c>
      <c r="K541" s="701" t="s">
        <v>143</v>
      </c>
      <c r="L541" s="246">
        <v>0.28510000000000002</v>
      </c>
    </row>
    <row r="542" spans="9:12" ht="15.75" thickBot="1">
      <c r="I542">
        <v>242</v>
      </c>
      <c r="K542" s="702"/>
      <c r="L542" s="247">
        <v>266</v>
      </c>
    </row>
    <row r="543" spans="9:12">
      <c r="I543">
        <v>243</v>
      </c>
      <c r="K543" s="701" t="s">
        <v>127</v>
      </c>
      <c r="L543" s="248">
        <v>0.28449999999999998</v>
      </c>
    </row>
    <row r="544" spans="9:12" ht="15.75" thickBot="1">
      <c r="I544">
        <v>244</v>
      </c>
      <c r="K544" s="702"/>
      <c r="L544" s="249">
        <v>267</v>
      </c>
    </row>
    <row r="545" spans="9:12">
      <c r="I545">
        <v>245</v>
      </c>
      <c r="K545" s="701" t="s">
        <v>320</v>
      </c>
      <c r="L545" s="250">
        <v>0.28089999999999998</v>
      </c>
    </row>
    <row r="546" spans="9:12" ht="15.75" thickBot="1">
      <c r="I546">
        <v>246</v>
      </c>
      <c r="K546" s="702"/>
      <c r="L546" s="251">
        <v>268</v>
      </c>
    </row>
    <row r="547" spans="9:12">
      <c r="I547">
        <v>248</v>
      </c>
      <c r="K547" s="701" t="s">
        <v>86</v>
      </c>
      <c r="L547" s="252">
        <v>0.27989999999999998</v>
      </c>
    </row>
    <row r="548" spans="9:12" ht="15.75" thickBot="1">
      <c r="I548">
        <v>250</v>
      </c>
      <c r="K548" s="702"/>
      <c r="L548" s="253">
        <v>269</v>
      </c>
    </row>
    <row r="549" spans="9:12">
      <c r="I549">
        <v>251</v>
      </c>
      <c r="K549" s="701" t="s">
        <v>126</v>
      </c>
      <c r="L549" s="254">
        <v>0.27789999999999998</v>
      </c>
    </row>
    <row r="550" spans="9:12" ht="15.75" thickBot="1">
      <c r="I550">
        <v>252</v>
      </c>
      <c r="K550" s="702"/>
      <c r="L550" s="255">
        <v>270</v>
      </c>
    </row>
    <row r="551" spans="9:12">
      <c r="I551">
        <v>253</v>
      </c>
      <c r="K551" s="701" t="s">
        <v>244</v>
      </c>
      <c r="L551" s="256">
        <v>0.2767</v>
      </c>
    </row>
    <row r="552" spans="9:12" ht="15.75" thickBot="1">
      <c r="I552">
        <v>254</v>
      </c>
      <c r="K552" s="702"/>
      <c r="L552" s="257">
        <v>271</v>
      </c>
    </row>
    <row r="553" spans="9:12">
      <c r="I553">
        <v>255</v>
      </c>
      <c r="K553" s="701" t="s">
        <v>89</v>
      </c>
      <c r="L553" s="258">
        <v>0.2737</v>
      </c>
    </row>
    <row r="554" spans="9:12" ht="15.75" thickBot="1">
      <c r="I554">
        <v>256</v>
      </c>
      <c r="K554" s="702"/>
      <c r="L554" s="259">
        <v>272</v>
      </c>
    </row>
    <row r="555" spans="9:12">
      <c r="I555">
        <v>257</v>
      </c>
      <c r="K555" s="701" t="s">
        <v>98</v>
      </c>
      <c r="L555" s="260">
        <v>0.27339999999999998</v>
      </c>
    </row>
    <row r="556" spans="9:12" ht="15.75" thickBot="1">
      <c r="I556">
        <v>258</v>
      </c>
      <c r="K556" s="702"/>
      <c r="L556" s="261">
        <v>273</v>
      </c>
    </row>
    <row r="557" spans="9:12">
      <c r="I557">
        <v>259</v>
      </c>
      <c r="K557" s="701" t="s">
        <v>61</v>
      </c>
      <c r="L557" s="262">
        <v>0.27260000000000001</v>
      </c>
    </row>
    <row r="558" spans="9:12" ht="15.75" thickBot="1">
      <c r="I558">
        <v>260</v>
      </c>
      <c r="K558" s="702"/>
      <c r="L558" s="263">
        <v>274</v>
      </c>
    </row>
    <row r="559" spans="9:12">
      <c r="I559">
        <v>261</v>
      </c>
      <c r="K559" s="701" t="s">
        <v>59</v>
      </c>
      <c r="L559" s="264">
        <v>0.27200000000000002</v>
      </c>
    </row>
    <row r="560" spans="9:12" ht="15.75" thickBot="1">
      <c r="I560">
        <v>262</v>
      </c>
      <c r="K560" s="702"/>
      <c r="L560" s="265">
        <v>275</v>
      </c>
    </row>
    <row r="561" spans="9:12" ht="15.75" thickBot="1">
      <c r="I561">
        <v>263</v>
      </c>
      <c r="K561" s="15" t="s">
        <v>31</v>
      </c>
      <c r="L561" s="17" t="s">
        <v>411</v>
      </c>
    </row>
    <row r="562" spans="9:12">
      <c r="I562">
        <v>264</v>
      </c>
      <c r="K562" s="701" t="s">
        <v>234</v>
      </c>
      <c r="L562" s="266">
        <v>0.26740000000000003</v>
      </c>
    </row>
    <row r="563" spans="9:12" ht="15.75" thickBot="1">
      <c r="I563">
        <v>265</v>
      </c>
      <c r="K563" s="702"/>
      <c r="L563" s="267">
        <v>276</v>
      </c>
    </row>
    <row r="564" spans="9:12">
      <c r="I564">
        <v>266</v>
      </c>
      <c r="K564" s="701" t="s">
        <v>371</v>
      </c>
      <c r="L564" s="268">
        <v>0.26040000000000002</v>
      </c>
    </row>
    <row r="565" spans="9:12" ht="15.75" thickBot="1">
      <c r="I565">
        <v>267</v>
      </c>
      <c r="K565" s="702"/>
      <c r="L565" s="269">
        <v>277</v>
      </c>
    </row>
    <row r="566" spans="9:12">
      <c r="I566">
        <v>268</v>
      </c>
      <c r="K566" s="701" t="s">
        <v>80</v>
      </c>
      <c r="L566" s="270">
        <v>0.25769999999999998</v>
      </c>
    </row>
    <row r="567" spans="9:12" ht="15.75" thickBot="1">
      <c r="I567">
        <v>269</v>
      </c>
      <c r="K567" s="702"/>
      <c r="L567" s="271">
        <v>278</v>
      </c>
    </row>
    <row r="568" spans="9:12">
      <c r="I568">
        <v>270</v>
      </c>
      <c r="K568" s="701" t="s">
        <v>51</v>
      </c>
      <c r="L568" s="272">
        <v>0.255</v>
      </c>
    </row>
    <row r="569" spans="9:12" ht="15.75" thickBot="1">
      <c r="I569">
        <v>271</v>
      </c>
      <c r="K569" s="702"/>
      <c r="L569" s="273">
        <v>279</v>
      </c>
    </row>
    <row r="570" spans="9:12">
      <c r="I570">
        <v>272</v>
      </c>
      <c r="K570" s="701" t="s">
        <v>290</v>
      </c>
      <c r="L570" s="274">
        <v>0.25480000000000003</v>
      </c>
    </row>
    <row r="571" spans="9:12" ht="15.75" thickBot="1">
      <c r="I571">
        <v>273</v>
      </c>
      <c r="K571" s="702"/>
      <c r="L571" s="275">
        <v>280</v>
      </c>
    </row>
    <row r="572" spans="9:12">
      <c r="I572">
        <v>274</v>
      </c>
      <c r="K572" s="701" t="s">
        <v>240</v>
      </c>
      <c r="L572" s="276">
        <v>0.25359999999999999</v>
      </c>
    </row>
    <row r="573" spans="9:12" ht="15.75" thickBot="1">
      <c r="I573">
        <v>275</v>
      </c>
      <c r="K573" s="702"/>
      <c r="L573" s="277">
        <v>281</v>
      </c>
    </row>
    <row r="574" spans="9:12">
      <c r="I574">
        <v>276</v>
      </c>
      <c r="K574" s="701" t="s">
        <v>206</v>
      </c>
      <c r="L574" s="278">
        <v>0.253</v>
      </c>
    </row>
    <row r="575" spans="9:12" ht="15.75" thickBot="1">
      <c r="I575">
        <v>277</v>
      </c>
      <c r="K575" s="702"/>
      <c r="L575" s="279">
        <v>282</v>
      </c>
    </row>
    <row r="576" spans="9:12">
      <c r="I576">
        <v>278</v>
      </c>
      <c r="K576" s="18" t="s">
        <v>345</v>
      </c>
      <c r="L576" s="280">
        <v>0.253</v>
      </c>
    </row>
    <row r="577" spans="9:12" ht="15.75" thickBot="1">
      <c r="I577">
        <v>279</v>
      </c>
      <c r="K577" s="20" t="s">
        <v>458</v>
      </c>
      <c r="L577" s="281">
        <v>283</v>
      </c>
    </row>
    <row r="578" spans="9:12">
      <c r="I578">
        <v>280</v>
      </c>
      <c r="K578" s="701" t="s">
        <v>71</v>
      </c>
      <c r="L578" s="282">
        <v>0.25080000000000002</v>
      </c>
    </row>
    <row r="579" spans="9:12" ht="15.75" thickBot="1">
      <c r="I579">
        <v>281</v>
      </c>
      <c r="K579" s="702"/>
      <c r="L579" s="283">
        <v>284</v>
      </c>
    </row>
    <row r="580" spans="9:12">
      <c r="I580">
        <v>282</v>
      </c>
      <c r="K580" s="701" t="s">
        <v>358</v>
      </c>
      <c r="L580" s="284">
        <v>0.2472</v>
      </c>
    </row>
    <row r="581" spans="9:12" ht="15.75" thickBot="1">
      <c r="I581">
        <v>284</v>
      </c>
      <c r="K581" s="702"/>
      <c r="L581" s="285">
        <v>285</v>
      </c>
    </row>
    <row r="582" spans="9:12">
      <c r="I582">
        <v>285</v>
      </c>
      <c r="K582" s="701" t="s">
        <v>160</v>
      </c>
      <c r="L582" s="286">
        <v>0.2467</v>
      </c>
    </row>
    <row r="583" spans="9:12" ht="15.75" thickBot="1">
      <c r="I583">
        <v>286</v>
      </c>
      <c r="K583" s="702"/>
      <c r="L583" s="287">
        <v>286</v>
      </c>
    </row>
    <row r="584" spans="9:12">
      <c r="I584">
        <v>287</v>
      </c>
      <c r="K584" s="701" t="s">
        <v>246</v>
      </c>
      <c r="L584" s="288">
        <v>0.246</v>
      </c>
    </row>
    <row r="585" spans="9:12" ht="15.75" thickBot="1">
      <c r="I585">
        <v>288</v>
      </c>
      <c r="K585" s="702"/>
      <c r="L585" s="289">
        <v>287</v>
      </c>
    </row>
    <row r="586" spans="9:12">
      <c r="I586">
        <v>289</v>
      </c>
      <c r="K586" s="701" t="s">
        <v>91</v>
      </c>
      <c r="L586" s="290">
        <v>0.24540000000000001</v>
      </c>
    </row>
    <row r="587" spans="9:12" ht="15.75" thickBot="1">
      <c r="I587">
        <v>290</v>
      </c>
      <c r="K587" s="702"/>
      <c r="L587" s="291">
        <v>288</v>
      </c>
    </row>
    <row r="588" spans="9:12">
      <c r="I588">
        <v>291</v>
      </c>
      <c r="K588" s="701" t="s">
        <v>84</v>
      </c>
      <c r="L588" s="292">
        <v>0.2417</v>
      </c>
    </row>
    <row r="589" spans="9:12" ht="15.75" thickBot="1">
      <c r="I589">
        <v>292</v>
      </c>
      <c r="K589" s="702"/>
      <c r="L589" s="293">
        <v>289</v>
      </c>
    </row>
    <row r="590" spans="9:12">
      <c r="I590">
        <v>293</v>
      </c>
      <c r="K590" s="701" t="s">
        <v>364</v>
      </c>
      <c r="L590" s="294">
        <v>0.24060000000000001</v>
      </c>
    </row>
    <row r="591" spans="9:12" ht="15.75" thickBot="1">
      <c r="I591">
        <v>294</v>
      </c>
      <c r="K591" s="702"/>
      <c r="L591" s="295">
        <v>290</v>
      </c>
    </row>
    <row r="592" spans="9:12">
      <c r="I592">
        <v>295</v>
      </c>
      <c r="K592" s="701" t="s">
        <v>161</v>
      </c>
      <c r="L592" s="296">
        <v>0.2397</v>
      </c>
    </row>
    <row r="593" spans="9:12" ht="15.75" thickBot="1">
      <c r="I593">
        <v>296</v>
      </c>
      <c r="K593" s="702"/>
      <c r="L593" s="297">
        <v>291</v>
      </c>
    </row>
    <row r="594" spans="9:12">
      <c r="I594">
        <v>297</v>
      </c>
      <c r="K594" s="701" t="s">
        <v>372</v>
      </c>
      <c r="L594" s="298">
        <v>0.23930000000000001</v>
      </c>
    </row>
    <row r="595" spans="9:12" ht="15.75" thickBot="1">
      <c r="I595">
        <v>298</v>
      </c>
      <c r="K595" s="702"/>
      <c r="L595" s="299">
        <v>292</v>
      </c>
    </row>
    <row r="596" spans="9:12">
      <c r="I596">
        <v>299</v>
      </c>
      <c r="K596" s="701" t="s">
        <v>123</v>
      </c>
      <c r="L596" s="300">
        <v>0.2384</v>
      </c>
    </row>
    <row r="597" spans="9:12" ht="15.75" thickBot="1">
      <c r="I597">
        <v>300</v>
      </c>
      <c r="K597" s="702"/>
      <c r="L597" s="301">
        <v>293</v>
      </c>
    </row>
    <row r="598" spans="9:12">
      <c r="I598">
        <v>301</v>
      </c>
      <c r="K598" s="701" t="s">
        <v>394</v>
      </c>
      <c r="L598" s="302">
        <v>0.23760000000000001</v>
      </c>
    </row>
    <row r="599" spans="9:12" ht="15.75" thickBot="1">
      <c r="I599">
        <v>302</v>
      </c>
      <c r="K599" s="702"/>
      <c r="L599" s="303">
        <v>294</v>
      </c>
    </row>
    <row r="600" spans="9:12">
      <c r="I600">
        <v>304</v>
      </c>
      <c r="K600" s="701" t="s">
        <v>378</v>
      </c>
      <c r="L600" s="304">
        <v>0.2364</v>
      </c>
    </row>
    <row r="601" spans="9:12" ht="15.75" thickBot="1">
      <c r="I601">
        <v>305</v>
      </c>
      <c r="K601" s="702"/>
      <c r="L601" s="305">
        <v>295</v>
      </c>
    </row>
    <row r="602" spans="9:12">
      <c r="I602">
        <v>306</v>
      </c>
      <c r="K602" s="701" t="s">
        <v>83</v>
      </c>
      <c r="L602" s="306">
        <v>0.2364</v>
      </c>
    </row>
    <row r="603" spans="9:12" ht="15.75" thickBot="1">
      <c r="I603">
        <v>307</v>
      </c>
      <c r="K603" s="702"/>
      <c r="L603" s="307">
        <v>296</v>
      </c>
    </row>
    <row r="604" spans="9:12">
      <c r="I604">
        <v>308</v>
      </c>
      <c r="K604" s="701" t="s">
        <v>340</v>
      </c>
      <c r="L604" s="308">
        <v>0.23519999999999999</v>
      </c>
    </row>
    <row r="605" spans="9:12" ht="15.75" thickBot="1">
      <c r="I605">
        <v>309</v>
      </c>
      <c r="K605" s="702"/>
      <c r="L605" s="309">
        <v>297</v>
      </c>
    </row>
    <row r="606" spans="9:12">
      <c r="I606">
        <v>310</v>
      </c>
      <c r="K606" s="701" t="s">
        <v>249</v>
      </c>
      <c r="L606" s="310">
        <v>0.23169999999999999</v>
      </c>
    </row>
    <row r="607" spans="9:12" ht="15.75" thickBot="1">
      <c r="I607">
        <v>311</v>
      </c>
      <c r="K607" s="702"/>
      <c r="L607" s="311">
        <v>298</v>
      </c>
    </row>
    <row r="608" spans="9:12">
      <c r="I608">
        <v>312</v>
      </c>
      <c r="K608" s="701" t="s">
        <v>164</v>
      </c>
      <c r="L608" s="312">
        <v>0.22090000000000001</v>
      </c>
    </row>
    <row r="609" spans="9:12" ht="15.75" thickBot="1">
      <c r="I609">
        <v>313</v>
      </c>
      <c r="K609" s="702"/>
      <c r="L609" s="313">
        <v>299</v>
      </c>
    </row>
    <row r="610" spans="9:12">
      <c r="I610">
        <v>314</v>
      </c>
      <c r="K610" s="701" t="s">
        <v>227</v>
      </c>
      <c r="L610" s="314">
        <v>0.22040000000000001</v>
      </c>
    </row>
    <row r="611" spans="9:12" ht="15.75" thickBot="1">
      <c r="I611">
        <v>315</v>
      </c>
      <c r="K611" s="702"/>
      <c r="L611" s="315">
        <v>300</v>
      </c>
    </row>
    <row r="612" spans="9:12" ht="15.75" thickBot="1">
      <c r="I612">
        <v>316</v>
      </c>
      <c r="K612" s="15" t="s">
        <v>31</v>
      </c>
      <c r="L612" s="17" t="s">
        <v>411</v>
      </c>
    </row>
    <row r="613" spans="9:12">
      <c r="I613">
        <v>317</v>
      </c>
      <c r="K613" s="701" t="s">
        <v>195</v>
      </c>
      <c r="L613" s="316">
        <v>0.22020000000000001</v>
      </c>
    </row>
    <row r="614" spans="9:12" ht="15.75" thickBot="1">
      <c r="I614">
        <v>318</v>
      </c>
      <c r="K614" s="702"/>
      <c r="L614" s="317">
        <v>301</v>
      </c>
    </row>
    <row r="615" spans="9:12">
      <c r="I615">
        <v>319</v>
      </c>
      <c r="K615" s="701" t="s">
        <v>236</v>
      </c>
      <c r="L615" s="318">
        <v>0.21929999999999999</v>
      </c>
    </row>
    <row r="616" spans="9:12" ht="15.75" thickBot="1">
      <c r="I616">
        <v>320</v>
      </c>
      <c r="K616" s="702"/>
      <c r="L616" s="319">
        <v>302</v>
      </c>
    </row>
    <row r="617" spans="9:12">
      <c r="I617">
        <v>321</v>
      </c>
      <c r="K617" s="18" t="s">
        <v>159</v>
      </c>
      <c r="L617" s="320">
        <v>0.21609999999999999</v>
      </c>
    </row>
    <row r="618" spans="9:12" ht="15.75" thickBot="1">
      <c r="I618">
        <v>322</v>
      </c>
      <c r="K618" s="20" t="s">
        <v>455</v>
      </c>
      <c r="L618" s="321">
        <v>303</v>
      </c>
    </row>
    <row r="619" spans="9:12">
      <c r="I619">
        <v>323</v>
      </c>
      <c r="K619" s="701" t="s">
        <v>393</v>
      </c>
      <c r="L619" s="322">
        <v>0.2155</v>
      </c>
    </row>
    <row r="620" spans="9:12" ht="15.75" thickBot="1">
      <c r="I620">
        <v>324</v>
      </c>
      <c r="K620" s="702"/>
      <c r="L620" s="323">
        <v>304</v>
      </c>
    </row>
    <row r="621" spans="9:12">
      <c r="I621">
        <v>325</v>
      </c>
      <c r="K621" s="701" t="s">
        <v>57</v>
      </c>
      <c r="L621" s="324">
        <v>0.21260000000000001</v>
      </c>
    </row>
    <row r="622" spans="9:12" ht="15.75" thickBot="1">
      <c r="I622">
        <v>326</v>
      </c>
      <c r="K622" s="702"/>
      <c r="L622" s="325">
        <v>305</v>
      </c>
    </row>
    <row r="623" spans="9:12">
      <c r="I623">
        <v>327</v>
      </c>
      <c r="K623" s="701" t="s">
        <v>94</v>
      </c>
      <c r="L623" s="326">
        <v>0.2112</v>
      </c>
    </row>
    <row r="624" spans="9:12" ht="15.75" thickBot="1">
      <c r="I624">
        <v>328</v>
      </c>
      <c r="K624" s="702"/>
      <c r="L624" s="327">
        <v>306</v>
      </c>
    </row>
    <row r="625" spans="9:12">
      <c r="I625">
        <v>329</v>
      </c>
      <c r="K625" s="701" t="s">
        <v>339</v>
      </c>
      <c r="L625" s="328">
        <v>0.2072</v>
      </c>
    </row>
    <row r="626" spans="9:12" ht="15.75" thickBot="1">
      <c r="I626">
        <v>331</v>
      </c>
      <c r="K626" s="702"/>
      <c r="L626" s="329">
        <v>307</v>
      </c>
    </row>
    <row r="627" spans="9:12">
      <c r="I627">
        <v>332</v>
      </c>
      <c r="K627" s="701" t="s">
        <v>348</v>
      </c>
      <c r="L627" s="330">
        <v>0.20669999999999999</v>
      </c>
    </row>
    <row r="628" spans="9:12" ht="15.75" thickBot="1">
      <c r="I628">
        <v>333</v>
      </c>
      <c r="K628" s="702"/>
      <c r="L628" s="331">
        <v>308</v>
      </c>
    </row>
    <row r="629" spans="9:12">
      <c r="I629">
        <v>334</v>
      </c>
      <c r="K629" s="701" t="s">
        <v>104</v>
      </c>
      <c r="L629" s="332">
        <v>0.2054</v>
      </c>
    </row>
    <row r="630" spans="9:12" ht="15.75" thickBot="1">
      <c r="I630">
        <v>335</v>
      </c>
      <c r="K630" s="702"/>
      <c r="L630" s="333">
        <v>309</v>
      </c>
    </row>
    <row r="631" spans="9:12">
      <c r="I631">
        <v>336</v>
      </c>
      <c r="K631" s="701" t="s">
        <v>343</v>
      </c>
      <c r="L631" s="334">
        <v>0.20449999999999999</v>
      </c>
    </row>
    <row r="632" spans="9:12" ht="15.75" thickBot="1">
      <c r="I632">
        <v>337</v>
      </c>
      <c r="K632" s="702"/>
      <c r="L632" s="335">
        <v>310</v>
      </c>
    </row>
    <row r="633" spans="9:12">
      <c r="I633">
        <v>338</v>
      </c>
      <c r="K633" s="701" t="s">
        <v>213</v>
      </c>
      <c r="L633" s="336">
        <v>0.20180000000000001</v>
      </c>
    </row>
    <row r="634" spans="9:12" ht="15.75" thickBot="1">
      <c r="I634">
        <v>339</v>
      </c>
      <c r="K634" s="702"/>
      <c r="L634" s="337">
        <v>311</v>
      </c>
    </row>
    <row r="635" spans="9:12">
      <c r="I635">
        <v>340</v>
      </c>
      <c r="K635" s="701" t="s">
        <v>58</v>
      </c>
      <c r="L635" s="338">
        <v>0.20050000000000001</v>
      </c>
    </row>
    <row r="636" spans="9:12" ht="15.75" thickBot="1">
      <c r="I636">
        <v>341</v>
      </c>
      <c r="K636" s="702"/>
      <c r="L636" s="339">
        <v>312</v>
      </c>
    </row>
    <row r="637" spans="9:12">
      <c r="I637">
        <v>342</v>
      </c>
      <c r="K637" s="701" t="s">
        <v>172</v>
      </c>
      <c r="L637" s="340">
        <v>0.19950000000000001</v>
      </c>
    </row>
    <row r="638" spans="9:12" ht="15.75" thickBot="1">
      <c r="I638">
        <v>343</v>
      </c>
      <c r="K638" s="702"/>
      <c r="L638" s="341">
        <v>313</v>
      </c>
    </row>
    <row r="639" spans="9:12">
      <c r="I639">
        <v>344</v>
      </c>
      <c r="K639" s="701" t="s">
        <v>255</v>
      </c>
      <c r="L639" s="342">
        <v>0.1943</v>
      </c>
    </row>
    <row r="640" spans="9:12" ht="15.75" thickBot="1">
      <c r="I640">
        <v>345</v>
      </c>
      <c r="K640" s="702"/>
      <c r="L640" s="343">
        <v>314</v>
      </c>
    </row>
    <row r="641" spans="9:12">
      <c r="I641">
        <v>346</v>
      </c>
      <c r="K641" s="701" t="s">
        <v>261</v>
      </c>
      <c r="L641" s="344">
        <v>0.1903</v>
      </c>
    </row>
    <row r="642" spans="9:12" ht="15.75" thickBot="1">
      <c r="I642">
        <v>347</v>
      </c>
      <c r="K642" s="702"/>
      <c r="L642" s="345">
        <v>315</v>
      </c>
    </row>
    <row r="643" spans="9:12">
      <c r="I643">
        <v>348</v>
      </c>
      <c r="K643" s="701" t="s">
        <v>312</v>
      </c>
      <c r="L643" s="346">
        <v>0.19</v>
      </c>
    </row>
    <row r="644" spans="9:12" ht="15.75" thickBot="1">
      <c r="I644">
        <v>349</v>
      </c>
      <c r="K644" s="702"/>
      <c r="L644" s="347">
        <v>316</v>
      </c>
    </row>
    <row r="645" spans="9:12">
      <c r="I645">
        <v>350</v>
      </c>
      <c r="K645" s="701" t="s">
        <v>202</v>
      </c>
      <c r="L645" s="348">
        <v>0.18759999999999999</v>
      </c>
    </row>
    <row r="646" spans="9:12" ht="15.75" thickBot="1">
      <c r="I646">
        <v>351</v>
      </c>
      <c r="K646" s="702"/>
      <c r="L646" s="349">
        <v>317</v>
      </c>
    </row>
    <row r="647" spans="9:12">
      <c r="I647">
        <v>352</v>
      </c>
      <c r="K647" s="701" t="s">
        <v>370</v>
      </c>
      <c r="L647" s="350">
        <v>0.1862</v>
      </c>
    </row>
    <row r="648" spans="9:12" ht="15.75" thickBot="1">
      <c r="I648">
        <v>353</v>
      </c>
      <c r="K648" s="702"/>
      <c r="L648" s="351">
        <v>318</v>
      </c>
    </row>
    <row r="649" spans="9:12">
      <c r="I649">
        <v>354</v>
      </c>
      <c r="K649" s="701" t="s">
        <v>48</v>
      </c>
      <c r="L649" s="352">
        <v>0.18509999999999999</v>
      </c>
    </row>
    <row r="650" spans="9:12" ht="15.75" thickBot="1">
      <c r="I650">
        <v>355</v>
      </c>
      <c r="K650" s="702"/>
      <c r="L650" s="353">
        <v>319</v>
      </c>
    </row>
    <row r="651" spans="9:12">
      <c r="I651">
        <v>356</v>
      </c>
      <c r="K651" s="701" t="s">
        <v>87</v>
      </c>
      <c r="L651" s="354">
        <v>0.18140000000000001</v>
      </c>
    </row>
    <row r="652" spans="9:12" ht="15.75" thickBot="1">
      <c r="I652">
        <v>357</v>
      </c>
      <c r="K652" s="702"/>
      <c r="L652" s="355">
        <v>320</v>
      </c>
    </row>
    <row r="653" spans="9:12">
      <c r="I653">
        <v>358</v>
      </c>
      <c r="K653" s="701" t="s">
        <v>325</v>
      </c>
      <c r="L653" s="356">
        <v>0.1762</v>
      </c>
    </row>
    <row r="654" spans="9:12" ht="15.75" thickBot="1">
      <c r="I654">
        <v>359</v>
      </c>
      <c r="K654" s="702"/>
      <c r="L654" s="357">
        <v>321</v>
      </c>
    </row>
    <row r="655" spans="9:12">
      <c r="I655">
        <v>360</v>
      </c>
      <c r="K655" s="701" t="s">
        <v>313</v>
      </c>
      <c r="L655" s="358">
        <v>0.17560000000000001</v>
      </c>
    </row>
    <row r="656" spans="9:12" ht="15.75" thickBot="1">
      <c r="I656">
        <v>361</v>
      </c>
      <c r="K656" s="702"/>
      <c r="L656" s="359">
        <v>322</v>
      </c>
    </row>
    <row r="657" spans="9:12">
      <c r="I657">
        <v>362</v>
      </c>
      <c r="K657" s="701" t="s">
        <v>293</v>
      </c>
      <c r="L657" s="360">
        <v>0.17549999999999999</v>
      </c>
    </row>
    <row r="658" spans="9:12" ht="15.75" thickBot="1">
      <c r="I658">
        <v>363</v>
      </c>
      <c r="K658" s="702"/>
      <c r="L658" s="361">
        <v>323</v>
      </c>
    </row>
    <row r="659" spans="9:12">
      <c r="K659" s="701" t="s">
        <v>278</v>
      </c>
      <c r="L659" s="362">
        <v>0.16919999999999999</v>
      </c>
    </row>
    <row r="660" spans="9:12" ht="15.75" thickBot="1">
      <c r="K660" s="702"/>
      <c r="L660" s="363">
        <v>324</v>
      </c>
    </row>
    <row r="661" spans="9:12">
      <c r="K661" s="701" t="s">
        <v>107</v>
      </c>
      <c r="L661" s="364">
        <v>0.16400000000000001</v>
      </c>
    </row>
    <row r="662" spans="9:12" ht="15.75" thickBot="1">
      <c r="K662" s="702"/>
      <c r="L662" s="365">
        <v>325</v>
      </c>
    </row>
    <row r="663" spans="9:12" ht="15.75" thickBot="1">
      <c r="K663" s="15" t="s">
        <v>31</v>
      </c>
      <c r="L663" s="17" t="s">
        <v>411</v>
      </c>
    </row>
    <row r="664" spans="9:12">
      <c r="K664" s="701" t="s">
        <v>331</v>
      </c>
      <c r="L664" s="366">
        <v>0.16089999999999999</v>
      </c>
    </row>
    <row r="665" spans="9:12" ht="15.75" thickBot="1">
      <c r="K665" s="702"/>
      <c r="L665" s="367">
        <v>326</v>
      </c>
    </row>
    <row r="666" spans="9:12">
      <c r="K666" s="701" t="s">
        <v>165</v>
      </c>
      <c r="L666" s="368">
        <v>0.1588</v>
      </c>
    </row>
    <row r="667" spans="9:12" ht="15.75" thickBot="1">
      <c r="K667" s="702"/>
      <c r="L667" s="369">
        <v>327</v>
      </c>
    </row>
    <row r="668" spans="9:12">
      <c r="K668" s="701" t="s">
        <v>379</v>
      </c>
      <c r="L668" s="370">
        <v>0.1583</v>
      </c>
    </row>
    <row r="669" spans="9:12" ht="15.75" thickBot="1">
      <c r="K669" s="702"/>
      <c r="L669" s="371">
        <v>328</v>
      </c>
    </row>
    <row r="670" spans="9:12">
      <c r="K670" s="701" t="s">
        <v>198</v>
      </c>
      <c r="L670" s="372">
        <v>0.1555</v>
      </c>
    </row>
    <row r="671" spans="9:12" ht="15.75" thickBot="1">
      <c r="K671" s="702"/>
      <c r="L671" s="373">
        <v>329</v>
      </c>
    </row>
    <row r="672" spans="9:12">
      <c r="K672" s="18" t="s">
        <v>128</v>
      </c>
      <c r="L672" s="374">
        <v>0.15540000000000001</v>
      </c>
    </row>
    <row r="673" spans="11:12" ht="15.75" thickBot="1">
      <c r="K673" s="20" t="s">
        <v>459</v>
      </c>
      <c r="L673" s="375">
        <v>330</v>
      </c>
    </row>
    <row r="674" spans="11:12">
      <c r="K674" s="701" t="s">
        <v>242</v>
      </c>
      <c r="L674" s="376">
        <v>0.14649999999999999</v>
      </c>
    </row>
    <row r="675" spans="11:12" ht="15.75" thickBot="1">
      <c r="K675" s="702"/>
      <c r="L675" s="377">
        <v>331</v>
      </c>
    </row>
    <row r="676" spans="11:12">
      <c r="K676" s="701" t="s">
        <v>102</v>
      </c>
      <c r="L676" s="378">
        <v>0.14099999999999999</v>
      </c>
    </row>
    <row r="677" spans="11:12" ht="15.75" thickBot="1">
      <c r="K677" s="702"/>
      <c r="L677" s="379">
        <v>332</v>
      </c>
    </row>
    <row r="678" spans="11:12">
      <c r="K678" s="701" t="s">
        <v>88</v>
      </c>
      <c r="L678" s="380">
        <v>0.1409</v>
      </c>
    </row>
    <row r="679" spans="11:12" ht="15.75" thickBot="1">
      <c r="K679" s="702"/>
      <c r="L679" s="381">
        <v>333</v>
      </c>
    </row>
    <row r="680" spans="11:12">
      <c r="K680" s="701" t="s">
        <v>324</v>
      </c>
      <c r="L680" s="382">
        <v>0.1406</v>
      </c>
    </row>
    <row r="681" spans="11:12" ht="15.75" thickBot="1">
      <c r="K681" s="702"/>
      <c r="L681" s="383">
        <v>334</v>
      </c>
    </row>
    <row r="682" spans="11:12">
      <c r="K682" s="701" t="s">
        <v>186</v>
      </c>
      <c r="L682" s="384">
        <v>0.1391</v>
      </c>
    </row>
    <row r="683" spans="11:12" ht="15.75" thickBot="1">
      <c r="K683" s="702"/>
      <c r="L683" s="385">
        <v>335</v>
      </c>
    </row>
    <row r="684" spans="11:12">
      <c r="K684" s="701" t="s">
        <v>332</v>
      </c>
      <c r="L684" s="386">
        <v>0.13819999999999999</v>
      </c>
    </row>
    <row r="685" spans="11:12" ht="15.75" thickBot="1">
      <c r="K685" s="702"/>
      <c r="L685" s="387">
        <v>336</v>
      </c>
    </row>
    <row r="686" spans="11:12">
      <c r="K686" s="701" t="s">
        <v>184</v>
      </c>
      <c r="L686" s="388">
        <v>0.13569999999999999</v>
      </c>
    </row>
    <row r="687" spans="11:12" ht="15.75" thickBot="1">
      <c r="K687" s="702"/>
      <c r="L687" s="389">
        <v>337</v>
      </c>
    </row>
    <row r="688" spans="11:12">
      <c r="K688" s="701" t="s">
        <v>193</v>
      </c>
      <c r="L688" s="390">
        <v>0.12989999999999999</v>
      </c>
    </row>
    <row r="689" spans="11:12" ht="15.75" thickBot="1">
      <c r="K689" s="702"/>
      <c r="L689" s="391">
        <v>338</v>
      </c>
    </row>
    <row r="690" spans="11:12">
      <c r="K690" s="701" t="s">
        <v>386</v>
      </c>
      <c r="L690" s="392">
        <v>0.1295</v>
      </c>
    </row>
    <row r="691" spans="11:12" ht="15.75" thickBot="1">
      <c r="K691" s="702"/>
      <c r="L691" s="393">
        <v>339</v>
      </c>
    </row>
    <row r="692" spans="11:12">
      <c r="K692" s="701" t="s">
        <v>208</v>
      </c>
      <c r="L692" s="394">
        <v>0.12790000000000001</v>
      </c>
    </row>
    <row r="693" spans="11:12" ht="15.75" thickBot="1">
      <c r="K693" s="702"/>
      <c r="L693" s="395">
        <v>340</v>
      </c>
    </row>
    <row r="694" spans="11:12">
      <c r="K694" s="701" t="s">
        <v>150</v>
      </c>
      <c r="L694" s="396">
        <v>0.12590000000000001</v>
      </c>
    </row>
    <row r="695" spans="11:12" ht="15.75" thickBot="1">
      <c r="K695" s="702"/>
      <c r="L695" s="397">
        <v>341</v>
      </c>
    </row>
    <row r="696" spans="11:12">
      <c r="K696" s="701" t="s">
        <v>121</v>
      </c>
      <c r="L696" s="398">
        <v>0.1236</v>
      </c>
    </row>
    <row r="697" spans="11:12" ht="15.75" thickBot="1">
      <c r="K697" s="702"/>
      <c r="L697" s="399">
        <v>342</v>
      </c>
    </row>
    <row r="698" spans="11:12">
      <c r="K698" s="701" t="s">
        <v>50</v>
      </c>
      <c r="L698" s="400">
        <v>0.1226</v>
      </c>
    </row>
    <row r="699" spans="11:12" ht="15.75" thickBot="1">
      <c r="K699" s="702"/>
      <c r="L699" s="401">
        <v>343</v>
      </c>
    </row>
    <row r="700" spans="11:12">
      <c r="K700" s="701" t="s">
        <v>49</v>
      </c>
      <c r="L700" s="402">
        <v>0.1226</v>
      </c>
    </row>
    <row r="701" spans="11:12" ht="15.75" thickBot="1">
      <c r="K701" s="702"/>
      <c r="L701" s="403">
        <v>344</v>
      </c>
    </row>
    <row r="702" spans="11:12">
      <c r="K702" s="701" t="s">
        <v>188</v>
      </c>
      <c r="L702" s="404">
        <v>0.1215</v>
      </c>
    </row>
    <row r="703" spans="11:12" ht="15.75" thickBot="1">
      <c r="K703" s="702"/>
      <c r="L703" s="405">
        <v>345</v>
      </c>
    </row>
    <row r="704" spans="11:12">
      <c r="K704" s="701" t="s">
        <v>396</v>
      </c>
      <c r="L704" s="406">
        <v>0.1201</v>
      </c>
    </row>
    <row r="705" spans="11:12" ht="15.75" thickBot="1">
      <c r="K705" s="702"/>
      <c r="L705" s="407">
        <v>346</v>
      </c>
    </row>
    <row r="706" spans="11:12">
      <c r="K706" s="701" t="s">
        <v>125</v>
      </c>
      <c r="L706" s="408">
        <v>0.1147</v>
      </c>
    </row>
    <row r="707" spans="11:12" ht="15.75" thickBot="1">
      <c r="K707" s="702"/>
      <c r="L707" s="409">
        <v>347</v>
      </c>
    </row>
    <row r="708" spans="11:12">
      <c r="K708" s="701" t="s">
        <v>67</v>
      </c>
      <c r="L708" s="410">
        <v>0.1037</v>
      </c>
    </row>
    <row r="709" spans="11:12" ht="15.75" thickBot="1">
      <c r="K709" s="702"/>
      <c r="L709" s="411">
        <v>348</v>
      </c>
    </row>
    <row r="710" spans="11:12">
      <c r="K710" s="701" t="s">
        <v>201</v>
      </c>
      <c r="L710" s="412">
        <v>0.1021</v>
      </c>
    </row>
    <row r="711" spans="11:12" ht="15.75" thickBot="1">
      <c r="K711" s="702"/>
      <c r="L711" s="413">
        <v>349</v>
      </c>
    </row>
    <row r="712" spans="11:12">
      <c r="K712" s="701" t="s">
        <v>158</v>
      </c>
      <c r="L712" s="414">
        <v>0.1</v>
      </c>
    </row>
    <row r="713" spans="11:12" ht="15.75" thickBot="1">
      <c r="K713" s="702"/>
      <c r="L713" s="415">
        <v>350</v>
      </c>
    </row>
    <row r="714" spans="11:12">
      <c r="K714" s="701" t="s">
        <v>111</v>
      </c>
      <c r="L714" s="416">
        <v>9.2200000000000004E-2</v>
      </c>
    </row>
    <row r="715" spans="11:12" ht="15.75" thickBot="1">
      <c r="K715" s="702"/>
      <c r="L715" s="417">
        <v>351</v>
      </c>
    </row>
    <row r="716" spans="11:12">
      <c r="K716" s="701" t="s">
        <v>224</v>
      </c>
      <c r="L716" s="416">
        <v>8.43E-2</v>
      </c>
    </row>
    <row r="717" spans="11:12" ht="15.75" thickBot="1">
      <c r="K717" s="702"/>
      <c r="L717" s="417">
        <v>352</v>
      </c>
    </row>
    <row r="718" spans="11:12">
      <c r="K718" s="701" t="s">
        <v>211</v>
      </c>
      <c r="L718" s="416">
        <v>8.2600000000000007E-2</v>
      </c>
    </row>
    <row r="719" spans="11:12" ht="15.75" thickBot="1">
      <c r="K719" s="702"/>
      <c r="L719" s="417">
        <v>353</v>
      </c>
    </row>
    <row r="720" spans="11:12">
      <c r="K720" s="701" t="s">
        <v>183</v>
      </c>
      <c r="L720" s="416">
        <v>7.9899999999999999E-2</v>
      </c>
    </row>
    <row r="721" spans="11:12" ht="15.75" thickBot="1">
      <c r="K721" s="702"/>
      <c r="L721" s="417">
        <v>354</v>
      </c>
    </row>
    <row r="722" spans="11:12">
      <c r="K722" s="701" t="s">
        <v>66</v>
      </c>
      <c r="L722" s="416">
        <v>7.7100000000000002E-2</v>
      </c>
    </row>
    <row r="723" spans="11:12" ht="15.75" thickBot="1">
      <c r="K723" s="702"/>
      <c r="L723" s="417">
        <v>355</v>
      </c>
    </row>
    <row r="724" spans="11:12">
      <c r="K724" s="701" t="s">
        <v>156</v>
      </c>
      <c r="L724" s="416">
        <v>7.51E-2</v>
      </c>
    </row>
    <row r="725" spans="11:12" ht="15.75" thickBot="1">
      <c r="K725" s="702"/>
      <c r="L725" s="417">
        <v>356</v>
      </c>
    </row>
    <row r="726" spans="11:12">
      <c r="K726" s="701" t="s">
        <v>239</v>
      </c>
      <c r="L726" s="416">
        <v>7.1900000000000006E-2</v>
      </c>
    </row>
    <row r="727" spans="11:12" ht="15.75" thickBot="1">
      <c r="K727" s="702"/>
      <c r="L727" s="417">
        <v>357</v>
      </c>
    </row>
    <row r="728" spans="11:12">
      <c r="K728" s="701" t="s">
        <v>149</v>
      </c>
      <c r="L728" s="416">
        <v>6.7599999999999993E-2</v>
      </c>
    </row>
    <row r="729" spans="11:12" ht="15.75" thickBot="1">
      <c r="K729" s="702"/>
      <c r="L729" s="417">
        <v>358</v>
      </c>
    </row>
    <row r="730" spans="11:12">
      <c r="K730" s="701" t="s">
        <v>221</v>
      </c>
      <c r="L730" s="416">
        <v>6.7000000000000004E-2</v>
      </c>
    </row>
    <row r="731" spans="11:12" ht="15.75" thickBot="1">
      <c r="K731" s="702"/>
      <c r="L731" s="417">
        <v>359</v>
      </c>
    </row>
    <row r="732" spans="11:12">
      <c r="K732" s="701" t="s">
        <v>460</v>
      </c>
      <c r="L732" s="432">
        <v>5.0900000000000001E-2</v>
      </c>
    </row>
    <row r="733" spans="11:12" ht="15.75" thickBot="1">
      <c r="K733" s="702"/>
      <c r="L733" s="433">
        <v>360</v>
      </c>
    </row>
    <row r="734" spans="11:12">
      <c r="K734" s="701" t="s">
        <v>131</v>
      </c>
      <c r="L734" s="416">
        <v>5.0200000000000002E-2</v>
      </c>
    </row>
    <row r="735" spans="11:12" ht="15.75" thickBot="1">
      <c r="K735" s="702"/>
      <c r="L735" s="417">
        <v>361</v>
      </c>
    </row>
    <row r="736" spans="11:12">
      <c r="K736" s="701" t="s">
        <v>171</v>
      </c>
      <c r="L736" s="416">
        <v>4.5199999999999997E-2</v>
      </c>
    </row>
    <row r="737" spans="11:12" ht="15.75" thickBot="1">
      <c r="K737" s="702"/>
      <c r="L737" s="417">
        <v>362</v>
      </c>
    </row>
    <row r="738" spans="11:12">
      <c r="K738" s="701" t="s">
        <v>151</v>
      </c>
      <c r="L738" s="416">
        <v>4.3499999999999997E-2</v>
      </c>
    </row>
    <row r="739" spans="11:12" ht="15.75" thickBot="1">
      <c r="K739" s="702"/>
      <c r="L739" s="417">
        <v>363</v>
      </c>
    </row>
    <row r="740" spans="11:12" ht="15.75" thickBot="1">
      <c r="K740" s="15" t="s">
        <v>31</v>
      </c>
      <c r="L740" s="17" t="s">
        <v>411</v>
      </c>
    </row>
  </sheetData>
  <sortState xmlns:xlrd2="http://schemas.microsoft.com/office/spreadsheetml/2017/richdata2" ref="D2:F364">
    <sortCondition ref="D2:D364"/>
  </sortState>
  <mergeCells count="295">
    <mergeCell ref="K738:K739"/>
    <mergeCell ref="K734:K735"/>
    <mergeCell ref="K736:K737"/>
    <mergeCell ref="K730:K731"/>
    <mergeCell ref="K732:K733"/>
    <mergeCell ref="K726:K727"/>
    <mergeCell ref="K728:K729"/>
    <mergeCell ref="K722:K723"/>
    <mergeCell ref="K724:K725"/>
    <mergeCell ref="K718:K719"/>
    <mergeCell ref="K720:K721"/>
    <mergeCell ref="K714:K715"/>
    <mergeCell ref="K716:K717"/>
    <mergeCell ref="K710:K711"/>
    <mergeCell ref="K712:K713"/>
    <mergeCell ref="K706:K707"/>
    <mergeCell ref="K708:K709"/>
    <mergeCell ref="K702:K703"/>
    <mergeCell ref="K704:K705"/>
    <mergeCell ref="K698:K699"/>
    <mergeCell ref="K700:K701"/>
    <mergeCell ref="K694:K695"/>
    <mergeCell ref="K696:K697"/>
    <mergeCell ref="K690:K691"/>
    <mergeCell ref="K692:K693"/>
    <mergeCell ref="K686:K687"/>
    <mergeCell ref="K688:K689"/>
    <mergeCell ref="K682:K683"/>
    <mergeCell ref="K684:K685"/>
    <mergeCell ref="K678:K679"/>
    <mergeCell ref="K680:K681"/>
    <mergeCell ref="K674:K675"/>
    <mergeCell ref="K676:K677"/>
    <mergeCell ref="K670:K671"/>
    <mergeCell ref="K666:K667"/>
    <mergeCell ref="K668:K669"/>
    <mergeCell ref="K661:K662"/>
    <mergeCell ref="K664:K665"/>
    <mergeCell ref="K657:K658"/>
    <mergeCell ref="K659:K660"/>
    <mergeCell ref="K653:K654"/>
    <mergeCell ref="K655:K656"/>
    <mergeCell ref="K649:K650"/>
    <mergeCell ref="K651:K652"/>
    <mergeCell ref="K645:K646"/>
    <mergeCell ref="K647:K648"/>
    <mergeCell ref="K641:K642"/>
    <mergeCell ref="K643:K644"/>
    <mergeCell ref="K637:K638"/>
    <mergeCell ref="K639:K640"/>
    <mergeCell ref="K633:K634"/>
    <mergeCell ref="K635:K636"/>
    <mergeCell ref="K629:K630"/>
    <mergeCell ref="K631:K632"/>
    <mergeCell ref="K625:K626"/>
    <mergeCell ref="K627:K628"/>
    <mergeCell ref="K621:K622"/>
    <mergeCell ref="K623:K624"/>
    <mergeCell ref="K619:K620"/>
    <mergeCell ref="K613:K614"/>
    <mergeCell ref="K615:K616"/>
    <mergeCell ref="K608:K609"/>
    <mergeCell ref="K610:K611"/>
    <mergeCell ref="K604:K605"/>
    <mergeCell ref="K606:K607"/>
    <mergeCell ref="K600:K601"/>
    <mergeCell ref="K602:K603"/>
    <mergeCell ref="K596:K597"/>
    <mergeCell ref="K598:K599"/>
    <mergeCell ref="K592:K593"/>
    <mergeCell ref="K594:K595"/>
    <mergeCell ref="K588:K589"/>
    <mergeCell ref="K590:K591"/>
    <mergeCell ref="K584:K585"/>
    <mergeCell ref="K586:K587"/>
    <mergeCell ref="K580:K581"/>
    <mergeCell ref="K582:K583"/>
    <mergeCell ref="K578:K579"/>
    <mergeCell ref="K572:K573"/>
    <mergeCell ref="K574:K575"/>
    <mergeCell ref="K568:K569"/>
    <mergeCell ref="K570:K571"/>
    <mergeCell ref="K564:K565"/>
    <mergeCell ref="K566:K567"/>
    <mergeCell ref="K559:K560"/>
    <mergeCell ref="K562:K563"/>
    <mergeCell ref="K555:K556"/>
    <mergeCell ref="K557:K558"/>
    <mergeCell ref="K551:K552"/>
    <mergeCell ref="K553:K554"/>
    <mergeCell ref="K547:K548"/>
    <mergeCell ref="K549:K550"/>
    <mergeCell ref="K543:K544"/>
    <mergeCell ref="K545:K546"/>
    <mergeCell ref="K539:K540"/>
    <mergeCell ref="K541:K542"/>
    <mergeCell ref="K535:K536"/>
    <mergeCell ref="K537:K538"/>
    <mergeCell ref="K531:K532"/>
    <mergeCell ref="K533:K534"/>
    <mergeCell ref="K527:K528"/>
    <mergeCell ref="K529:K530"/>
    <mergeCell ref="K523:K524"/>
    <mergeCell ref="K525:K526"/>
    <mergeCell ref="K519:K520"/>
    <mergeCell ref="K521:K522"/>
    <mergeCell ref="K515:K516"/>
    <mergeCell ref="K517:K518"/>
    <mergeCell ref="K511:K512"/>
    <mergeCell ref="K513:K514"/>
    <mergeCell ref="K508:K509"/>
    <mergeCell ref="K504:K505"/>
    <mergeCell ref="K498:K499"/>
    <mergeCell ref="K500:K501"/>
    <mergeCell ref="K494:K495"/>
    <mergeCell ref="K496:K497"/>
    <mergeCell ref="K490:K491"/>
    <mergeCell ref="K492:K493"/>
    <mergeCell ref="K486:K487"/>
    <mergeCell ref="K482:K483"/>
    <mergeCell ref="K484:K485"/>
    <mergeCell ref="K478:K479"/>
    <mergeCell ref="K480:K481"/>
    <mergeCell ref="K474:K475"/>
    <mergeCell ref="K476:K477"/>
    <mergeCell ref="K470:K471"/>
    <mergeCell ref="K472:K473"/>
    <mergeCell ref="K466:K467"/>
    <mergeCell ref="K468:K469"/>
    <mergeCell ref="K462:K463"/>
    <mergeCell ref="K464:K465"/>
    <mergeCell ref="K457:K458"/>
    <mergeCell ref="K460:K461"/>
    <mergeCell ref="K453:K454"/>
    <mergeCell ref="K455:K456"/>
    <mergeCell ref="K449:K450"/>
    <mergeCell ref="K451:K452"/>
    <mergeCell ref="K445:K446"/>
    <mergeCell ref="K447:K448"/>
    <mergeCell ref="K441:K442"/>
    <mergeCell ref="K443:K444"/>
    <mergeCell ref="K437:K438"/>
    <mergeCell ref="K439:K440"/>
    <mergeCell ref="K433:K434"/>
    <mergeCell ref="K435:K436"/>
    <mergeCell ref="K429:K430"/>
    <mergeCell ref="K431:K432"/>
    <mergeCell ref="K427:K428"/>
    <mergeCell ref="K421:K422"/>
    <mergeCell ref="K423:K424"/>
    <mergeCell ref="K417:K418"/>
    <mergeCell ref="K419:K420"/>
    <mergeCell ref="K413:K414"/>
    <mergeCell ref="K415:K416"/>
    <mergeCell ref="K409:K410"/>
    <mergeCell ref="K411:K412"/>
    <mergeCell ref="K404:K405"/>
    <mergeCell ref="K406:K407"/>
    <mergeCell ref="K400:K401"/>
    <mergeCell ref="K402:K403"/>
    <mergeCell ref="K396:K397"/>
    <mergeCell ref="K398:K399"/>
    <mergeCell ref="K392:K393"/>
    <mergeCell ref="K394:K395"/>
    <mergeCell ref="K388:K389"/>
    <mergeCell ref="K390:K391"/>
    <mergeCell ref="K384:K385"/>
    <mergeCell ref="K386:K387"/>
    <mergeCell ref="K380:K381"/>
    <mergeCell ref="K382:K383"/>
    <mergeCell ref="K376:K377"/>
    <mergeCell ref="K378:K379"/>
    <mergeCell ref="K372:K373"/>
    <mergeCell ref="K374:K375"/>
    <mergeCell ref="K368:K369"/>
    <mergeCell ref="K370:K371"/>
    <mergeCell ref="K364:K365"/>
    <mergeCell ref="K366:K367"/>
    <mergeCell ref="K360:K361"/>
    <mergeCell ref="K362:K363"/>
    <mergeCell ref="K355:K356"/>
    <mergeCell ref="K358:K359"/>
    <mergeCell ref="K351:K352"/>
    <mergeCell ref="K353:K354"/>
    <mergeCell ref="K347:K348"/>
    <mergeCell ref="K349:K350"/>
    <mergeCell ref="K343:K344"/>
    <mergeCell ref="K345:K346"/>
    <mergeCell ref="K339:K340"/>
    <mergeCell ref="K341:K342"/>
    <mergeCell ref="K335:K336"/>
    <mergeCell ref="K337:K338"/>
    <mergeCell ref="K331:K332"/>
    <mergeCell ref="K333:K334"/>
    <mergeCell ref="K329:K330"/>
    <mergeCell ref="K325:K326"/>
    <mergeCell ref="K319:K320"/>
    <mergeCell ref="K321:K322"/>
    <mergeCell ref="K315:K316"/>
    <mergeCell ref="K317:K318"/>
    <mergeCell ref="K311:K312"/>
    <mergeCell ref="K313:K314"/>
    <mergeCell ref="K307:K308"/>
    <mergeCell ref="K309:K310"/>
    <mergeCell ref="K302:K303"/>
    <mergeCell ref="K304:K305"/>
    <mergeCell ref="K298:K299"/>
    <mergeCell ref="K300:K301"/>
    <mergeCell ref="K294:K295"/>
    <mergeCell ref="K290:K291"/>
    <mergeCell ref="K292:K293"/>
    <mergeCell ref="K286:K287"/>
    <mergeCell ref="K288:K289"/>
    <mergeCell ref="K282:K283"/>
    <mergeCell ref="K278:K279"/>
    <mergeCell ref="K280:K281"/>
    <mergeCell ref="K274:K275"/>
    <mergeCell ref="K276:K277"/>
    <mergeCell ref="K272:K273"/>
    <mergeCell ref="K268:K269"/>
    <mergeCell ref="K262:K263"/>
    <mergeCell ref="K264:K265"/>
    <mergeCell ref="K258:K259"/>
    <mergeCell ref="K260:K261"/>
    <mergeCell ref="K253:K254"/>
    <mergeCell ref="K256:K257"/>
    <mergeCell ref="K249:K250"/>
    <mergeCell ref="K251:K252"/>
    <mergeCell ref="K245:K246"/>
    <mergeCell ref="K247:K248"/>
    <mergeCell ref="K241:K242"/>
    <mergeCell ref="K243:K244"/>
    <mergeCell ref="K239:K240"/>
    <mergeCell ref="K233:K234"/>
    <mergeCell ref="K235:K236"/>
    <mergeCell ref="K229:K230"/>
    <mergeCell ref="K231:K232"/>
    <mergeCell ref="K225:K226"/>
    <mergeCell ref="K227:K228"/>
    <mergeCell ref="K221:K222"/>
    <mergeCell ref="K223:K224"/>
    <mergeCell ref="K217:K218"/>
    <mergeCell ref="K215:K216"/>
    <mergeCell ref="K211:K212"/>
    <mergeCell ref="K205:K206"/>
    <mergeCell ref="K200:K201"/>
    <mergeCell ref="K196:K197"/>
    <mergeCell ref="K198:K199"/>
    <mergeCell ref="K192:K193"/>
    <mergeCell ref="K194:K195"/>
    <mergeCell ref="K188:K189"/>
    <mergeCell ref="K190:K191"/>
    <mergeCell ref="K184:K185"/>
    <mergeCell ref="K180:K181"/>
    <mergeCell ref="K182:K183"/>
    <mergeCell ref="K176:K177"/>
    <mergeCell ref="K178:K179"/>
    <mergeCell ref="K172:K173"/>
    <mergeCell ref="K174:K175"/>
    <mergeCell ref="K168:K169"/>
    <mergeCell ref="K170:K171"/>
    <mergeCell ref="K166:K167"/>
    <mergeCell ref="K160:K161"/>
    <mergeCell ref="K162:K163"/>
    <mergeCell ref="K156:K157"/>
    <mergeCell ref="K158:K159"/>
    <mergeCell ref="K151:K152"/>
    <mergeCell ref="K147:K148"/>
    <mergeCell ref="K143:K144"/>
    <mergeCell ref="K145:K146"/>
    <mergeCell ref="K139:K140"/>
    <mergeCell ref="K135:K136"/>
    <mergeCell ref="K137:K138"/>
    <mergeCell ref="K131:K132"/>
    <mergeCell ref="K119:K120"/>
    <mergeCell ref="K121:K122"/>
    <mergeCell ref="K115:K116"/>
    <mergeCell ref="K117:K118"/>
    <mergeCell ref="K74:K75"/>
    <mergeCell ref="K66:K67"/>
    <mergeCell ref="K62:K63"/>
    <mergeCell ref="K45:K46"/>
    <mergeCell ref="K47:K48"/>
    <mergeCell ref="K43:K44"/>
    <mergeCell ref="K29:K30"/>
    <mergeCell ref="K25:K26"/>
    <mergeCell ref="K111:K112"/>
    <mergeCell ref="K103:K104"/>
    <mergeCell ref="K98:K99"/>
    <mergeCell ref="K100:K101"/>
    <mergeCell ref="K94:K95"/>
    <mergeCell ref="K96:K97"/>
    <mergeCell ref="K92:K93"/>
    <mergeCell ref="K82:K83"/>
    <mergeCell ref="K84:K85"/>
  </mergeCells>
  <hyperlinks>
    <hyperlink ref="K1" r:id="rId1" display="https://barttorvik.com/team.php?team=Houston&amp;year=2023" xr:uid="{C2324321-9D8A-4CD6-B5EA-B33EDA399FEF}"/>
    <hyperlink ref="K2" r:id="rId2" display="https://barttorvik.com/team.php?team=Houston&amp;year=2023" xr:uid="{995ABE60-7BE1-49E5-909E-DF370CA29D73}"/>
    <hyperlink ref="K3" r:id="rId3" display="https://barttorvik.com/team.php?team=Connecticut&amp;year=2023" xr:uid="{87E149A0-8AD7-4ECD-B7C3-951511FA03AD}"/>
    <hyperlink ref="K4" r:id="rId4" display="https://barttorvik.com/team.php?team=Connecticut&amp;year=2023" xr:uid="{3C47004D-CDDD-4588-81DD-D16C463A6573}"/>
    <hyperlink ref="K5" r:id="rId5" display="https://barttorvik.com/team.php?team=Tennessee&amp;year=2023" xr:uid="{D5AEF3B6-2D6E-44E7-A558-0F6E3E838481}"/>
    <hyperlink ref="K6" r:id="rId6" display="https://barttorvik.com/team.php?team=Tennessee&amp;year=2023" xr:uid="{0DA32082-8EAC-4096-B075-A02705C29A22}"/>
    <hyperlink ref="K7" r:id="rId7" display="https://barttorvik.com/team.php?team=Arizona&amp;year=2023" xr:uid="{A28ECAC4-D5E6-4EC3-84C1-C321AFB765D1}"/>
    <hyperlink ref="K8" r:id="rId8" display="https://barttorvik.com/team.php?team=Arizona&amp;year=2023" xr:uid="{95AC0501-77B8-46F2-AEA5-21E2B313CC7B}"/>
    <hyperlink ref="K9" r:id="rId9" display="https://barttorvik.com/team.php?team=UCLA&amp;year=2023" xr:uid="{72656B2B-DED7-4A38-868F-021332255797}"/>
    <hyperlink ref="K10" r:id="rId10" display="https://barttorvik.com/team.php?team=UCLA&amp;year=2023" xr:uid="{619610AB-7E6D-40B4-BE04-144CDBBC1EB4}"/>
    <hyperlink ref="K11" r:id="rId11" display="https://barttorvik.com/team.php?team=Purdue&amp;year=2023" xr:uid="{023E8B3B-A332-4A50-8E81-6B163F26B930}"/>
    <hyperlink ref="K12" r:id="rId12" display="https://barttorvik.com/team.php?team=Purdue&amp;year=2023" xr:uid="{BD697929-07C9-4E36-BBD1-0D01B808C2C8}"/>
    <hyperlink ref="K13" r:id="rId13" display="https://barttorvik.com/team.php?team=Kansas&amp;year=2023" xr:uid="{3AF38DAB-8240-4FAC-8F07-D19D13975052}"/>
    <hyperlink ref="K14" r:id="rId14" display="https://barttorvik.com/team.php?team=Kansas&amp;year=2023" xr:uid="{9620C7E4-F93F-4A08-9416-4742A2DE016A}"/>
    <hyperlink ref="K15" r:id="rId15" display="https://barttorvik.com/team.php?team=Texas&amp;year=2023" xr:uid="{63561C55-5452-45EA-887C-058171554E72}"/>
    <hyperlink ref="K16" r:id="rId16" display="https://barttorvik.com/team.php?team=Texas&amp;year=2023" xr:uid="{BAD91249-1FEB-4725-9BEF-1ED43B7A346D}"/>
    <hyperlink ref="K17" r:id="rId17" display="https://barttorvik.com/team.php?team=Saint+Mary%27s&amp;year=2023" xr:uid="{233B658B-9D92-42E6-BB79-E00CDEB294CC}"/>
    <hyperlink ref="K18" r:id="rId18" display="https://barttorvik.com/team.php?team=Saint+Mary%27s&amp;year=2023" xr:uid="{E896FEED-BD8B-42BE-82F4-CF578C0E98B9}"/>
    <hyperlink ref="K19" r:id="rId19" display="https://barttorvik.com/team.php?team=Arkansas&amp;year=2023" xr:uid="{73EC3346-9152-4814-8B5F-22C824BD2568}"/>
    <hyperlink ref="K20" r:id="rId20" display="https://barttorvik.com/team.php?team=Arkansas&amp;year=2023" xr:uid="{C7325C9A-4BA5-4B63-A268-281AE5B52727}"/>
    <hyperlink ref="K21" r:id="rId21" display="https://barttorvik.com/team.php?team=Memphis&amp;year=2023" xr:uid="{6BC47BE0-74AB-4921-A871-E8CA8D8F5D5D}"/>
    <hyperlink ref="K22" r:id="rId22" display="https://barttorvik.com/team.php?team=Memphis&amp;year=2023" xr:uid="{A8895FA5-DBED-4210-BA27-9CCEE10F5F02}"/>
    <hyperlink ref="K23" r:id="rId23" display="https://barttorvik.com/team.php?team=West+Virginia&amp;year=2023" xr:uid="{CDB45C04-1A15-4952-BB68-F86B33FA7900}"/>
    <hyperlink ref="K24" r:id="rId24" display="https://barttorvik.com/team.php?team=West+Virginia&amp;year=2023" xr:uid="{9930EE5E-3F3A-4E73-B930-7955D2773026}"/>
    <hyperlink ref="K25" r:id="rId25" display="https://barttorvik.com/team.php?team=Ohio+St.&amp;year=2023" xr:uid="{EB00CCA1-E6C4-465A-8B05-88FDBC7EA1D3}"/>
    <hyperlink ref="K27" r:id="rId26" display="https://barttorvik.com/team.php?team=Duke&amp;year=2023" xr:uid="{F810E3B4-7125-490F-B974-052B610F499A}"/>
    <hyperlink ref="K28" r:id="rId27" display="https://barttorvik.com/team.php?team=Duke&amp;year=2023" xr:uid="{1EE3FDC7-BA56-4120-8612-4844D8074FDF}"/>
    <hyperlink ref="K29" r:id="rId28" display="https://barttorvik.com/team.php?team=Rutgers&amp;year=2023" xr:uid="{509586EF-2A42-4D87-B815-E45F9D76FECF}"/>
    <hyperlink ref="K31" r:id="rId29" display="https://barttorvik.com/team.php?team=Virginia&amp;year=2023" xr:uid="{BD2A53BC-C6D9-4AC4-B151-EA04BFEEB365}"/>
    <hyperlink ref="K32" r:id="rId30" display="https://barttorvik.com/team.php?team=Virginia&amp;year=2023" xr:uid="{F88CF1C4-66CC-48CA-98DE-D2ED0BB89995}"/>
    <hyperlink ref="K33" r:id="rId31" display="https://barttorvik.com/team.php?team=Gonzaga&amp;year=2023" xr:uid="{39DFDA2D-D5BC-4676-A3AE-8023C6AC28A6}"/>
    <hyperlink ref="K34" r:id="rId32" display="https://barttorvik.com/team.php?team=Gonzaga&amp;year=2023" xr:uid="{123777B7-EA7F-49FF-A814-D96EA7848193}"/>
    <hyperlink ref="K35" r:id="rId33" display="https://barttorvik.com/team.php?team=Alabama&amp;year=2023" xr:uid="{A7632AEC-7ED9-4884-BC61-49DC20729EDD}"/>
    <hyperlink ref="K36" r:id="rId34" display="https://barttorvik.com/team.php?team=Alabama&amp;year=2023" xr:uid="{ADA553F1-4ACC-451C-A068-07878B4E90CF}"/>
    <hyperlink ref="K37" r:id="rId35" display="https://barttorvik.com/team.php?team=Marquette&amp;year=2023" xr:uid="{7AEEE924-6E96-4EEB-8B46-7926DDA78EF8}"/>
    <hyperlink ref="K38" r:id="rId36" display="https://barttorvik.com/team.php?team=Marquette&amp;year=2023" xr:uid="{DFA26250-9122-4045-B882-E4DA06CF5B99}"/>
    <hyperlink ref="K39" r:id="rId37" display="https://barttorvik.com/team.php?team=San+Diego+St.&amp;year=2023" xr:uid="{C1865491-33E9-445B-9EBD-2683B59A1915}"/>
    <hyperlink ref="K40" r:id="rId38" display="https://barttorvik.com/team.php?team=San+Diego+St.&amp;year=2023" xr:uid="{B387C9CD-5CB7-4CF9-A5B0-64AC09D1CC21}"/>
    <hyperlink ref="K41" r:id="rId39" display="https://barttorvik.com/team.php?team=Kent+St.&amp;year=2023" xr:uid="{E9FE0756-F1FF-4928-A6D0-3BAD24938D8A}"/>
    <hyperlink ref="K42" r:id="rId40" display="https://barttorvik.com/team.php?team=Kent+St.&amp;year=2023" xr:uid="{731A5B6C-96A8-4988-8BA3-85216F5E9E0D}"/>
    <hyperlink ref="K43" r:id="rId41" display="https://barttorvik.com/team.php?team=Virginia+Tech&amp;year=2023" xr:uid="{5B024204-8E53-4918-8BD6-158981CD1F8A}"/>
    <hyperlink ref="K45" r:id="rId42" display="https://barttorvik.com/team.php?team=Oklahoma+St.&amp;year=2023" xr:uid="{59C0CA3A-D4C8-488E-9B89-32D7DBAB477F}"/>
    <hyperlink ref="K47" r:id="rId43" display="https://barttorvik.com/team.php?team=New+Mexico&amp;year=2023" xr:uid="{7B83BE2C-772F-4F9B-B44C-5C674202B1FA}"/>
    <hyperlink ref="K49" r:id="rId44" display="https://barttorvik.com/team.php?team=Kentucky&amp;year=2023" xr:uid="{B37EA912-3A47-4FE7-BF95-383D3CE278CE}"/>
    <hyperlink ref="K50" r:id="rId45" display="https://barttorvik.com/team.php?team=Kentucky&amp;year=2023" xr:uid="{DB0A2122-C89F-47BD-940F-6806945EBC67}"/>
    <hyperlink ref="L51" r:id="rId46" display="https://barttorvik.com/trank.php?&amp;begin=20221101&amp;end=20230306&amp;conlimit=All&amp;year=2023&amp;top=0&amp;venue=All&amp;type=N&amp;mingames=0&amp;quad=5&amp;rpi=" xr:uid="{546AC679-27AD-44A7-A20A-2A45084BBB14}"/>
    <hyperlink ref="K52" r:id="rId47" display="https://barttorvik.com/team.php?team=North+Carolina+St.&amp;year=2023" xr:uid="{B9D0A8D5-71BF-47F8-A5E7-195C34A687AC}"/>
    <hyperlink ref="K53" r:id="rId48" display="https://barttorvik.com/team.php?team=North+Carolina+St.&amp;year=2023" xr:uid="{544C7C94-48D1-48E7-A8BB-7B6A56FC6966}"/>
    <hyperlink ref="K54" r:id="rId49" display="https://barttorvik.com/team.php?team=Auburn&amp;year=2023" xr:uid="{8632BF63-53B3-48FF-8637-E30BA391C22B}"/>
    <hyperlink ref="K55" r:id="rId50" display="https://barttorvik.com/team.php?team=Auburn&amp;year=2023" xr:uid="{8C697818-1996-4BE5-A399-C29C96395869}"/>
    <hyperlink ref="K56" r:id="rId51" display="https://barttorvik.com/team.php?team=Baylor&amp;year=2023" xr:uid="{538A63F9-3F23-419A-82C0-DE6E372C14F3}"/>
    <hyperlink ref="K57" r:id="rId52" display="https://barttorvik.com/team.php?team=Baylor&amp;year=2023" xr:uid="{23588A9C-DA5D-4D78-B679-610D2AF14D90}"/>
    <hyperlink ref="K58" r:id="rId53" display="https://barttorvik.com/team.php?team=Illinois&amp;year=2023" xr:uid="{B713C9C5-1EEB-49D7-8891-314DCEFB2F8E}"/>
    <hyperlink ref="K59" r:id="rId54" display="https://barttorvik.com/team.php?team=Illinois&amp;year=2023" xr:uid="{6DB63FF9-84F4-44BB-B6E6-020F60A0FCBC}"/>
    <hyperlink ref="K60" r:id="rId55" display="https://barttorvik.com/team.php?team=Maryland&amp;year=2023" xr:uid="{2A3F4701-07BA-40FC-B100-98CA76B4FA61}"/>
    <hyperlink ref="K61" r:id="rId56" display="https://barttorvik.com/team.php?team=Maryland&amp;year=2023" xr:uid="{EF4A058E-E6D0-446D-8AE9-8402AF83318D}"/>
    <hyperlink ref="K62" r:id="rId57" display="https://barttorvik.com/team.php?team=Oklahoma&amp;year=2023" xr:uid="{52D126E2-C7ED-4A67-B2A5-97391F53AED6}"/>
    <hyperlink ref="K64" r:id="rId58" display="https://barttorvik.com/team.php?team=Indiana&amp;year=2023" xr:uid="{793AA7F1-4F8A-49C1-8250-F6AF5338C36A}"/>
    <hyperlink ref="K65" r:id="rId59" display="https://barttorvik.com/team.php?team=Indiana&amp;year=2023" xr:uid="{1B6C119C-9DC2-41DB-A6A7-F38D345287BC}"/>
    <hyperlink ref="K66" r:id="rId60" display="https://barttorvik.com/team.php?team=Butler&amp;year=2023" xr:uid="{325A02B9-FF67-4489-9D48-57DB94083462}"/>
    <hyperlink ref="K68" r:id="rId61" display="https://barttorvik.com/team.php?team=Utah+St.&amp;year=2023" xr:uid="{8AB15A98-DDC6-452F-B723-CD86B9008E28}"/>
    <hyperlink ref="K69" r:id="rId62" display="https://barttorvik.com/team.php?team=Utah+St.&amp;year=2023" xr:uid="{4639BFEA-FC79-477A-A0D5-2AC488530AE2}"/>
    <hyperlink ref="K70" r:id="rId63" display="https://barttorvik.com/team.php?team=Xavier&amp;year=2023" xr:uid="{C9834CD7-F9BB-474C-8ABD-CBC763DEEF7C}"/>
    <hyperlink ref="K71" r:id="rId64" display="https://barttorvik.com/team.php?team=Xavier&amp;year=2023" xr:uid="{9AC3EC92-DA24-4DED-BEFC-B5DF7CA0304C}"/>
    <hyperlink ref="K72" r:id="rId65" display="https://barttorvik.com/team.php?team=Creighton&amp;year=2023" xr:uid="{A2C03AD0-68C4-4566-AEF8-5263022F29E2}"/>
    <hyperlink ref="K73" r:id="rId66" display="https://barttorvik.com/team.php?team=Creighton&amp;year=2023" xr:uid="{66335F45-B778-41B7-A4A7-F1770B2EFC1C}"/>
    <hyperlink ref="K74" r:id="rId67" display="https://barttorvik.com/team.php?team=Texas+Tech&amp;year=2023" xr:uid="{77C10214-9B4D-49EC-B593-E124266F104F}"/>
    <hyperlink ref="K76" r:id="rId68" display="https://barttorvik.com/team.php?team=Mississippi+St.&amp;year=2023" xr:uid="{363900CF-C103-4B4D-A4C3-68DB5550C73F}"/>
    <hyperlink ref="K77" r:id="rId69" display="https://barttorvik.com/team.php?team=Mississippi+St.&amp;year=2023" xr:uid="{6F03E2CB-3BDC-43D9-8542-77FA6BD91388}"/>
    <hyperlink ref="K78" r:id="rId70" display="https://barttorvik.com/team.php?team=Iowa&amp;year=2023" xr:uid="{97D95AFE-96B3-4863-98A1-5668AAF632C2}"/>
    <hyperlink ref="K79" r:id="rId71" display="https://barttorvik.com/team.php?team=Iowa&amp;year=2023" xr:uid="{AF6988E4-D69A-4A31-A584-4BFAE56B131B}"/>
    <hyperlink ref="K80" r:id="rId72" display="https://barttorvik.com/team.php?team=Florida+Atlantic&amp;year=2023" xr:uid="{EA1F5C0B-6FC9-4D64-A2E0-148FEFEC1682}"/>
    <hyperlink ref="K81" r:id="rId73" display="https://barttorvik.com/team.php?team=Florida+Atlantic&amp;year=2023" xr:uid="{7FC6DF0C-D30F-432D-8E58-02466B42ACAD}"/>
    <hyperlink ref="K82" r:id="rId74" display="https://barttorvik.com/team.php?team=North+Carolina&amp;year=2023" xr:uid="{3F61F588-2C3D-45A1-AA42-4E9DEB4835A8}"/>
    <hyperlink ref="K84" r:id="rId75" display="https://barttorvik.com/team.php?team=Sam+Houston+St.&amp;year=2023" xr:uid="{11B74008-1B8E-46D9-9D9C-2C52CC2EF2F2}"/>
    <hyperlink ref="K86" r:id="rId76" display="https://barttorvik.com/team.php?team=Missouri&amp;year=2023" xr:uid="{AC8211D9-17CE-4B61-BC6F-93E4E32BBC59}"/>
    <hyperlink ref="K87" r:id="rId77" display="https://barttorvik.com/team.php?team=Missouri&amp;year=2023" xr:uid="{000D050C-FD42-44EC-B16D-029204296CB6}"/>
    <hyperlink ref="K88" r:id="rId78" display="https://barttorvik.com/team.php?team=Iona&amp;year=2023" xr:uid="{E9411131-8DAA-4063-B706-EAC177AE513E}"/>
    <hyperlink ref="K89" r:id="rId79" display="https://barttorvik.com/team.php?team=Iona&amp;year=2023" xr:uid="{B995F553-5F5E-4F3B-A85B-3F0BB4726EF6}"/>
    <hyperlink ref="K90" r:id="rId80" display="https://barttorvik.com/team.php?team=Kansas+St.&amp;year=2023" xr:uid="{C7B81F10-B383-4446-97C1-01365CC914CC}"/>
    <hyperlink ref="K91" r:id="rId81" display="https://barttorvik.com/team.php?team=Kansas+St.&amp;year=2023" xr:uid="{6A35B7FC-5FE0-4CC3-884C-2C9D1F6E0355}"/>
    <hyperlink ref="K92" r:id="rId82" display="https://barttorvik.com/team.php?team=Colorado&amp;year=2023" xr:uid="{E391DDDA-F973-48DE-9C6F-4F17DEECD46D}"/>
    <hyperlink ref="K94" r:id="rId83" display="https://barttorvik.com/team.php?team=Marshall&amp;year=2023" xr:uid="{47A07255-A694-4BA3-9F84-AEBEC68ADDDA}"/>
    <hyperlink ref="K96" r:id="rId84" display="https://barttorvik.com/team.php?team=Utah&amp;year=2023" xr:uid="{F5DF14C1-9241-48C0-A2A3-C87B2E79881C}"/>
    <hyperlink ref="K98" r:id="rId85" display="https://barttorvik.com/team.php?team=UCF&amp;year=2023" xr:uid="{7C8D72B7-0D5B-4F56-A3DD-24206E693A9E}"/>
    <hyperlink ref="K100" r:id="rId86" display="https://barttorvik.com/team.php?team=UAB&amp;year=2023" xr:uid="{7AAEC875-2286-4AF0-9AC3-B4AD531C325F}"/>
    <hyperlink ref="L102" r:id="rId87" display="https://barttorvik.com/trank.php?&amp;begin=20221101&amp;end=20230306&amp;conlimit=All&amp;year=2023&amp;top=0&amp;venue=All&amp;type=N&amp;mingames=0&amp;quad=5&amp;rpi=" xr:uid="{6DB04A47-79BC-416E-ADA2-0861C06804EE}"/>
    <hyperlink ref="K103" r:id="rId88" display="https://barttorvik.com/team.php?team=Florida&amp;year=2023" xr:uid="{7B0E5147-124B-4EDE-9632-2A4E7D2DBBD8}"/>
    <hyperlink ref="K105" r:id="rId89" display="https://barttorvik.com/team.php?team=Penn+St.&amp;year=2023" xr:uid="{4AC841BA-1073-42CB-A84E-B816CB5EB83F}"/>
    <hyperlink ref="K106" r:id="rId90" display="https://barttorvik.com/team.php?team=Penn+St.&amp;year=2023" xr:uid="{8B7D345F-FEDA-4655-ACD8-77A48C52FA90}"/>
    <hyperlink ref="K107" r:id="rId91" display="https://barttorvik.com/team.php?team=Arizona+St.&amp;year=2023" xr:uid="{57910B28-EF78-42C4-B972-664AE1F4B789}"/>
    <hyperlink ref="K108" r:id="rId92" display="https://barttorvik.com/team.php?team=Arizona+St.&amp;year=2023" xr:uid="{7D3362D7-932C-42AD-A23A-A4DC298D5511}"/>
    <hyperlink ref="K109" r:id="rId93" display="https://barttorvik.com/team.php?team=Boise+St.&amp;year=2023" xr:uid="{53514B0C-AB9D-42B0-BE8A-7C32CFAAC7E5}"/>
    <hyperlink ref="K110" r:id="rId94" display="https://barttorvik.com/team.php?team=Boise+St.&amp;year=2023" xr:uid="{1A314EC9-21E1-46BB-9729-3E96AD3BCA68}"/>
    <hyperlink ref="K111" r:id="rId95" display="https://barttorvik.com/team.php?team=Southern+Miss&amp;year=2023" xr:uid="{F7B47F3B-2157-45AF-958B-44FF5B92A369}"/>
    <hyperlink ref="K113" r:id="rId96" display="https://barttorvik.com/team.php?team=Michigan+St.&amp;year=2023" xr:uid="{0ED8F58F-B108-4908-85F1-6C2FC8E0D681}"/>
    <hyperlink ref="K114" r:id="rId97" display="https://barttorvik.com/team.php?team=Michigan+St.&amp;year=2023" xr:uid="{9DC37A1D-115E-4D7D-B8EB-539329CF46F8}"/>
    <hyperlink ref="K115" r:id="rId98" display="https://barttorvik.com/team.php?team=UNLV&amp;year=2023" xr:uid="{2E14566C-825A-4EB4-85C3-DED7E9F5ACEC}"/>
    <hyperlink ref="K117" r:id="rId99" display="https://barttorvik.com/team.php?team=Yale&amp;year=2023" xr:uid="{7D946224-1B38-4F52-A092-A60BEC95D186}"/>
    <hyperlink ref="K119" r:id="rId100" display="https://barttorvik.com/team.php?team=Oregon&amp;year=2023" xr:uid="{D6C50E2F-767E-416E-A847-75C8118DB326}"/>
    <hyperlink ref="K121" r:id="rId101" display="https://barttorvik.com/team.php?team=Wisconsin&amp;year=2023" xr:uid="{FEAE3042-85BA-4F50-96BB-3C65ACA87AD0}"/>
    <hyperlink ref="K123" r:id="rId102" display="https://barttorvik.com/team.php?team=TCU&amp;year=2023" xr:uid="{D6EB21A6-2472-4849-9128-19ECB80CD381}"/>
    <hyperlink ref="K124" r:id="rId103" display="https://barttorvik.com/team.php?team=TCU&amp;year=2023" xr:uid="{05EB0A89-BB8A-4328-AFD4-4CE201F5CEDD}"/>
    <hyperlink ref="K125" r:id="rId104" display="https://barttorvik.com/team.php?team=USC&amp;year=2023" xr:uid="{1C7DCB16-7992-416B-A85A-2E2861436F23}"/>
    <hyperlink ref="K126" r:id="rId105" display="https://barttorvik.com/team.php?team=USC&amp;year=2023" xr:uid="{429DD606-0ADF-4408-BFBB-884C2F1535B5}"/>
    <hyperlink ref="K127" r:id="rId106" display="https://barttorvik.com/team.php?team=Northwestern&amp;year=2023" xr:uid="{D896C0ED-7D06-4759-9DE6-12342AEF0D24}"/>
    <hyperlink ref="K128" r:id="rId107" display="https://barttorvik.com/team.php?team=Northwestern&amp;year=2023" xr:uid="{DC31BAB7-0AAF-49A3-ADF3-8260CB22DF77}"/>
    <hyperlink ref="K129" r:id="rId108" display="https://barttorvik.com/team.php?team=Iowa+St.&amp;year=2023" xr:uid="{4DD1181F-ADD5-4DBA-9516-A82445C598EA}"/>
    <hyperlink ref="K130" r:id="rId109" display="https://barttorvik.com/team.php?team=Iowa+St.&amp;year=2023" xr:uid="{78A34B66-EEC3-4C61-AC52-F6D25E902E79}"/>
    <hyperlink ref="K131" r:id="rId110" display="https://barttorvik.com/team.php?team=Seton+Hall&amp;year=2023" xr:uid="{BE79142A-189C-47C4-9D5D-F42C16A454FD}"/>
    <hyperlink ref="K133" r:id="rId111" display="https://barttorvik.com/team.php?team=College+of+Charleston&amp;year=2023" xr:uid="{ACD82FA8-B3DC-424C-AC82-1796CE0FF06A}"/>
    <hyperlink ref="K134" r:id="rId112" display="https://barttorvik.com/team.php?team=College+of+Charleston&amp;year=2023" xr:uid="{69D6072B-CF8D-4971-BCDA-55E55FDC692C}"/>
    <hyperlink ref="K135" r:id="rId113" display="https://barttorvik.com/team.php?team=Dayton&amp;year=2023" xr:uid="{B31F03D0-EFC8-46D9-B7A3-BB9C8722CE05}"/>
    <hyperlink ref="K137" r:id="rId114" display="https://barttorvik.com/team.php?team=Washington+St.&amp;year=2023" xr:uid="{315412F7-C7E1-49F6-8DD0-3B36856C0772}"/>
    <hyperlink ref="K139" r:id="rId115" display="https://barttorvik.com/team.php?team=James+Madison&amp;year=2023" xr:uid="{D1F95BC3-5742-4358-A782-649B4E739E5D}"/>
    <hyperlink ref="K141" r:id="rId116" display="https://barttorvik.com/team.php?team=Nevada&amp;year=2023" xr:uid="{BB8338DC-CEA8-4473-AA86-B7BE508850BA}"/>
    <hyperlink ref="K142" r:id="rId117" display="https://barttorvik.com/team.php?team=Nevada&amp;year=2023" xr:uid="{DDA3E203-DE45-4EBB-9112-BB9D19E10FBA}"/>
    <hyperlink ref="K143" r:id="rId118" display="https://barttorvik.com/team.php?team=Liberty&amp;year=2023" xr:uid="{8E8C4AF0-9C00-46C5-A25C-C729703ECF72}"/>
    <hyperlink ref="K145" r:id="rId119" display="https://barttorvik.com/team.php?team=UC+Irvine&amp;year=2023" xr:uid="{5710B7D8-F7E7-4C17-833D-89AC72A77B7D}"/>
    <hyperlink ref="K147" r:id="rId120" display="https://barttorvik.com/team.php?team=San+Francisco&amp;year=2023" xr:uid="{95DB9137-7386-453B-A04A-66CE3D639BEE}"/>
    <hyperlink ref="K149" r:id="rId121" display="https://barttorvik.com/team.php?team=Miami+FL&amp;year=2023" xr:uid="{D17E19B7-93F5-4814-8C7F-915228646B37}"/>
    <hyperlink ref="K150" r:id="rId122" display="https://barttorvik.com/team.php?team=Miami+FL&amp;year=2023" xr:uid="{7765D2FA-F0A7-4039-8793-676C63A1EF58}"/>
    <hyperlink ref="K151" r:id="rId123" display="https://barttorvik.com/team.php?team=Cincinnati&amp;year=2023" xr:uid="{E902F927-6112-4243-91EC-23A436A4FFB6}"/>
    <hyperlink ref="L153" r:id="rId124" display="https://barttorvik.com/trank.php?&amp;begin=20221101&amp;end=20230306&amp;conlimit=All&amp;year=2023&amp;top=0&amp;venue=All&amp;type=N&amp;mingames=0&amp;quad=5&amp;rpi=" xr:uid="{BAC1F10E-A2FC-499F-9F8F-113E7D8B5042}"/>
    <hyperlink ref="K154" r:id="rId125" display="https://barttorvik.com/team.php?team=Pittsburgh&amp;year=2023" xr:uid="{333ECC60-167C-470C-9AF9-B3C380B0FD67}"/>
    <hyperlink ref="K155" r:id="rId126" display="https://barttorvik.com/team.php?team=Pittsburgh&amp;year=2023" xr:uid="{6BEC9A93-0013-400D-B990-69F2FA87BB86}"/>
    <hyperlink ref="K156" r:id="rId127" display="https://barttorvik.com/team.php?team=Nebraska&amp;year=2023" xr:uid="{25EC6CC1-9C1A-44DE-9A1F-6A40CF4FFD90}"/>
    <hyperlink ref="K158" r:id="rId128" display="https://barttorvik.com/team.php?team=Wichita+St.&amp;year=2023" xr:uid="{06CA214E-1406-4122-83DB-399E20D5B65A}"/>
    <hyperlink ref="K160" r:id="rId129" display="https://barttorvik.com/team.php?team=North+Texas&amp;year=2023" xr:uid="{AEACFBF7-E0A7-4B05-8E9D-3BC90D8AF44F}"/>
    <hyperlink ref="K162" r:id="rId130" display="https://barttorvik.com/team.php?team=Stanford&amp;year=2023" xr:uid="{352D26FA-82F2-4389-A675-86A7A938B345}"/>
    <hyperlink ref="K164" r:id="rId131" display="https://barttorvik.com/team.php?team=Texas+A%26M&amp;year=2023" xr:uid="{477A1914-6EFD-4321-AB4F-12DB10FC06F7}"/>
    <hyperlink ref="K165" r:id="rId132" display="https://barttorvik.com/team.php?team=Texas+A%26M&amp;year=2023" xr:uid="{C630D4C3-365D-45A9-9D7E-6B8C0849CB48}"/>
    <hyperlink ref="K166" r:id="rId133" display="https://barttorvik.com/team.php?team=LSU&amp;year=2023" xr:uid="{6BD56784-EDF3-47D2-B83D-5A931EACAB81}"/>
    <hyperlink ref="K168" r:id="rId134" display="https://barttorvik.com/team.php?team=Vanderbilt&amp;year=2023" xr:uid="{A21C76FB-06F2-4CE4-A242-F3C568C34E75}"/>
    <hyperlink ref="K170" r:id="rId135" display="https://barttorvik.com/team.php?team=St.+John%27s&amp;year=2023" xr:uid="{8ABD6374-C97F-47AF-9B1C-01A6F7B365C4}"/>
    <hyperlink ref="K172" r:id="rId136" display="https://barttorvik.com/team.php?team=Villanova&amp;year=2023" xr:uid="{0EADC6E0-0C70-4EB1-B352-8A09A9BA8377}"/>
    <hyperlink ref="K174" r:id="rId137" display="https://barttorvik.com/team.php?team=Bradley&amp;year=2023" xr:uid="{058833A2-D3AD-495F-BE75-AFE16772ED68}"/>
    <hyperlink ref="K176" r:id="rId138" display="https://barttorvik.com/team.php?team=Clemson&amp;year=2023" xr:uid="{54B4903C-048A-4AC1-9212-EA474E3D614E}"/>
    <hyperlink ref="K178" r:id="rId139" display="https://barttorvik.com/team.php?team=Colorado+St.&amp;year=2023" xr:uid="{C59661C6-94C4-4383-9F5B-B3440CE2AA65}"/>
    <hyperlink ref="K180" r:id="rId140" display="https://barttorvik.com/team.php?team=Saint+Louis&amp;year=2023" xr:uid="{D7C3748A-43D1-405D-B257-EFAE74B17C9A}"/>
    <hyperlink ref="K182" r:id="rId141" display="https://barttorvik.com/team.php?team=Charlotte&amp;year=2023" xr:uid="{5685E938-5033-40EA-BE28-2D38309C7910}"/>
    <hyperlink ref="K184" r:id="rId142" display="https://barttorvik.com/team.php?team=Wake+Forest&amp;year=2023" xr:uid="{C1595048-345B-40B9-8A78-2F94204E88EB}"/>
    <hyperlink ref="K186" r:id="rId143" display="https://barttorvik.com/team.php?team=Providence&amp;year=2023" xr:uid="{ED3BC10F-40FD-456F-8896-E4743539BCDD}"/>
    <hyperlink ref="K187" r:id="rId144" display="https://barttorvik.com/team.php?team=Providence&amp;year=2023" xr:uid="{93302051-7201-413A-98BD-C3B0F1FB56C2}"/>
    <hyperlink ref="K188" r:id="rId145" display="https://barttorvik.com/team.php?team=Georgia&amp;year=2023" xr:uid="{3F0AAA0B-2B8F-4731-911C-AE0F3CF2BAE9}"/>
    <hyperlink ref="K190" r:id="rId146" display="https://barttorvik.com/team.php?team=Utah+Valley&amp;year=2023" xr:uid="{6EF1D76B-3362-405A-ABFC-77D8D4564C6A}"/>
    <hyperlink ref="K192" r:id="rId147" display="https://barttorvik.com/team.php?team=Duquesne&amp;year=2023" xr:uid="{D7F78045-AC03-4F76-B773-92B7C584B5B1}"/>
    <hyperlink ref="K194" r:id="rId148" display="https://barttorvik.com/team.php?team=Georgia+Tech&amp;year=2023" xr:uid="{7D1FB21E-B689-4995-A8B9-CEA84DCD4AE0}"/>
    <hyperlink ref="K196" r:id="rId149" display="https://barttorvik.com/team.php?team=Santa+Clara&amp;year=2023" xr:uid="{42DA7F7D-22F4-410F-A121-89BFC4CDC9A5}"/>
    <hyperlink ref="K198" r:id="rId150" display="https://barttorvik.com/team.php?team=Toledo&amp;year=2023" xr:uid="{2919A4D7-F564-4DAF-8668-377002C6C95C}"/>
    <hyperlink ref="K200" r:id="rId151" display="https://barttorvik.com/team.php?team=Mississippi&amp;year=2023" xr:uid="{EE21D01F-E8E9-47EB-B6ED-D309269E3260}"/>
    <hyperlink ref="K202" r:id="rId152" display="https://barttorvik.com/team.php?team=Grand+Canyon&amp;year=2023" xr:uid="{0F0670B4-BA55-4980-9985-95AE47CBEBF4}"/>
    <hyperlink ref="K203" r:id="rId153" display="https://barttorvik.com/team.php?team=Grand+Canyon&amp;year=2023" xr:uid="{D5ADB04E-5077-42F3-B993-1FD639D97AFB}"/>
    <hyperlink ref="L204" r:id="rId154" display="https://barttorvik.com/trank.php?&amp;begin=20221101&amp;end=20230306&amp;conlimit=All&amp;year=2023&amp;top=0&amp;venue=All&amp;type=N&amp;mingames=0&amp;quad=5&amp;rpi=" xr:uid="{79FDB8D5-D9ED-4B6C-B521-CF911179288B}"/>
    <hyperlink ref="K205" r:id="rId155" display="https://barttorvik.com/team.php?team=Cornell&amp;year=2023" xr:uid="{8EC34B43-04A3-491A-AB9B-46E59296BCFB}"/>
    <hyperlink ref="K207" r:id="rId156" display="https://barttorvik.com/team.php?team=VCU&amp;year=2023" xr:uid="{6C884C4D-EF7D-43DB-9E33-46401E90D659}"/>
    <hyperlink ref="K208" r:id="rId157" display="https://barttorvik.com/team.php?team=VCU&amp;year=2023" xr:uid="{2112582A-ED3C-4FC1-82E8-363716B7CDC9}"/>
    <hyperlink ref="K209" r:id="rId158" display="https://barttorvik.com/team.php?team=Princeton&amp;year=2023" xr:uid="{5EC3DA99-6CF2-48CC-BB1E-A89960AF6C4B}"/>
    <hyperlink ref="K210" r:id="rId159" display="https://barttorvik.com/team.php?team=Princeton&amp;year=2023" xr:uid="{5C4A7112-90BE-40A4-8F7C-563E44E53B0D}"/>
    <hyperlink ref="K211" r:id="rId160" display="https://barttorvik.com/team.php?team=Portland&amp;year=2023" xr:uid="{9E68D2F2-6B34-4C3D-8865-C59842EF6F6F}"/>
    <hyperlink ref="K213" r:id="rId161" display="https://barttorvik.com/team.php?team=Montana+St.&amp;year=2023" xr:uid="{78031779-B7C3-4813-8790-42D63EFC38B6}"/>
    <hyperlink ref="K214" r:id="rId162" display="https://barttorvik.com/team.php?team=Montana+St.&amp;year=2023" xr:uid="{7A7D25CC-AC72-4DE6-A7D1-9D7ADDB5D0D4}"/>
    <hyperlink ref="K215" r:id="rId163" display="https://barttorvik.com/team.php?team=Air+Force&amp;year=2023" xr:uid="{0D686F0D-B8DB-43F2-B05C-924CF22E5593}"/>
    <hyperlink ref="K217" r:id="rId164" display="https://barttorvik.com/team.php?team=Loyola+Marymount&amp;year=2023" xr:uid="{7CDE54B8-78EA-4CCB-B557-C002B2293EBE}"/>
    <hyperlink ref="K219" r:id="rId165" display="https://barttorvik.com/team.php?team=Oral+Roberts&amp;year=2023" xr:uid="{3DF6F97C-0895-4E1C-A6CF-ACF6422A04BB}"/>
    <hyperlink ref="K220" r:id="rId166" display="https://barttorvik.com/team.php?team=Oral+Roberts&amp;year=2023" xr:uid="{92144FBD-E56F-48DA-BD90-32516FA4CE71}"/>
    <hyperlink ref="K221" r:id="rId167" display="https://barttorvik.com/team.php?team=UMass+Lowell&amp;year=2023" xr:uid="{818D6118-96C0-4444-BE89-9B610CFE2BA7}"/>
    <hyperlink ref="K223" r:id="rId168" display="https://barttorvik.com/team.php?team=UNC+Wilmington&amp;year=2023" xr:uid="{D338A207-F1B2-44C2-9BE5-B9F6F2CC38E8}"/>
    <hyperlink ref="K225" r:id="rId169" display="https://barttorvik.com/team.php?team=Tulane&amp;year=2023" xr:uid="{9D6D5C37-D872-4B34-AA3D-EA83EDE53B47}"/>
    <hyperlink ref="K227" r:id="rId170" display="https://barttorvik.com/team.php?team=Florida+Gulf+Coast&amp;year=2023" xr:uid="{7EA6A8D3-6700-4CF4-920B-7336EB65886D}"/>
    <hyperlink ref="K229" r:id="rId171" display="https://barttorvik.com/team.php?team=Richmond&amp;year=2023" xr:uid="{EFEA599E-5D3D-4A0F-89CA-CE99B9E14BC9}"/>
    <hyperlink ref="K231" r:id="rId172" display="https://barttorvik.com/team.php?team=Washington&amp;year=2023" xr:uid="{3EA09448-F098-413C-BBFD-62AE22B92725}"/>
    <hyperlink ref="K233" r:id="rId173" display="https://barttorvik.com/team.php?team=Tarleton+St.&amp;year=2023" xr:uid="{14A757F0-A026-4054-B818-DFE2E69384F2}"/>
    <hyperlink ref="K235" r:id="rId174" display="https://barttorvik.com/team.php?team=New+Mexico+St.&amp;year=2023" xr:uid="{96BC90D6-F3E1-4216-A6B8-626ECAB7E42F}"/>
    <hyperlink ref="K237" r:id="rId175" display="https://barttorvik.com/team.php?team=Drake&amp;year=2023" xr:uid="{D8FF96F4-CDE2-404D-A42E-E20942C4EB03}"/>
    <hyperlink ref="K238" r:id="rId176" display="https://barttorvik.com/team.php?team=Drake&amp;year=2023" xr:uid="{456F64C3-C219-4C92-BF51-E1829F18A491}"/>
    <hyperlink ref="K239" r:id="rId177" display="https://barttorvik.com/team.php?team=Utah+Tech&amp;year=2023" xr:uid="{88D1EAF5-F3AC-4797-BE29-95EEA492E446}"/>
    <hyperlink ref="K241" r:id="rId178" display="https://barttorvik.com/team.php?team=BYU&amp;year=2023" xr:uid="{6DC66C22-0493-4A1A-AE1E-E88E23F08AF0}"/>
    <hyperlink ref="K243" r:id="rId179" display="https://barttorvik.com/team.php?team=Hawaii&amp;year=2023" xr:uid="{611297A1-EAB2-4EE1-857F-8C318FDC40B7}"/>
    <hyperlink ref="K245" r:id="rId180" display="https://barttorvik.com/team.php?team=Indiana+St.&amp;year=2023" xr:uid="{97C3058A-DAAA-4E0E-ADD4-66A7AF28A9E6}"/>
    <hyperlink ref="K247" r:id="rId181" display="https://barttorvik.com/team.php?team=Michigan&amp;year=2023" xr:uid="{79277E25-DB84-43C2-90EA-4BD8C0319C91}"/>
    <hyperlink ref="K249" r:id="rId182" display="https://barttorvik.com/team.php?team=Troy&amp;year=2023" xr:uid="{41CFEC16-3359-48D0-937F-10E0C10454B0}"/>
    <hyperlink ref="K251" r:id="rId183" display="https://barttorvik.com/team.php?team=San+Jose+St.&amp;year=2023" xr:uid="{EF738B37-9E27-4901-975F-291C70299F6D}"/>
    <hyperlink ref="K253" r:id="rId184" display="https://barttorvik.com/team.php?team=Temple&amp;year=2023" xr:uid="{7EFFDD50-36A0-431E-AEBC-2BEF16A22D8A}"/>
    <hyperlink ref="L255" r:id="rId185" display="https://barttorvik.com/trank.php?&amp;begin=20221101&amp;end=20230306&amp;conlimit=All&amp;year=2023&amp;top=0&amp;venue=All&amp;type=N&amp;mingames=0&amp;quad=5&amp;rpi=" xr:uid="{18151DD5-A81D-475B-B82D-EEA6B55D1079}"/>
    <hyperlink ref="K256" r:id="rId186" display="https://barttorvik.com/team.php?team=Belmont&amp;year=2023" xr:uid="{EABFDEFE-0F03-4A52-86D5-E08C209E09E1}"/>
    <hyperlink ref="K258" r:id="rId187" display="https://barttorvik.com/team.php?team=Pepperdine&amp;year=2023" xr:uid="{D13AED31-B945-4283-A16F-456936F1741D}"/>
    <hyperlink ref="K260" r:id="rId188" display="https://barttorvik.com/team.php?team=Massachusetts&amp;year=2023" xr:uid="{ABA9A0AE-C0B7-4339-82F0-107C6CBCA080}"/>
    <hyperlink ref="K262" r:id="rId189" display="https://barttorvik.com/team.php?team=Grambling+St.&amp;year=2023" xr:uid="{4B3FB3E8-8070-40B6-B2C6-B5057A7ABDA3}"/>
    <hyperlink ref="K264" r:id="rId190" display="https://barttorvik.com/team.php?team=Wright+St.&amp;year=2023" xr:uid="{FD53390C-F20E-409E-A94D-487F672ABDD0}"/>
    <hyperlink ref="K266" r:id="rId191" display="https://barttorvik.com/team.php?team=Vermont&amp;year=2023" xr:uid="{2448491B-FC28-44D2-96F8-A83603B132FC}"/>
    <hyperlink ref="K267" r:id="rId192" display="https://barttorvik.com/team.php?team=Vermont&amp;year=2023" xr:uid="{5A52D191-0F10-42CF-A1A6-E5C9C3253389}"/>
    <hyperlink ref="K268" r:id="rId193" display="https://barttorvik.com/team.php?team=Quinnipiac&amp;year=2023" xr:uid="{925C542C-E9C1-4AF9-A136-3E1DD1F45129}"/>
    <hyperlink ref="K270" r:id="rId194" display="https://barttorvik.com/team.php?team=UC+Santa+Barbara&amp;year=2023" xr:uid="{7204E94D-A92D-4505-B3B0-D41C3E7272DB}"/>
    <hyperlink ref="K271" r:id="rId195" display="https://barttorvik.com/team.php?team=UC+Santa+Barbara&amp;year=2023" xr:uid="{24A68373-8B32-476D-898F-E423CD070D93}"/>
    <hyperlink ref="K272" r:id="rId196" display="https://barttorvik.com/team.php?team=Notre+Dame&amp;year=2023" xr:uid="{1419C5C6-D4ED-4948-9646-C0D7135576EF}"/>
    <hyperlink ref="K274" r:id="rId197" display="https://barttorvik.com/team.php?team=South+Alabama&amp;year=2023" xr:uid="{C55BADC2-C99D-46BE-BF3B-9465DA6C7EAA}"/>
    <hyperlink ref="K276" r:id="rId198" display="https://barttorvik.com/team.php?team=Long+Beach+St.&amp;year=2023" xr:uid="{3A04A28C-E79D-4B85-B0A6-97D0E6E0EDEF}"/>
    <hyperlink ref="K278" r:id="rId199" display="https://barttorvik.com/team.php?team=Seattle&amp;year=2023" xr:uid="{877F6F2A-1C54-4939-A3AD-AF1A5A9D3A79}"/>
    <hyperlink ref="K280" r:id="rId200" display="https://barttorvik.com/team.php?team=Chattanooga&amp;year=2023" xr:uid="{8E2469CC-B8BA-4DC4-88F1-4FB6873B21D1}"/>
    <hyperlink ref="K282" r:id="rId201" display="https://barttorvik.com/team.php?team=Missouri+St.&amp;year=2023" xr:uid="{DD9B2836-A364-4774-883B-D32E7295A5F8}"/>
    <hyperlink ref="K284" r:id="rId202" display="https://barttorvik.com/team.php?team=Louisiana+Lafayette&amp;year=2023" xr:uid="{7284A22B-D9B9-4DB5-A726-CBCB7F772FE6}"/>
    <hyperlink ref="K285" r:id="rId203" display="https://barttorvik.com/team.php?team=Louisiana+Lafayette&amp;year=2023" xr:uid="{34A25C8A-E30D-4D75-B148-4CEDF6166778}"/>
    <hyperlink ref="K286" r:id="rId204" display="https://barttorvik.com/team.php?team=George+Mason&amp;year=2023" xr:uid="{A9970F27-51D2-46C1-844E-1470D375E946}"/>
    <hyperlink ref="K288" r:id="rId205" display="https://barttorvik.com/team.php?team=Southern+Utah&amp;year=2023" xr:uid="{ED9DE988-ABDB-480A-9C6E-C1E3DD8A3478}"/>
    <hyperlink ref="K290" r:id="rId206" display="https://barttorvik.com/team.php?team=Hofstra&amp;year=2023" xr:uid="{59EEE3AB-FA07-479F-B775-E92EED050BF4}"/>
    <hyperlink ref="K292" r:id="rId207" display="https://barttorvik.com/team.php?team=Syracuse&amp;year=2023" xr:uid="{8882F756-E503-4416-941E-76CC5083217C}"/>
    <hyperlink ref="K294" r:id="rId208" display="https://barttorvik.com/team.php?team=Fort+Wayne&amp;year=2023" xr:uid="{1FCE8B0F-F405-432B-9772-773F227D9232}"/>
    <hyperlink ref="K296" r:id="rId209" display="https://barttorvik.com/team.php?team=Colgate&amp;year=2023" xr:uid="{0BE06F13-ED7E-481E-BAD4-D70D1F495987}"/>
    <hyperlink ref="K297" r:id="rId210" display="https://barttorvik.com/team.php?team=Colgate&amp;year=2023" xr:uid="{9123CF4B-EFD9-45DA-8839-845700C2AC51}"/>
    <hyperlink ref="K298" r:id="rId211" display="https://barttorvik.com/team.php?team=Fresno+St.&amp;year=2023" xr:uid="{B54EA397-F29B-4C1D-8ABC-3EF3BD67881F}"/>
    <hyperlink ref="K300" r:id="rId212" display="https://barttorvik.com/team.php?team=Southern+Illinois&amp;year=2023" xr:uid="{382862DB-62FB-4FEE-A906-F8715DA9351E}"/>
    <hyperlink ref="K302" r:id="rId213" display="https://barttorvik.com/team.php?team=SMU&amp;year=2023" xr:uid="{3D817AA8-12E8-4F69-B156-0CE9D3157081}"/>
    <hyperlink ref="K304" r:id="rId214" display="https://barttorvik.com/team.php?team=Samford&amp;year=2023" xr:uid="{FEC2CD73-1137-4C12-B9D6-028D0895F6F7}"/>
    <hyperlink ref="L306" r:id="rId215" display="https://barttorvik.com/trank.php?&amp;begin=20221101&amp;end=20230306&amp;conlimit=All&amp;year=2023&amp;top=0&amp;venue=All&amp;type=N&amp;mingames=0&amp;quad=5&amp;rpi=" xr:uid="{0B931BC9-8EC4-4A0C-9791-C7553896EA9A}"/>
    <hyperlink ref="K307" r:id="rId216" display="https://barttorvik.com/team.php?team=Harvard&amp;year=2023" xr:uid="{DA912E5A-7434-4CB1-A98D-2FCEA4E79E5D}"/>
    <hyperlink ref="K309" r:id="rId217" display="https://barttorvik.com/team.php?team=Ohio&amp;year=2023" xr:uid="{2DEF044A-3E1A-437C-92C5-0BE991E6ED51}"/>
    <hyperlink ref="K311" r:id="rId218" display="https://barttorvik.com/team.php?team=Youngstown+St.&amp;year=2023" xr:uid="{354CCD9D-6392-4254-BF57-03AA80C0E512}"/>
    <hyperlink ref="K313" r:id="rId219" display="https://barttorvik.com/team.php?team=Radford&amp;year=2023" xr:uid="{A0E0A3AD-5DA2-4999-A262-AB605A914255}"/>
    <hyperlink ref="K315" r:id="rId220" display="https://barttorvik.com/team.php?team=Mercer&amp;year=2023" xr:uid="{74B514AB-DE3F-4BE4-B7E1-C0529A666384}"/>
    <hyperlink ref="K317" r:id="rId221" display="https://barttorvik.com/team.php?team=Middle+Tennessee&amp;year=2023" xr:uid="{6A9BEBB5-7131-4AFD-94BC-6A9DA91C6257}"/>
    <hyperlink ref="K319" r:id="rId222" display="https://barttorvik.com/team.php?team=Louisiana+Tech&amp;year=2023" xr:uid="{7D8B9FAF-1A32-4C04-9217-09BB02BE6806}"/>
    <hyperlink ref="K321" r:id="rId223" display="https://barttorvik.com/team.php?team=Rice&amp;year=2023" xr:uid="{EE7BF13C-0C12-44F6-9E47-D0632399D728}"/>
    <hyperlink ref="K323" r:id="rId224" display="https://barttorvik.com/team.php?team=Kennesaw+St.&amp;year=2023" xr:uid="{AFD61FAC-200A-4A1A-9C1A-85E5E9FFC5FC}"/>
    <hyperlink ref="K324" r:id="rId225" display="https://barttorvik.com/team.php?team=Kennesaw+St.&amp;year=2023" xr:uid="{B90818E2-3F41-474F-936A-8E4169A85EDF}"/>
    <hyperlink ref="K325" r:id="rId226" display="https://barttorvik.com/team.php?team=UC+Riverside&amp;year=2023" xr:uid="{521D93AD-C1E3-4100-A57C-245E47F34129}"/>
    <hyperlink ref="K327" r:id="rId227" display="https://barttorvik.com/team.php?team=Furman&amp;year=2023" xr:uid="{253447E7-7F2F-4C8C-8C4A-40C9C1BDAF99}"/>
    <hyperlink ref="K328" r:id="rId228" display="https://barttorvik.com/team.php?team=Furman&amp;year=2023" xr:uid="{E68A6FAB-9BFF-4C0C-A640-292BC83A8F78}"/>
    <hyperlink ref="K329" r:id="rId229" display="https://barttorvik.com/team.php?team=Akron&amp;year=2023" xr:uid="{F11F00DE-AB2B-4239-9338-741ECAA4EFF4}"/>
    <hyperlink ref="K331" r:id="rId230" display="https://barttorvik.com/team.php?team=Bryant&amp;year=2023" xr:uid="{C115CDED-4705-42A3-957B-29023A23DA32}"/>
    <hyperlink ref="K333" r:id="rId231" display="https://barttorvik.com/team.php?team=Ball+St.&amp;year=2023" xr:uid="{1CF02EB7-3E81-48DD-BCE3-DBDA76146973}"/>
    <hyperlink ref="K335" r:id="rId232" display="https://barttorvik.com/team.php?team=St.+Thomas&amp;year=2023" xr:uid="{50B4B559-C2C4-4C02-BDA2-610E5F16B39C}"/>
    <hyperlink ref="K337" r:id="rId233" display="https://barttorvik.com/team.php?team=Jacksonville&amp;year=2023" xr:uid="{A0407F67-1B17-4050-B049-EE8D4E23FB39}"/>
    <hyperlink ref="K339" r:id="rId234" display="https://barttorvik.com/team.php?team=Montana&amp;year=2023" xr:uid="{736CA0FE-C409-4058-AF78-0A295C4517A0}"/>
    <hyperlink ref="K341" r:id="rId235" display="https://barttorvik.com/team.php?team=Old+Dominion&amp;year=2023" xr:uid="{CF4D719A-6587-4471-BC9F-668C2385485F}"/>
    <hyperlink ref="K343" r:id="rId236" display="https://barttorvik.com/team.php?team=Buffalo&amp;year=2023" xr:uid="{054E69B7-7E3F-407A-A833-E2D1B8B02AC4}"/>
    <hyperlink ref="K345" r:id="rId237" display="https://barttorvik.com/team.php?team=UNC+Greensboro&amp;year=2023" xr:uid="{F4EAA8E0-D5F3-42BD-AAE6-0E4700CD95E6}"/>
    <hyperlink ref="K347" r:id="rId238" display="https://barttorvik.com/team.php?team=UC+Davis&amp;year=2023" xr:uid="{952457D0-CD0E-4D4B-A0CC-DCB922F61449}"/>
    <hyperlink ref="K349" r:id="rId239" display="https://barttorvik.com/team.php?team=Penn&amp;year=2023" xr:uid="{99938A6E-79A0-4A03-BB79-F912BF165046}"/>
    <hyperlink ref="K351" r:id="rId240" display="https://barttorvik.com/team.php?team=DePaul&amp;year=2023" xr:uid="{C906FE31-DAE9-4542-86D1-C63F16FE41B3}"/>
    <hyperlink ref="K353" r:id="rId241" display="https://barttorvik.com/team.php?team=Wyoming&amp;year=2023" xr:uid="{346C2880-4739-455E-A5A9-BCB8439C0B29}"/>
    <hyperlink ref="K355" r:id="rId242" display="https://barttorvik.com/team.php?team=Brown&amp;year=2023" xr:uid="{82F6F690-DB47-4FD2-835C-295689DC5751}"/>
    <hyperlink ref="L357" r:id="rId243" display="https://barttorvik.com/trank.php?&amp;begin=20221101&amp;end=20230306&amp;conlimit=All&amp;year=2023&amp;top=0&amp;venue=All&amp;type=N&amp;mingames=0&amp;quad=5&amp;rpi=" xr:uid="{09B94473-C05B-4B20-862C-EEA3786405E5}"/>
    <hyperlink ref="K358" r:id="rId244" display="https://barttorvik.com/team.php?team=Fordham&amp;year=2023" xr:uid="{B3B264D2-4163-420E-A9D7-8A260EF39191}"/>
    <hyperlink ref="K360" r:id="rId245" display="https://barttorvik.com/team.php?team=Drexel&amp;year=2023" xr:uid="{0837EA93-75E5-4ACF-8FCB-AAB96259D51E}"/>
    <hyperlink ref="K362" r:id="rId246" display="https://barttorvik.com/team.php?team=Towson&amp;year=2023" xr:uid="{2577D72D-CDA5-453E-ADF2-7DBB3276EC37}"/>
    <hyperlink ref="K364" r:id="rId247" display="https://barttorvik.com/team.php?team=SIU+Edwardsville&amp;year=2023" xr:uid="{085A2692-BC11-4AE9-A809-00601D0F4D7B}"/>
    <hyperlink ref="K366" r:id="rId248" display="https://barttorvik.com/team.php?team=Stephen+F.+Austin&amp;year=2023" xr:uid="{990E72C6-07E8-4D86-9A23-714CBCAB2C83}"/>
    <hyperlink ref="K368" r:id="rId249" display="https://barttorvik.com/team.php?team=Appalachian+St.&amp;year=2023" xr:uid="{8ECDA6C6-D72C-450B-9420-8064807ECE29}"/>
    <hyperlink ref="K370" r:id="rId250" display="https://barttorvik.com/team.php?team=Gardner+Webb&amp;year=2023" xr:uid="{F675020E-F757-4CAE-A69E-C628484A1909}"/>
    <hyperlink ref="K372" r:id="rId251" display="https://barttorvik.com/team.php?team=South+Florida&amp;year=2023" xr:uid="{2E490E3A-F590-492B-B4CD-04E9508CDA13}"/>
    <hyperlink ref="K374" r:id="rId252" display="https://barttorvik.com/team.php?team=St.+Bonaventure&amp;year=2023" xr:uid="{30E9770B-313D-4E32-808B-9C3799FB211E}"/>
    <hyperlink ref="K376" r:id="rId253" display="https://barttorvik.com/team.php?team=Portland+St.&amp;year=2023" xr:uid="{CFAC234B-189A-4381-96FB-E48ABC656A4C}"/>
    <hyperlink ref="K378" r:id="rId254" display="https://barttorvik.com/team.php?team=Illinois+Chicago&amp;year=2023" xr:uid="{4459939C-8F24-4572-BD5A-E195521EA340}"/>
    <hyperlink ref="K380" r:id="rId255" display="https://barttorvik.com/team.php?team=Siena&amp;year=2023" xr:uid="{A983A130-5BC0-4B63-922B-56BB084BF79F}"/>
    <hyperlink ref="K382" r:id="rId256" display="https://barttorvik.com/team.php?team=Pacific&amp;year=2023" xr:uid="{ACF1B69B-DF75-4437-B676-4BA3BEE0A980}"/>
    <hyperlink ref="K384" r:id="rId257" display="https://barttorvik.com/team.php?team=Northern+Colorado&amp;year=2023" xr:uid="{AA37832A-F8FF-4AFD-861E-8F16B035BA24}"/>
    <hyperlink ref="K386" r:id="rId258" display="https://barttorvik.com/team.php?team=Navy&amp;year=2023" xr:uid="{B44AE894-DABB-49C0-971C-287DC25AF922}"/>
    <hyperlink ref="K388" r:id="rId259" display="https://barttorvik.com/team.php?team=Delaware&amp;year=2023" xr:uid="{DBF85DF0-BFA4-4AA5-9484-23BD3EA0D914}"/>
    <hyperlink ref="K390" r:id="rId260" display="https://barttorvik.com/team.php?team=Sacramento+St.&amp;year=2023" xr:uid="{7FA340F0-CD1C-49E7-BBCF-4AE9C30BF1AB}"/>
    <hyperlink ref="K392" r:id="rId261" display="https://barttorvik.com/team.php?team=Davidson&amp;year=2023" xr:uid="{C122DDEC-62E3-4738-B5A5-6FE797AFBDF9}"/>
    <hyperlink ref="K394" r:id="rId262" display="https://barttorvik.com/team.php?team=Lipscomb&amp;year=2023" xr:uid="{8E86B3DA-9EDC-401E-9370-20FC20CB8756}"/>
    <hyperlink ref="K396" r:id="rId263" display="https://barttorvik.com/team.php?team=Milwaukee&amp;year=2023" xr:uid="{2AB83BE9-D37D-4972-9629-AE9C1FFAE680}"/>
    <hyperlink ref="K398" r:id="rId264" display="https://barttorvik.com/team.php?team=Queens&amp;year=2023" xr:uid="{BA2CE9DF-BA93-427B-A7CA-66E51B4812BF}"/>
    <hyperlink ref="K400" r:id="rId265" display="https://barttorvik.com/team.php?team=UMBC&amp;year=2023" xr:uid="{C193490E-3926-4BF0-97AC-360BE44047AB}"/>
    <hyperlink ref="K402" r:id="rId266" display="https://barttorvik.com/team.php?team=Longwood&amp;year=2023" xr:uid="{8E2DF461-2D47-48E6-9065-CC6248787D7E}"/>
    <hyperlink ref="K404" r:id="rId267" display="https://barttorvik.com/team.php?team=Western+Kentucky&amp;year=2023" xr:uid="{69B42D64-40C6-476B-927C-724111C0C1B1}"/>
    <hyperlink ref="K406" r:id="rId268" display="https://barttorvik.com/team.php?team=Cleveland+St.&amp;year=2023" xr:uid="{F86B3238-9D65-48E7-A697-E07700340FFD}"/>
    <hyperlink ref="L408" r:id="rId269" display="https://barttorvik.com/trank.php?&amp;begin=20221101&amp;end=20230306&amp;conlimit=All&amp;year=2023&amp;top=0&amp;venue=All&amp;type=N&amp;mingames=0&amp;quad=5&amp;rpi=" xr:uid="{B3F6CC8A-DA18-4D11-A155-FE23EF45F9DA}"/>
    <hyperlink ref="K409" r:id="rId270" display="https://barttorvik.com/team.php?team=George+Washington&amp;year=2023" xr:uid="{617074E9-2635-458D-851A-0E9AB285A724}"/>
    <hyperlink ref="K411" r:id="rId271" display="https://barttorvik.com/team.php?team=Loyola+Chicago&amp;year=2023" xr:uid="{7920434C-970F-41D8-BDA1-D9159E63E3F6}"/>
    <hyperlink ref="K413" r:id="rId272" display="https://barttorvik.com/team.php?team=San+Diego&amp;year=2023" xr:uid="{A78D814C-37DB-44CF-8B1E-2E1FD7932FD6}"/>
    <hyperlink ref="K415" r:id="rId273" display="https://barttorvik.com/team.php?team=Eastern+Washington&amp;year=2023" xr:uid="{025B7B4F-86DA-4759-ADD4-DB516B66129C}"/>
    <hyperlink ref="K417" r:id="rId274" display="https://barttorvik.com/team.php?team=Texas+St.&amp;year=2023" xr:uid="{F58F2BC5-8BE6-41FC-B739-B98045C5FF24}"/>
    <hyperlink ref="K419" r:id="rId275" display="https://barttorvik.com/team.php?team=Nicholls+St.&amp;year=2023" xr:uid="{3E50BAB1-EC52-4C63-9745-8D2232E4AC30}"/>
    <hyperlink ref="K421" r:id="rId276" display="https://barttorvik.com/team.php?team=Cal+Baptist&amp;year=2023" xr:uid="{C8290735-EEEA-4450-A1CD-F0EDDB3B1D04}"/>
    <hyperlink ref="K423" r:id="rId277" display="https://barttorvik.com/team.php?team=American&amp;year=2023" xr:uid="{3592EE00-F635-43C8-B2D5-B6D831BA6C7E}"/>
    <hyperlink ref="K425" r:id="rId278" display="https://barttorvik.com/team.php?team=Texas+A%26M+Corpus+Chris&amp;year=2023" xr:uid="{3A8A7128-D6AC-4DE3-8868-1D356689122C}"/>
    <hyperlink ref="K426" r:id="rId279" display="https://barttorvik.com/team.php?team=Texas+A%26M+Corpus+Chris&amp;year=2023" xr:uid="{6E8BACB5-60FC-49C1-86F4-1FD713BF522C}"/>
    <hyperlink ref="K427" r:id="rId280" display="https://barttorvik.com/team.php?team=Cal+St.+Fullerton&amp;year=2023" xr:uid="{C2947E3C-1F77-4289-9C11-AFA22ED4B10A}"/>
    <hyperlink ref="K429" r:id="rId281" display="https://barttorvik.com/team.php?team=Northwestern+St.&amp;year=2023" xr:uid="{A044ABC6-6E05-46A7-B696-A2A021E78D89}"/>
    <hyperlink ref="K431" r:id="rId282" display="https://barttorvik.com/team.php?team=Northern+Iowa&amp;year=2023" xr:uid="{5B262C59-4A66-4F69-911D-5ACEB096B45E}"/>
    <hyperlink ref="K433" r:id="rId283" display="https://barttorvik.com/team.php?team=Saint+Joseph%27s&amp;year=2023" xr:uid="{721D1774-70E9-4E85-9623-49073FD0B1A4}"/>
    <hyperlink ref="K435" r:id="rId284" display="https://barttorvik.com/team.php?team=North+Carolina+Central&amp;year=2023" xr:uid="{EDC20247-7398-4F5A-B581-DE24D5161A0F}"/>
    <hyperlink ref="K437" r:id="rId285" display="https://barttorvik.com/team.php?team=Stetson&amp;year=2023" xr:uid="{686524B0-32B9-49C9-9EDF-D4EAAACA5DDE}"/>
    <hyperlink ref="K439" r:id="rId286" display="https://barttorvik.com/team.php?team=UTEP&amp;year=2023" xr:uid="{E85812D6-26F7-433E-B9E0-60F83299797D}"/>
    <hyperlink ref="K441" r:id="rId287" display="https://barttorvik.com/team.php?team=Georgetown&amp;year=2023" xr:uid="{F4AA4195-1C99-4BFC-85E8-5CB2B35A476A}"/>
    <hyperlink ref="K443" r:id="rId288" display="https://barttorvik.com/team.php?team=Detroit&amp;year=2023" xr:uid="{7CEEBCAD-9D6F-48E1-A3DE-E8691A78B6A7}"/>
    <hyperlink ref="K445" r:id="rId289" display="https://barttorvik.com/team.php?team=East+Carolina&amp;year=2023" xr:uid="{AFCE977B-AC75-4247-917F-2475CA8B124A}"/>
    <hyperlink ref="K447" r:id="rId290" display="https://barttorvik.com/team.php?team=High+Point&amp;year=2023" xr:uid="{5E96D558-3DD3-4C29-92D2-F53734958D88}"/>
    <hyperlink ref="K449" r:id="rId291" display="https://barttorvik.com/team.php?team=Wofford&amp;year=2023" xr:uid="{66AD944A-E2F9-4C75-B814-01A5F13A2EE2}"/>
    <hyperlink ref="K451" r:id="rId292" display="https://barttorvik.com/team.php?team=Abilene+Christian&amp;year=2023" xr:uid="{8E1A161D-390E-46B6-B5CD-A8DF8F76E393}"/>
    <hyperlink ref="K453" r:id="rId293" display="https://barttorvik.com/team.php?team=Southeastern+Louisiana&amp;year=2023" xr:uid="{FBADD29E-136B-446E-BE22-D2653E21E2C1}"/>
    <hyperlink ref="K455" r:id="rId294" display="https://barttorvik.com/team.php?team=Campbell&amp;year=2023" xr:uid="{9A16D1A7-79CF-4B3F-A993-43C0330695A9}"/>
    <hyperlink ref="K457" r:id="rId295" display="https://barttorvik.com/team.php?team=Prairie+View+A%26M&amp;year=2023" xr:uid="{82AA8B10-330B-49A5-9505-2EA0D6BB0571}"/>
    <hyperlink ref="L459" r:id="rId296" display="https://barttorvik.com/trank.php?&amp;begin=20221101&amp;end=20230306&amp;conlimit=All&amp;year=2023&amp;top=0&amp;venue=All&amp;type=N&amp;mingames=0&amp;quad=5&amp;rpi=" xr:uid="{2DF63AA1-BA66-4D56-828C-61407D88B448}"/>
    <hyperlink ref="K460" r:id="rId297" display="https://barttorvik.com/team.php?team=South+Dakota+St.&amp;year=2023" xr:uid="{172ABD2C-0D19-44A1-97C6-583A354E8125}"/>
    <hyperlink ref="K462" r:id="rId298" display="https://barttorvik.com/team.php?team=Murray+St.&amp;year=2023" xr:uid="{EC3EA7A8-DE36-40A4-8A34-9E1D619E48BD}"/>
    <hyperlink ref="K464" r:id="rId299" display="https://barttorvik.com/team.php?team=Florida+St.&amp;year=2023" xr:uid="{241160D0-3EE3-4C92-B95B-5A40BD92DF2E}"/>
    <hyperlink ref="K466" r:id="rId300" display="https://barttorvik.com/team.php?team=Georgia+St.&amp;year=2023" xr:uid="{2A9960A4-2747-477A-947C-0F9576122A31}"/>
    <hyperlink ref="K468" r:id="rId301" display="https://barttorvik.com/team.php?team=Rhode+Island&amp;year=2023" xr:uid="{2FD8A280-7DBB-438F-8733-7EF1A1B2C26D}"/>
    <hyperlink ref="K470" r:id="rId302" display="https://barttorvik.com/team.php?team=Lafayette&amp;year=2023" xr:uid="{B08F2500-0732-44DF-BB9D-50DE5C59FC31}"/>
    <hyperlink ref="K472" r:id="rId303" display="https://barttorvik.com/team.php?team=Boston+College&amp;year=2023" xr:uid="{EB5E5778-FF23-49C5-AF5F-1C547FE2F4FD}"/>
    <hyperlink ref="K474" r:id="rId304" display="https://barttorvik.com/team.php?team=Northern+Arizona&amp;year=2023" xr:uid="{2312A38A-F589-459D-934D-D7C4E52C082B}"/>
    <hyperlink ref="K476" r:id="rId305" display="https://barttorvik.com/team.php?team=Minnesota&amp;year=2023" xr:uid="{E5103A58-CAF0-4B9F-804B-8624814A26DD}"/>
    <hyperlink ref="K478" r:id="rId306" display="https://barttorvik.com/team.php?team=Denver&amp;year=2023" xr:uid="{EC523A0C-56AD-4CB6-8BBF-8F46F41D936F}"/>
    <hyperlink ref="K480" r:id="rId307" display="https://barttorvik.com/team.php?team=FIU&amp;year=2023" xr:uid="{FD501BCB-BE00-455E-99B8-2ECF238FF386}"/>
    <hyperlink ref="K482" r:id="rId308" display="https://barttorvik.com/team.php?team=Bellarmine&amp;year=2023" xr:uid="{24E3F57E-206A-4768-805D-D759CDB45DE9}"/>
    <hyperlink ref="K484" r:id="rId309" display="https://barttorvik.com/team.php?team=Jacksonville+St.&amp;year=2023" xr:uid="{F910DA6D-94B6-4FB3-86AD-78A5CEFBE970}"/>
    <hyperlink ref="K486" r:id="rId310" display="https://barttorvik.com/team.php?team=Maine&amp;year=2023" xr:uid="{C24D24FC-0AF1-47C3-95B7-AE1D0F1BF716}"/>
    <hyperlink ref="K488" r:id="rId311" display="https://barttorvik.com/team.php?team=UNC+Asheville&amp;year=2023" xr:uid="{F5FC4EE2-85C1-45B1-B88A-8AAD57ABAA3B}"/>
    <hyperlink ref="K489" r:id="rId312" display="https://barttorvik.com/team.php?team=UNC+Asheville&amp;year=2023" xr:uid="{19150899-699A-4A09-A6C1-4F2D586BACFD}"/>
    <hyperlink ref="K490" r:id="rId313" display="https://barttorvik.com/team.php?team=Eastern+Kentucky&amp;year=2023" xr:uid="{70D6077F-28FD-4332-ABC8-D88088509F95}"/>
    <hyperlink ref="K492" r:id="rId314" display="https://barttorvik.com/team.php?team=Bucknell&amp;year=2023" xr:uid="{42496658-185C-42F8-BEB8-037D56DC94A6}"/>
    <hyperlink ref="K494" r:id="rId315" display="https://barttorvik.com/team.php?team=Tennessee+Martin&amp;year=2023" xr:uid="{40C47A21-3F59-487E-BFBC-14F13CD4FBD2}"/>
    <hyperlink ref="K496" r:id="rId316" display="https://barttorvik.com/team.php?team=La+Salle&amp;year=2023" xr:uid="{1FD8B038-D250-40A0-886A-746094937C27}"/>
    <hyperlink ref="K498" r:id="rId317" display="https://barttorvik.com/team.php?team=Weber+St.&amp;year=2023" xr:uid="{71FDE032-BA1F-46EB-90D4-489D6BDD7C6A}"/>
    <hyperlink ref="K500" r:id="rId318" display="https://barttorvik.com/team.php?team=Tulsa&amp;year=2023" xr:uid="{BB5FC165-65B5-4F1D-8C04-156606E614C3}"/>
    <hyperlink ref="K502" r:id="rId319" display="https://barttorvik.com/team.php?team=Northern+Kentucky&amp;year=2023" xr:uid="{43A5CE8E-0708-410E-B275-7A0E0DAEB9AA}"/>
    <hyperlink ref="K503" r:id="rId320" display="https://barttorvik.com/team.php?team=Northern+Kentucky&amp;year=2023" xr:uid="{2525D3ED-2423-47D9-9669-5BCF6A9A2411}"/>
    <hyperlink ref="K504" r:id="rId321" display="https://barttorvik.com/team.php?team=East+Tennessee+St.&amp;year=2023" xr:uid="{EAB355B8-634A-45A1-B4A1-89B798E7D94D}"/>
    <hyperlink ref="K506" r:id="rId322" display="https://barttorvik.com/team.php?team=Southeast+Missouri+St.&amp;year=2023" xr:uid="{03A70247-9DF5-41C3-AAF8-8A35D28E42CF}"/>
    <hyperlink ref="K507" r:id="rId323" display="https://barttorvik.com/team.php?team=Southeast+Missouri+St.&amp;year=2023" xr:uid="{E72E772C-3BD4-400E-AFAB-749A27C78427}"/>
    <hyperlink ref="K508" r:id="rId324" display="https://barttorvik.com/team.php?team=Boston+University&amp;year=2023" xr:uid="{5A097A9A-E8B6-4B2A-829C-3D9936AEF20C}"/>
    <hyperlink ref="L510" r:id="rId325" display="https://barttorvik.com/trank.php?&amp;begin=20221101&amp;end=20230306&amp;conlimit=All&amp;year=2023&amp;top=0&amp;venue=All&amp;type=N&amp;mingames=0&amp;quad=5&amp;rpi=" xr:uid="{E6017232-A385-495B-9116-EA9A5C25CB12}"/>
    <hyperlink ref="K511" r:id="rId326" display="https://barttorvik.com/team.php?team=Mount+St.+Mary%27s&amp;year=2023" xr:uid="{4E9E21C6-3FA9-4C6E-8C7A-E1360BCBEDD3}"/>
    <hyperlink ref="K513" r:id="rId327" display="https://barttorvik.com/team.php?team=Rider&amp;year=2023" xr:uid="{DED1C610-C521-431F-ABE3-44732DCC9FE6}"/>
    <hyperlink ref="K515" r:id="rId328" display="https://barttorvik.com/team.php?team=North+Florida&amp;year=2023" xr:uid="{232033F6-1BE2-491A-B72F-63F6A1CA5979}"/>
    <hyperlink ref="K517" r:id="rId329" display="https://barttorvik.com/team.php?team=Southern&amp;year=2023" xr:uid="{4D030801-C86F-48FD-8CC6-DECE1C02789C}"/>
    <hyperlink ref="K519" r:id="rId330" display="https://barttorvik.com/team.php?team=Winthrop&amp;year=2023" xr:uid="{0B875654-C8ED-4F9F-8680-2A608BF868FD}"/>
    <hyperlink ref="K521" r:id="rId331" display="https://barttorvik.com/team.php?team=Oregon+St.&amp;year=2023" xr:uid="{4B774658-145E-4A96-BC71-F1642B4428CE}"/>
    <hyperlink ref="K523" r:id="rId332" display="https://barttorvik.com/team.php?team=North+Dakota&amp;year=2023" xr:uid="{B5AA2DC8-01AA-4268-934D-22A7BB00DCFC}"/>
    <hyperlink ref="K525" r:id="rId333" display="https://barttorvik.com/team.php?team=William+%26+Mary&amp;year=2023" xr:uid="{10DD4413-C05A-4C50-B152-4CCB1AC053AA}"/>
    <hyperlink ref="K527" r:id="rId334" display="https://barttorvik.com/team.php?team=Morgan+St.&amp;year=2023" xr:uid="{3015F72A-F2C3-4354-8C46-B22E58AEF8F1}"/>
    <hyperlink ref="K529" r:id="rId335" display="https://barttorvik.com/team.php?team=Wagner&amp;year=2023" xr:uid="{81FC72B2-07FC-4EDB-B15D-F15DC22EEFE9}"/>
    <hyperlink ref="K531" r:id="rId336" display="https://barttorvik.com/team.php?team=Norfolk+St.&amp;year=2023" xr:uid="{CF259515-C66F-469B-AF16-7597A9C13502}"/>
    <hyperlink ref="K533" r:id="rId337" display="https://barttorvik.com/team.php?team=Saint+Peter%27s&amp;year=2023" xr:uid="{586D9C9B-4FAF-4657-A4D2-4F6600B2ED86}"/>
    <hyperlink ref="K535" r:id="rId338" display="https://barttorvik.com/team.php?team=South+Carolina&amp;year=2023" xr:uid="{D01897F5-CF7D-4BC0-B0DE-62BA305D509C}"/>
    <hyperlink ref="K537" r:id="rId339" display="https://barttorvik.com/team.php?team=Northeastern&amp;year=2023" xr:uid="{77126C94-810B-4475-B085-30E304B6C80C}"/>
    <hyperlink ref="K539" r:id="rId340" display="https://barttorvik.com/team.php?team=Cal+St.+Bakersfield&amp;year=2023" xr:uid="{563D8772-22C1-447A-BCFA-97F711B29A90}"/>
    <hyperlink ref="K541" r:id="rId341" display="https://barttorvik.com/team.php?team=Georgia+Southern&amp;year=2023" xr:uid="{4C5D9BE6-9CBC-42B9-9E96-647D3034A913}"/>
    <hyperlink ref="K543" r:id="rId342" display="https://barttorvik.com/team.php?team=Fairfield&amp;year=2023" xr:uid="{FF5DEE94-85F5-4984-ADB8-978BA36A78D9}"/>
    <hyperlink ref="K545" r:id="rId343" display="https://barttorvik.com/team.php?team=Southern+Indiana&amp;year=2023" xr:uid="{217A4B5F-C3BD-4729-981F-B0CFC38702B2}"/>
    <hyperlink ref="K547" r:id="rId344" display="https://barttorvik.com/team.php?team=Canisius&amp;year=2023" xr:uid="{44871976-F2F7-4EE8-B659-F24C6DE21B55}"/>
    <hyperlink ref="K549" r:id="rId345" display="https://barttorvik.com/team.php?team=Evansville&amp;year=2023" xr:uid="{86CC3AB6-0747-40C0-BBDC-8465AC2A3339}"/>
    <hyperlink ref="K551" r:id="rId346" display="https://barttorvik.com/team.php?team=North+Alabama&amp;year=2023" xr:uid="{143A7D79-B21F-4F09-B647-9372A3D5ED5C}"/>
    <hyperlink ref="K553" r:id="rId347" display="https://barttorvik.com/team.php?team=Central+Michigan&amp;year=2023" xr:uid="{ED92E902-F932-41E8-A549-69FDB2E7C889}"/>
    <hyperlink ref="K555" r:id="rId348" display="https://barttorvik.com/team.php?team=Coastal+Carolina&amp;year=2023" xr:uid="{13201DBF-2C00-4BD1-8172-194A26978FFF}"/>
    <hyperlink ref="K557" r:id="rId349" display="https://barttorvik.com/team.php?team=Austin+Peay&amp;year=2023" xr:uid="{490633DF-9559-43BD-B150-84C9603C406B}"/>
    <hyperlink ref="K559" r:id="rId350" display="https://barttorvik.com/team.php?team=Army&amp;year=2023" xr:uid="{8AF00FAC-492D-4DAA-8A75-087962EB16F6}"/>
    <hyperlink ref="L561" r:id="rId351" display="https://barttorvik.com/trank.php?&amp;begin=20221101&amp;end=20230306&amp;conlimit=All&amp;year=2023&amp;top=0&amp;venue=All&amp;type=N&amp;mingames=0&amp;quad=5&amp;rpi=" xr:uid="{C6A17C3A-61DA-4A53-BEFD-D00FE3248C9B}"/>
    <hyperlink ref="K562" r:id="rId352" display="https://barttorvik.com/team.php?team=Nebraska+Omaha&amp;year=2023" xr:uid="{DF6F66B1-0C00-4223-8D99-1E2485149D2F}"/>
    <hyperlink ref="K564" r:id="rId353" display="https://barttorvik.com/team.php?team=UT+Arlington&amp;year=2023" xr:uid="{9A7CAF39-2A79-4EA4-B9A3-ED8DF91B2F65}"/>
    <hyperlink ref="K566" r:id="rId354" display="https://barttorvik.com/team.php?team=Cal+Poly&amp;year=2023" xr:uid="{52F4D866-E4CD-4C88-B726-B5B3A094EE42}"/>
    <hyperlink ref="K568" r:id="rId355" display="https://barttorvik.com/team.php?team=Alcorn+St.&amp;year=2023" xr:uid="{A1C36ACF-6451-4873-B93E-E662B6D8F692}"/>
    <hyperlink ref="K570" r:id="rId356" display="https://barttorvik.com/team.php?team=Robert+Morris&amp;year=2023" xr:uid="{487FB1F5-796D-41A2-8F5C-8055F0B07D07}"/>
    <hyperlink ref="K572" r:id="rId357" display="https://barttorvik.com/team.php?team=Niagara&amp;year=2023" xr:uid="{50FDDCE6-65B2-403B-99C6-CBD7A3F7504A}"/>
    <hyperlink ref="K574" r:id="rId358" display="https://barttorvik.com/team.php?team=Maryland+Eastern+Shore&amp;year=2023" xr:uid="{F662E845-249B-49FD-BE63-55916F6E2DB0}"/>
    <hyperlink ref="K576" r:id="rId359" display="https://barttorvik.com/team.php?team=Texas+Southern&amp;year=2023" xr:uid="{485E16E3-39FC-4DE7-A14D-0942071E4AF4}"/>
    <hyperlink ref="K577" r:id="rId360" display="https://barttorvik.com/team.php?team=Texas+Southern&amp;year=2023" xr:uid="{F634B0AE-CFDA-454E-B562-23C928EAD16D}"/>
    <hyperlink ref="K578" r:id="rId361" display="https://barttorvik.com/team.php?team=Bowling+Green&amp;year=2023" xr:uid="{696FD391-2995-426C-8493-E7CA4AC60D15}"/>
    <hyperlink ref="K580" r:id="rId362" display="https://barttorvik.com/team.php?team=UC+San+Diego&amp;year=2023" xr:uid="{952D2DD0-7C24-438F-BB68-C8EC44D9ABDD}"/>
    <hyperlink ref="K582" r:id="rId363" display="https://barttorvik.com/team.php?team=Idaho&amp;year=2023" xr:uid="{61F63F64-BBC9-448E-A6FA-89BD09431A1B}"/>
    <hyperlink ref="K584" r:id="rId364" display="https://barttorvik.com/team.php?team=North+Carolina+A%26T&amp;year=2023" xr:uid="{67063EA9-BA14-43E0-8BC7-4AF422FF9FD3}"/>
    <hyperlink ref="K586" r:id="rId365" display="https://barttorvik.com/team.php?team=Charleston+Southern&amp;year=2023" xr:uid="{AA12215E-7FF5-4134-93E1-F4B073D2799F}"/>
    <hyperlink ref="K588" r:id="rId366" display="https://barttorvik.com/team.php?team=California&amp;year=2023" xr:uid="{38F9CE2F-CE29-48C9-A170-300E04882277}"/>
    <hyperlink ref="K590" r:id="rId367" display="https://barttorvik.com/team.php?team=UMKC&amp;year=2023" xr:uid="{A3CD79A5-25AC-4A9B-8E5F-965867B3478C}"/>
    <hyperlink ref="K592" r:id="rId368" display="https://barttorvik.com/team.php?team=Idaho+St.&amp;year=2023" xr:uid="{579B4A16-CF62-4187-9D64-9F5854ACB72A}"/>
    <hyperlink ref="K594" r:id="rId369" display="https://barttorvik.com/team.php?team=UT+Rio+Grande+Valley&amp;year=2023" xr:uid="{D508B8D8-9E23-4192-9E6B-E0ADECEEB98C}"/>
    <hyperlink ref="K596" r:id="rId370" display="https://barttorvik.com/team.php?team=Eastern+Michigan&amp;year=2023" xr:uid="{5B3861C8-DA64-4268-87A1-436142E43804}"/>
    <hyperlink ref="K598" r:id="rId371" display="https://barttorvik.com/team.php?team=Western+Illinois&amp;year=2023" xr:uid="{48EC738E-E11A-4465-B6EE-14752298B043}"/>
    <hyperlink ref="K600" r:id="rId372" display="https://barttorvik.com/team.php?team=UTSA&amp;year=2023" xr:uid="{BA4CFF28-DCF9-45C7-9F7B-3D4241347EE2}"/>
    <hyperlink ref="K602" r:id="rId373" display="https://barttorvik.com/team.php?team=Cal+St.+Northridge&amp;year=2023" xr:uid="{EC3ED537-4AF0-4095-9862-C5B89DA1BEA4}"/>
    <hyperlink ref="K604" r:id="rId374" display="https://barttorvik.com/team.php?team=Tennessee+Tech&amp;year=2023" xr:uid="{28D1A595-620B-40BB-A5EF-5FA830CEF392}"/>
    <hyperlink ref="K606" r:id="rId375" display="https://barttorvik.com/team.php?team=North+Dakota+St.&amp;year=2023" xr:uid="{2963FA8E-348D-4BD1-9FFA-AB2DD5DB1BB4}"/>
    <hyperlink ref="K608" r:id="rId376" display="https://barttorvik.com/team.php?team=Illinois+St.&amp;year=2023" xr:uid="{0EEE4CD1-1A98-4F46-B3ED-8649379A0855}"/>
    <hyperlink ref="K610" r:id="rId377" display="https://barttorvik.com/team.php?team=Morehead+St.&amp;year=2023" xr:uid="{74858DE4-0BE6-4CA6-B056-8880599E9E4D}"/>
    <hyperlink ref="L612" r:id="rId378" display="https://barttorvik.com/trank.php?&amp;begin=20221101&amp;end=20230306&amp;conlimit=All&amp;year=2023&amp;top=0&amp;venue=All&amp;type=N&amp;mingames=0&amp;quad=5&amp;rpi=" xr:uid="{FA9275E2-4BF3-47DB-AC61-6B93B5F21E41}"/>
    <hyperlink ref="K613" r:id="rId379" display="https://barttorvik.com/team.php?team=Louisville&amp;year=2023" xr:uid="{23BCCBE9-518F-4440-8D90-3A53B166E6FF}"/>
    <hyperlink ref="K615" r:id="rId380" display="https://barttorvik.com/team.php?team=New+Hampshire&amp;year=2023" xr:uid="{C4812140-26C8-48D5-8398-52D215C54B09}"/>
    <hyperlink ref="K617" r:id="rId381" display="https://barttorvik.com/team.php?team=Howard&amp;year=2023" xr:uid="{66EC36DA-3352-42BC-A221-62E8303D656F}"/>
    <hyperlink ref="K618" r:id="rId382" display="https://barttorvik.com/team.php?team=Howard&amp;year=2023" xr:uid="{9F901388-858A-4FA3-81F2-5496ED0E9D50}"/>
    <hyperlink ref="K619" r:id="rId383" display="https://barttorvik.com/team.php?team=Western+Carolina&amp;year=2023" xr:uid="{26F27E76-1613-405C-8ED7-E2BA544C72A5}"/>
    <hyperlink ref="K621" r:id="rId384" display="https://barttorvik.com/team.php?team=Arkansas+Pine+Bluff&amp;year=2023" xr:uid="{D2369FE4-2881-4856-B7F7-14D08EF3F944}"/>
    <hyperlink ref="K623" r:id="rId385" display="https://barttorvik.com/team.php?team=Chicago+St.&amp;year=2023" xr:uid="{00B9995F-B885-4454-B57A-66E9A3CCF278}"/>
    <hyperlink ref="K625" r:id="rId386" display="https://barttorvik.com/team.php?team=Tennessee+St.&amp;year=2023" xr:uid="{1AB636BB-4B02-4FE3-B51A-6A56C36CE1A3}"/>
    <hyperlink ref="K627" r:id="rId387" display="https://barttorvik.com/team.php?team=The+Citadel&amp;year=2023" xr:uid="{E21AA9B1-A6E6-4ACA-A6E1-3AB67FF9E0EA}"/>
    <hyperlink ref="K629" r:id="rId388" display="https://barttorvik.com/team.php?team=Coppin+St.&amp;year=2023" xr:uid="{D63F0FD1-268C-4FB6-B4F1-FA68FD68097B}"/>
    <hyperlink ref="K631" r:id="rId389" display="https://barttorvik.com/team.php?team=Texas+A%26M+Commerce&amp;year=2023" xr:uid="{357F2832-AA82-41AB-BA4A-8EDECFF0E1B0}"/>
    <hyperlink ref="K633" r:id="rId390" display="https://barttorvik.com/team.php?team=Miami+OH&amp;year=2023" xr:uid="{55A571CC-1965-45EB-AB28-229A93C7E40B}"/>
    <hyperlink ref="K635" r:id="rId391" display="https://barttorvik.com/team.php?team=Arkansas+St.&amp;year=2023" xr:uid="{AB106B1B-C516-4D6F-9618-B3D0A1156890}"/>
    <hyperlink ref="K637" r:id="rId392" display="https://barttorvik.com/team.php?team=Jackson+St.&amp;year=2023" xr:uid="{31FDDC5D-942D-4F44-8E24-B74456205ABD}"/>
    <hyperlink ref="K639" r:id="rId393" display="https://barttorvik.com/team.php?team=Northern+Illinois&amp;year=2023" xr:uid="{6D239190-30F1-4975-89B8-705949EC0367}"/>
    <hyperlink ref="K641" r:id="rId394" display="https://barttorvik.com/team.php?team=Oakland&amp;year=2023" xr:uid="{4C79F28F-8541-44AD-A6B2-AAA514A01811}"/>
    <hyperlink ref="K643" r:id="rId395" display="https://barttorvik.com/team.php?team=South+Carolina+St.&amp;year=2023" xr:uid="{DFECA912-4D97-47E7-9FD5-CFC28DEA9DE7}"/>
    <hyperlink ref="K645" r:id="rId396" display="https://barttorvik.com/team.php?team=Marist&amp;year=2023" xr:uid="{DAE8662B-2526-406B-A12F-DB8F5164AC49}"/>
    <hyperlink ref="K647" r:id="rId397" display="https://barttorvik.com/team.php?team=USC+Upstate&amp;year=2023" xr:uid="{B3ADA370-6E8C-4229-B950-B55AD7C3E08F}"/>
    <hyperlink ref="K649" r:id="rId398" display="https://barttorvik.com/team.php?team=Alabama+A%26M&amp;year=2023" xr:uid="{6455EFBC-ED51-4845-9F35-912E90CA7D58}"/>
    <hyperlink ref="K651" r:id="rId399" display="https://barttorvik.com/team.php?team=Central+Arkansas&amp;year=2023" xr:uid="{7A0C842E-ABA1-45B6-892F-6CAA256A5BE2}"/>
    <hyperlink ref="K653" r:id="rId400" display="https://barttorvik.com/team.php?team=St.+Francis+PA&amp;year=2023" xr:uid="{4FD0A3FD-F1D6-4F21-8540-A7BCDD07371A}"/>
    <hyperlink ref="K655" r:id="rId401" display="https://barttorvik.com/team.php?team=South+Dakota&amp;year=2023" xr:uid="{27828A44-7AD1-4CE8-8F74-E054FB1A0353}"/>
    <hyperlink ref="K657" r:id="rId402" display="https://barttorvik.com/team.php?team=Sacred+Heart&amp;year=2023" xr:uid="{8CB09316-C0F3-43C9-8934-A2F44F88534A}"/>
    <hyperlink ref="K659" r:id="rId403" display="https://barttorvik.com/team.php?team=Presbyterian&amp;year=2023" xr:uid="{F05FC8D5-17F7-42B9-873C-0533AC3F0972}"/>
    <hyperlink ref="K661" r:id="rId404" display="https://barttorvik.com/team.php?team=Dartmouth&amp;year=2023" xr:uid="{438DA9F4-A90D-484B-B81C-2CBE15CE4FFB}"/>
    <hyperlink ref="L663" r:id="rId405" display="https://barttorvik.com/trank.php?&amp;begin=20221101&amp;end=20230306&amp;conlimit=All&amp;year=2023&amp;top=0&amp;venue=All&amp;type=N&amp;mingames=0&amp;quad=5&amp;rpi=" xr:uid="{774DDB31-A739-43BE-B6D8-CB05E5D1A0F9}"/>
    <hyperlink ref="K664" r:id="rId406" display="https://barttorvik.com/team.php?team=Stonehill&amp;year=2023" xr:uid="{6DC113A4-82E2-4EB7-85AC-4EC338D9BE2F}"/>
    <hyperlink ref="K666" r:id="rId407" display="https://barttorvik.com/team.php?team=Incarnate+Word&amp;year=2023" xr:uid="{5310FF62-7BE8-4C5E-A7EB-AD49D61007CD}"/>
    <hyperlink ref="K668" r:id="rId408" display="https://barttorvik.com/team.php?team=Valparaiso&amp;year=2023" xr:uid="{11F477EF-2511-43B0-B7E5-DDD88419FB58}"/>
    <hyperlink ref="K670" r:id="rId409" display="https://barttorvik.com/team.php?team=Loyola+MD&amp;year=2023" xr:uid="{FB578A8B-CBF1-4D41-926E-A685A9A673B5}"/>
    <hyperlink ref="K672" r:id="rId410" display="https://barttorvik.com/team.php?team=Fairleigh+Dickinson&amp;year=2023" xr:uid="{6CAAEEAF-A4BF-43E6-8C2F-FD42586568D5}"/>
    <hyperlink ref="K673" r:id="rId411" display="https://barttorvik.com/team.php?team=Fairleigh+Dickinson&amp;year=2023" xr:uid="{E504985F-E365-43A4-8DC5-05C353A7534F}"/>
    <hyperlink ref="K674" r:id="rId412" display="https://barttorvik.com/team.php?team=NJIT&amp;year=2023" xr:uid="{300711F2-D51F-4789-828D-88053E5092FA}"/>
    <hyperlink ref="K676" r:id="rId413" display="https://barttorvik.com/team.php?team=Columbia&amp;year=2023" xr:uid="{B7A281CC-72F4-4802-8421-B2A66A1FB72C}"/>
    <hyperlink ref="K678" r:id="rId414" display="https://barttorvik.com/team.php?team=Central+Connecticut&amp;year=2023" xr:uid="{DB1A65AE-4698-4593-BA02-D89F982B656E}"/>
    <hyperlink ref="K680" r:id="rId415" display="https://barttorvik.com/team.php?team=St.+Francis+NY&amp;year=2023" xr:uid="{92BAD201-656E-46B2-BCE5-9EEB89A9447B}"/>
    <hyperlink ref="K682" r:id="rId416" display="https://barttorvik.com/team.php?team=Lindenwood&amp;year=2023" xr:uid="{749C0444-5022-4310-B145-521571C11B68}"/>
    <hyperlink ref="K684" r:id="rId417" display="https://barttorvik.com/team.php?team=Stony+Brook&amp;year=2023" xr:uid="{433E8DB0-9EB0-4DBC-8AAA-4A8C87F385BB}"/>
    <hyperlink ref="K686" r:id="rId418" display="https://barttorvik.com/team.php?team=Lehigh&amp;year=2023" xr:uid="{56D32426-6DFA-41F7-8A3D-648FE410245C}"/>
    <hyperlink ref="K688" r:id="rId419" display="https://barttorvik.com/team.php?team=Louisiana+Monroe&amp;year=2023" xr:uid="{E1DFED2C-129F-494B-A450-1EAFB61ECED8}"/>
    <hyperlink ref="K690" r:id="rId420" display="https://barttorvik.com/team.php?team=VMI&amp;year=2023" xr:uid="{BBA5E7E8-7FC0-4B67-A52A-FDD92B22DB12}"/>
    <hyperlink ref="K692" r:id="rId421" display="https://barttorvik.com/team.php?team=McNeese+St.&amp;year=2023" xr:uid="{5C0410EE-7302-42FB-A9D1-08087F028E4C}"/>
    <hyperlink ref="K694" r:id="rId422" display="https://barttorvik.com/team.php?team=Hampton&amp;year=2023" xr:uid="{DDE3DE01-D67C-45F1-BD09-7EDAEB9665D1}"/>
    <hyperlink ref="K696" r:id="rId423" display="https://barttorvik.com/team.php?team=Eastern+Illinois&amp;year=2023" xr:uid="{7D9AE24E-BB00-4F86-A672-05BEAD8B6FBC}"/>
    <hyperlink ref="K698" r:id="rId424" display="https://barttorvik.com/team.php?team=Albany&amp;year=2023" xr:uid="{0D9166DD-7A42-4258-A3F0-5D4AEC676444}"/>
    <hyperlink ref="K700" r:id="rId425" display="https://barttorvik.com/team.php?team=Alabama+St.&amp;year=2023" xr:uid="{137CBE2B-CDF2-4965-AF11-F96ABB5F5307}"/>
    <hyperlink ref="K702" r:id="rId426" display="https://barttorvik.com/team.php?team=Little+Rock&amp;year=2023" xr:uid="{98BFFD54-2B6B-44E5-8E7B-8B3E0DB25BE2}"/>
    <hyperlink ref="K704" r:id="rId427" display="https://barttorvik.com/team.php?team=Western+Michigan&amp;year=2023" xr:uid="{C142B4CA-1F13-4A0D-A6D3-F3BDDF8B5A07}"/>
    <hyperlink ref="K706" r:id="rId428" display="https://barttorvik.com/team.php?team=Elon&amp;year=2023" xr:uid="{C473AB4E-63E5-46CC-9C90-A9783E791832}"/>
    <hyperlink ref="K708" r:id="rId429" display="https://barttorvik.com/team.php?team=Binghamton&amp;year=2023" xr:uid="{F309D527-A278-4CC4-956B-AB709EEB1B55}"/>
    <hyperlink ref="K710" r:id="rId430" display="https://barttorvik.com/team.php?team=Manhattan&amp;year=2023" xr:uid="{7D34BE08-0759-47D0-8229-15C25F114702}"/>
    <hyperlink ref="K712" r:id="rId431" display="https://barttorvik.com/team.php?team=Houston+Christian&amp;year=2023" xr:uid="{632B6523-A49F-47DA-BE66-47656A1E74D1}"/>
    <hyperlink ref="K714" r:id="rId432" display="https://barttorvik.com/team.php?team=Delaware+St.&amp;year=2023" xr:uid="{E95C06E7-DB67-42AC-9D30-D8ED67515985}"/>
    <hyperlink ref="K716" r:id="rId433" display="https://barttorvik.com/team.php?team=Monmouth&amp;year=2023" xr:uid="{CB124936-24AA-4027-B539-788BCA61C949}"/>
    <hyperlink ref="K718" r:id="rId434" display="https://barttorvik.com/team.php?team=Merrimack&amp;year=2023" xr:uid="{91A1EF79-BE1D-4BBC-AF2D-E3A3C5444734}"/>
    <hyperlink ref="K720" r:id="rId435" display="https://barttorvik.com/team.php?team=Lamar&amp;year=2023" xr:uid="{0D112B60-43D7-4280-9C23-E2FBEF2FC040}"/>
    <hyperlink ref="K722" r:id="rId436" display="https://barttorvik.com/team.php?team=Bethune+Cookman&amp;year=2023" xr:uid="{7EEB6FB4-4661-45D2-88F8-10416B4EF09D}"/>
    <hyperlink ref="K724" r:id="rId437" display="https://barttorvik.com/team.php?team=Holy+Cross&amp;year=2023" xr:uid="{9D924489-380C-4FFB-AFEB-A3872EC359C7}"/>
    <hyperlink ref="K726" r:id="rId438" display="https://barttorvik.com/team.php?team=New+Orleans&amp;year=2023" xr:uid="{9A963B9D-08BA-4FF7-BDD5-C42A9233DD18}"/>
    <hyperlink ref="K728" r:id="rId439" display="https://barttorvik.com/team.php?team=Green+Bay&amp;year=2023" xr:uid="{7F45AB4D-2439-46AB-8844-654D33176115}"/>
    <hyperlink ref="K730" r:id="rId440" display="https://barttorvik.com/team.php?team=Mississippi+Valley+St.&amp;year=2023" xr:uid="{B9A8F4E5-1C57-4A7B-B03C-50D1717CC52E}"/>
    <hyperlink ref="K732" r:id="rId441" display="https://barttorvik.com/team.php?team=LIU+Brooklyn&amp;year=2023" xr:uid="{11500DB1-6F70-4C9E-A15F-CFE5C7D12B36}"/>
    <hyperlink ref="K734" r:id="rId442" display="https://barttorvik.com/team.php?team=Florida+A%26M&amp;year=2023" xr:uid="{9E1F8A7A-82B3-45DC-947C-811278C50B3B}"/>
    <hyperlink ref="K736" r:id="rId443" display="https://barttorvik.com/team.php?team=IUPUI&amp;year=2023" xr:uid="{2A8E34DC-016F-43E2-9814-1BB574C59EF4}"/>
    <hyperlink ref="K738" r:id="rId444" display="https://barttorvik.com/team.php?team=Hartford&amp;year=2023" xr:uid="{8BC92533-8B2D-4F72-839D-21148225E765}"/>
    <hyperlink ref="L740" r:id="rId445" display="https://barttorvik.com/trank.php?&amp;begin=20221101&amp;end=20230306&amp;conlimit=All&amp;year=2023&amp;top=0&amp;venue=All&amp;type=N&amp;mingames=0&amp;quad=5&amp;rpi=" xr:uid="{E014FB3E-9343-4716-B2B7-BF85E776E7AB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EE02F-5C3F-48B5-9D79-AC5C005B6898}">
  <dimension ref="A1:M364"/>
  <sheetViews>
    <sheetView workbookViewId="0"/>
  </sheetViews>
  <sheetFormatPr defaultRowHeight="15"/>
  <cols>
    <col min="2" max="2" width="13.5703125" customWidth="1"/>
    <col min="4" max="4" width="20.140625" bestFit="1" customWidth="1"/>
    <col min="6" max="6" width="17.7109375" customWidth="1"/>
    <col min="10" max="10" width="9.85546875" bestFit="1" customWidth="1"/>
    <col min="12" max="12" width="11.140625" bestFit="1" customWidth="1"/>
  </cols>
  <sheetData>
    <row r="1" spans="1:13">
      <c r="A1" t="s">
        <v>462</v>
      </c>
      <c r="B1" t="s">
        <v>463</v>
      </c>
      <c r="D1" t="s">
        <v>464</v>
      </c>
      <c r="E1" t="s">
        <v>545</v>
      </c>
      <c r="F1" t="s">
        <v>547</v>
      </c>
      <c r="G1" t="s">
        <v>548</v>
      </c>
      <c r="H1" t="s">
        <v>549</v>
      </c>
      <c r="I1" t="s">
        <v>550</v>
      </c>
      <c r="J1" t="s">
        <v>551</v>
      </c>
      <c r="K1" t="s">
        <v>552</v>
      </c>
      <c r="L1" t="s">
        <v>553</v>
      </c>
      <c r="M1" t="s">
        <v>554</v>
      </c>
    </row>
    <row r="2" spans="1:13">
      <c r="A2" t="s">
        <v>44</v>
      </c>
      <c r="B2" t="str">
        <f>IF(A2=D2,"","BAD")</f>
        <v>BAD</v>
      </c>
      <c r="D2" s="421" t="s">
        <v>532</v>
      </c>
      <c r="E2">
        <v>0.61311000000000004</v>
      </c>
      <c r="F2">
        <v>5</v>
      </c>
      <c r="G2">
        <v>121.74598</v>
      </c>
      <c r="H2">
        <v>2</v>
      </c>
      <c r="I2">
        <v>83.724779999999996</v>
      </c>
      <c r="J2">
        <v>5</v>
      </c>
      <c r="K2">
        <v>1.4375</v>
      </c>
      <c r="L2">
        <v>23</v>
      </c>
      <c r="M2">
        <f t="shared" ref="M2:M65" si="0">(F2+H2+J2+L2)/4</f>
        <v>8.75</v>
      </c>
    </row>
    <row r="3" spans="1:13">
      <c r="A3" t="s">
        <v>45</v>
      </c>
      <c r="B3" t="str">
        <f t="shared" ref="B3:B66" si="1">IF(A3=D3,"","BAD")</f>
        <v>BAD</v>
      </c>
      <c r="D3" t="s">
        <v>166</v>
      </c>
      <c r="E3">
        <v>0.60670999999999997</v>
      </c>
      <c r="F3">
        <v>8</v>
      </c>
      <c r="G3">
        <v>117.34198000000001</v>
      </c>
      <c r="H3">
        <v>13</v>
      </c>
      <c r="I3">
        <v>92.767070000000004</v>
      </c>
      <c r="J3">
        <v>36</v>
      </c>
      <c r="K3">
        <v>1.45865</v>
      </c>
      <c r="L3">
        <v>22</v>
      </c>
      <c r="M3">
        <f t="shared" si="0"/>
        <v>19.75</v>
      </c>
    </row>
    <row r="4" spans="1:13">
      <c r="A4" t="s">
        <v>46</v>
      </c>
      <c r="B4" t="str">
        <f t="shared" si="1"/>
        <v>BAD</v>
      </c>
      <c r="D4" t="s">
        <v>361</v>
      </c>
      <c r="E4">
        <v>0.57210000000000005</v>
      </c>
      <c r="F4">
        <v>61</v>
      </c>
      <c r="G4">
        <v>117.85657</v>
      </c>
      <c r="H4">
        <v>8</v>
      </c>
      <c r="I4">
        <v>88.884039999999999</v>
      </c>
      <c r="J4">
        <v>12</v>
      </c>
      <c r="K4">
        <v>1.7452799999999999</v>
      </c>
      <c r="L4">
        <v>2</v>
      </c>
      <c r="M4">
        <f t="shared" si="0"/>
        <v>20.75</v>
      </c>
    </row>
    <row r="5" spans="1:13">
      <c r="A5" t="s">
        <v>47</v>
      </c>
      <c r="B5" t="str">
        <f t="shared" si="1"/>
        <v>BAD</v>
      </c>
      <c r="D5" s="425" t="s">
        <v>341</v>
      </c>
      <c r="E5">
        <v>0.58199999999999996</v>
      </c>
      <c r="F5">
        <v>43</v>
      </c>
      <c r="G5">
        <v>116.8439</v>
      </c>
      <c r="H5">
        <v>18</v>
      </c>
      <c r="I5">
        <v>89.913330000000002</v>
      </c>
      <c r="J5">
        <v>16</v>
      </c>
      <c r="K5">
        <v>1.6644300000000001</v>
      </c>
      <c r="L5">
        <v>7</v>
      </c>
      <c r="M5">
        <f t="shared" si="0"/>
        <v>21</v>
      </c>
    </row>
    <row r="6" spans="1:13">
      <c r="A6" t="s">
        <v>48</v>
      </c>
      <c r="B6" t="str">
        <f t="shared" si="1"/>
        <v>BAD</v>
      </c>
      <c r="D6" s="424" t="s">
        <v>384</v>
      </c>
      <c r="E6">
        <v>0.59465999999999997</v>
      </c>
      <c r="F6">
        <v>17</v>
      </c>
      <c r="G6">
        <v>116.4066</v>
      </c>
      <c r="H6">
        <v>20</v>
      </c>
      <c r="I6">
        <v>94.467039999999997</v>
      </c>
      <c r="J6">
        <v>50</v>
      </c>
      <c r="K6">
        <v>1.70238</v>
      </c>
      <c r="L6">
        <v>4</v>
      </c>
      <c r="M6">
        <f t="shared" si="0"/>
        <v>22.75</v>
      </c>
    </row>
    <row r="7" spans="1:13">
      <c r="A7" t="s">
        <v>49</v>
      </c>
      <c r="B7" t="str">
        <f t="shared" si="1"/>
        <v>BAD</v>
      </c>
      <c r="D7" s="424" t="s">
        <v>281</v>
      </c>
      <c r="E7">
        <v>0.57540999999999998</v>
      </c>
      <c r="F7">
        <v>55</v>
      </c>
      <c r="G7">
        <v>119.65667000000001</v>
      </c>
      <c r="H7">
        <v>5</v>
      </c>
      <c r="I7">
        <v>92.206019999999995</v>
      </c>
      <c r="J7">
        <v>32</v>
      </c>
      <c r="K7">
        <v>1.4955799999999999</v>
      </c>
      <c r="L7">
        <v>18</v>
      </c>
      <c r="M7">
        <f t="shared" si="0"/>
        <v>27.5</v>
      </c>
    </row>
    <row r="8" spans="1:13">
      <c r="A8" t="s">
        <v>50</v>
      </c>
      <c r="B8" t="str">
        <f t="shared" si="1"/>
        <v>BAD</v>
      </c>
      <c r="D8" t="s">
        <v>385</v>
      </c>
      <c r="E8">
        <v>0.58382999999999996</v>
      </c>
      <c r="F8">
        <v>37</v>
      </c>
      <c r="G8">
        <v>116.56207999999999</v>
      </c>
      <c r="H8">
        <v>19</v>
      </c>
      <c r="I8">
        <v>94.366429999999994</v>
      </c>
      <c r="J8">
        <v>49</v>
      </c>
      <c r="K8">
        <v>1.62626</v>
      </c>
      <c r="L8">
        <v>8</v>
      </c>
      <c r="M8">
        <f t="shared" si="0"/>
        <v>28.25</v>
      </c>
    </row>
    <row r="9" spans="1:13">
      <c r="A9" t="s">
        <v>51</v>
      </c>
      <c r="B9" t="str">
        <f t="shared" si="1"/>
        <v>BAD</v>
      </c>
      <c r="D9" s="419" t="s">
        <v>487</v>
      </c>
      <c r="E9">
        <v>0.58833000000000002</v>
      </c>
      <c r="F9">
        <v>27</v>
      </c>
      <c r="G9">
        <v>116.02384000000001</v>
      </c>
      <c r="H9">
        <v>25</v>
      </c>
      <c r="I9">
        <v>93.599069999999998</v>
      </c>
      <c r="J9">
        <v>41</v>
      </c>
      <c r="K9">
        <v>1.3980600000000001</v>
      </c>
      <c r="L9">
        <v>25</v>
      </c>
      <c r="M9">
        <f t="shared" si="0"/>
        <v>29.5</v>
      </c>
    </row>
    <row r="10" spans="1:13">
      <c r="A10" t="s">
        <v>52</v>
      </c>
      <c r="B10" t="str">
        <f t="shared" si="1"/>
        <v>BAD</v>
      </c>
      <c r="D10" s="424" t="s">
        <v>54</v>
      </c>
      <c r="E10">
        <v>0.66442000000000001</v>
      </c>
      <c r="F10">
        <v>1</v>
      </c>
      <c r="G10">
        <v>123.50972</v>
      </c>
      <c r="H10">
        <v>1</v>
      </c>
      <c r="I10">
        <v>97.507670000000005</v>
      </c>
      <c r="J10">
        <v>86</v>
      </c>
      <c r="K10">
        <v>1.3625700000000001</v>
      </c>
      <c r="L10">
        <v>31</v>
      </c>
      <c r="M10">
        <f t="shared" si="0"/>
        <v>29.75</v>
      </c>
    </row>
    <row r="11" spans="1:13">
      <c r="A11" t="s">
        <v>53</v>
      </c>
      <c r="B11" t="str">
        <f t="shared" si="1"/>
        <v>BAD</v>
      </c>
      <c r="D11" t="s">
        <v>347</v>
      </c>
      <c r="E11">
        <v>0.61445000000000005</v>
      </c>
      <c r="F11">
        <v>3</v>
      </c>
      <c r="G11">
        <v>117.24298</v>
      </c>
      <c r="H11">
        <v>17</v>
      </c>
      <c r="I11">
        <v>90.596850000000003</v>
      </c>
      <c r="J11">
        <v>21</v>
      </c>
      <c r="K11">
        <v>1.16292</v>
      </c>
      <c r="L11">
        <v>82</v>
      </c>
      <c r="M11">
        <f t="shared" si="0"/>
        <v>30.75</v>
      </c>
    </row>
    <row r="12" spans="1:13">
      <c r="A12" t="s">
        <v>54</v>
      </c>
      <c r="B12" t="str">
        <f t="shared" si="1"/>
        <v>BAD</v>
      </c>
      <c r="D12" s="426" t="s">
        <v>203</v>
      </c>
      <c r="E12">
        <v>0.59450000000000003</v>
      </c>
      <c r="F12">
        <v>19</v>
      </c>
      <c r="G12">
        <v>115.95225000000001</v>
      </c>
      <c r="H12">
        <v>26</v>
      </c>
      <c r="I12">
        <v>96.584119999999999</v>
      </c>
      <c r="J12">
        <v>75</v>
      </c>
      <c r="K12">
        <v>1.5954200000000001</v>
      </c>
      <c r="L12">
        <v>9</v>
      </c>
      <c r="M12">
        <f t="shared" si="0"/>
        <v>32.25</v>
      </c>
    </row>
    <row r="13" spans="1:13">
      <c r="A13" t="s">
        <v>55</v>
      </c>
      <c r="B13" t="str">
        <f t="shared" si="1"/>
        <v>BAD</v>
      </c>
      <c r="D13" t="s">
        <v>502</v>
      </c>
      <c r="E13">
        <v>0.58420000000000005</v>
      </c>
      <c r="F13">
        <v>35</v>
      </c>
      <c r="G13">
        <v>117.58714999999999</v>
      </c>
      <c r="H13">
        <v>11</v>
      </c>
      <c r="I13">
        <v>93.814089999999993</v>
      </c>
      <c r="J13">
        <v>42</v>
      </c>
      <c r="K13">
        <v>1.3</v>
      </c>
      <c r="L13">
        <v>43</v>
      </c>
      <c r="M13">
        <f t="shared" si="0"/>
        <v>32.75</v>
      </c>
    </row>
    <row r="14" spans="1:13">
      <c r="A14" t="s">
        <v>56</v>
      </c>
      <c r="B14" t="str">
        <f t="shared" si="1"/>
        <v>BAD</v>
      </c>
      <c r="D14" t="s">
        <v>263</v>
      </c>
      <c r="E14">
        <v>0.58972000000000002</v>
      </c>
      <c r="F14">
        <v>25</v>
      </c>
      <c r="G14">
        <v>121.33607000000001</v>
      </c>
      <c r="H14">
        <v>3</v>
      </c>
      <c r="I14">
        <v>95.022220000000004</v>
      </c>
      <c r="J14">
        <v>58</v>
      </c>
      <c r="K14">
        <v>1.272</v>
      </c>
      <c r="L14">
        <v>54</v>
      </c>
      <c r="M14">
        <f t="shared" si="0"/>
        <v>35</v>
      </c>
    </row>
    <row r="15" spans="1:13">
      <c r="A15" t="s">
        <v>57</v>
      </c>
      <c r="B15" t="str">
        <f t="shared" si="1"/>
        <v>BAD</v>
      </c>
      <c r="D15" s="429" t="s">
        <v>222</v>
      </c>
      <c r="E15">
        <v>0.61877000000000004</v>
      </c>
      <c r="F15">
        <v>2</v>
      </c>
      <c r="G15">
        <v>120.8369</v>
      </c>
      <c r="H15">
        <v>4</v>
      </c>
      <c r="I15">
        <v>101.17315000000001</v>
      </c>
      <c r="J15">
        <v>129</v>
      </c>
      <c r="K15">
        <v>1.54878</v>
      </c>
      <c r="L15">
        <v>11</v>
      </c>
      <c r="M15">
        <f t="shared" si="0"/>
        <v>36.5</v>
      </c>
    </row>
    <row r="16" spans="1:13">
      <c r="A16" t="s">
        <v>58</v>
      </c>
      <c r="B16" t="str">
        <f t="shared" si="1"/>
        <v>BAD</v>
      </c>
      <c r="D16" t="s">
        <v>272</v>
      </c>
      <c r="E16">
        <v>0.58447000000000005</v>
      </c>
      <c r="F16">
        <v>33</v>
      </c>
      <c r="G16">
        <v>115.12746</v>
      </c>
      <c r="H16">
        <v>28</v>
      </c>
      <c r="I16">
        <v>97.498990000000006</v>
      </c>
      <c r="J16">
        <v>85</v>
      </c>
      <c r="K16">
        <v>1.90625</v>
      </c>
      <c r="L16">
        <v>1</v>
      </c>
      <c r="M16">
        <f t="shared" si="0"/>
        <v>36.75</v>
      </c>
    </row>
    <row r="17" spans="1:13">
      <c r="A17" t="s">
        <v>59</v>
      </c>
      <c r="B17" t="str">
        <f t="shared" si="1"/>
        <v>BAD</v>
      </c>
      <c r="D17" t="s">
        <v>157</v>
      </c>
      <c r="E17">
        <v>0.55556000000000005</v>
      </c>
      <c r="F17">
        <v>104</v>
      </c>
      <c r="G17">
        <v>117.30577</v>
      </c>
      <c r="H17">
        <v>14</v>
      </c>
      <c r="I17">
        <v>78.771129999999999</v>
      </c>
      <c r="J17">
        <v>2</v>
      </c>
      <c r="K17">
        <v>1.38849</v>
      </c>
      <c r="L17">
        <v>27</v>
      </c>
      <c r="M17">
        <f t="shared" si="0"/>
        <v>36.75</v>
      </c>
    </row>
    <row r="18" spans="1:13">
      <c r="A18" t="s">
        <v>60</v>
      </c>
      <c r="B18" t="str">
        <f t="shared" si="1"/>
        <v>BAD</v>
      </c>
      <c r="D18" t="s">
        <v>374</v>
      </c>
      <c r="E18">
        <v>0.61433000000000004</v>
      </c>
      <c r="F18">
        <v>4</v>
      </c>
      <c r="G18">
        <v>117.24606</v>
      </c>
      <c r="H18">
        <v>16</v>
      </c>
      <c r="I18">
        <v>100.94886</v>
      </c>
      <c r="J18">
        <v>124</v>
      </c>
      <c r="K18">
        <v>1.5416700000000001</v>
      </c>
      <c r="L18">
        <v>13</v>
      </c>
      <c r="M18">
        <f t="shared" si="0"/>
        <v>39.25</v>
      </c>
    </row>
    <row r="19" spans="1:13">
      <c r="A19" t="s">
        <v>61</v>
      </c>
      <c r="B19" t="str">
        <f t="shared" si="1"/>
        <v>BAD</v>
      </c>
      <c r="D19" t="s">
        <v>392</v>
      </c>
      <c r="E19">
        <v>0.59945999999999999</v>
      </c>
      <c r="F19">
        <v>12</v>
      </c>
      <c r="G19">
        <v>117.79442</v>
      </c>
      <c r="H19">
        <v>9</v>
      </c>
      <c r="I19">
        <v>97.269630000000006</v>
      </c>
      <c r="J19">
        <v>79</v>
      </c>
      <c r="K19">
        <v>1.2468399999999999</v>
      </c>
      <c r="L19">
        <v>60</v>
      </c>
      <c r="M19">
        <f t="shared" si="0"/>
        <v>40</v>
      </c>
    </row>
    <row r="20" spans="1:13">
      <c r="A20" t="s">
        <v>62</v>
      </c>
      <c r="B20" t="str">
        <f t="shared" si="1"/>
        <v>BAD</v>
      </c>
      <c r="D20" t="s">
        <v>92</v>
      </c>
      <c r="E20">
        <v>0.57838999999999996</v>
      </c>
      <c r="F20">
        <v>47</v>
      </c>
      <c r="G20">
        <v>111.14913</v>
      </c>
      <c r="H20">
        <v>52</v>
      </c>
      <c r="I20">
        <v>93.82338</v>
      </c>
      <c r="J20">
        <v>43</v>
      </c>
      <c r="K20">
        <v>1.4867300000000001</v>
      </c>
      <c r="L20">
        <v>20</v>
      </c>
      <c r="M20">
        <f t="shared" si="0"/>
        <v>40.5</v>
      </c>
    </row>
    <row r="21" spans="1:13">
      <c r="A21" t="s">
        <v>63</v>
      </c>
      <c r="B21" t="str">
        <f t="shared" si="1"/>
        <v>BAD</v>
      </c>
      <c r="D21" t="s">
        <v>237</v>
      </c>
      <c r="E21">
        <v>0.58223999999999998</v>
      </c>
      <c r="F21">
        <v>41</v>
      </c>
      <c r="G21">
        <v>114.33754999999999</v>
      </c>
      <c r="H21">
        <v>33</v>
      </c>
      <c r="I21">
        <v>94.897869999999998</v>
      </c>
      <c r="J21">
        <v>56</v>
      </c>
      <c r="K21">
        <v>1.3546100000000001</v>
      </c>
      <c r="L21">
        <v>33</v>
      </c>
      <c r="M21">
        <f t="shared" si="0"/>
        <v>40.75</v>
      </c>
    </row>
    <row r="22" spans="1:13">
      <c r="A22" t="s">
        <v>64</v>
      </c>
      <c r="B22" t="str">
        <f t="shared" si="1"/>
        <v>BAD</v>
      </c>
      <c r="D22" t="s">
        <v>176</v>
      </c>
      <c r="E22">
        <v>0.56813999999999998</v>
      </c>
      <c r="F22">
        <v>69</v>
      </c>
      <c r="G22">
        <v>111.89006999999999</v>
      </c>
      <c r="H22">
        <v>47</v>
      </c>
      <c r="I22">
        <v>91.874549999999999</v>
      </c>
      <c r="J22">
        <v>30</v>
      </c>
      <c r="K22">
        <v>1.49057</v>
      </c>
      <c r="L22">
        <v>19</v>
      </c>
      <c r="M22">
        <f t="shared" si="0"/>
        <v>41.25</v>
      </c>
    </row>
    <row r="23" spans="1:13">
      <c r="A23" t="s">
        <v>65</v>
      </c>
      <c r="B23" t="str">
        <f t="shared" si="1"/>
        <v>BAD</v>
      </c>
      <c r="D23" t="s">
        <v>169</v>
      </c>
      <c r="E23">
        <v>0.56920999999999999</v>
      </c>
      <c r="F23">
        <v>66</v>
      </c>
      <c r="G23">
        <v>118.36787</v>
      </c>
      <c r="H23">
        <v>6</v>
      </c>
      <c r="I23">
        <v>98.152519999999996</v>
      </c>
      <c r="J23">
        <v>94</v>
      </c>
      <c r="K23">
        <v>1.7027000000000001</v>
      </c>
      <c r="L23">
        <v>3</v>
      </c>
      <c r="M23">
        <f t="shared" si="0"/>
        <v>42.25</v>
      </c>
    </row>
    <row r="24" spans="1:13">
      <c r="A24" t="s">
        <v>66</v>
      </c>
      <c r="B24" t="str">
        <f t="shared" si="1"/>
        <v>BAD</v>
      </c>
      <c r="D24" t="s">
        <v>404</v>
      </c>
      <c r="E24">
        <v>0.60484000000000004</v>
      </c>
      <c r="F24">
        <v>9</v>
      </c>
      <c r="G24">
        <v>114.58011</v>
      </c>
      <c r="H24">
        <v>31</v>
      </c>
      <c r="I24">
        <v>99.928880000000007</v>
      </c>
      <c r="J24">
        <v>109</v>
      </c>
      <c r="K24">
        <v>1.43038</v>
      </c>
      <c r="L24">
        <v>24</v>
      </c>
      <c r="M24">
        <f t="shared" si="0"/>
        <v>43.25</v>
      </c>
    </row>
    <row r="25" spans="1:13">
      <c r="A25" t="s">
        <v>67</v>
      </c>
      <c r="B25" t="str">
        <f t="shared" si="1"/>
        <v>BAD</v>
      </c>
      <c r="D25" t="s">
        <v>63</v>
      </c>
      <c r="E25">
        <v>0.58182999999999996</v>
      </c>
      <c r="F25">
        <v>44</v>
      </c>
      <c r="G25">
        <v>116.24481</v>
      </c>
      <c r="H25">
        <v>23</v>
      </c>
      <c r="I25">
        <v>95.262389999999996</v>
      </c>
      <c r="J25">
        <v>59</v>
      </c>
      <c r="K25">
        <v>1.2298899999999999</v>
      </c>
      <c r="L25">
        <v>65</v>
      </c>
      <c r="M25">
        <f t="shared" si="0"/>
        <v>47.75</v>
      </c>
    </row>
    <row r="26" spans="1:13">
      <c r="A26" t="s">
        <v>68</v>
      </c>
      <c r="B26" t="str">
        <f t="shared" si="1"/>
        <v>BAD</v>
      </c>
      <c r="D26" t="s">
        <v>77</v>
      </c>
      <c r="E26">
        <v>0.59721999999999997</v>
      </c>
      <c r="F26">
        <v>13</v>
      </c>
      <c r="G26">
        <v>110.76145</v>
      </c>
      <c r="H26">
        <v>60</v>
      </c>
      <c r="I26">
        <v>93.44238</v>
      </c>
      <c r="J26">
        <v>40</v>
      </c>
      <c r="K26">
        <v>1.1582699999999999</v>
      </c>
      <c r="L26">
        <v>85</v>
      </c>
      <c r="M26">
        <f t="shared" si="0"/>
        <v>49.5</v>
      </c>
    </row>
    <row r="27" spans="1:13">
      <c r="A27" t="s">
        <v>69</v>
      </c>
      <c r="B27" t="str">
        <f t="shared" si="1"/>
        <v>BAD</v>
      </c>
      <c r="D27" t="s">
        <v>180</v>
      </c>
      <c r="E27">
        <v>0.56037999999999999</v>
      </c>
      <c r="F27">
        <v>89</v>
      </c>
      <c r="G27">
        <v>114.78021</v>
      </c>
      <c r="H27">
        <v>29</v>
      </c>
      <c r="I27">
        <v>95.425110000000004</v>
      </c>
      <c r="J27">
        <v>60</v>
      </c>
      <c r="K27">
        <v>1.47468</v>
      </c>
      <c r="L27">
        <v>21</v>
      </c>
      <c r="M27">
        <f t="shared" si="0"/>
        <v>49.75</v>
      </c>
    </row>
    <row r="28" spans="1:13">
      <c r="A28" t="s">
        <v>70</v>
      </c>
      <c r="B28" t="str">
        <f t="shared" si="1"/>
        <v>BAD</v>
      </c>
      <c r="D28" t="s">
        <v>354</v>
      </c>
      <c r="E28">
        <v>0.57164000000000004</v>
      </c>
      <c r="F28">
        <v>62</v>
      </c>
      <c r="G28">
        <v>116.40199</v>
      </c>
      <c r="H28">
        <v>21</v>
      </c>
      <c r="I28">
        <v>96.164069999999995</v>
      </c>
      <c r="J28">
        <v>66</v>
      </c>
      <c r="K28">
        <v>1.24444</v>
      </c>
      <c r="L28">
        <v>61</v>
      </c>
      <c r="M28">
        <f t="shared" si="0"/>
        <v>52.5</v>
      </c>
    </row>
    <row r="29" spans="1:13">
      <c r="A29" t="s">
        <v>71</v>
      </c>
      <c r="B29" t="str">
        <f t="shared" si="1"/>
        <v>BAD</v>
      </c>
      <c r="D29" t="s">
        <v>45</v>
      </c>
      <c r="E29">
        <v>0.59619999999999995</v>
      </c>
      <c r="F29">
        <v>14</v>
      </c>
      <c r="G29">
        <v>109.91459</v>
      </c>
      <c r="H29">
        <v>72</v>
      </c>
      <c r="I29">
        <v>96.401489999999995</v>
      </c>
      <c r="J29">
        <v>73</v>
      </c>
      <c r="K29">
        <v>1.27329</v>
      </c>
      <c r="L29">
        <v>53</v>
      </c>
      <c r="M29">
        <f t="shared" si="0"/>
        <v>53</v>
      </c>
    </row>
    <row r="30" spans="1:13">
      <c r="A30" t="s">
        <v>72</v>
      </c>
      <c r="B30" t="str">
        <f t="shared" si="1"/>
        <v>BAD</v>
      </c>
      <c r="D30" t="s">
        <v>264</v>
      </c>
      <c r="E30">
        <v>0.60960999999999999</v>
      </c>
      <c r="F30">
        <v>7</v>
      </c>
      <c r="G30">
        <v>110.44653</v>
      </c>
      <c r="H30">
        <v>66</v>
      </c>
      <c r="I30">
        <v>95.576430000000002</v>
      </c>
      <c r="J30">
        <v>61</v>
      </c>
      <c r="K30">
        <v>1.1728400000000001</v>
      </c>
      <c r="L30">
        <v>79</v>
      </c>
      <c r="M30">
        <f t="shared" si="0"/>
        <v>53.25</v>
      </c>
    </row>
    <row r="31" spans="1:13">
      <c r="A31" t="s">
        <v>73</v>
      </c>
      <c r="B31" t="str">
        <f t="shared" si="1"/>
        <v>BAD</v>
      </c>
      <c r="D31" s="427" t="s">
        <v>56</v>
      </c>
      <c r="E31">
        <v>0.57876000000000005</v>
      </c>
      <c r="F31">
        <v>46</v>
      </c>
      <c r="G31">
        <v>110.28925</v>
      </c>
      <c r="H31">
        <v>69</v>
      </c>
      <c r="I31">
        <v>87.840999999999994</v>
      </c>
      <c r="J31">
        <v>8</v>
      </c>
      <c r="K31">
        <v>1.1309499999999999</v>
      </c>
      <c r="L31">
        <v>90</v>
      </c>
      <c r="M31">
        <f t="shared" si="0"/>
        <v>53.25</v>
      </c>
    </row>
    <row r="32" spans="1:13">
      <c r="A32" t="s">
        <v>74</v>
      </c>
      <c r="B32" t="str">
        <f t="shared" si="1"/>
        <v>BAD</v>
      </c>
      <c r="D32" s="425" t="s">
        <v>146</v>
      </c>
      <c r="E32">
        <v>0.60457000000000005</v>
      </c>
      <c r="F32">
        <v>10</v>
      </c>
      <c r="G32">
        <v>117.79019</v>
      </c>
      <c r="H32">
        <v>10</v>
      </c>
      <c r="I32">
        <v>102.56561000000001</v>
      </c>
      <c r="J32">
        <v>150</v>
      </c>
      <c r="K32">
        <v>1.2982499999999999</v>
      </c>
      <c r="L32">
        <v>45</v>
      </c>
      <c r="M32">
        <f t="shared" si="0"/>
        <v>53.75</v>
      </c>
    </row>
    <row r="33" spans="1:13">
      <c r="A33" t="s">
        <v>75</v>
      </c>
      <c r="B33" t="str">
        <f t="shared" si="1"/>
        <v>BAD</v>
      </c>
      <c r="D33" t="s">
        <v>96</v>
      </c>
      <c r="E33">
        <v>0.58338999999999996</v>
      </c>
      <c r="F33">
        <v>40</v>
      </c>
      <c r="G33">
        <v>113.0164</v>
      </c>
      <c r="H33">
        <v>39</v>
      </c>
      <c r="I33">
        <v>101.01948</v>
      </c>
      <c r="J33">
        <v>125</v>
      </c>
      <c r="K33">
        <v>1.49573</v>
      </c>
      <c r="L33">
        <v>17</v>
      </c>
      <c r="M33">
        <f t="shared" si="0"/>
        <v>55.25</v>
      </c>
    </row>
    <row r="34" spans="1:13">
      <c r="A34" t="s">
        <v>76</v>
      </c>
      <c r="B34" t="str">
        <f t="shared" si="1"/>
        <v>BAD</v>
      </c>
      <c r="D34" t="s">
        <v>280</v>
      </c>
      <c r="E34">
        <v>0.57501999999999998</v>
      </c>
      <c r="F34">
        <v>56</v>
      </c>
      <c r="G34">
        <v>117.39661</v>
      </c>
      <c r="H34">
        <v>12</v>
      </c>
      <c r="I34">
        <v>98.384479999999996</v>
      </c>
      <c r="J34">
        <v>97</v>
      </c>
      <c r="K34">
        <v>1.25735</v>
      </c>
      <c r="L34">
        <v>58</v>
      </c>
      <c r="M34">
        <f t="shared" si="0"/>
        <v>55.75</v>
      </c>
    </row>
    <row r="35" spans="1:13">
      <c r="A35" t="s">
        <v>77</v>
      </c>
      <c r="B35" t="str">
        <f t="shared" si="1"/>
        <v>BAD</v>
      </c>
      <c r="D35" t="s">
        <v>373</v>
      </c>
      <c r="E35">
        <v>0.56599999999999995</v>
      </c>
      <c r="F35">
        <v>72</v>
      </c>
      <c r="G35">
        <v>110.77843</v>
      </c>
      <c r="H35">
        <v>59</v>
      </c>
      <c r="I35">
        <v>90.636899999999997</v>
      </c>
      <c r="J35">
        <v>22</v>
      </c>
      <c r="K35">
        <v>1.1888099999999999</v>
      </c>
      <c r="L35">
        <v>71</v>
      </c>
      <c r="M35">
        <f t="shared" si="0"/>
        <v>56</v>
      </c>
    </row>
    <row r="36" spans="1:13">
      <c r="A36" t="s">
        <v>78</v>
      </c>
      <c r="B36" t="str">
        <f t="shared" si="1"/>
        <v>BAD</v>
      </c>
      <c r="D36" t="s">
        <v>525</v>
      </c>
      <c r="E36">
        <v>0.55994999999999995</v>
      </c>
      <c r="F36">
        <v>93</v>
      </c>
      <c r="G36">
        <v>112.19443</v>
      </c>
      <c r="H36">
        <v>44</v>
      </c>
      <c r="I36">
        <v>92.956900000000005</v>
      </c>
      <c r="J36">
        <v>37</v>
      </c>
      <c r="K36">
        <v>1.2704899999999999</v>
      </c>
      <c r="L36">
        <v>55</v>
      </c>
      <c r="M36">
        <f t="shared" si="0"/>
        <v>57.25</v>
      </c>
    </row>
    <row r="37" spans="1:13">
      <c r="A37" t="s">
        <v>79</v>
      </c>
      <c r="B37" t="str">
        <f t="shared" si="1"/>
        <v>BAD</v>
      </c>
      <c r="D37" t="s">
        <v>352</v>
      </c>
      <c r="E37">
        <v>0.56862999999999997</v>
      </c>
      <c r="F37">
        <v>68</v>
      </c>
      <c r="G37">
        <v>110.99030999999999</v>
      </c>
      <c r="H37">
        <v>56</v>
      </c>
      <c r="I37">
        <v>98.543999999999997</v>
      </c>
      <c r="J37">
        <v>100</v>
      </c>
      <c r="K37">
        <v>1.57009</v>
      </c>
      <c r="L37">
        <v>10</v>
      </c>
      <c r="M37">
        <f t="shared" si="0"/>
        <v>58.5</v>
      </c>
    </row>
    <row r="38" spans="1:13">
      <c r="A38" t="s">
        <v>80</v>
      </c>
      <c r="B38" t="str">
        <f t="shared" si="1"/>
        <v>BAD</v>
      </c>
      <c r="D38" s="425" t="s">
        <v>177</v>
      </c>
      <c r="E38">
        <v>0.55567999999999995</v>
      </c>
      <c r="F38">
        <v>102</v>
      </c>
      <c r="G38">
        <v>108.73317</v>
      </c>
      <c r="H38">
        <v>92</v>
      </c>
      <c r="I38">
        <v>87.887950000000004</v>
      </c>
      <c r="J38">
        <v>9</v>
      </c>
      <c r="K38">
        <v>1.34857</v>
      </c>
      <c r="L38">
        <v>35</v>
      </c>
      <c r="M38">
        <f t="shared" si="0"/>
        <v>59.5</v>
      </c>
    </row>
    <row r="39" spans="1:13">
      <c r="A39" t="s">
        <v>81</v>
      </c>
      <c r="B39" t="str">
        <f t="shared" si="1"/>
        <v>BAD</v>
      </c>
      <c r="D39" s="425" t="s">
        <v>106</v>
      </c>
      <c r="E39">
        <v>0.56254999999999999</v>
      </c>
      <c r="F39">
        <v>86</v>
      </c>
      <c r="G39">
        <v>110.99637</v>
      </c>
      <c r="H39">
        <v>55</v>
      </c>
      <c r="I39">
        <v>98.447829999999996</v>
      </c>
      <c r="J39">
        <v>99</v>
      </c>
      <c r="K39">
        <v>1.54783</v>
      </c>
      <c r="L39">
        <v>12</v>
      </c>
      <c r="M39">
        <f t="shared" si="0"/>
        <v>63</v>
      </c>
    </row>
    <row r="40" spans="1:13">
      <c r="A40" t="s">
        <v>82</v>
      </c>
      <c r="B40" t="str">
        <f t="shared" si="1"/>
        <v>BAD</v>
      </c>
      <c r="D40" t="s">
        <v>101</v>
      </c>
      <c r="E40">
        <v>0.58635000000000004</v>
      </c>
      <c r="F40">
        <v>28</v>
      </c>
      <c r="G40">
        <v>108.24242</v>
      </c>
      <c r="H40">
        <v>101</v>
      </c>
      <c r="I40">
        <v>99.963610000000003</v>
      </c>
      <c r="J40">
        <v>111</v>
      </c>
      <c r="K40">
        <v>1.5354300000000001</v>
      </c>
      <c r="L40">
        <v>14</v>
      </c>
      <c r="M40">
        <f t="shared" si="0"/>
        <v>63.5</v>
      </c>
    </row>
    <row r="41" spans="1:13">
      <c r="A41" t="s">
        <v>83</v>
      </c>
      <c r="B41" t="str">
        <f t="shared" si="1"/>
        <v>BAD</v>
      </c>
      <c r="D41" t="s">
        <v>335</v>
      </c>
      <c r="E41">
        <v>0.53930999999999996</v>
      </c>
      <c r="F41">
        <v>177</v>
      </c>
      <c r="G41">
        <v>111.74321</v>
      </c>
      <c r="H41">
        <v>48</v>
      </c>
      <c r="I41">
        <v>89.219629999999995</v>
      </c>
      <c r="J41">
        <v>14</v>
      </c>
      <c r="K41">
        <v>1.5310299999999999</v>
      </c>
      <c r="L41">
        <v>15</v>
      </c>
      <c r="M41">
        <f t="shared" si="0"/>
        <v>63.5</v>
      </c>
    </row>
    <row r="42" spans="1:13">
      <c r="A42" t="s">
        <v>84</v>
      </c>
      <c r="B42" t="str">
        <f t="shared" si="1"/>
        <v>BAD</v>
      </c>
      <c r="D42" t="s">
        <v>205</v>
      </c>
      <c r="E42">
        <v>0.57930000000000004</v>
      </c>
      <c r="F42">
        <v>45</v>
      </c>
      <c r="G42">
        <v>114.05709</v>
      </c>
      <c r="H42">
        <v>35</v>
      </c>
      <c r="I42">
        <v>91.191550000000007</v>
      </c>
      <c r="J42">
        <v>26</v>
      </c>
      <c r="K42">
        <v>1.0077499999999999</v>
      </c>
      <c r="L42">
        <v>154</v>
      </c>
      <c r="M42">
        <f t="shared" si="0"/>
        <v>65</v>
      </c>
    </row>
    <row r="43" spans="1:13">
      <c r="A43" t="s">
        <v>85</v>
      </c>
      <c r="B43" t="str">
        <f t="shared" si="1"/>
        <v>BAD</v>
      </c>
      <c r="D43" t="s">
        <v>337</v>
      </c>
      <c r="E43">
        <v>0.54147000000000001</v>
      </c>
      <c r="F43">
        <v>164</v>
      </c>
      <c r="G43">
        <v>111.11579</v>
      </c>
      <c r="H43">
        <v>53</v>
      </c>
      <c r="I43">
        <v>79.985190000000003</v>
      </c>
      <c r="J43">
        <v>3</v>
      </c>
      <c r="K43">
        <v>1.29545</v>
      </c>
      <c r="L43">
        <v>47</v>
      </c>
      <c r="M43">
        <f t="shared" si="0"/>
        <v>66.75</v>
      </c>
    </row>
    <row r="44" spans="1:13">
      <c r="A44" t="s">
        <v>86</v>
      </c>
      <c r="B44" t="str">
        <f t="shared" si="1"/>
        <v>BAD</v>
      </c>
      <c r="D44" s="419" t="s">
        <v>496</v>
      </c>
      <c r="E44">
        <v>0.58587</v>
      </c>
      <c r="F44">
        <v>29</v>
      </c>
      <c r="G44">
        <v>118.09099999999999</v>
      </c>
      <c r="H44">
        <v>7</v>
      </c>
      <c r="I44">
        <v>104.00400999999999</v>
      </c>
      <c r="J44">
        <v>182</v>
      </c>
      <c r="K44">
        <v>1.2906</v>
      </c>
      <c r="L44">
        <v>51</v>
      </c>
      <c r="M44">
        <f t="shared" si="0"/>
        <v>67.25</v>
      </c>
    </row>
    <row r="45" spans="1:13">
      <c r="A45" t="s">
        <v>87</v>
      </c>
      <c r="B45" t="str">
        <f t="shared" si="1"/>
        <v>BAD</v>
      </c>
      <c r="D45" t="s">
        <v>167</v>
      </c>
      <c r="E45">
        <v>0.58896999999999999</v>
      </c>
      <c r="F45">
        <v>26</v>
      </c>
      <c r="G45">
        <v>110.82223</v>
      </c>
      <c r="H45">
        <v>58</v>
      </c>
      <c r="I45">
        <v>99.9465</v>
      </c>
      <c r="J45">
        <v>110</v>
      </c>
      <c r="K45">
        <v>1.17293</v>
      </c>
      <c r="L45">
        <v>78</v>
      </c>
      <c r="M45">
        <f t="shared" si="0"/>
        <v>68</v>
      </c>
    </row>
    <row r="46" spans="1:13">
      <c r="A46" t="s">
        <v>88</v>
      </c>
      <c r="B46" t="str">
        <f t="shared" si="1"/>
        <v>BAD</v>
      </c>
      <c r="D46" t="s">
        <v>105</v>
      </c>
      <c r="E46">
        <v>0.58447000000000005</v>
      </c>
      <c r="F46">
        <v>32</v>
      </c>
      <c r="G46">
        <v>116.27889</v>
      </c>
      <c r="H46">
        <v>22</v>
      </c>
      <c r="I46">
        <v>105.74312</v>
      </c>
      <c r="J46">
        <v>214</v>
      </c>
      <c r="K46">
        <v>1.67188</v>
      </c>
      <c r="L46">
        <v>6</v>
      </c>
      <c r="M46">
        <f t="shared" si="0"/>
        <v>68.5</v>
      </c>
    </row>
    <row r="47" spans="1:13">
      <c r="A47" t="s">
        <v>89</v>
      </c>
      <c r="B47" t="str">
        <f t="shared" si="1"/>
        <v>BAD</v>
      </c>
      <c r="D47" t="s">
        <v>204</v>
      </c>
      <c r="E47">
        <v>0.53988999999999998</v>
      </c>
      <c r="F47">
        <v>175</v>
      </c>
      <c r="G47">
        <v>114.59233999999999</v>
      </c>
      <c r="H47">
        <v>30</v>
      </c>
      <c r="I47">
        <v>96.266840000000002</v>
      </c>
      <c r="J47">
        <v>70</v>
      </c>
      <c r="K47">
        <v>1.68889</v>
      </c>
      <c r="L47">
        <v>5</v>
      </c>
      <c r="M47">
        <f t="shared" si="0"/>
        <v>70</v>
      </c>
    </row>
    <row r="48" spans="1:13">
      <c r="A48" t="s">
        <v>90</v>
      </c>
      <c r="B48" t="str">
        <f t="shared" si="1"/>
        <v>BAD</v>
      </c>
      <c r="D48" s="427" t="s">
        <v>279</v>
      </c>
      <c r="E48">
        <v>0.57589000000000001</v>
      </c>
      <c r="F48">
        <v>53</v>
      </c>
      <c r="G48">
        <v>110.72450000000001</v>
      </c>
      <c r="H48">
        <v>61</v>
      </c>
      <c r="I48">
        <v>97.77028</v>
      </c>
      <c r="J48">
        <v>89</v>
      </c>
      <c r="K48">
        <v>1.17557</v>
      </c>
      <c r="L48">
        <v>77</v>
      </c>
      <c r="M48">
        <f t="shared" si="0"/>
        <v>70</v>
      </c>
    </row>
    <row r="49" spans="1:13">
      <c r="A49" t="s">
        <v>91</v>
      </c>
      <c r="B49" t="str">
        <f t="shared" si="1"/>
        <v>BAD</v>
      </c>
      <c r="D49" t="s">
        <v>95</v>
      </c>
      <c r="E49">
        <v>0.55322000000000005</v>
      </c>
      <c r="F49">
        <v>117</v>
      </c>
      <c r="G49">
        <v>113.40025</v>
      </c>
      <c r="H49">
        <v>37</v>
      </c>
      <c r="I49">
        <v>100.10835</v>
      </c>
      <c r="J49">
        <v>115</v>
      </c>
      <c r="K49">
        <v>1.37209</v>
      </c>
      <c r="L49">
        <v>28</v>
      </c>
      <c r="M49">
        <f t="shared" si="0"/>
        <v>74.25</v>
      </c>
    </row>
    <row r="50" spans="1:13">
      <c r="A50" t="s">
        <v>92</v>
      </c>
      <c r="B50" t="str">
        <f t="shared" si="1"/>
        <v>BAD</v>
      </c>
      <c r="D50" t="s">
        <v>162</v>
      </c>
      <c r="E50">
        <v>0.57598000000000005</v>
      </c>
      <c r="F50">
        <v>52</v>
      </c>
      <c r="G50">
        <v>111.44184</v>
      </c>
      <c r="H50">
        <v>51</v>
      </c>
      <c r="I50">
        <v>85.522220000000004</v>
      </c>
      <c r="J50">
        <v>7</v>
      </c>
      <c r="K50">
        <v>0.95977000000000001</v>
      </c>
      <c r="L50">
        <v>188</v>
      </c>
      <c r="M50">
        <f t="shared" si="0"/>
        <v>74.5</v>
      </c>
    </row>
    <row r="51" spans="1:13">
      <c r="A51" t="s">
        <v>93</v>
      </c>
      <c r="B51" t="str">
        <f t="shared" si="1"/>
        <v>BAD</v>
      </c>
      <c r="D51" t="s">
        <v>405</v>
      </c>
      <c r="E51">
        <v>0.55157999999999996</v>
      </c>
      <c r="F51">
        <v>123</v>
      </c>
      <c r="G51">
        <v>109.82673</v>
      </c>
      <c r="H51">
        <v>73</v>
      </c>
      <c r="I51">
        <v>89.173169999999999</v>
      </c>
      <c r="J51">
        <v>13</v>
      </c>
      <c r="K51">
        <v>1.1203000000000001</v>
      </c>
      <c r="L51">
        <v>96</v>
      </c>
      <c r="M51">
        <f t="shared" si="0"/>
        <v>76.25</v>
      </c>
    </row>
    <row r="52" spans="1:13">
      <c r="A52" t="s">
        <v>94</v>
      </c>
      <c r="B52" t="str">
        <f t="shared" si="1"/>
        <v>BAD</v>
      </c>
      <c r="D52" t="s">
        <v>185</v>
      </c>
      <c r="E52">
        <v>0.57745999999999997</v>
      </c>
      <c r="F52">
        <v>48</v>
      </c>
      <c r="G52">
        <v>108.08078</v>
      </c>
      <c r="H52">
        <v>105</v>
      </c>
      <c r="I52">
        <v>101.16238</v>
      </c>
      <c r="J52">
        <v>128</v>
      </c>
      <c r="K52">
        <v>1.3360000000000001</v>
      </c>
      <c r="L52">
        <v>36</v>
      </c>
      <c r="M52">
        <f t="shared" si="0"/>
        <v>79.25</v>
      </c>
    </row>
    <row r="53" spans="1:13">
      <c r="A53" t="s">
        <v>95</v>
      </c>
      <c r="B53" t="str">
        <f t="shared" si="1"/>
        <v>BAD</v>
      </c>
      <c r="D53" t="s">
        <v>287</v>
      </c>
      <c r="E53">
        <v>0.61255999999999999</v>
      </c>
      <c r="F53">
        <v>6</v>
      </c>
      <c r="G53">
        <v>115.19029</v>
      </c>
      <c r="H53">
        <v>27</v>
      </c>
      <c r="I53">
        <v>107.29349000000001</v>
      </c>
      <c r="J53">
        <v>248</v>
      </c>
      <c r="K53">
        <v>1.3240700000000001</v>
      </c>
      <c r="L53">
        <v>40</v>
      </c>
      <c r="M53">
        <f t="shared" si="0"/>
        <v>80.25</v>
      </c>
    </row>
    <row r="54" spans="1:13">
      <c r="A54" t="s">
        <v>96</v>
      </c>
      <c r="B54" t="str">
        <f t="shared" si="1"/>
        <v>BAD</v>
      </c>
      <c r="D54" t="s">
        <v>291</v>
      </c>
      <c r="E54">
        <v>0.53373999999999999</v>
      </c>
      <c r="F54">
        <v>199</v>
      </c>
      <c r="G54">
        <v>108.74894</v>
      </c>
      <c r="H54">
        <v>91</v>
      </c>
      <c r="I54">
        <v>78.680719999999994</v>
      </c>
      <c r="J54">
        <v>1</v>
      </c>
      <c r="K54">
        <v>1.3555600000000001</v>
      </c>
      <c r="L54">
        <v>32</v>
      </c>
      <c r="M54">
        <f t="shared" si="0"/>
        <v>80.75</v>
      </c>
    </row>
    <row r="55" spans="1:13">
      <c r="A55" t="s">
        <v>97</v>
      </c>
      <c r="B55" t="str">
        <f t="shared" si="1"/>
        <v>BAD</v>
      </c>
      <c r="D55" t="s">
        <v>528</v>
      </c>
      <c r="E55">
        <v>0.54657</v>
      </c>
      <c r="F55">
        <v>139</v>
      </c>
      <c r="G55">
        <v>110.08412</v>
      </c>
      <c r="H55">
        <v>70</v>
      </c>
      <c r="I55">
        <v>92.545299999999997</v>
      </c>
      <c r="J55">
        <v>35</v>
      </c>
      <c r="K55">
        <v>1.1634</v>
      </c>
      <c r="L55">
        <v>80</v>
      </c>
      <c r="M55">
        <f t="shared" si="0"/>
        <v>81</v>
      </c>
    </row>
    <row r="56" spans="1:13">
      <c r="A56" t="s">
        <v>98</v>
      </c>
      <c r="B56" t="str">
        <f t="shared" si="1"/>
        <v>BAD</v>
      </c>
      <c r="D56" t="s">
        <v>274</v>
      </c>
      <c r="E56">
        <v>0.56398000000000004</v>
      </c>
      <c r="F56">
        <v>77</v>
      </c>
      <c r="G56">
        <v>110.71078</v>
      </c>
      <c r="H56">
        <v>62</v>
      </c>
      <c r="I56">
        <v>97.685980000000001</v>
      </c>
      <c r="J56">
        <v>88</v>
      </c>
      <c r="K56">
        <v>1.1133299999999999</v>
      </c>
      <c r="L56">
        <v>100</v>
      </c>
      <c r="M56">
        <f t="shared" si="0"/>
        <v>81.75</v>
      </c>
    </row>
    <row r="57" spans="1:13">
      <c r="A57" t="s">
        <v>99</v>
      </c>
      <c r="B57" t="str">
        <f t="shared" si="1"/>
        <v>BAD</v>
      </c>
      <c r="D57" t="s">
        <v>52</v>
      </c>
      <c r="E57">
        <v>0.59419999999999995</v>
      </c>
      <c r="F57">
        <v>20</v>
      </c>
      <c r="G57">
        <v>109.43956</v>
      </c>
      <c r="H57">
        <v>77</v>
      </c>
      <c r="I57">
        <v>102.14359</v>
      </c>
      <c r="J57">
        <v>145</v>
      </c>
      <c r="K57">
        <v>1.0965499999999999</v>
      </c>
      <c r="L57">
        <v>102</v>
      </c>
      <c r="M57">
        <f t="shared" si="0"/>
        <v>86</v>
      </c>
    </row>
    <row r="58" spans="1:13">
      <c r="A58" t="s">
        <v>100</v>
      </c>
      <c r="B58" t="str">
        <f t="shared" si="1"/>
        <v>BAD</v>
      </c>
      <c r="D58" t="s">
        <v>275</v>
      </c>
      <c r="E58">
        <v>0.59025000000000005</v>
      </c>
      <c r="F58">
        <v>23</v>
      </c>
      <c r="G58">
        <v>108.99325</v>
      </c>
      <c r="H58">
        <v>83</v>
      </c>
      <c r="I58">
        <v>102.67164</v>
      </c>
      <c r="J58">
        <v>151</v>
      </c>
      <c r="K58">
        <v>1.1555599999999999</v>
      </c>
      <c r="L58">
        <v>88</v>
      </c>
      <c r="M58">
        <f t="shared" si="0"/>
        <v>86.25</v>
      </c>
    </row>
    <row r="59" spans="1:13">
      <c r="A59" t="s">
        <v>101</v>
      </c>
      <c r="B59" t="str">
        <f t="shared" si="1"/>
        <v>BAD</v>
      </c>
      <c r="D59" s="4" t="s">
        <v>137</v>
      </c>
      <c r="E59">
        <v>0.58428999999999998</v>
      </c>
      <c r="F59">
        <v>34</v>
      </c>
      <c r="G59">
        <v>110.38272000000001</v>
      </c>
      <c r="H59">
        <v>68</v>
      </c>
      <c r="I59">
        <v>105.3977</v>
      </c>
      <c r="J59">
        <v>203</v>
      </c>
      <c r="K59">
        <v>1.31159</v>
      </c>
      <c r="L59">
        <v>41</v>
      </c>
      <c r="M59">
        <f t="shared" si="0"/>
        <v>86.5</v>
      </c>
    </row>
    <row r="60" spans="1:13">
      <c r="A60" t="s">
        <v>102</v>
      </c>
      <c r="B60" t="str">
        <f t="shared" si="1"/>
        <v>BAD</v>
      </c>
      <c r="D60" t="s">
        <v>362</v>
      </c>
      <c r="E60">
        <v>0.57230999999999999</v>
      </c>
      <c r="F60">
        <v>59</v>
      </c>
      <c r="G60">
        <v>107.34397</v>
      </c>
      <c r="H60">
        <v>117</v>
      </c>
      <c r="I60">
        <v>90.812780000000004</v>
      </c>
      <c r="J60">
        <v>23</v>
      </c>
      <c r="K60">
        <v>1.0144200000000001</v>
      </c>
      <c r="L60">
        <v>149</v>
      </c>
      <c r="M60">
        <f t="shared" si="0"/>
        <v>87</v>
      </c>
    </row>
    <row r="61" spans="1:13">
      <c r="A61" s="420" t="s">
        <v>103</v>
      </c>
      <c r="B61" t="str">
        <f t="shared" si="1"/>
        <v>BAD</v>
      </c>
      <c r="D61" t="s">
        <v>260</v>
      </c>
      <c r="E61">
        <v>0.58464000000000005</v>
      </c>
      <c r="F61">
        <v>31</v>
      </c>
      <c r="G61">
        <v>111.6872</v>
      </c>
      <c r="H61">
        <v>49</v>
      </c>
      <c r="I61">
        <v>106.41625000000001</v>
      </c>
      <c r="J61">
        <v>227</v>
      </c>
      <c r="K61">
        <v>1.2970299999999999</v>
      </c>
      <c r="L61">
        <v>46</v>
      </c>
      <c r="M61">
        <f t="shared" si="0"/>
        <v>88.25</v>
      </c>
    </row>
    <row r="62" spans="1:13">
      <c r="A62" t="s">
        <v>104</v>
      </c>
      <c r="B62" t="str">
        <f t="shared" si="1"/>
        <v>BAD</v>
      </c>
      <c r="D62" t="s">
        <v>117</v>
      </c>
      <c r="E62">
        <v>0.53207000000000004</v>
      </c>
      <c r="F62">
        <v>211</v>
      </c>
      <c r="G62">
        <v>112.66229</v>
      </c>
      <c r="H62">
        <v>40</v>
      </c>
      <c r="I62">
        <v>90.494609999999994</v>
      </c>
      <c r="J62">
        <v>20</v>
      </c>
      <c r="K62">
        <v>1.15909</v>
      </c>
      <c r="L62">
        <v>84</v>
      </c>
      <c r="M62">
        <f t="shared" si="0"/>
        <v>88.75</v>
      </c>
    </row>
    <row r="63" spans="1:13">
      <c r="A63" t="s">
        <v>105</v>
      </c>
      <c r="B63" t="str">
        <f t="shared" si="1"/>
        <v>BAD</v>
      </c>
      <c r="D63" t="s">
        <v>209</v>
      </c>
      <c r="E63">
        <v>0.55437999999999998</v>
      </c>
      <c r="F63">
        <v>110</v>
      </c>
      <c r="G63">
        <v>108.78497</v>
      </c>
      <c r="H63">
        <v>90</v>
      </c>
      <c r="I63">
        <v>96.249629999999996</v>
      </c>
      <c r="J63">
        <v>69</v>
      </c>
      <c r="K63">
        <v>1.1581900000000001</v>
      </c>
      <c r="L63">
        <v>86</v>
      </c>
      <c r="M63">
        <f t="shared" si="0"/>
        <v>88.75</v>
      </c>
    </row>
    <row r="64" spans="1:13">
      <c r="A64" t="s">
        <v>106</v>
      </c>
      <c r="B64" t="str">
        <f t="shared" si="1"/>
        <v>BAD</v>
      </c>
      <c r="D64" t="s">
        <v>245</v>
      </c>
      <c r="E64">
        <v>0.56401000000000001</v>
      </c>
      <c r="F64">
        <v>76</v>
      </c>
      <c r="G64">
        <v>112.51402</v>
      </c>
      <c r="H64">
        <v>41</v>
      </c>
      <c r="I64">
        <v>102.39762</v>
      </c>
      <c r="J64">
        <v>147</v>
      </c>
      <c r="K64">
        <v>1.1297699999999999</v>
      </c>
      <c r="L64">
        <v>91</v>
      </c>
      <c r="M64">
        <f t="shared" si="0"/>
        <v>88.75</v>
      </c>
    </row>
    <row r="65" spans="1:13">
      <c r="A65" t="s">
        <v>107</v>
      </c>
      <c r="B65" t="str">
        <f t="shared" si="1"/>
        <v>BAD</v>
      </c>
      <c r="D65" t="s">
        <v>175</v>
      </c>
      <c r="E65">
        <v>0.59019999999999995</v>
      </c>
      <c r="F65">
        <v>24</v>
      </c>
      <c r="G65">
        <v>114.43514999999999</v>
      </c>
      <c r="H65">
        <v>32</v>
      </c>
      <c r="I65">
        <v>94.843639999999994</v>
      </c>
      <c r="J65">
        <v>54</v>
      </c>
      <c r="K65">
        <v>0.88888999999999996</v>
      </c>
      <c r="L65">
        <v>245</v>
      </c>
      <c r="M65">
        <f t="shared" si="0"/>
        <v>88.75</v>
      </c>
    </row>
    <row r="66" spans="1:13">
      <c r="A66" t="s">
        <v>108</v>
      </c>
      <c r="B66" t="str">
        <f t="shared" si="1"/>
        <v>BAD</v>
      </c>
      <c r="D66" t="s">
        <v>168</v>
      </c>
      <c r="E66">
        <v>0.54576999999999998</v>
      </c>
      <c r="F66">
        <v>143</v>
      </c>
      <c r="G66">
        <v>108.96455</v>
      </c>
      <c r="H66">
        <v>85</v>
      </c>
      <c r="I66">
        <v>97.848349999999996</v>
      </c>
      <c r="J66">
        <v>91</v>
      </c>
      <c r="K66">
        <v>1.32558</v>
      </c>
      <c r="L66">
        <v>39</v>
      </c>
      <c r="M66">
        <f t="shared" ref="M66:M129" si="2">(F66+H66+J66+L66)/4</f>
        <v>89.5</v>
      </c>
    </row>
    <row r="67" spans="1:13">
      <c r="A67" t="s">
        <v>109</v>
      </c>
      <c r="B67" t="str">
        <f t="shared" ref="B67:B130" si="3">IF(A67=D67,"","BAD")</f>
        <v>BAD</v>
      </c>
      <c r="D67" t="s">
        <v>199</v>
      </c>
      <c r="E67">
        <v>0.56003999999999998</v>
      </c>
      <c r="F67">
        <v>92</v>
      </c>
      <c r="G67">
        <v>109.04579</v>
      </c>
      <c r="H67">
        <v>82</v>
      </c>
      <c r="I67">
        <v>97.378810000000001</v>
      </c>
      <c r="J67">
        <v>81</v>
      </c>
      <c r="K67">
        <v>1.09091</v>
      </c>
      <c r="L67">
        <v>103</v>
      </c>
      <c r="M67">
        <f t="shared" si="2"/>
        <v>89.5</v>
      </c>
    </row>
    <row r="68" spans="1:13">
      <c r="A68" t="s">
        <v>110</v>
      </c>
      <c r="B68" t="str">
        <f t="shared" si="3"/>
        <v>BAD</v>
      </c>
      <c r="D68" t="s">
        <v>100</v>
      </c>
      <c r="E68">
        <v>0.55057</v>
      </c>
      <c r="F68">
        <v>128</v>
      </c>
      <c r="G68">
        <v>110.05465</v>
      </c>
      <c r="H68">
        <v>71</v>
      </c>
      <c r="I68">
        <v>96.787440000000004</v>
      </c>
      <c r="J68">
        <v>77</v>
      </c>
      <c r="K68">
        <v>1.1555599999999999</v>
      </c>
      <c r="L68">
        <v>87</v>
      </c>
      <c r="M68">
        <f t="shared" si="2"/>
        <v>90.75</v>
      </c>
    </row>
    <row r="69" spans="1:13">
      <c r="A69" t="s">
        <v>111</v>
      </c>
      <c r="B69" t="str">
        <f t="shared" si="3"/>
        <v>BAD</v>
      </c>
      <c r="D69" t="s">
        <v>99</v>
      </c>
      <c r="E69">
        <v>0.60048999999999997</v>
      </c>
      <c r="F69">
        <v>11</v>
      </c>
      <c r="G69">
        <v>114.21823000000001</v>
      </c>
      <c r="H69">
        <v>34</v>
      </c>
      <c r="I69">
        <v>110.3175</v>
      </c>
      <c r="J69">
        <v>294</v>
      </c>
      <c r="K69">
        <v>1.3904099999999999</v>
      </c>
      <c r="L69">
        <v>26</v>
      </c>
      <c r="M69">
        <f t="shared" si="2"/>
        <v>91.25</v>
      </c>
    </row>
    <row r="70" spans="1:13">
      <c r="A70" t="s">
        <v>112</v>
      </c>
      <c r="B70" t="str">
        <f t="shared" si="3"/>
        <v>BAD</v>
      </c>
      <c r="D70" t="s">
        <v>333</v>
      </c>
      <c r="E70">
        <v>0.55327000000000004</v>
      </c>
      <c r="F70">
        <v>116</v>
      </c>
      <c r="G70">
        <v>110.40112000000001</v>
      </c>
      <c r="H70">
        <v>67</v>
      </c>
      <c r="I70">
        <v>100.0882</v>
      </c>
      <c r="J70">
        <v>114</v>
      </c>
      <c r="K70">
        <v>1.2030099999999999</v>
      </c>
      <c r="L70">
        <v>68</v>
      </c>
      <c r="M70">
        <f t="shared" si="2"/>
        <v>91.25</v>
      </c>
    </row>
    <row r="71" spans="1:13">
      <c r="A71" t="s">
        <v>113</v>
      </c>
      <c r="B71" t="str">
        <f t="shared" si="3"/>
        <v>BAD</v>
      </c>
      <c r="D71" t="s">
        <v>342</v>
      </c>
      <c r="E71">
        <v>0.56557999999999997</v>
      </c>
      <c r="F71">
        <v>74</v>
      </c>
      <c r="G71">
        <v>112.27874</v>
      </c>
      <c r="H71">
        <v>43</v>
      </c>
      <c r="I71">
        <v>101.78113</v>
      </c>
      <c r="J71">
        <v>142</v>
      </c>
      <c r="K71">
        <v>1.0778399999999999</v>
      </c>
      <c r="L71">
        <v>108</v>
      </c>
      <c r="M71">
        <f t="shared" si="2"/>
        <v>91.75</v>
      </c>
    </row>
    <row r="72" spans="1:13">
      <c r="A72" t="s">
        <v>114</v>
      </c>
      <c r="B72" t="str">
        <f t="shared" si="3"/>
        <v>BAD</v>
      </c>
      <c r="D72" t="s">
        <v>235</v>
      </c>
      <c r="E72">
        <v>0.55454000000000003</v>
      </c>
      <c r="F72">
        <v>109</v>
      </c>
      <c r="G72">
        <v>107.19221</v>
      </c>
      <c r="H72">
        <v>120</v>
      </c>
      <c r="I72">
        <v>98.374989999999997</v>
      </c>
      <c r="J72">
        <v>96</v>
      </c>
      <c r="K72">
        <v>1.2983899999999999</v>
      </c>
      <c r="L72">
        <v>44</v>
      </c>
      <c r="M72">
        <f t="shared" si="2"/>
        <v>92.25</v>
      </c>
    </row>
    <row r="73" spans="1:13">
      <c r="A73" t="s">
        <v>115</v>
      </c>
      <c r="B73" t="str">
        <f t="shared" si="3"/>
        <v>BAD</v>
      </c>
      <c r="D73" s="427" t="s">
        <v>215</v>
      </c>
      <c r="E73">
        <v>0.54539000000000004</v>
      </c>
      <c r="F73">
        <v>144</v>
      </c>
      <c r="G73">
        <v>108.3707</v>
      </c>
      <c r="H73">
        <v>97</v>
      </c>
      <c r="I73">
        <v>100.71778999999999</v>
      </c>
      <c r="J73">
        <v>120</v>
      </c>
      <c r="K73">
        <v>1.5082</v>
      </c>
      <c r="L73">
        <v>16</v>
      </c>
      <c r="M73">
        <f t="shared" si="2"/>
        <v>94.25</v>
      </c>
    </row>
    <row r="74" spans="1:13">
      <c r="A74" t="s">
        <v>116</v>
      </c>
      <c r="B74" t="str">
        <f t="shared" si="3"/>
        <v>BAD</v>
      </c>
      <c r="D74" t="s">
        <v>514</v>
      </c>
      <c r="E74">
        <v>0.54491000000000001</v>
      </c>
      <c r="F74">
        <v>146</v>
      </c>
      <c r="G74">
        <v>107.97207</v>
      </c>
      <c r="H74">
        <v>107</v>
      </c>
      <c r="I74">
        <v>90.332509999999999</v>
      </c>
      <c r="J74">
        <v>18</v>
      </c>
      <c r="K74">
        <v>1.08125</v>
      </c>
      <c r="L74">
        <v>106</v>
      </c>
      <c r="M74">
        <f t="shared" si="2"/>
        <v>94.25</v>
      </c>
    </row>
    <row r="75" spans="1:13">
      <c r="A75" t="s">
        <v>117</v>
      </c>
      <c r="B75" t="str">
        <f t="shared" si="3"/>
        <v>BAD</v>
      </c>
      <c r="D75" t="s">
        <v>383</v>
      </c>
      <c r="E75">
        <v>0.57672000000000001</v>
      </c>
      <c r="F75">
        <v>50</v>
      </c>
      <c r="G75">
        <v>113.13965</v>
      </c>
      <c r="H75">
        <v>38</v>
      </c>
      <c r="I75">
        <v>107.48990999999999</v>
      </c>
      <c r="J75">
        <v>252</v>
      </c>
      <c r="K75">
        <v>1.33</v>
      </c>
      <c r="L75">
        <v>38</v>
      </c>
      <c r="M75">
        <f t="shared" si="2"/>
        <v>94.5</v>
      </c>
    </row>
    <row r="76" spans="1:13">
      <c r="A76" t="s">
        <v>118</v>
      </c>
      <c r="B76" t="str">
        <f t="shared" si="3"/>
        <v>BAD</v>
      </c>
      <c r="D76" t="s">
        <v>400</v>
      </c>
      <c r="E76">
        <v>0.53632999999999997</v>
      </c>
      <c r="F76">
        <v>189</v>
      </c>
      <c r="G76">
        <v>107.35268000000001</v>
      </c>
      <c r="H76">
        <v>116</v>
      </c>
      <c r="I76">
        <v>94.188270000000003</v>
      </c>
      <c r="J76">
        <v>46</v>
      </c>
      <c r="K76">
        <v>1.3061199999999999</v>
      </c>
      <c r="L76">
        <v>42</v>
      </c>
      <c r="M76">
        <f t="shared" si="2"/>
        <v>98.25</v>
      </c>
    </row>
    <row r="77" spans="1:13">
      <c r="A77" t="s">
        <v>119</v>
      </c>
      <c r="B77" t="str">
        <f t="shared" si="3"/>
        <v>BAD</v>
      </c>
      <c r="D77" t="s">
        <v>170</v>
      </c>
      <c r="E77">
        <v>0.53717000000000004</v>
      </c>
      <c r="F77">
        <v>185</v>
      </c>
      <c r="G77">
        <v>105.96317000000001</v>
      </c>
      <c r="H77">
        <v>133</v>
      </c>
      <c r="I77">
        <v>88.701629999999994</v>
      </c>
      <c r="J77">
        <v>11</v>
      </c>
      <c r="K77">
        <v>1.2250000000000001</v>
      </c>
      <c r="L77">
        <v>67</v>
      </c>
      <c r="M77">
        <f t="shared" si="2"/>
        <v>99</v>
      </c>
    </row>
    <row r="78" spans="1:13">
      <c r="A78" t="s">
        <v>120</v>
      </c>
      <c r="B78" t="str">
        <f t="shared" si="3"/>
        <v>BAD</v>
      </c>
      <c r="D78" t="s">
        <v>288</v>
      </c>
      <c r="E78">
        <v>0.56313999999999997</v>
      </c>
      <c r="F78">
        <v>82</v>
      </c>
      <c r="G78">
        <v>105.87443</v>
      </c>
      <c r="H78">
        <v>135</v>
      </c>
      <c r="I78">
        <v>97.436840000000004</v>
      </c>
      <c r="J78">
        <v>83</v>
      </c>
      <c r="K78">
        <v>1.1125</v>
      </c>
      <c r="L78">
        <v>101</v>
      </c>
      <c r="M78">
        <f t="shared" si="2"/>
        <v>100.25</v>
      </c>
    </row>
    <row r="79" spans="1:13">
      <c r="A79" t="s">
        <v>121</v>
      </c>
      <c r="B79" t="str">
        <f t="shared" si="3"/>
        <v>BAD</v>
      </c>
      <c r="D79" t="s">
        <v>349</v>
      </c>
      <c r="E79">
        <v>0.57726</v>
      </c>
      <c r="F79">
        <v>49</v>
      </c>
      <c r="G79">
        <v>116.13094</v>
      </c>
      <c r="H79">
        <v>24</v>
      </c>
      <c r="I79">
        <v>109.52469000000001</v>
      </c>
      <c r="J79">
        <v>283</v>
      </c>
      <c r="K79">
        <v>1.2919700000000001</v>
      </c>
      <c r="L79">
        <v>50</v>
      </c>
      <c r="M79">
        <f t="shared" si="2"/>
        <v>101.5</v>
      </c>
    </row>
    <row r="80" spans="1:13">
      <c r="A80" t="s">
        <v>122</v>
      </c>
      <c r="B80" t="str">
        <f t="shared" si="3"/>
        <v>BAD</v>
      </c>
      <c r="D80" t="s">
        <v>363</v>
      </c>
      <c r="E80">
        <v>0.56028</v>
      </c>
      <c r="F80">
        <v>90</v>
      </c>
      <c r="G80">
        <v>111.98232</v>
      </c>
      <c r="H80">
        <v>46</v>
      </c>
      <c r="I80">
        <v>107.26396</v>
      </c>
      <c r="J80">
        <v>247</v>
      </c>
      <c r="K80">
        <v>1.36364</v>
      </c>
      <c r="L80">
        <v>30</v>
      </c>
      <c r="M80">
        <f t="shared" si="2"/>
        <v>103.25</v>
      </c>
    </row>
    <row r="81" spans="1:13">
      <c r="A81" t="s">
        <v>123</v>
      </c>
      <c r="B81" t="str">
        <f t="shared" si="3"/>
        <v>BAD</v>
      </c>
      <c r="D81" t="s">
        <v>220</v>
      </c>
      <c r="E81">
        <v>0.52168000000000003</v>
      </c>
      <c r="F81">
        <v>240</v>
      </c>
      <c r="G81">
        <v>107.14837</v>
      </c>
      <c r="H81">
        <v>121</v>
      </c>
      <c r="I81">
        <v>83.93289</v>
      </c>
      <c r="J81">
        <v>6</v>
      </c>
      <c r="K81">
        <v>1.2804899999999999</v>
      </c>
      <c r="L81">
        <v>52</v>
      </c>
      <c r="M81">
        <f t="shared" si="2"/>
        <v>104.75</v>
      </c>
    </row>
    <row r="82" spans="1:13">
      <c r="A82" t="s">
        <v>124</v>
      </c>
      <c r="B82" t="str">
        <f t="shared" si="3"/>
        <v>BAD</v>
      </c>
      <c r="D82" t="s">
        <v>139</v>
      </c>
      <c r="E82">
        <v>0.56762999999999997</v>
      </c>
      <c r="F82">
        <v>70</v>
      </c>
      <c r="G82">
        <v>105.99589</v>
      </c>
      <c r="H82">
        <v>132</v>
      </c>
      <c r="I82">
        <v>99.157439999999994</v>
      </c>
      <c r="J82">
        <v>104</v>
      </c>
      <c r="K82">
        <v>1.0585100000000001</v>
      </c>
      <c r="L82">
        <v>118</v>
      </c>
      <c r="M82">
        <f t="shared" si="2"/>
        <v>106</v>
      </c>
    </row>
    <row r="83" spans="1:13">
      <c r="A83" t="s">
        <v>125</v>
      </c>
      <c r="B83" t="str">
        <f t="shared" si="3"/>
        <v>BAD</v>
      </c>
      <c r="D83" t="s">
        <v>55</v>
      </c>
      <c r="E83">
        <v>0.53461999999999998</v>
      </c>
      <c r="F83">
        <v>197</v>
      </c>
      <c r="G83">
        <v>107.45312</v>
      </c>
      <c r="H83">
        <v>114</v>
      </c>
      <c r="I83">
        <v>93.380319999999998</v>
      </c>
      <c r="J83">
        <v>39</v>
      </c>
      <c r="K83">
        <v>1.1838200000000001</v>
      </c>
      <c r="L83">
        <v>75</v>
      </c>
      <c r="M83">
        <f t="shared" si="2"/>
        <v>106.25</v>
      </c>
    </row>
    <row r="84" spans="1:13">
      <c r="A84" t="s">
        <v>126</v>
      </c>
      <c r="B84" t="str">
        <f t="shared" si="3"/>
        <v>BAD</v>
      </c>
      <c r="D84" t="s">
        <v>388</v>
      </c>
      <c r="E84">
        <v>0.58545999999999998</v>
      </c>
      <c r="F84">
        <v>30</v>
      </c>
      <c r="G84">
        <v>108.99265</v>
      </c>
      <c r="H84">
        <v>84</v>
      </c>
      <c r="I84">
        <v>99.823840000000004</v>
      </c>
      <c r="J84">
        <v>107</v>
      </c>
      <c r="K84">
        <v>0.92903000000000002</v>
      </c>
      <c r="L84">
        <v>214</v>
      </c>
      <c r="M84">
        <f t="shared" si="2"/>
        <v>108.75</v>
      </c>
    </row>
    <row r="85" spans="1:13">
      <c r="A85" t="s">
        <v>127</v>
      </c>
      <c r="B85" t="str">
        <f t="shared" si="3"/>
        <v>BAD</v>
      </c>
      <c r="D85" t="s">
        <v>65</v>
      </c>
      <c r="E85">
        <v>0.58353999999999995</v>
      </c>
      <c r="F85">
        <v>39</v>
      </c>
      <c r="G85">
        <v>110.4969</v>
      </c>
      <c r="H85">
        <v>65</v>
      </c>
      <c r="I85">
        <v>107.3275</v>
      </c>
      <c r="J85">
        <v>249</v>
      </c>
      <c r="K85">
        <v>1.16279</v>
      </c>
      <c r="L85">
        <v>83</v>
      </c>
      <c r="M85">
        <f t="shared" si="2"/>
        <v>109</v>
      </c>
    </row>
    <row r="86" spans="1:13">
      <c r="A86" s="4" t="s">
        <v>128</v>
      </c>
      <c r="B86" t="str">
        <f t="shared" si="3"/>
        <v>BAD</v>
      </c>
      <c r="D86" t="s">
        <v>406</v>
      </c>
      <c r="E86">
        <v>0.58218999999999999</v>
      </c>
      <c r="F86">
        <v>42</v>
      </c>
      <c r="G86">
        <v>117.28636</v>
      </c>
      <c r="H86">
        <v>15</v>
      </c>
      <c r="I86">
        <v>106.85733999999999</v>
      </c>
      <c r="J86">
        <v>235</v>
      </c>
      <c r="K86">
        <v>1.0177</v>
      </c>
      <c r="L86">
        <v>145</v>
      </c>
      <c r="M86">
        <f t="shared" si="2"/>
        <v>109.25</v>
      </c>
    </row>
    <row r="87" spans="1:13">
      <c r="A87" t="s">
        <v>129</v>
      </c>
      <c r="B87" t="str">
        <f t="shared" si="3"/>
        <v>BAD</v>
      </c>
      <c r="D87" t="s">
        <v>529</v>
      </c>
      <c r="E87">
        <v>0.59457000000000004</v>
      </c>
      <c r="F87">
        <v>18</v>
      </c>
      <c r="G87">
        <v>112.06663</v>
      </c>
      <c r="H87">
        <v>45</v>
      </c>
      <c r="I87">
        <v>108.56892000000001</v>
      </c>
      <c r="J87">
        <v>263</v>
      </c>
      <c r="K87">
        <v>1.0606100000000001</v>
      </c>
      <c r="L87">
        <v>114</v>
      </c>
      <c r="M87">
        <f t="shared" si="2"/>
        <v>110</v>
      </c>
    </row>
    <row r="88" spans="1:13">
      <c r="A88" t="s">
        <v>130</v>
      </c>
      <c r="B88" t="str">
        <f t="shared" si="3"/>
        <v>BAD</v>
      </c>
      <c r="D88" t="s">
        <v>118</v>
      </c>
      <c r="E88">
        <v>0.54383000000000004</v>
      </c>
      <c r="F88">
        <v>154</v>
      </c>
      <c r="G88">
        <v>113.99597</v>
      </c>
      <c r="H88">
        <v>36</v>
      </c>
      <c r="I88">
        <v>105.51788000000001</v>
      </c>
      <c r="J88">
        <v>206</v>
      </c>
      <c r="K88">
        <v>1.2941199999999999</v>
      </c>
      <c r="L88">
        <v>48</v>
      </c>
      <c r="M88">
        <f t="shared" si="2"/>
        <v>111</v>
      </c>
    </row>
    <row r="89" spans="1:13">
      <c r="A89" t="s">
        <v>131</v>
      </c>
      <c r="B89" t="str">
        <f t="shared" si="3"/>
        <v>BAD</v>
      </c>
      <c r="D89" t="s">
        <v>265</v>
      </c>
      <c r="E89">
        <v>0.55957999999999997</v>
      </c>
      <c r="F89">
        <v>96</v>
      </c>
      <c r="G89">
        <v>107.4796</v>
      </c>
      <c r="H89">
        <v>113</v>
      </c>
      <c r="I89">
        <v>91.049599999999998</v>
      </c>
      <c r="J89">
        <v>25</v>
      </c>
      <c r="K89">
        <v>0.92784</v>
      </c>
      <c r="L89">
        <v>215</v>
      </c>
      <c r="M89">
        <f t="shared" si="2"/>
        <v>112.25</v>
      </c>
    </row>
    <row r="90" spans="1:13">
      <c r="A90" s="419" t="s">
        <v>132</v>
      </c>
      <c r="B90" t="str">
        <f t="shared" si="3"/>
        <v>BAD</v>
      </c>
      <c r="D90" t="s">
        <v>210</v>
      </c>
      <c r="E90">
        <v>0.57149000000000005</v>
      </c>
      <c r="F90">
        <v>63</v>
      </c>
      <c r="G90">
        <v>108.44185</v>
      </c>
      <c r="H90">
        <v>94</v>
      </c>
      <c r="I90">
        <v>106.23157</v>
      </c>
      <c r="J90">
        <v>222</v>
      </c>
      <c r="K90">
        <v>1.18841</v>
      </c>
      <c r="L90">
        <v>72</v>
      </c>
      <c r="M90">
        <f t="shared" si="2"/>
        <v>112.75</v>
      </c>
    </row>
    <row r="91" spans="1:13">
      <c r="A91" t="s">
        <v>133</v>
      </c>
      <c r="B91" t="str">
        <f t="shared" si="3"/>
        <v>BAD</v>
      </c>
      <c r="D91" t="s">
        <v>135</v>
      </c>
      <c r="E91">
        <v>0.58357000000000003</v>
      </c>
      <c r="F91">
        <v>38</v>
      </c>
      <c r="G91">
        <v>107.89359</v>
      </c>
      <c r="H91">
        <v>110</v>
      </c>
      <c r="I91">
        <v>96.185050000000004</v>
      </c>
      <c r="J91">
        <v>67</v>
      </c>
      <c r="K91">
        <v>0.89847999999999995</v>
      </c>
      <c r="L91">
        <v>237</v>
      </c>
      <c r="M91">
        <f t="shared" si="2"/>
        <v>113</v>
      </c>
    </row>
    <row r="92" spans="1:13">
      <c r="A92" t="s">
        <v>134</v>
      </c>
      <c r="B92" t="str">
        <f t="shared" si="3"/>
        <v>BAD</v>
      </c>
      <c r="D92" t="s">
        <v>60</v>
      </c>
      <c r="E92">
        <v>0.54159000000000002</v>
      </c>
      <c r="F92">
        <v>163</v>
      </c>
      <c r="G92">
        <v>107.72598000000001</v>
      </c>
      <c r="H92">
        <v>111</v>
      </c>
      <c r="I92">
        <v>92.480680000000007</v>
      </c>
      <c r="J92">
        <v>34</v>
      </c>
      <c r="K92">
        <v>1.0164800000000001</v>
      </c>
      <c r="L92">
        <v>146</v>
      </c>
      <c r="M92">
        <f t="shared" si="2"/>
        <v>113.5</v>
      </c>
    </row>
    <row r="93" spans="1:13">
      <c r="A93" t="s">
        <v>135</v>
      </c>
      <c r="B93" t="str">
        <f t="shared" si="3"/>
        <v>BAD</v>
      </c>
      <c r="D93" t="s">
        <v>302</v>
      </c>
      <c r="E93">
        <v>0.56583000000000006</v>
      </c>
      <c r="F93">
        <v>73</v>
      </c>
      <c r="G93">
        <v>107.04543</v>
      </c>
      <c r="H93">
        <v>123</v>
      </c>
      <c r="I93">
        <v>94.969560000000001</v>
      </c>
      <c r="J93">
        <v>57</v>
      </c>
      <c r="K93">
        <v>0.94145999999999996</v>
      </c>
      <c r="L93">
        <v>202</v>
      </c>
      <c r="M93">
        <f t="shared" si="2"/>
        <v>113.75</v>
      </c>
    </row>
    <row r="94" spans="1:13">
      <c r="A94" t="s">
        <v>136</v>
      </c>
      <c r="B94" t="str">
        <f t="shared" si="3"/>
        <v>BAD</v>
      </c>
      <c r="D94" t="s">
        <v>191</v>
      </c>
      <c r="E94">
        <v>0.54817000000000005</v>
      </c>
      <c r="F94">
        <v>136</v>
      </c>
      <c r="G94">
        <v>109.69928</v>
      </c>
      <c r="H94">
        <v>75</v>
      </c>
      <c r="I94">
        <v>102.84307</v>
      </c>
      <c r="J94">
        <v>153</v>
      </c>
      <c r="K94">
        <v>1.12782</v>
      </c>
      <c r="L94">
        <v>93</v>
      </c>
      <c r="M94">
        <f t="shared" si="2"/>
        <v>114.25</v>
      </c>
    </row>
    <row r="95" spans="1:13">
      <c r="A95" t="s">
        <v>137</v>
      </c>
      <c r="B95" t="str">
        <f t="shared" si="3"/>
        <v>BAD</v>
      </c>
      <c r="D95" t="s">
        <v>115</v>
      </c>
      <c r="E95">
        <v>0.55459999999999998</v>
      </c>
      <c r="F95">
        <v>108</v>
      </c>
      <c r="G95">
        <v>105.27208</v>
      </c>
      <c r="H95">
        <v>152</v>
      </c>
      <c r="I95">
        <v>97.424790000000002</v>
      </c>
      <c r="J95">
        <v>82</v>
      </c>
      <c r="K95">
        <v>1.05263</v>
      </c>
      <c r="L95">
        <v>123</v>
      </c>
      <c r="M95">
        <f t="shared" si="2"/>
        <v>116.25</v>
      </c>
    </row>
    <row r="96" spans="1:13">
      <c r="A96" t="s">
        <v>138</v>
      </c>
      <c r="B96" t="str">
        <f t="shared" si="3"/>
        <v>BAD</v>
      </c>
      <c r="D96" t="s">
        <v>214</v>
      </c>
      <c r="E96">
        <v>0.54034000000000004</v>
      </c>
      <c r="F96">
        <v>173</v>
      </c>
      <c r="G96">
        <v>108.13240999999999</v>
      </c>
      <c r="H96">
        <v>102</v>
      </c>
      <c r="I96">
        <v>102.86408</v>
      </c>
      <c r="J96">
        <v>156</v>
      </c>
      <c r="K96">
        <v>1.3301000000000001</v>
      </c>
      <c r="L96">
        <v>37</v>
      </c>
      <c r="M96">
        <f t="shared" si="2"/>
        <v>117</v>
      </c>
    </row>
    <row r="97" spans="1:13">
      <c r="A97" t="s">
        <v>139</v>
      </c>
      <c r="B97" t="str">
        <f t="shared" si="3"/>
        <v>BAD</v>
      </c>
      <c r="D97" t="s">
        <v>62</v>
      </c>
      <c r="E97">
        <v>0.57103999999999999</v>
      </c>
      <c r="F97">
        <v>65</v>
      </c>
      <c r="G97">
        <v>110.98239</v>
      </c>
      <c r="H97">
        <v>57</v>
      </c>
      <c r="I97">
        <v>103.4817</v>
      </c>
      <c r="J97">
        <v>171</v>
      </c>
      <c r="K97">
        <v>0.97841999999999996</v>
      </c>
      <c r="L97">
        <v>175</v>
      </c>
      <c r="M97">
        <f t="shared" si="2"/>
        <v>117</v>
      </c>
    </row>
    <row r="98" spans="1:13">
      <c r="A98" t="s">
        <v>140</v>
      </c>
      <c r="B98" t="str">
        <f t="shared" si="3"/>
        <v>BAD</v>
      </c>
      <c r="D98" t="s">
        <v>360</v>
      </c>
      <c r="E98">
        <v>0.54481000000000002</v>
      </c>
      <c r="F98">
        <v>147</v>
      </c>
      <c r="G98">
        <v>108.33093</v>
      </c>
      <c r="H98">
        <v>98</v>
      </c>
      <c r="I98">
        <v>92.385019999999997</v>
      </c>
      <c r="J98">
        <v>33</v>
      </c>
      <c r="K98">
        <v>0.95348999999999995</v>
      </c>
      <c r="L98">
        <v>190</v>
      </c>
      <c r="M98">
        <f t="shared" si="2"/>
        <v>117</v>
      </c>
    </row>
    <row r="99" spans="1:13">
      <c r="A99" t="s">
        <v>141</v>
      </c>
      <c r="B99" t="str">
        <f t="shared" si="3"/>
        <v>BAD</v>
      </c>
      <c r="D99" t="s">
        <v>130</v>
      </c>
      <c r="E99">
        <v>0.54174999999999995</v>
      </c>
      <c r="F99">
        <v>162</v>
      </c>
      <c r="G99">
        <v>105.44710000000001</v>
      </c>
      <c r="H99">
        <v>147</v>
      </c>
      <c r="I99">
        <v>94.77167</v>
      </c>
      <c r="J99">
        <v>52</v>
      </c>
      <c r="K99">
        <v>1.05921</v>
      </c>
      <c r="L99">
        <v>116</v>
      </c>
      <c r="M99">
        <f t="shared" si="2"/>
        <v>119.25</v>
      </c>
    </row>
    <row r="100" spans="1:13">
      <c r="A100" t="s">
        <v>142</v>
      </c>
      <c r="B100" t="str">
        <f t="shared" si="3"/>
        <v>BAD</v>
      </c>
      <c r="D100" t="s">
        <v>543</v>
      </c>
      <c r="E100">
        <v>0.55057</v>
      </c>
      <c r="F100">
        <v>129</v>
      </c>
      <c r="G100">
        <v>106.71227</v>
      </c>
      <c r="H100">
        <v>125</v>
      </c>
      <c r="I100">
        <v>103.70158000000001</v>
      </c>
      <c r="J100">
        <v>176</v>
      </c>
      <c r="K100">
        <v>1.2941199999999999</v>
      </c>
      <c r="L100">
        <v>49</v>
      </c>
      <c r="M100">
        <f t="shared" si="2"/>
        <v>119.75</v>
      </c>
    </row>
    <row r="101" spans="1:13">
      <c r="A101" t="s">
        <v>143</v>
      </c>
      <c r="B101" t="str">
        <f t="shared" si="3"/>
        <v>BAD</v>
      </c>
      <c r="D101" s="420" t="s">
        <v>301</v>
      </c>
      <c r="E101">
        <v>0.54459000000000002</v>
      </c>
      <c r="F101">
        <v>149</v>
      </c>
      <c r="G101">
        <v>104.55294000000001</v>
      </c>
      <c r="H101">
        <v>167</v>
      </c>
      <c r="I101">
        <v>93.852699999999999</v>
      </c>
      <c r="J101">
        <v>44</v>
      </c>
      <c r="K101">
        <v>1.05036</v>
      </c>
      <c r="L101">
        <v>124</v>
      </c>
      <c r="M101">
        <f t="shared" si="2"/>
        <v>121</v>
      </c>
    </row>
    <row r="102" spans="1:13">
      <c r="A102" t="s">
        <v>144</v>
      </c>
      <c r="B102" t="str">
        <f t="shared" si="3"/>
        <v>BAD</v>
      </c>
      <c r="D102" t="s">
        <v>522</v>
      </c>
      <c r="E102">
        <v>0.55793999999999999</v>
      </c>
      <c r="F102">
        <v>97</v>
      </c>
      <c r="G102">
        <v>104.32413</v>
      </c>
      <c r="H102">
        <v>170</v>
      </c>
      <c r="I102">
        <v>95.770849999999996</v>
      </c>
      <c r="J102">
        <v>63</v>
      </c>
      <c r="K102">
        <v>1.0059899999999999</v>
      </c>
      <c r="L102">
        <v>155</v>
      </c>
      <c r="M102">
        <f t="shared" si="2"/>
        <v>121.25</v>
      </c>
    </row>
    <row r="103" spans="1:13">
      <c r="A103" t="s">
        <v>145</v>
      </c>
      <c r="B103" t="str">
        <f t="shared" si="3"/>
        <v>BAD</v>
      </c>
      <c r="D103" t="s">
        <v>303</v>
      </c>
      <c r="E103">
        <v>0.56191999999999998</v>
      </c>
      <c r="F103">
        <v>87</v>
      </c>
      <c r="G103">
        <v>108.61154999999999</v>
      </c>
      <c r="H103">
        <v>93</v>
      </c>
      <c r="I103">
        <v>104.42379</v>
      </c>
      <c r="J103">
        <v>186</v>
      </c>
      <c r="K103">
        <v>1.05298</v>
      </c>
      <c r="L103">
        <v>122</v>
      </c>
      <c r="M103">
        <f t="shared" si="2"/>
        <v>122</v>
      </c>
    </row>
    <row r="104" spans="1:13">
      <c r="A104" t="s">
        <v>146</v>
      </c>
      <c r="B104" t="str">
        <f t="shared" si="3"/>
        <v>BAD</v>
      </c>
      <c r="D104" t="s">
        <v>109</v>
      </c>
      <c r="E104">
        <v>0.54408000000000001</v>
      </c>
      <c r="F104">
        <v>152</v>
      </c>
      <c r="G104">
        <v>103.85654</v>
      </c>
      <c r="H104">
        <v>182</v>
      </c>
      <c r="I104">
        <v>91.54674</v>
      </c>
      <c r="J104">
        <v>29</v>
      </c>
      <c r="K104">
        <v>1.04396</v>
      </c>
      <c r="L104">
        <v>126</v>
      </c>
      <c r="M104">
        <f t="shared" si="2"/>
        <v>122.25</v>
      </c>
    </row>
    <row r="105" spans="1:13">
      <c r="A105" t="s">
        <v>147</v>
      </c>
      <c r="B105" t="str">
        <f t="shared" si="3"/>
        <v>BAD</v>
      </c>
      <c r="D105" t="s">
        <v>402</v>
      </c>
      <c r="E105">
        <v>0.55061000000000004</v>
      </c>
      <c r="F105">
        <v>127</v>
      </c>
      <c r="G105">
        <v>102.27755000000001</v>
      </c>
      <c r="H105">
        <v>205</v>
      </c>
      <c r="I105">
        <v>97.771929999999998</v>
      </c>
      <c r="J105">
        <v>90</v>
      </c>
      <c r="K105">
        <v>1.19672</v>
      </c>
      <c r="L105">
        <v>69</v>
      </c>
      <c r="M105">
        <f t="shared" si="2"/>
        <v>122.75</v>
      </c>
    </row>
    <row r="106" spans="1:13">
      <c r="A106" t="s">
        <v>148</v>
      </c>
      <c r="B106" t="str">
        <f t="shared" si="3"/>
        <v>BAD</v>
      </c>
      <c r="D106" t="s">
        <v>267</v>
      </c>
      <c r="E106">
        <v>0.55320999999999998</v>
      </c>
      <c r="F106">
        <v>118</v>
      </c>
      <c r="G106">
        <v>111.07941</v>
      </c>
      <c r="H106">
        <v>54</v>
      </c>
      <c r="I106">
        <v>108.57268999999999</v>
      </c>
      <c r="J106">
        <v>264</v>
      </c>
      <c r="K106">
        <v>1.25773</v>
      </c>
      <c r="L106">
        <v>57</v>
      </c>
      <c r="M106">
        <f t="shared" si="2"/>
        <v>123.25</v>
      </c>
    </row>
    <row r="107" spans="1:13">
      <c r="A107" t="s">
        <v>149</v>
      </c>
      <c r="B107" t="str">
        <f t="shared" si="3"/>
        <v>BAD</v>
      </c>
      <c r="D107" t="s">
        <v>271</v>
      </c>
      <c r="E107">
        <v>0.56303999999999998</v>
      </c>
      <c r="F107">
        <v>84</v>
      </c>
      <c r="G107">
        <v>109.36663</v>
      </c>
      <c r="H107">
        <v>79</v>
      </c>
      <c r="I107">
        <v>108.72329999999999</v>
      </c>
      <c r="J107">
        <v>270</v>
      </c>
      <c r="K107">
        <v>1.2252700000000001</v>
      </c>
      <c r="L107">
        <v>66</v>
      </c>
      <c r="M107">
        <f t="shared" si="2"/>
        <v>124.75</v>
      </c>
    </row>
    <row r="108" spans="1:13">
      <c r="A108" t="s">
        <v>150</v>
      </c>
      <c r="B108" t="str">
        <f t="shared" si="3"/>
        <v>BAD</v>
      </c>
      <c r="D108" t="s">
        <v>145</v>
      </c>
      <c r="E108">
        <v>0.51844999999999997</v>
      </c>
      <c r="F108">
        <v>250</v>
      </c>
      <c r="G108">
        <v>107.36552</v>
      </c>
      <c r="H108">
        <v>115</v>
      </c>
      <c r="I108">
        <v>98.967299999999994</v>
      </c>
      <c r="J108">
        <v>103</v>
      </c>
      <c r="K108">
        <v>1.3522700000000001</v>
      </c>
      <c r="L108">
        <v>34</v>
      </c>
      <c r="M108">
        <f t="shared" si="2"/>
        <v>125.5</v>
      </c>
    </row>
    <row r="109" spans="1:13">
      <c r="A109" t="s">
        <v>151</v>
      </c>
      <c r="B109" t="str">
        <f t="shared" si="3"/>
        <v>BAD</v>
      </c>
      <c r="D109" t="s">
        <v>351</v>
      </c>
      <c r="E109">
        <v>0.54383000000000004</v>
      </c>
      <c r="F109">
        <v>155</v>
      </c>
      <c r="G109">
        <v>110.60845</v>
      </c>
      <c r="H109">
        <v>63</v>
      </c>
      <c r="I109">
        <v>105.01758</v>
      </c>
      <c r="J109">
        <v>195</v>
      </c>
      <c r="K109">
        <v>1.1156999999999999</v>
      </c>
      <c r="L109">
        <v>97</v>
      </c>
      <c r="M109">
        <f t="shared" si="2"/>
        <v>127.5</v>
      </c>
    </row>
    <row r="110" spans="1:13">
      <c r="A110" t="s">
        <v>152</v>
      </c>
      <c r="B110" t="str">
        <f t="shared" si="3"/>
        <v>BAD</v>
      </c>
      <c r="D110" t="s">
        <v>477</v>
      </c>
      <c r="E110">
        <v>0.55672999999999995</v>
      </c>
      <c r="F110">
        <v>100</v>
      </c>
      <c r="G110">
        <v>112.31964000000001</v>
      </c>
      <c r="H110">
        <v>42</v>
      </c>
      <c r="I110">
        <v>101.51511000000001</v>
      </c>
      <c r="J110">
        <v>136</v>
      </c>
      <c r="K110">
        <v>0.90322999999999998</v>
      </c>
      <c r="L110">
        <v>232</v>
      </c>
      <c r="M110">
        <f t="shared" si="2"/>
        <v>127.5</v>
      </c>
    </row>
    <row r="111" spans="1:13">
      <c r="A111" t="s">
        <v>153</v>
      </c>
      <c r="B111" t="str">
        <f t="shared" si="3"/>
        <v>BAD</v>
      </c>
      <c r="D111" t="s">
        <v>390</v>
      </c>
      <c r="E111">
        <v>0.56371000000000004</v>
      </c>
      <c r="F111">
        <v>78</v>
      </c>
      <c r="G111">
        <v>109.76724</v>
      </c>
      <c r="H111">
        <v>74</v>
      </c>
      <c r="I111">
        <v>100.90582000000001</v>
      </c>
      <c r="J111">
        <v>123</v>
      </c>
      <c r="K111">
        <v>0.90132000000000001</v>
      </c>
      <c r="L111">
        <v>235</v>
      </c>
      <c r="M111">
        <f t="shared" si="2"/>
        <v>127.5</v>
      </c>
    </row>
    <row r="112" spans="1:13">
      <c r="A112" t="s">
        <v>154</v>
      </c>
      <c r="B112" t="str">
        <f t="shared" si="3"/>
        <v>BAD</v>
      </c>
      <c r="D112" t="s">
        <v>108</v>
      </c>
      <c r="E112">
        <v>0.55656000000000005</v>
      </c>
      <c r="F112">
        <v>101</v>
      </c>
      <c r="G112">
        <v>106.47194</v>
      </c>
      <c r="H112">
        <v>129</v>
      </c>
      <c r="I112">
        <v>106.20676</v>
      </c>
      <c r="J112">
        <v>221</v>
      </c>
      <c r="K112">
        <v>1.2325600000000001</v>
      </c>
      <c r="L112">
        <v>63</v>
      </c>
      <c r="M112">
        <f t="shared" si="2"/>
        <v>128.5</v>
      </c>
    </row>
    <row r="113" spans="1:13">
      <c r="A113" t="s">
        <v>155</v>
      </c>
      <c r="B113" t="str">
        <f t="shared" si="3"/>
        <v>BAD</v>
      </c>
      <c r="D113" t="s">
        <v>192</v>
      </c>
      <c r="E113">
        <v>0.56267999999999996</v>
      </c>
      <c r="F113">
        <v>85</v>
      </c>
      <c r="G113">
        <v>108.80042</v>
      </c>
      <c r="H113">
        <v>89</v>
      </c>
      <c r="I113">
        <v>106.60244</v>
      </c>
      <c r="J113">
        <v>230</v>
      </c>
      <c r="K113">
        <v>1.06667</v>
      </c>
      <c r="L113">
        <v>110</v>
      </c>
      <c r="M113">
        <f t="shared" si="2"/>
        <v>128.5</v>
      </c>
    </row>
    <row r="114" spans="1:13">
      <c r="A114" t="s">
        <v>156</v>
      </c>
      <c r="B114" t="str">
        <f t="shared" si="3"/>
        <v>BAD</v>
      </c>
      <c r="D114" t="s">
        <v>359</v>
      </c>
      <c r="E114">
        <v>0.55134000000000005</v>
      </c>
      <c r="F114">
        <v>124</v>
      </c>
      <c r="G114">
        <v>105.17359</v>
      </c>
      <c r="H114">
        <v>156</v>
      </c>
      <c r="I114">
        <v>96.121089999999995</v>
      </c>
      <c r="J114">
        <v>65</v>
      </c>
      <c r="K114">
        <v>0.98399999999999999</v>
      </c>
      <c r="L114">
        <v>170</v>
      </c>
      <c r="M114">
        <f t="shared" si="2"/>
        <v>128.75</v>
      </c>
    </row>
    <row r="115" spans="1:13">
      <c r="A115" t="s">
        <v>157</v>
      </c>
      <c r="B115" t="str">
        <f t="shared" si="3"/>
        <v>BAD</v>
      </c>
      <c r="D115" t="s">
        <v>232</v>
      </c>
      <c r="E115">
        <v>0.56645999999999996</v>
      </c>
      <c r="F115">
        <v>71</v>
      </c>
      <c r="G115">
        <v>108.8222</v>
      </c>
      <c r="H115">
        <v>88</v>
      </c>
      <c r="I115">
        <v>109.79259</v>
      </c>
      <c r="J115">
        <v>286</v>
      </c>
      <c r="K115">
        <v>1.1843999999999999</v>
      </c>
      <c r="L115">
        <v>74</v>
      </c>
      <c r="M115">
        <f t="shared" si="2"/>
        <v>129.75</v>
      </c>
    </row>
    <row r="116" spans="1:13">
      <c r="A116" t="s">
        <v>158</v>
      </c>
      <c r="B116" t="str">
        <f t="shared" si="3"/>
        <v>BAD</v>
      </c>
      <c r="D116" t="s">
        <v>368</v>
      </c>
      <c r="E116">
        <v>0.53795999999999999</v>
      </c>
      <c r="F116">
        <v>180</v>
      </c>
      <c r="G116">
        <v>105.10522</v>
      </c>
      <c r="H116">
        <v>159</v>
      </c>
      <c r="I116">
        <v>90.349069999999998</v>
      </c>
      <c r="J116">
        <v>19</v>
      </c>
      <c r="K116">
        <v>0.99309999999999998</v>
      </c>
      <c r="L116">
        <v>162</v>
      </c>
      <c r="M116">
        <f t="shared" si="2"/>
        <v>130</v>
      </c>
    </row>
    <row r="117" spans="1:13">
      <c r="A117" t="s">
        <v>159</v>
      </c>
      <c r="B117" t="str">
        <f t="shared" si="3"/>
        <v>BAD</v>
      </c>
      <c r="D117" t="s">
        <v>140</v>
      </c>
      <c r="E117">
        <v>0.57579000000000002</v>
      </c>
      <c r="F117">
        <v>54</v>
      </c>
      <c r="G117">
        <v>109.35388</v>
      </c>
      <c r="H117">
        <v>80</v>
      </c>
      <c r="I117">
        <v>107.37014000000001</v>
      </c>
      <c r="J117">
        <v>250</v>
      </c>
      <c r="K117">
        <v>1.02759</v>
      </c>
      <c r="L117">
        <v>138</v>
      </c>
      <c r="M117">
        <f t="shared" si="2"/>
        <v>130.5</v>
      </c>
    </row>
    <row r="118" spans="1:13">
      <c r="A118" t="s">
        <v>160</v>
      </c>
      <c r="B118" t="str">
        <f t="shared" si="3"/>
        <v>BAD</v>
      </c>
      <c r="D118" t="s">
        <v>93</v>
      </c>
      <c r="E118">
        <v>0.58382999999999996</v>
      </c>
      <c r="F118">
        <v>36</v>
      </c>
      <c r="G118">
        <v>110.59112</v>
      </c>
      <c r="H118">
        <v>64</v>
      </c>
      <c r="I118">
        <v>109.70402</v>
      </c>
      <c r="J118">
        <v>284</v>
      </c>
      <c r="K118">
        <v>1.02027</v>
      </c>
      <c r="L118">
        <v>142</v>
      </c>
      <c r="M118">
        <f t="shared" si="2"/>
        <v>131.5</v>
      </c>
    </row>
    <row r="119" spans="1:13">
      <c r="A119" t="s">
        <v>161</v>
      </c>
      <c r="B119" t="str">
        <f t="shared" si="3"/>
        <v>BAD</v>
      </c>
      <c r="D119" t="s">
        <v>47</v>
      </c>
      <c r="E119">
        <v>0.55337999999999998</v>
      </c>
      <c r="F119">
        <v>114</v>
      </c>
      <c r="G119">
        <v>108.9171</v>
      </c>
      <c r="H119">
        <v>86</v>
      </c>
      <c r="I119">
        <v>97.243780000000001</v>
      </c>
      <c r="J119">
        <v>78</v>
      </c>
      <c r="K119">
        <v>0.88426000000000005</v>
      </c>
      <c r="L119">
        <v>248</v>
      </c>
      <c r="M119">
        <f t="shared" si="2"/>
        <v>131.5</v>
      </c>
    </row>
    <row r="120" spans="1:13">
      <c r="A120" t="s">
        <v>162</v>
      </c>
      <c r="B120" t="str">
        <f t="shared" si="3"/>
        <v>BAD</v>
      </c>
      <c r="D120" t="s">
        <v>328</v>
      </c>
      <c r="E120">
        <v>0.55096000000000001</v>
      </c>
      <c r="F120">
        <v>126</v>
      </c>
      <c r="G120">
        <v>104.82405</v>
      </c>
      <c r="H120">
        <v>164</v>
      </c>
      <c r="I120">
        <v>94.065790000000007</v>
      </c>
      <c r="J120">
        <v>45</v>
      </c>
      <c r="K120">
        <v>0.94872000000000001</v>
      </c>
      <c r="L120">
        <v>194</v>
      </c>
      <c r="M120">
        <f t="shared" si="2"/>
        <v>132.25</v>
      </c>
    </row>
    <row r="121" spans="1:13">
      <c r="A121" t="s">
        <v>163</v>
      </c>
      <c r="B121" t="str">
        <f t="shared" si="3"/>
        <v>BAD</v>
      </c>
      <c r="D121" t="s">
        <v>119</v>
      </c>
      <c r="E121">
        <v>0.53952</v>
      </c>
      <c r="F121">
        <v>176</v>
      </c>
      <c r="G121">
        <v>107.50734</v>
      </c>
      <c r="H121">
        <v>112</v>
      </c>
      <c r="I121">
        <v>101.68688</v>
      </c>
      <c r="J121">
        <v>141</v>
      </c>
      <c r="K121">
        <v>1.08284</v>
      </c>
      <c r="L121">
        <v>105</v>
      </c>
      <c r="M121">
        <f t="shared" si="2"/>
        <v>133.5</v>
      </c>
    </row>
    <row r="122" spans="1:13">
      <c r="A122" t="s">
        <v>164</v>
      </c>
      <c r="B122" t="str">
        <f t="shared" si="3"/>
        <v>BAD</v>
      </c>
      <c r="D122" t="s">
        <v>262</v>
      </c>
      <c r="E122">
        <v>0.54352999999999996</v>
      </c>
      <c r="F122">
        <v>156</v>
      </c>
      <c r="G122">
        <v>109.4431</v>
      </c>
      <c r="H122">
        <v>76</v>
      </c>
      <c r="I122">
        <v>106.26018999999999</v>
      </c>
      <c r="J122">
        <v>223</v>
      </c>
      <c r="K122">
        <v>1.1631199999999999</v>
      </c>
      <c r="L122">
        <v>81</v>
      </c>
      <c r="M122">
        <f t="shared" si="2"/>
        <v>134</v>
      </c>
    </row>
    <row r="123" spans="1:13">
      <c r="A123" t="s">
        <v>165</v>
      </c>
      <c r="B123" t="str">
        <f t="shared" si="3"/>
        <v>BAD</v>
      </c>
      <c r="D123" t="s">
        <v>304</v>
      </c>
      <c r="E123">
        <v>0.54188999999999998</v>
      </c>
      <c r="F123">
        <v>161</v>
      </c>
      <c r="G123">
        <v>105.81944</v>
      </c>
      <c r="H123">
        <v>137</v>
      </c>
      <c r="I123">
        <v>100.01972000000001</v>
      </c>
      <c r="J123">
        <v>113</v>
      </c>
      <c r="K123">
        <v>1.0317499999999999</v>
      </c>
      <c r="L123">
        <v>131</v>
      </c>
      <c r="M123">
        <f t="shared" si="2"/>
        <v>135.5</v>
      </c>
    </row>
    <row r="124" spans="1:13">
      <c r="A124" t="s">
        <v>166</v>
      </c>
      <c r="B124" t="str">
        <f t="shared" si="3"/>
        <v>BAD</v>
      </c>
      <c r="D124" t="s">
        <v>300</v>
      </c>
      <c r="E124">
        <v>0.55410000000000004</v>
      </c>
      <c r="F124">
        <v>111</v>
      </c>
      <c r="G124">
        <v>111.48730999999999</v>
      </c>
      <c r="H124">
        <v>50</v>
      </c>
      <c r="I124">
        <v>113.04239</v>
      </c>
      <c r="J124">
        <v>312</v>
      </c>
      <c r="K124">
        <v>1.18248</v>
      </c>
      <c r="L124">
        <v>76</v>
      </c>
      <c r="M124">
        <f t="shared" si="2"/>
        <v>137.25</v>
      </c>
    </row>
    <row r="125" spans="1:13">
      <c r="A125" t="s">
        <v>167</v>
      </c>
      <c r="B125" t="str">
        <f t="shared" si="3"/>
        <v>BAD</v>
      </c>
      <c r="D125" t="s">
        <v>295</v>
      </c>
      <c r="E125">
        <v>0.52398</v>
      </c>
      <c r="F125">
        <v>231</v>
      </c>
      <c r="G125">
        <v>108.37633</v>
      </c>
      <c r="H125">
        <v>96</v>
      </c>
      <c r="I125">
        <v>105.23148</v>
      </c>
      <c r="J125">
        <v>199</v>
      </c>
      <c r="K125">
        <v>1.36765</v>
      </c>
      <c r="L125">
        <v>29</v>
      </c>
      <c r="M125">
        <f t="shared" si="2"/>
        <v>138.75</v>
      </c>
    </row>
    <row r="126" spans="1:13">
      <c r="A126" t="s">
        <v>168</v>
      </c>
      <c r="B126" t="str">
        <f t="shared" si="3"/>
        <v>BAD</v>
      </c>
      <c r="D126" t="s">
        <v>75</v>
      </c>
      <c r="E126">
        <v>0.56911</v>
      </c>
      <c r="F126">
        <v>67</v>
      </c>
      <c r="G126">
        <v>104.61318</v>
      </c>
      <c r="H126">
        <v>166</v>
      </c>
      <c r="I126">
        <v>104.23092</v>
      </c>
      <c r="J126">
        <v>183</v>
      </c>
      <c r="K126">
        <v>1.01796</v>
      </c>
      <c r="L126">
        <v>144</v>
      </c>
      <c r="M126">
        <f t="shared" si="2"/>
        <v>140</v>
      </c>
    </row>
    <row r="127" spans="1:13">
      <c r="A127" t="s">
        <v>169</v>
      </c>
      <c r="B127" t="str">
        <f t="shared" si="3"/>
        <v>BAD</v>
      </c>
      <c r="D127" t="s">
        <v>153</v>
      </c>
      <c r="E127">
        <v>0.53310999999999997</v>
      </c>
      <c r="F127">
        <v>203</v>
      </c>
      <c r="G127">
        <v>105.58246</v>
      </c>
      <c r="H127">
        <v>144</v>
      </c>
      <c r="I127">
        <v>94.275099999999995</v>
      </c>
      <c r="J127">
        <v>47</v>
      </c>
      <c r="K127">
        <v>0.99236999999999997</v>
      </c>
      <c r="L127">
        <v>166</v>
      </c>
      <c r="M127">
        <f t="shared" si="2"/>
        <v>140</v>
      </c>
    </row>
    <row r="128" spans="1:13">
      <c r="A128" t="s">
        <v>170</v>
      </c>
      <c r="B128" t="str">
        <f t="shared" si="3"/>
        <v>BAD</v>
      </c>
      <c r="D128" t="s">
        <v>238</v>
      </c>
      <c r="E128">
        <v>0.55408999999999997</v>
      </c>
      <c r="F128">
        <v>112</v>
      </c>
      <c r="G128">
        <v>108.24963</v>
      </c>
      <c r="H128">
        <v>100</v>
      </c>
      <c r="I128">
        <v>105.66842</v>
      </c>
      <c r="J128">
        <v>212</v>
      </c>
      <c r="K128">
        <v>1.0277799999999999</v>
      </c>
      <c r="L128">
        <v>137</v>
      </c>
      <c r="M128">
        <f t="shared" si="2"/>
        <v>140.25</v>
      </c>
    </row>
    <row r="129" spans="1:13">
      <c r="A129" t="s">
        <v>171</v>
      </c>
      <c r="B129" t="str">
        <f t="shared" si="3"/>
        <v>BAD</v>
      </c>
      <c r="D129" t="s">
        <v>160</v>
      </c>
      <c r="E129">
        <v>0.59601000000000004</v>
      </c>
      <c r="F129">
        <v>15</v>
      </c>
      <c r="G129">
        <v>109.36945</v>
      </c>
      <c r="H129">
        <v>78</v>
      </c>
      <c r="I129">
        <v>109.09220999999999</v>
      </c>
      <c r="J129">
        <v>277</v>
      </c>
      <c r="K129">
        <v>0.94928000000000001</v>
      </c>
      <c r="L129">
        <v>192</v>
      </c>
      <c r="M129">
        <f t="shared" si="2"/>
        <v>140.5</v>
      </c>
    </row>
    <row r="130" spans="1:13">
      <c r="A130" t="s">
        <v>172</v>
      </c>
      <c r="B130" t="str">
        <f t="shared" si="3"/>
        <v>BAD</v>
      </c>
      <c r="D130" t="s">
        <v>233</v>
      </c>
      <c r="E130">
        <v>0.53885000000000005</v>
      </c>
      <c r="F130">
        <v>178</v>
      </c>
      <c r="G130">
        <v>102.84486</v>
      </c>
      <c r="H130">
        <v>198</v>
      </c>
      <c r="I130">
        <v>96.214070000000007</v>
      </c>
      <c r="J130">
        <v>68</v>
      </c>
      <c r="K130">
        <v>1.0533300000000001</v>
      </c>
      <c r="L130">
        <v>121</v>
      </c>
      <c r="M130">
        <f t="shared" ref="M130:M193" si="4">(F130+H130+J130+L130)/4</f>
        <v>141.25</v>
      </c>
    </row>
    <row r="131" spans="1:13">
      <c r="A131" t="s">
        <v>173</v>
      </c>
      <c r="B131" t="str">
        <f t="shared" ref="B131:B194" si="5">IF(A131=D131,"","BAD")</f>
        <v>BAD</v>
      </c>
      <c r="D131" t="s">
        <v>179</v>
      </c>
      <c r="E131">
        <v>0.53069999999999995</v>
      </c>
      <c r="F131">
        <v>216</v>
      </c>
      <c r="G131">
        <v>104.22202</v>
      </c>
      <c r="H131">
        <v>172</v>
      </c>
      <c r="I131">
        <v>89.710099999999997</v>
      </c>
      <c r="J131">
        <v>15</v>
      </c>
      <c r="K131">
        <v>0.99258999999999997</v>
      </c>
      <c r="L131">
        <v>164</v>
      </c>
      <c r="M131">
        <f t="shared" si="4"/>
        <v>141.75</v>
      </c>
    </row>
    <row r="132" spans="1:13">
      <c r="A132" t="s">
        <v>174</v>
      </c>
      <c r="B132" t="str">
        <f t="shared" si="5"/>
        <v>BAD</v>
      </c>
      <c r="D132" t="s">
        <v>268</v>
      </c>
      <c r="E132">
        <v>0.54044999999999999</v>
      </c>
      <c r="F132">
        <v>172</v>
      </c>
      <c r="G132">
        <v>105.78310999999999</v>
      </c>
      <c r="H132">
        <v>138</v>
      </c>
      <c r="I132">
        <v>98.002930000000006</v>
      </c>
      <c r="J132">
        <v>92</v>
      </c>
      <c r="K132">
        <v>0.98675000000000002</v>
      </c>
      <c r="L132">
        <v>167</v>
      </c>
      <c r="M132">
        <f t="shared" si="4"/>
        <v>142.25</v>
      </c>
    </row>
    <row r="133" spans="1:13">
      <c r="A133" t="s">
        <v>175</v>
      </c>
      <c r="B133" t="str">
        <f t="shared" si="5"/>
        <v>BAD</v>
      </c>
      <c r="D133" t="s">
        <v>258</v>
      </c>
      <c r="E133">
        <v>0.50200999999999996</v>
      </c>
      <c r="F133">
        <v>305</v>
      </c>
      <c r="G133">
        <v>102.74956</v>
      </c>
      <c r="H133">
        <v>199</v>
      </c>
      <c r="I133">
        <v>83.106269999999995</v>
      </c>
      <c r="J133">
        <v>4</v>
      </c>
      <c r="K133">
        <v>1.2307699999999999</v>
      </c>
      <c r="L133">
        <v>64</v>
      </c>
      <c r="M133">
        <f t="shared" si="4"/>
        <v>143</v>
      </c>
    </row>
    <row r="134" spans="1:13">
      <c r="A134" t="s">
        <v>176</v>
      </c>
      <c r="B134" t="str">
        <f t="shared" si="5"/>
        <v>BAD</v>
      </c>
      <c r="D134" t="s">
        <v>142</v>
      </c>
      <c r="E134">
        <v>0.54464999999999997</v>
      </c>
      <c r="F134">
        <v>148</v>
      </c>
      <c r="G134">
        <v>106.55197</v>
      </c>
      <c r="H134">
        <v>128</v>
      </c>
      <c r="I134">
        <v>95.632409999999993</v>
      </c>
      <c r="J134">
        <v>62</v>
      </c>
      <c r="K134">
        <v>0.88770000000000004</v>
      </c>
      <c r="L134">
        <v>246</v>
      </c>
      <c r="M134">
        <f t="shared" si="4"/>
        <v>146</v>
      </c>
    </row>
    <row r="135" spans="1:13">
      <c r="A135" t="s">
        <v>177</v>
      </c>
      <c r="B135" t="str">
        <f t="shared" si="5"/>
        <v>BAD</v>
      </c>
      <c r="D135" t="s">
        <v>533</v>
      </c>
      <c r="E135">
        <v>0.55311999999999995</v>
      </c>
      <c r="F135">
        <v>119</v>
      </c>
      <c r="G135">
        <v>102.53247</v>
      </c>
      <c r="H135">
        <v>203</v>
      </c>
      <c r="I135">
        <v>100.49925</v>
      </c>
      <c r="J135">
        <v>118</v>
      </c>
      <c r="K135">
        <v>1.0155000000000001</v>
      </c>
      <c r="L135">
        <v>148</v>
      </c>
      <c r="M135">
        <f t="shared" si="4"/>
        <v>147</v>
      </c>
    </row>
    <row r="136" spans="1:13">
      <c r="A136" t="s">
        <v>178</v>
      </c>
      <c r="B136" t="str">
        <f t="shared" si="5"/>
        <v>BAD</v>
      </c>
      <c r="D136" t="s">
        <v>493</v>
      </c>
      <c r="E136">
        <v>0.54949000000000003</v>
      </c>
      <c r="F136">
        <v>134</v>
      </c>
      <c r="G136">
        <v>107.98586</v>
      </c>
      <c r="H136">
        <v>106</v>
      </c>
      <c r="I136">
        <v>102.849</v>
      </c>
      <c r="J136">
        <v>154</v>
      </c>
      <c r="K136">
        <v>0.94443999999999995</v>
      </c>
      <c r="L136">
        <v>198</v>
      </c>
      <c r="M136">
        <f t="shared" si="4"/>
        <v>148</v>
      </c>
    </row>
    <row r="137" spans="1:13">
      <c r="A137" t="s">
        <v>179</v>
      </c>
      <c r="B137" t="str">
        <f t="shared" si="5"/>
        <v>BAD</v>
      </c>
      <c r="D137" t="s">
        <v>356</v>
      </c>
      <c r="E137">
        <v>0.53222999999999998</v>
      </c>
      <c r="F137">
        <v>208</v>
      </c>
      <c r="G137">
        <v>104.38995</v>
      </c>
      <c r="H137">
        <v>168</v>
      </c>
      <c r="I137">
        <v>98.445520000000002</v>
      </c>
      <c r="J137">
        <v>98</v>
      </c>
      <c r="K137">
        <v>1.0546899999999999</v>
      </c>
      <c r="L137">
        <v>119</v>
      </c>
      <c r="M137">
        <f t="shared" si="4"/>
        <v>148.25</v>
      </c>
    </row>
    <row r="138" spans="1:13">
      <c r="A138" t="s">
        <v>180</v>
      </c>
      <c r="B138" t="str">
        <f t="shared" si="5"/>
        <v>BAD</v>
      </c>
      <c r="D138" t="s">
        <v>486</v>
      </c>
      <c r="E138">
        <v>0.54971999999999999</v>
      </c>
      <c r="F138">
        <v>133</v>
      </c>
      <c r="G138">
        <v>107.9085</v>
      </c>
      <c r="H138">
        <v>108</v>
      </c>
      <c r="I138">
        <v>103.53035</v>
      </c>
      <c r="J138">
        <v>172</v>
      </c>
      <c r="K138">
        <v>0.96599000000000002</v>
      </c>
      <c r="L138">
        <v>184</v>
      </c>
      <c r="M138">
        <f t="shared" si="4"/>
        <v>149.25</v>
      </c>
    </row>
    <row r="139" spans="1:13">
      <c r="A139" t="s">
        <v>181</v>
      </c>
      <c r="B139" t="str">
        <f t="shared" si="5"/>
        <v>BAD</v>
      </c>
      <c r="D139" t="s">
        <v>310</v>
      </c>
      <c r="E139">
        <v>0.53727000000000003</v>
      </c>
      <c r="F139">
        <v>184</v>
      </c>
      <c r="G139">
        <v>104.10988</v>
      </c>
      <c r="H139">
        <v>177</v>
      </c>
      <c r="I139">
        <v>103.29226</v>
      </c>
      <c r="J139">
        <v>167</v>
      </c>
      <c r="K139">
        <v>1.19048</v>
      </c>
      <c r="L139">
        <v>70</v>
      </c>
      <c r="M139">
        <f t="shared" si="4"/>
        <v>149.5</v>
      </c>
    </row>
    <row r="140" spans="1:13">
      <c r="A140" t="s">
        <v>182</v>
      </c>
      <c r="B140" t="str">
        <f t="shared" si="5"/>
        <v>BAD</v>
      </c>
      <c r="D140" t="s">
        <v>376</v>
      </c>
      <c r="E140">
        <v>0.53652</v>
      </c>
      <c r="F140">
        <v>188</v>
      </c>
      <c r="G140">
        <v>104.71482</v>
      </c>
      <c r="H140">
        <v>165</v>
      </c>
      <c r="I140">
        <v>101.44248</v>
      </c>
      <c r="J140">
        <v>134</v>
      </c>
      <c r="K140">
        <v>1.0615399999999999</v>
      </c>
      <c r="L140">
        <v>112</v>
      </c>
      <c r="M140">
        <f t="shared" si="4"/>
        <v>149.75</v>
      </c>
    </row>
    <row r="141" spans="1:13">
      <c r="A141" t="s">
        <v>183</v>
      </c>
      <c r="B141" t="str">
        <f t="shared" si="5"/>
        <v>BAD</v>
      </c>
      <c r="D141" t="s">
        <v>519</v>
      </c>
      <c r="E141">
        <v>0.52256000000000002</v>
      </c>
      <c r="F141">
        <v>238</v>
      </c>
      <c r="G141">
        <v>104.95777</v>
      </c>
      <c r="H141">
        <v>162</v>
      </c>
      <c r="I141">
        <v>99.640529999999998</v>
      </c>
      <c r="J141">
        <v>106</v>
      </c>
      <c r="K141">
        <v>1.1225799999999999</v>
      </c>
      <c r="L141">
        <v>95</v>
      </c>
      <c r="M141">
        <f t="shared" si="4"/>
        <v>150.25</v>
      </c>
    </row>
    <row r="142" spans="1:13">
      <c r="A142" t="s">
        <v>184</v>
      </c>
      <c r="B142" t="str">
        <f t="shared" si="5"/>
        <v>BAD</v>
      </c>
      <c r="D142" t="s">
        <v>136</v>
      </c>
      <c r="E142">
        <v>0.55025999999999997</v>
      </c>
      <c r="F142">
        <v>132</v>
      </c>
      <c r="G142">
        <v>103.77799</v>
      </c>
      <c r="H142">
        <v>184</v>
      </c>
      <c r="I142">
        <v>100.73421999999999</v>
      </c>
      <c r="J142">
        <v>121</v>
      </c>
      <c r="K142">
        <v>0.98560999999999999</v>
      </c>
      <c r="L142">
        <v>168</v>
      </c>
      <c r="M142">
        <f t="shared" si="4"/>
        <v>151.25</v>
      </c>
    </row>
    <row r="143" spans="1:13">
      <c r="A143" t="s">
        <v>185</v>
      </c>
      <c r="B143" t="str">
        <f t="shared" si="5"/>
        <v>BAD</v>
      </c>
      <c r="D143" t="s">
        <v>74</v>
      </c>
      <c r="E143">
        <v>0.54723999999999995</v>
      </c>
      <c r="F143">
        <v>137</v>
      </c>
      <c r="G143">
        <v>105.37573999999999</v>
      </c>
      <c r="H143">
        <v>151</v>
      </c>
      <c r="I143">
        <v>105.01237999999999</v>
      </c>
      <c r="J143">
        <v>194</v>
      </c>
      <c r="K143">
        <v>1.04487</v>
      </c>
      <c r="L143">
        <v>125</v>
      </c>
      <c r="M143">
        <f t="shared" si="4"/>
        <v>151.75</v>
      </c>
    </row>
    <row r="144" spans="1:13">
      <c r="A144" t="s">
        <v>186</v>
      </c>
      <c r="B144" t="str">
        <f t="shared" si="5"/>
        <v>BAD</v>
      </c>
      <c r="D144" t="s">
        <v>110</v>
      </c>
      <c r="E144">
        <v>0.54454999999999998</v>
      </c>
      <c r="F144">
        <v>150</v>
      </c>
      <c r="G144">
        <v>107.33577</v>
      </c>
      <c r="H144">
        <v>118</v>
      </c>
      <c r="I144">
        <v>109.35146</v>
      </c>
      <c r="J144">
        <v>282</v>
      </c>
      <c r="K144">
        <v>1.25203</v>
      </c>
      <c r="L144">
        <v>59</v>
      </c>
      <c r="M144">
        <f t="shared" si="4"/>
        <v>152.25</v>
      </c>
    </row>
    <row r="145" spans="1:13">
      <c r="A145" t="s">
        <v>187</v>
      </c>
      <c r="B145" t="str">
        <f t="shared" si="5"/>
        <v>BAD</v>
      </c>
      <c r="D145" t="s">
        <v>68</v>
      </c>
      <c r="E145">
        <v>0.53364</v>
      </c>
      <c r="F145">
        <v>200</v>
      </c>
      <c r="G145">
        <v>104.0763</v>
      </c>
      <c r="H145">
        <v>178</v>
      </c>
      <c r="I145">
        <v>88.489990000000006</v>
      </c>
      <c r="J145">
        <v>10</v>
      </c>
      <c r="K145">
        <v>0.91429000000000005</v>
      </c>
      <c r="L145">
        <v>223</v>
      </c>
      <c r="M145">
        <f t="shared" si="4"/>
        <v>152.75</v>
      </c>
    </row>
    <row r="146" spans="1:13">
      <c r="A146" t="s">
        <v>188</v>
      </c>
      <c r="B146" t="str">
        <f t="shared" si="5"/>
        <v>BAD</v>
      </c>
      <c r="D146" t="s">
        <v>187</v>
      </c>
      <c r="E146">
        <v>0.5575</v>
      </c>
      <c r="F146">
        <v>98</v>
      </c>
      <c r="G146">
        <v>107.21875</v>
      </c>
      <c r="H146">
        <v>119</v>
      </c>
      <c r="I146">
        <v>107.80544</v>
      </c>
      <c r="J146">
        <v>257</v>
      </c>
      <c r="K146">
        <v>1.024</v>
      </c>
      <c r="L146">
        <v>139</v>
      </c>
      <c r="M146">
        <f t="shared" si="4"/>
        <v>153.25</v>
      </c>
    </row>
    <row r="147" spans="1:13">
      <c r="A147" t="s">
        <v>189</v>
      </c>
      <c r="B147" t="str">
        <f t="shared" si="5"/>
        <v>BAD</v>
      </c>
      <c r="D147" t="s">
        <v>270</v>
      </c>
      <c r="E147">
        <v>0.56013000000000002</v>
      </c>
      <c r="F147">
        <v>91</v>
      </c>
      <c r="G147">
        <v>108.82805999999999</v>
      </c>
      <c r="H147">
        <v>87</v>
      </c>
      <c r="I147">
        <v>107.49547</v>
      </c>
      <c r="J147">
        <v>253</v>
      </c>
      <c r="K147">
        <v>0.96052999999999999</v>
      </c>
      <c r="L147">
        <v>187</v>
      </c>
      <c r="M147">
        <f t="shared" si="4"/>
        <v>154.5</v>
      </c>
    </row>
    <row r="148" spans="1:13">
      <c r="A148" t="s">
        <v>190</v>
      </c>
      <c r="B148" t="str">
        <f t="shared" si="5"/>
        <v>BAD</v>
      </c>
      <c r="D148" t="s">
        <v>285</v>
      </c>
      <c r="E148">
        <v>0.54320999999999997</v>
      </c>
      <c r="F148">
        <v>157</v>
      </c>
      <c r="G148">
        <v>105.69379000000001</v>
      </c>
      <c r="H148">
        <v>140</v>
      </c>
      <c r="I148">
        <v>105.96239</v>
      </c>
      <c r="J148">
        <v>218</v>
      </c>
      <c r="K148">
        <v>1.08955</v>
      </c>
      <c r="L148">
        <v>104</v>
      </c>
      <c r="M148">
        <f t="shared" si="4"/>
        <v>154.75</v>
      </c>
    </row>
    <row r="149" spans="1:13">
      <c r="A149" t="s">
        <v>191</v>
      </c>
      <c r="B149" t="str">
        <f t="shared" si="5"/>
        <v>BAD</v>
      </c>
      <c r="D149" t="s">
        <v>350</v>
      </c>
      <c r="E149">
        <v>0.53271999999999997</v>
      </c>
      <c r="F149">
        <v>207</v>
      </c>
      <c r="G149">
        <v>106.60006</v>
      </c>
      <c r="H149">
        <v>127</v>
      </c>
      <c r="I149">
        <v>103.62905000000001</v>
      </c>
      <c r="J149">
        <v>174</v>
      </c>
      <c r="K149">
        <v>1.06433</v>
      </c>
      <c r="L149">
        <v>111</v>
      </c>
      <c r="M149">
        <f t="shared" si="4"/>
        <v>154.75</v>
      </c>
    </row>
    <row r="150" spans="1:13">
      <c r="A150" t="s">
        <v>192</v>
      </c>
      <c r="B150" t="str">
        <f t="shared" si="5"/>
        <v>BAD</v>
      </c>
      <c r="D150" t="s">
        <v>380</v>
      </c>
      <c r="E150">
        <v>0.53154999999999997</v>
      </c>
      <c r="F150">
        <v>212</v>
      </c>
      <c r="G150">
        <v>105.21098000000001</v>
      </c>
      <c r="H150">
        <v>154</v>
      </c>
      <c r="I150">
        <v>99.301550000000006</v>
      </c>
      <c r="J150">
        <v>105</v>
      </c>
      <c r="K150">
        <v>1.0122</v>
      </c>
      <c r="L150">
        <v>152</v>
      </c>
      <c r="M150">
        <f t="shared" si="4"/>
        <v>155.75</v>
      </c>
    </row>
    <row r="151" spans="1:13">
      <c r="A151" t="s">
        <v>193</v>
      </c>
      <c r="B151" t="str">
        <f t="shared" si="5"/>
        <v>BAD</v>
      </c>
      <c r="D151" t="s">
        <v>112</v>
      </c>
      <c r="E151">
        <v>0.59582000000000002</v>
      </c>
      <c r="F151">
        <v>16</v>
      </c>
      <c r="G151">
        <v>108.39601999999999</v>
      </c>
      <c r="H151">
        <v>95</v>
      </c>
      <c r="I151">
        <v>106.15425</v>
      </c>
      <c r="J151">
        <v>219</v>
      </c>
      <c r="K151">
        <v>0.78915999999999997</v>
      </c>
      <c r="L151">
        <v>303</v>
      </c>
      <c r="M151">
        <f t="shared" si="4"/>
        <v>158.25</v>
      </c>
    </row>
    <row r="152" spans="1:13">
      <c r="A152" t="s">
        <v>194</v>
      </c>
      <c r="B152" t="str">
        <f t="shared" si="5"/>
        <v>BAD</v>
      </c>
      <c r="D152" t="s">
        <v>403</v>
      </c>
      <c r="E152">
        <v>0.55979999999999996</v>
      </c>
      <c r="F152">
        <v>95</v>
      </c>
      <c r="G152">
        <v>106.85558</v>
      </c>
      <c r="H152">
        <v>124</v>
      </c>
      <c r="I152">
        <v>106.99581000000001</v>
      </c>
      <c r="J152">
        <v>240</v>
      </c>
      <c r="K152">
        <v>0.97014999999999996</v>
      </c>
      <c r="L152">
        <v>177</v>
      </c>
      <c r="M152">
        <f t="shared" si="4"/>
        <v>159</v>
      </c>
    </row>
    <row r="153" spans="1:13">
      <c r="A153" t="s">
        <v>195</v>
      </c>
      <c r="B153" t="str">
        <f t="shared" si="5"/>
        <v>BAD</v>
      </c>
      <c r="D153" t="s">
        <v>223</v>
      </c>
      <c r="E153">
        <v>0.54054000000000002</v>
      </c>
      <c r="F153">
        <v>171</v>
      </c>
      <c r="G153">
        <v>105.05337</v>
      </c>
      <c r="H153">
        <v>161</v>
      </c>
      <c r="I153">
        <v>103.11447</v>
      </c>
      <c r="J153">
        <v>162</v>
      </c>
      <c r="K153">
        <v>1.0185200000000001</v>
      </c>
      <c r="L153">
        <v>143</v>
      </c>
      <c r="M153">
        <f t="shared" si="4"/>
        <v>159.25</v>
      </c>
    </row>
    <row r="154" spans="1:13">
      <c r="A154" t="s">
        <v>196</v>
      </c>
      <c r="B154" t="str">
        <f t="shared" si="5"/>
        <v>BAD</v>
      </c>
      <c r="D154" t="s">
        <v>194</v>
      </c>
      <c r="E154">
        <v>0.57332000000000005</v>
      </c>
      <c r="F154">
        <v>58</v>
      </c>
      <c r="G154">
        <v>104.89241</v>
      </c>
      <c r="H154">
        <v>163</v>
      </c>
      <c r="I154">
        <v>104.71729999999999</v>
      </c>
      <c r="J154">
        <v>192</v>
      </c>
      <c r="K154">
        <v>0.91269999999999996</v>
      </c>
      <c r="L154">
        <v>225</v>
      </c>
      <c r="M154">
        <f t="shared" si="4"/>
        <v>159.5</v>
      </c>
    </row>
    <row r="155" spans="1:13">
      <c r="A155" t="s">
        <v>197</v>
      </c>
      <c r="B155" t="str">
        <f t="shared" si="5"/>
        <v>BAD</v>
      </c>
      <c r="D155" t="s">
        <v>282</v>
      </c>
      <c r="E155">
        <v>0.53763000000000005</v>
      </c>
      <c r="F155">
        <v>182</v>
      </c>
      <c r="G155">
        <v>102.11964</v>
      </c>
      <c r="H155">
        <v>207</v>
      </c>
      <c r="I155">
        <v>95.925759999999997</v>
      </c>
      <c r="J155">
        <v>64</v>
      </c>
      <c r="K155">
        <v>0.96094000000000002</v>
      </c>
      <c r="L155">
        <v>186</v>
      </c>
      <c r="M155">
        <f t="shared" si="4"/>
        <v>159.75</v>
      </c>
    </row>
    <row r="156" spans="1:13">
      <c r="A156" t="s">
        <v>198</v>
      </c>
      <c r="B156" t="str">
        <f t="shared" si="5"/>
        <v>BAD</v>
      </c>
      <c r="D156" t="s">
        <v>401</v>
      </c>
      <c r="E156">
        <v>0.54530999999999996</v>
      </c>
      <c r="F156">
        <v>145</v>
      </c>
      <c r="G156">
        <v>107.89521000000001</v>
      </c>
      <c r="H156">
        <v>109</v>
      </c>
      <c r="I156">
        <v>108.35894</v>
      </c>
      <c r="J156">
        <v>261</v>
      </c>
      <c r="K156">
        <v>1.0354000000000001</v>
      </c>
      <c r="L156">
        <v>129</v>
      </c>
      <c r="M156">
        <f t="shared" si="4"/>
        <v>161</v>
      </c>
    </row>
    <row r="157" spans="1:13">
      <c r="A157" t="s">
        <v>199</v>
      </c>
      <c r="B157" t="str">
        <f t="shared" si="5"/>
        <v>BAD</v>
      </c>
      <c r="D157" t="s">
        <v>273</v>
      </c>
      <c r="E157">
        <v>0.54444999999999999</v>
      </c>
      <c r="F157">
        <v>151</v>
      </c>
      <c r="G157">
        <v>103.3419</v>
      </c>
      <c r="H157">
        <v>190</v>
      </c>
      <c r="I157">
        <v>101.05557</v>
      </c>
      <c r="J157">
        <v>126</v>
      </c>
      <c r="K157">
        <v>0.96987999999999996</v>
      </c>
      <c r="L157">
        <v>179</v>
      </c>
      <c r="M157">
        <f t="shared" si="4"/>
        <v>161.5</v>
      </c>
    </row>
    <row r="158" spans="1:13">
      <c r="A158" t="s">
        <v>200</v>
      </c>
      <c r="B158" t="str">
        <f t="shared" si="5"/>
        <v>BAD</v>
      </c>
      <c r="D158" t="s">
        <v>336</v>
      </c>
      <c r="E158">
        <v>0.55027999999999999</v>
      </c>
      <c r="F158">
        <v>131</v>
      </c>
      <c r="G158">
        <v>104.35760000000001</v>
      </c>
      <c r="H158">
        <v>169</v>
      </c>
      <c r="I158">
        <v>104.47304</v>
      </c>
      <c r="J158">
        <v>189</v>
      </c>
      <c r="K158">
        <v>0.99434999999999996</v>
      </c>
      <c r="L158">
        <v>159</v>
      </c>
      <c r="M158">
        <f t="shared" si="4"/>
        <v>162</v>
      </c>
    </row>
    <row r="159" spans="1:13">
      <c r="A159" t="s">
        <v>201</v>
      </c>
      <c r="B159" t="str">
        <f t="shared" si="5"/>
        <v>BAD</v>
      </c>
      <c r="D159" t="s">
        <v>284</v>
      </c>
      <c r="E159">
        <v>0.52937000000000001</v>
      </c>
      <c r="F159">
        <v>220</v>
      </c>
      <c r="G159">
        <v>105.18258</v>
      </c>
      <c r="H159">
        <v>155</v>
      </c>
      <c r="I159">
        <v>96.64273</v>
      </c>
      <c r="J159">
        <v>76</v>
      </c>
      <c r="K159">
        <v>0.94406000000000001</v>
      </c>
      <c r="L159">
        <v>199</v>
      </c>
      <c r="M159">
        <f t="shared" si="4"/>
        <v>162.5</v>
      </c>
    </row>
    <row r="160" spans="1:13">
      <c r="A160" t="s">
        <v>202</v>
      </c>
      <c r="B160" t="str">
        <f t="shared" si="5"/>
        <v>BAD</v>
      </c>
      <c r="D160" t="s">
        <v>375</v>
      </c>
      <c r="E160">
        <v>0.55994999999999995</v>
      </c>
      <c r="F160">
        <v>94</v>
      </c>
      <c r="G160">
        <v>108.10428</v>
      </c>
      <c r="H160">
        <v>103</v>
      </c>
      <c r="I160">
        <v>108.98557</v>
      </c>
      <c r="J160">
        <v>274</v>
      </c>
      <c r="K160">
        <v>0.96947000000000005</v>
      </c>
      <c r="L160">
        <v>181</v>
      </c>
      <c r="M160">
        <f t="shared" si="4"/>
        <v>163</v>
      </c>
    </row>
    <row r="161" spans="1:13">
      <c r="A161" t="s">
        <v>203</v>
      </c>
      <c r="B161" t="str">
        <f t="shared" si="5"/>
        <v>BAD</v>
      </c>
      <c r="D161" t="s">
        <v>72</v>
      </c>
      <c r="E161">
        <v>0.54220000000000002</v>
      </c>
      <c r="F161">
        <v>160</v>
      </c>
      <c r="G161">
        <v>102.23123</v>
      </c>
      <c r="H161">
        <v>206</v>
      </c>
      <c r="I161">
        <v>93.224069999999998</v>
      </c>
      <c r="J161">
        <v>38</v>
      </c>
      <c r="K161">
        <v>0.88112000000000001</v>
      </c>
      <c r="L161">
        <v>249</v>
      </c>
      <c r="M161">
        <f t="shared" si="4"/>
        <v>163.25</v>
      </c>
    </row>
    <row r="162" spans="1:13">
      <c r="A162" t="s">
        <v>204</v>
      </c>
      <c r="B162" t="str">
        <f t="shared" si="5"/>
        <v>BAD</v>
      </c>
      <c r="D162" t="s">
        <v>85</v>
      </c>
      <c r="E162">
        <v>0.56305000000000005</v>
      </c>
      <c r="F162">
        <v>83</v>
      </c>
      <c r="G162">
        <v>101.8984</v>
      </c>
      <c r="H162">
        <v>213</v>
      </c>
      <c r="I162">
        <v>105.25433</v>
      </c>
      <c r="J162">
        <v>202</v>
      </c>
      <c r="K162">
        <v>1</v>
      </c>
      <c r="L162">
        <v>157</v>
      </c>
      <c r="M162">
        <f t="shared" si="4"/>
        <v>163.75</v>
      </c>
    </row>
    <row r="163" spans="1:13">
      <c r="A163" t="s">
        <v>205</v>
      </c>
      <c r="B163" t="str">
        <f t="shared" si="5"/>
        <v>BAD</v>
      </c>
      <c r="D163" t="s">
        <v>225</v>
      </c>
      <c r="E163">
        <v>0.57616000000000001</v>
      </c>
      <c r="F163">
        <v>51</v>
      </c>
      <c r="G163">
        <v>108.32761000000001</v>
      </c>
      <c r="H163">
        <v>99</v>
      </c>
      <c r="I163">
        <v>110.75712</v>
      </c>
      <c r="J163">
        <v>300</v>
      </c>
      <c r="K163">
        <v>0.93984999999999996</v>
      </c>
      <c r="L163">
        <v>205</v>
      </c>
      <c r="M163">
        <f t="shared" si="4"/>
        <v>163.75</v>
      </c>
    </row>
    <row r="164" spans="1:13">
      <c r="A164" t="s">
        <v>206</v>
      </c>
      <c r="B164" t="str">
        <f t="shared" si="5"/>
        <v>BAD</v>
      </c>
      <c r="D164" t="s">
        <v>523</v>
      </c>
      <c r="E164">
        <v>0.56047999999999998</v>
      </c>
      <c r="F164">
        <v>88</v>
      </c>
      <c r="G164">
        <v>99.247079999999997</v>
      </c>
      <c r="H164">
        <v>253</v>
      </c>
      <c r="I164">
        <v>94.866309999999999</v>
      </c>
      <c r="J164">
        <v>55</v>
      </c>
      <c r="K164">
        <v>0.86485999999999996</v>
      </c>
      <c r="L164">
        <v>264</v>
      </c>
      <c r="M164">
        <f t="shared" si="4"/>
        <v>165</v>
      </c>
    </row>
    <row r="165" spans="1:13">
      <c r="A165" t="s">
        <v>207</v>
      </c>
      <c r="B165" t="str">
        <f t="shared" si="5"/>
        <v>BAD</v>
      </c>
      <c r="D165" t="s">
        <v>512</v>
      </c>
      <c r="E165">
        <v>0.55391000000000001</v>
      </c>
      <c r="F165">
        <v>113</v>
      </c>
      <c r="G165">
        <v>108.08166</v>
      </c>
      <c r="H165">
        <v>104</v>
      </c>
      <c r="I165">
        <v>104.60916</v>
      </c>
      <c r="J165">
        <v>190</v>
      </c>
      <c r="K165">
        <v>0.87585999999999997</v>
      </c>
      <c r="L165">
        <v>256</v>
      </c>
      <c r="M165">
        <f t="shared" si="4"/>
        <v>165.75</v>
      </c>
    </row>
    <row r="166" spans="1:13">
      <c r="A166" t="s">
        <v>208</v>
      </c>
      <c r="B166" t="str">
        <f t="shared" si="5"/>
        <v>BAD</v>
      </c>
      <c r="D166" t="s">
        <v>509</v>
      </c>
      <c r="E166">
        <v>0.51998999999999995</v>
      </c>
      <c r="F166">
        <v>246</v>
      </c>
      <c r="G166">
        <v>105.45905999999999</v>
      </c>
      <c r="H166">
        <v>146</v>
      </c>
      <c r="I166">
        <v>98.89716</v>
      </c>
      <c r="J166">
        <v>102</v>
      </c>
      <c r="K166">
        <v>0.98204000000000002</v>
      </c>
      <c r="L166">
        <v>171</v>
      </c>
      <c r="M166">
        <f t="shared" si="4"/>
        <v>166.25</v>
      </c>
    </row>
    <row r="167" spans="1:13">
      <c r="A167" t="s">
        <v>209</v>
      </c>
      <c r="B167" t="str">
        <f t="shared" si="5"/>
        <v>BAD</v>
      </c>
      <c r="D167" t="s">
        <v>515</v>
      </c>
      <c r="E167">
        <v>0.53032000000000001</v>
      </c>
      <c r="F167">
        <v>217</v>
      </c>
      <c r="G167">
        <v>105.08188</v>
      </c>
      <c r="H167">
        <v>160</v>
      </c>
      <c r="I167">
        <v>90.208160000000007</v>
      </c>
      <c r="J167">
        <v>17</v>
      </c>
      <c r="K167">
        <v>0.84614999999999996</v>
      </c>
      <c r="L167">
        <v>271</v>
      </c>
      <c r="M167">
        <f t="shared" si="4"/>
        <v>166.25</v>
      </c>
    </row>
    <row r="168" spans="1:13">
      <c r="A168" t="s">
        <v>210</v>
      </c>
      <c r="B168" t="str">
        <f t="shared" si="5"/>
        <v>BAD</v>
      </c>
      <c r="D168" t="s">
        <v>243</v>
      </c>
      <c r="E168">
        <v>0.55496999999999996</v>
      </c>
      <c r="F168">
        <v>106</v>
      </c>
      <c r="G168">
        <v>106.6855</v>
      </c>
      <c r="H168">
        <v>126</v>
      </c>
      <c r="I168">
        <v>113.56022</v>
      </c>
      <c r="J168">
        <v>321</v>
      </c>
      <c r="K168">
        <v>1.0612200000000001</v>
      </c>
      <c r="L168">
        <v>113</v>
      </c>
      <c r="M168">
        <f t="shared" si="4"/>
        <v>166.5</v>
      </c>
    </row>
    <row r="169" spans="1:13">
      <c r="A169" t="s">
        <v>211</v>
      </c>
      <c r="B169" t="str">
        <f t="shared" si="5"/>
        <v>BAD</v>
      </c>
      <c r="D169" t="s">
        <v>266</v>
      </c>
      <c r="E169">
        <v>0.51383999999999996</v>
      </c>
      <c r="F169">
        <v>268</v>
      </c>
      <c r="G169">
        <v>105.39248000000001</v>
      </c>
      <c r="H169">
        <v>150</v>
      </c>
      <c r="I169">
        <v>101.59835</v>
      </c>
      <c r="J169">
        <v>138</v>
      </c>
      <c r="K169">
        <v>1.0603400000000001</v>
      </c>
      <c r="L169">
        <v>115</v>
      </c>
      <c r="M169">
        <f t="shared" si="4"/>
        <v>167.75</v>
      </c>
    </row>
    <row r="170" spans="1:13">
      <c r="A170" s="419" t="s">
        <v>212</v>
      </c>
      <c r="B170" t="str">
        <f t="shared" si="5"/>
        <v>BAD</v>
      </c>
      <c r="D170" t="s">
        <v>307</v>
      </c>
      <c r="E170">
        <v>0.56362000000000001</v>
      </c>
      <c r="F170">
        <v>79</v>
      </c>
      <c r="G170">
        <v>105.14515</v>
      </c>
      <c r="H170">
        <v>157</v>
      </c>
      <c r="I170">
        <v>103.92725</v>
      </c>
      <c r="J170">
        <v>181</v>
      </c>
      <c r="K170">
        <v>0.84241999999999995</v>
      </c>
      <c r="L170">
        <v>273</v>
      </c>
      <c r="M170">
        <f t="shared" si="4"/>
        <v>172.5</v>
      </c>
    </row>
    <row r="171" spans="1:13">
      <c r="A171" t="s">
        <v>213</v>
      </c>
      <c r="B171" t="str">
        <f t="shared" si="5"/>
        <v>BAD</v>
      </c>
      <c r="D171" t="s">
        <v>339</v>
      </c>
      <c r="E171">
        <v>0.53757999999999995</v>
      </c>
      <c r="F171">
        <v>183</v>
      </c>
      <c r="G171">
        <v>104.23047</v>
      </c>
      <c r="H171">
        <v>171</v>
      </c>
      <c r="I171">
        <v>107.24016</v>
      </c>
      <c r="J171">
        <v>246</v>
      </c>
      <c r="K171">
        <v>1.1296299999999999</v>
      </c>
      <c r="L171">
        <v>92</v>
      </c>
      <c r="M171">
        <f t="shared" si="4"/>
        <v>173</v>
      </c>
    </row>
    <row r="172" spans="1:13">
      <c r="A172" t="s">
        <v>214</v>
      </c>
      <c r="B172" t="str">
        <f t="shared" si="5"/>
        <v>BAD</v>
      </c>
      <c r="D172" t="s">
        <v>148</v>
      </c>
      <c r="E172">
        <v>0.50734000000000001</v>
      </c>
      <c r="F172">
        <v>287</v>
      </c>
      <c r="G172">
        <v>103.13168</v>
      </c>
      <c r="H172">
        <v>195</v>
      </c>
      <c r="I172">
        <v>97.681049999999999</v>
      </c>
      <c r="J172">
        <v>87</v>
      </c>
      <c r="K172">
        <v>1.0325200000000001</v>
      </c>
      <c r="L172">
        <v>130</v>
      </c>
      <c r="M172">
        <f t="shared" si="4"/>
        <v>174.75</v>
      </c>
    </row>
    <row r="173" spans="1:13">
      <c r="A173" t="s">
        <v>215</v>
      </c>
      <c r="B173" t="str">
        <f t="shared" si="5"/>
        <v>BAD</v>
      </c>
      <c r="D173" t="s">
        <v>517</v>
      </c>
      <c r="E173">
        <v>0.57128000000000001</v>
      </c>
      <c r="F173">
        <v>64</v>
      </c>
      <c r="G173">
        <v>105.4276</v>
      </c>
      <c r="H173">
        <v>148</v>
      </c>
      <c r="I173">
        <v>103.73398</v>
      </c>
      <c r="J173">
        <v>177</v>
      </c>
      <c r="K173">
        <v>0.77273000000000003</v>
      </c>
      <c r="L173">
        <v>310</v>
      </c>
      <c r="M173">
        <f t="shared" si="4"/>
        <v>174.75</v>
      </c>
    </row>
    <row r="174" spans="1:13">
      <c r="A174" t="s">
        <v>216</v>
      </c>
      <c r="B174" t="str">
        <f t="shared" si="5"/>
        <v>BAD</v>
      </c>
      <c r="D174" t="s">
        <v>542</v>
      </c>
      <c r="E174">
        <v>0.54232000000000002</v>
      </c>
      <c r="F174">
        <v>159</v>
      </c>
      <c r="G174">
        <v>104.05175</v>
      </c>
      <c r="H174">
        <v>180</v>
      </c>
      <c r="I174">
        <v>110.71250000000001</v>
      </c>
      <c r="J174">
        <v>299</v>
      </c>
      <c r="K174">
        <v>1.24211</v>
      </c>
      <c r="L174">
        <v>62</v>
      </c>
      <c r="M174">
        <f t="shared" si="4"/>
        <v>175</v>
      </c>
    </row>
    <row r="175" spans="1:13">
      <c r="A175" t="s">
        <v>217</v>
      </c>
      <c r="B175" t="str">
        <f t="shared" si="5"/>
        <v>BAD</v>
      </c>
      <c r="D175" t="s">
        <v>330</v>
      </c>
      <c r="E175">
        <v>0.53652999999999995</v>
      </c>
      <c r="F175">
        <v>187</v>
      </c>
      <c r="G175">
        <v>109.17713000000001</v>
      </c>
      <c r="H175">
        <v>81</v>
      </c>
      <c r="I175">
        <v>120.43434999999999</v>
      </c>
      <c r="J175">
        <v>359</v>
      </c>
      <c r="K175">
        <v>1.18557</v>
      </c>
      <c r="L175">
        <v>73</v>
      </c>
      <c r="M175">
        <f t="shared" si="4"/>
        <v>175</v>
      </c>
    </row>
    <row r="176" spans="1:13">
      <c r="A176" t="s">
        <v>218</v>
      </c>
      <c r="B176" t="str">
        <f t="shared" si="5"/>
        <v>BAD</v>
      </c>
      <c r="D176" t="s">
        <v>113</v>
      </c>
      <c r="E176">
        <v>0.55288000000000004</v>
      </c>
      <c r="F176">
        <v>120</v>
      </c>
      <c r="G176">
        <v>104.14725</v>
      </c>
      <c r="H176">
        <v>175</v>
      </c>
      <c r="I176">
        <v>105.57214999999999</v>
      </c>
      <c r="J176">
        <v>209</v>
      </c>
      <c r="K176">
        <v>0.94267999999999996</v>
      </c>
      <c r="L176">
        <v>200</v>
      </c>
      <c r="M176">
        <f t="shared" si="4"/>
        <v>176</v>
      </c>
    </row>
    <row r="177" spans="1:13">
      <c r="A177" t="s">
        <v>219</v>
      </c>
      <c r="B177" t="str">
        <f t="shared" si="5"/>
        <v>BAD</v>
      </c>
      <c r="D177" t="s">
        <v>44</v>
      </c>
      <c r="E177">
        <v>0.54827999999999999</v>
      </c>
      <c r="F177">
        <v>135</v>
      </c>
      <c r="G177">
        <v>100.74238</v>
      </c>
      <c r="H177">
        <v>228</v>
      </c>
      <c r="I177">
        <v>105.45453000000001</v>
      </c>
      <c r="J177">
        <v>204</v>
      </c>
      <c r="K177">
        <v>1.02308</v>
      </c>
      <c r="L177">
        <v>141</v>
      </c>
      <c r="M177">
        <f t="shared" si="4"/>
        <v>177</v>
      </c>
    </row>
    <row r="178" spans="1:13">
      <c r="A178" t="s">
        <v>220</v>
      </c>
      <c r="B178" t="str">
        <f t="shared" si="5"/>
        <v>BAD</v>
      </c>
      <c r="D178" t="s">
        <v>196</v>
      </c>
      <c r="E178">
        <v>0.57371000000000005</v>
      </c>
      <c r="F178">
        <v>57</v>
      </c>
      <c r="G178">
        <v>101.30582</v>
      </c>
      <c r="H178">
        <v>221</v>
      </c>
      <c r="I178">
        <v>101.30582</v>
      </c>
      <c r="J178">
        <v>133</v>
      </c>
      <c r="K178">
        <v>0.79901999999999995</v>
      </c>
      <c r="L178">
        <v>299</v>
      </c>
      <c r="M178">
        <f t="shared" si="4"/>
        <v>177.5</v>
      </c>
    </row>
    <row r="179" spans="1:13">
      <c r="A179" t="s">
        <v>221</v>
      </c>
      <c r="B179" t="str">
        <f t="shared" si="5"/>
        <v>BAD</v>
      </c>
      <c r="D179" t="s">
        <v>381</v>
      </c>
      <c r="E179">
        <v>0.55212000000000006</v>
      </c>
      <c r="F179">
        <v>121</v>
      </c>
      <c r="G179">
        <v>99.858239999999995</v>
      </c>
      <c r="H179">
        <v>245</v>
      </c>
      <c r="I179">
        <v>91.909880000000001</v>
      </c>
      <c r="J179">
        <v>31</v>
      </c>
      <c r="K179">
        <v>0.75490000000000002</v>
      </c>
      <c r="L179">
        <v>317</v>
      </c>
      <c r="M179">
        <f t="shared" si="4"/>
        <v>178.5</v>
      </c>
    </row>
    <row r="180" spans="1:13">
      <c r="A180" t="s">
        <v>222</v>
      </c>
      <c r="B180" t="str">
        <f t="shared" si="5"/>
        <v>BAD</v>
      </c>
      <c r="D180" t="s">
        <v>389</v>
      </c>
      <c r="E180">
        <v>0.54390000000000005</v>
      </c>
      <c r="F180">
        <v>153</v>
      </c>
      <c r="G180">
        <v>103.75123000000001</v>
      </c>
      <c r="H180">
        <v>185</v>
      </c>
      <c r="I180">
        <v>97.350129999999993</v>
      </c>
      <c r="J180">
        <v>80</v>
      </c>
      <c r="K180">
        <v>0.80556000000000005</v>
      </c>
      <c r="L180">
        <v>298</v>
      </c>
      <c r="M180">
        <f t="shared" si="4"/>
        <v>179</v>
      </c>
    </row>
    <row r="181" spans="1:13">
      <c r="A181" t="s">
        <v>223</v>
      </c>
      <c r="B181" t="str">
        <f t="shared" si="5"/>
        <v>BAD</v>
      </c>
      <c r="D181" t="s">
        <v>207</v>
      </c>
      <c r="E181">
        <v>0.50463000000000002</v>
      </c>
      <c r="F181">
        <v>294</v>
      </c>
      <c r="G181">
        <v>100.54785</v>
      </c>
      <c r="H181">
        <v>236</v>
      </c>
      <c r="I181">
        <v>94.323459999999997</v>
      </c>
      <c r="J181">
        <v>48</v>
      </c>
      <c r="K181">
        <v>1.02339</v>
      </c>
      <c r="L181">
        <v>140</v>
      </c>
      <c r="M181">
        <f t="shared" si="4"/>
        <v>179.5</v>
      </c>
    </row>
    <row r="182" spans="1:13">
      <c r="A182" t="s">
        <v>224</v>
      </c>
      <c r="B182" t="str">
        <f t="shared" si="5"/>
        <v>BAD</v>
      </c>
      <c r="D182" t="s">
        <v>116</v>
      </c>
      <c r="E182">
        <v>0.50693999999999995</v>
      </c>
      <c r="F182">
        <v>288</v>
      </c>
      <c r="G182">
        <v>101.96547</v>
      </c>
      <c r="H182">
        <v>212</v>
      </c>
      <c r="I182">
        <v>99.829319999999996</v>
      </c>
      <c r="J182">
        <v>108</v>
      </c>
      <c r="K182">
        <v>1.0588200000000001</v>
      </c>
      <c r="L182">
        <v>117</v>
      </c>
      <c r="M182">
        <f t="shared" si="4"/>
        <v>181.25</v>
      </c>
    </row>
    <row r="183" spans="1:13">
      <c r="A183" t="s">
        <v>225</v>
      </c>
      <c r="B183" t="str">
        <f t="shared" si="5"/>
        <v>BAD</v>
      </c>
      <c r="D183" t="s">
        <v>155</v>
      </c>
      <c r="E183">
        <v>0.55732000000000004</v>
      </c>
      <c r="F183">
        <v>99</v>
      </c>
      <c r="G183">
        <v>103.21901</v>
      </c>
      <c r="H183">
        <v>192</v>
      </c>
      <c r="I183">
        <v>108.6001</v>
      </c>
      <c r="J183">
        <v>266</v>
      </c>
      <c r="K183">
        <v>0.97972999999999999</v>
      </c>
      <c r="L183">
        <v>173</v>
      </c>
      <c r="M183">
        <f t="shared" si="4"/>
        <v>182.5</v>
      </c>
    </row>
    <row r="184" spans="1:13">
      <c r="A184" t="s">
        <v>226</v>
      </c>
      <c r="B184" t="str">
        <f t="shared" si="5"/>
        <v>BAD</v>
      </c>
      <c r="D184" t="s">
        <v>469</v>
      </c>
      <c r="E184">
        <v>0.56332000000000004</v>
      </c>
      <c r="F184">
        <v>81</v>
      </c>
      <c r="G184">
        <v>103.7971</v>
      </c>
      <c r="H184">
        <v>183</v>
      </c>
      <c r="I184">
        <v>107.77907999999999</v>
      </c>
      <c r="J184">
        <v>255</v>
      </c>
      <c r="K184">
        <v>0.92</v>
      </c>
      <c r="L184">
        <v>219</v>
      </c>
      <c r="M184">
        <f t="shared" si="4"/>
        <v>184.5</v>
      </c>
    </row>
    <row r="185" spans="1:13">
      <c r="A185" t="s">
        <v>227</v>
      </c>
      <c r="B185" t="str">
        <f t="shared" si="5"/>
        <v>BAD</v>
      </c>
      <c r="D185" t="s">
        <v>472</v>
      </c>
      <c r="E185">
        <v>0.50565000000000004</v>
      </c>
      <c r="F185">
        <v>292</v>
      </c>
      <c r="G185">
        <v>100.90325</v>
      </c>
      <c r="H185">
        <v>225</v>
      </c>
      <c r="I185">
        <v>96.287599999999998</v>
      </c>
      <c r="J185">
        <v>71</v>
      </c>
      <c r="K185">
        <v>1.0133300000000001</v>
      </c>
      <c r="L185">
        <v>151</v>
      </c>
      <c r="M185">
        <f t="shared" si="4"/>
        <v>184.75</v>
      </c>
    </row>
    <row r="186" spans="1:13">
      <c r="A186" t="s">
        <v>228</v>
      </c>
      <c r="B186" t="str">
        <f t="shared" si="5"/>
        <v>BAD</v>
      </c>
      <c r="D186" t="s">
        <v>46</v>
      </c>
      <c r="E186">
        <v>0.51349999999999996</v>
      </c>
      <c r="F186">
        <v>270</v>
      </c>
      <c r="G186">
        <v>102.08578</v>
      </c>
      <c r="H186">
        <v>208</v>
      </c>
      <c r="I186">
        <v>100.01085999999999</v>
      </c>
      <c r="J186">
        <v>112</v>
      </c>
      <c r="K186">
        <v>1</v>
      </c>
      <c r="L186">
        <v>156</v>
      </c>
      <c r="M186">
        <f t="shared" si="4"/>
        <v>186.5</v>
      </c>
    </row>
    <row r="187" spans="1:13">
      <c r="A187" t="s">
        <v>229</v>
      </c>
      <c r="B187" t="str">
        <f t="shared" si="5"/>
        <v>BAD</v>
      </c>
      <c r="D187" t="s">
        <v>78</v>
      </c>
      <c r="E187">
        <v>0.52824000000000004</v>
      </c>
      <c r="F187">
        <v>223</v>
      </c>
      <c r="G187">
        <v>102.00518</v>
      </c>
      <c r="H187">
        <v>211</v>
      </c>
      <c r="I187">
        <v>98.040689999999998</v>
      </c>
      <c r="J187">
        <v>93</v>
      </c>
      <c r="K187">
        <v>0.91346000000000005</v>
      </c>
      <c r="L187">
        <v>224</v>
      </c>
      <c r="M187">
        <f t="shared" si="4"/>
        <v>187.75</v>
      </c>
    </row>
    <row r="188" spans="1:13">
      <c r="A188" t="s">
        <v>230</v>
      </c>
      <c r="B188" t="str">
        <f t="shared" si="5"/>
        <v>BAD</v>
      </c>
      <c r="D188" t="s">
        <v>129</v>
      </c>
      <c r="E188">
        <v>0.55491999999999997</v>
      </c>
      <c r="F188">
        <v>107</v>
      </c>
      <c r="G188">
        <v>101.55692000000001</v>
      </c>
      <c r="H188">
        <v>219</v>
      </c>
      <c r="I188">
        <v>103.34910000000001</v>
      </c>
      <c r="J188">
        <v>168</v>
      </c>
      <c r="K188">
        <v>0.86897000000000002</v>
      </c>
      <c r="L188">
        <v>259</v>
      </c>
      <c r="M188">
        <f t="shared" si="4"/>
        <v>188.25</v>
      </c>
    </row>
    <row r="189" spans="1:13">
      <c r="A189" t="s">
        <v>231</v>
      </c>
      <c r="B189" t="str">
        <f t="shared" si="5"/>
        <v>BAD</v>
      </c>
      <c r="D189" t="s">
        <v>516</v>
      </c>
      <c r="E189">
        <v>0.50929000000000002</v>
      </c>
      <c r="F189">
        <v>280</v>
      </c>
      <c r="G189">
        <v>105.11014</v>
      </c>
      <c r="H189">
        <v>158</v>
      </c>
      <c r="I189">
        <v>103.28440999999999</v>
      </c>
      <c r="J189">
        <v>166</v>
      </c>
      <c r="K189">
        <v>1.0143899999999999</v>
      </c>
      <c r="L189">
        <v>150</v>
      </c>
      <c r="M189">
        <f t="shared" si="4"/>
        <v>188.5</v>
      </c>
    </row>
    <row r="190" spans="1:13">
      <c r="A190" t="s">
        <v>232</v>
      </c>
      <c r="B190" t="str">
        <f t="shared" si="5"/>
        <v>BAD</v>
      </c>
      <c r="D190" t="s">
        <v>226</v>
      </c>
      <c r="E190">
        <v>0.54652999999999996</v>
      </c>
      <c r="F190">
        <v>140</v>
      </c>
      <c r="G190">
        <v>101.62965</v>
      </c>
      <c r="H190">
        <v>218</v>
      </c>
      <c r="I190">
        <v>103.63549999999999</v>
      </c>
      <c r="J190">
        <v>175</v>
      </c>
      <c r="K190">
        <v>0.90566000000000002</v>
      </c>
      <c r="L190">
        <v>230</v>
      </c>
      <c r="M190">
        <f t="shared" si="4"/>
        <v>190.75</v>
      </c>
    </row>
    <row r="191" spans="1:13">
      <c r="A191" t="s">
        <v>233</v>
      </c>
      <c r="B191" t="str">
        <f t="shared" si="5"/>
        <v>BAD</v>
      </c>
      <c r="D191" t="s">
        <v>299</v>
      </c>
      <c r="E191">
        <v>0.55123999999999995</v>
      </c>
      <c r="F191">
        <v>125</v>
      </c>
      <c r="G191">
        <v>105.6237</v>
      </c>
      <c r="H191">
        <v>142</v>
      </c>
      <c r="I191">
        <v>103.56507000000001</v>
      </c>
      <c r="J191">
        <v>173</v>
      </c>
      <c r="K191">
        <v>0.74453000000000003</v>
      </c>
      <c r="L191">
        <v>323</v>
      </c>
      <c r="M191">
        <f t="shared" si="4"/>
        <v>190.75</v>
      </c>
    </row>
    <row r="192" spans="1:13">
      <c r="A192" t="s">
        <v>234</v>
      </c>
      <c r="B192" t="str">
        <f t="shared" si="5"/>
        <v>BAD</v>
      </c>
      <c r="D192" t="s">
        <v>73</v>
      </c>
      <c r="E192">
        <v>0.51312000000000002</v>
      </c>
      <c r="F192">
        <v>271</v>
      </c>
      <c r="G192">
        <v>95.496359999999996</v>
      </c>
      <c r="H192">
        <v>305</v>
      </c>
      <c r="I192">
        <v>94.805189999999996</v>
      </c>
      <c r="J192">
        <v>53</v>
      </c>
      <c r="K192">
        <v>1.0277799999999999</v>
      </c>
      <c r="L192">
        <v>136</v>
      </c>
      <c r="M192">
        <f t="shared" si="4"/>
        <v>191.25</v>
      </c>
    </row>
    <row r="193" spans="1:13">
      <c r="A193" t="s">
        <v>235</v>
      </c>
      <c r="B193" t="str">
        <f t="shared" si="5"/>
        <v>BAD</v>
      </c>
      <c r="D193" t="s">
        <v>141</v>
      </c>
      <c r="E193">
        <v>0.53122999999999998</v>
      </c>
      <c r="F193">
        <v>213</v>
      </c>
      <c r="G193">
        <v>106.23996</v>
      </c>
      <c r="H193">
        <v>130</v>
      </c>
      <c r="I193">
        <v>106.63199</v>
      </c>
      <c r="J193">
        <v>231</v>
      </c>
      <c r="K193">
        <v>0.95035000000000003</v>
      </c>
      <c r="L193">
        <v>191</v>
      </c>
      <c r="M193">
        <f t="shared" si="4"/>
        <v>191.25</v>
      </c>
    </row>
    <row r="194" spans="1:13">
      <c r="A194" t="s">
        <v>236</v>
      </c>
      <c r="B194" t="str">
        <f t="shared" si="5"/>
        <v>BAD</v>
      </c>
      <c r="D194" t="s">
        <v>251</v>
      </c>
      <c r="E194">
        <v>0.49723000000000001</v>
      </c>
      <c r="F194">
        <v>312</v>
      </c>
      <c r="G194">
        <v>103.13166</v>
      </c>
      <c r="H194">
        <v>196</v>
      </c>
      <c r="I194">
        <v>90.88597</v>
      </c>
      <c r="J194">
        <v>24</v>
      </c>
      <c r="K194">
        <v>0.89690999999999999</v>
      </c>
      <c r="L194">
        <v>239</v>
      </c>
      <c r="M194">
        <f t="shared" ref="M194:M257" si="6">(F194+H194+J194+L194)/4</f>
        <v>192.75</v>
      </c>
    </row>
    <row r="195" spans="1:13">
      <c r="A195" t="s">
        <v>237</v>
      </c>
      <c r="B195" t="str">
        <f t="shared" ref="B195:B258" si="7">IF(A195=D195,"","BAD")</f>
        <v>BAD</v>
      </c>
      <c r="D195" t="s">
        <v>289</v>
      </c>
      <c r="E195">
        <v>0.51363999999999999</v>
      </c>
      <c r="F195">
        <v>269</v>
      </c>
      <c r="G195">
        <v>105.48818</v>
      </c>
      <c r="H195">
        <v>145</v>
      </c>
      <c r="I195">
        <v>108.49675000000001</v>
      </c>
      <c r="J195">
        <v>262</v>
      </c>
      <c r="K195">
        <v>1.1145799999999999</v>
      </c>
      <c r="L195">
        <v>98</v>
      </c>
      <c r="M195">
        <f t="shared" si="6"/>
        <v>193.5</v>
      </c>
    </row>
    <row r="196" spans="1:13">
      <c r="A196" t="s">
        <v>238</v>
      </c>
      <c r="B196" t="str">
        <f t="shared" si="7"/>
        <v>BAD</v>
      </c>
      <c r="D196" t="s">
        <v>540</v>
      </c>
      <c r="E196">
        <v>0.59040999999999999</v>
      </c>
      <c r="F196">
        <v>22</v>
      </c>
      <c r="G196">
        <v>106.04788000000001</v>
      </c>
      <c r="H196">
        <v>131</v>
      </c>
      <c r="I196">
        <v>114.68586999999999</v>
      </c>
      <c r="J196">
        <v>332</v>
      </c>
      <c r="K196">
        <v>0.81818000000000002</v>
      </c>
      <c r="L196">
        <v>292</v>
      </c>
      <c r="M196">
        <f t="shared" si="6"/>
        <v>194.25</v>
      </c>
    </row>
    <row r="197" spans="1:13">
      <c r="A197" t="s">
        <v>239</v>
      </c>
      <c r="B197" t="str">
        <f t="shared" si="7"/>
        <v>BAD</v>
      </c>
      <c r="D197" t="s">
        <v>357</v>
      </c>
      <c r="E197">
        <v>0.52464999999999995</v>
      </c>
      <c r="F197">
        <v>228</v>
      </c>
      <c r="G197">
        <v>103.6751</v>
      </c>
      <c r="H197">
        <v>188</v>
      </c>
      <c r="I197">
        <v>107.14427000000001</v>
      </c>
      <c r="J197">
        <v>242</v>
      </c>
      <c r="K197">
        <v>1.0534399999999999</v>
      </c>
      <c r="L197">
        <v>120</v>
      </c>
      <c r="M197">
        <f t="shared" si="6"/>
        <v>194.5</v>
      </c>
    </row>
    <row r="198" spans="1:13">
      <c r="A198" t="s">
        <v>240</v>
      </c>
      <c r="B198" t="str">
        <f t="shared" si="7"/>
        <v>BAD</v>
      </c>
      <c r="D198" t="s">
        <v>294</v>
      </c>
      <c r="E198">
        <v>0.54118999999999995</v>
      </c>
      <c r="F198">
        <v>166</v>
      </c>
      <c r="G198">
        <v>103.70149000000001</v>
      </c>
      <c r="H198">
        <v>186</v>
      </c>
      <c r="I198">
        <v>104.43007</v>
      </c>
      <c r="J198">
        <v>187</v>
      </c>
      <c r="K198">
        <v>0.89634000000000003</v>
      </c>
      <c r="L198">
        <v>240</v>
      </c>
      <c r="M198">
        <f t="shared" si="6"/>
        <v>194.75</v>
      </c>
    </row>
    <row r="199" spans="1:13">
      <c r="A199" t="s">
        <v>241</v>
      </c>
      <c r="B199" t="str">
        <f t="shared" si="7"/>
        <v>BAD</v>
      </c>
      <c r="D199" t="s">
        <v>497</v>
      </c>
      <c r="E199">
        <v>0.56359999999999999</v>
      </c>
      <c r="F199">
        <v>80</v>
      </c>
      <c r="G199">
        <v>105.71315</v>
      </c>
      <c r="H199">
        <v>139</v>
      </c>
      <c r="I199">
        <v>119.43275</v>
      </c>
      <c r="J199">
        <v>357</v>
      </c>
      <c r="K199">
        <v>0.93103000000000002</v>
      </c>
      <c r="L199">
        <v>211</v>
      </c>
      <c r="M199">
        <f t="shared" si="6"/>
        <v>196.75</v>
      </c>
    </row>
    <row r="200" spans="1:13">
      <c r="A200" t="s">
        <v>242</v>
      </c>
      <c r="B200" t="str">
        <f t="shared" si="7"/>
        <v>BAD</v>
      </c>
      <c r="D200" s="4" t="s">
        <v>485</v>
      </c>
      <c r="E200">
        <v>0.53005000000000002</v>
      </c>
      <c r="F200">
        <v>218</v>
      </c>
      <c r="G200">
        <v>105.82803</v>
      </c>
      <c r="H200">
        <v>136</v>
      </c>
      <c r="I200">
        <v>114.11971</v>
      </c>
      <c r="J200">
        <v>326</v>
      </c>
      <c r="K200">
        <v>1.07643</v>
      </c>
      <c r="L200">
        <v>109</v>
      </c>
      <c r="M200">
        <f t="shared" si="6"/>
        <v>197.25</v>
      </c>
    </row>
    <row r="201" spans="1:13">
      <c r="A201" t="s">
        <v>243</v>
      </c>
      <c r="B201" t="str">
        <f t="shared" si="7"/>
        <v>BAD</v>
      </c>
      <c r="D201" t="s">
        <v>152</v>
      </c>
      <c r="E201">
        <v>0.52249000000000001</v>
      </c>
      <c r="F201">
        <v>239</v>
      </c>
      <c r="G201">
        <v>98.973920000000007</v>
      </c>
      <c r="H201">
        <v>257</v>
      </c>
      <c r="I201">
        <v>96.366079999999997</v>
      </c>
      <c r="J201">
        <v>72</v>
      </c>
      <c r="K201">
        <v>0.91859999999999997</v>
      </c>
      <c r="L201">
        <v>221</v>
      </c>
      <c r="M201">
        <f t="shared" si="6"/>
        <v>197.25</v>
      </c>
    </row>
    <row r="202" spans="1:13">
      <c r="A202" t="s">
        <v>244</v>
      </c>
      <c r="B202" t="str">
        <f t="shared" si="7"/>
        <v>BAD</v>
      </c>
      <c r="D202" t="s">
        <v>306</v>
      </c>
      <c r="E202">
        <v>0.53210000000000002</v>
      </c>
      <c r="F202">
        <v>210</v>
      </c>
      <c r="G202">
        <v>100.44672</v>
      </c>
      <c r="H202">
        <v>237</v>
      </c>
      <c r="I202">
        <v>91.342330000000004</v>
      </c>
      <c r="J202">
        <v>27</v>
      </c>
      <c r="K202">
        <v>0.76129000000000002</v>
      </c>
      <c r="L202">
        <v>315</v>
      </c>
      <c r="M202">
        <f t="shared" si="6"/>
        <v>197.25</v>
      </c>
    </row>
    <row r="203" spans="1:13">
      <c r="A203" t="s">
        <v>245</v>
      </c>
      <c r="B203" t="str">
        <f t="shared" si="7"/>
        <v>BAD</v>
      </c>
      <c r="D203" t="s">
        <v>397</v>
      </c>
      <c r="E203">
        <v>0.51407000000000003</v>
      </c>
      <c r="F203">
        <v>267</v>
      </c>
      <c r="G203">
        <v>100.11091999999999</v>
      </c>
      <c r="H203">
        <v>241</v>
      </c>
      <c r="I203">
        <v>91.400139999999993</v>
      </c>
      <c r="J203">
        <v>28</v>
      </c>
      <c r="K203">
        <v>0.86014000000000002</v>
      </c>
      <c r="L203">
        <v>265</v>
      </c>
      <c r="M203">
        <f t="shared" si="6"/>
        <v>200.25</v>
      </c>
    </row>
    <row r="204" spans="1:13">
      <c r="A204" t="s">
        <v>246</v>
      </c>
      <c r="B204" t="str">
        <f t="shared" si="7"/>
        <v>BAD</v>
      </c>
      <c r="D204" t="s">
        <v>538</v>
      </c>
      <c r="E204">
        <v>0.54064000000000001</v>
      </c>
      <c r="F204">
        <v>169</v>
      </c>
      <c r="G204">
        <v>101.78506</v>
      </c>
      <c r="H204">
        <v>215</v>
      </c>
      <c r="I204">
        <v>101.95138</v>
      </c>
      <c r="J204">
        <v>143</v>
      </c>
      <c r="K204">
        <v>0.82906000000000002</v>
      </c>
      <c r="L204">
        <v>282</v>
      </c>
      <c r="M204">
        <f t="shared" si="6"/>
        <v>202.25</v>
      </c>
    </row>
    <row r="205" spans="1:13">
      <c r="A205" t="s">
        <v>247</v>
      </c>
      <c r="B205" t="str">
        <f t="shared" si="7"/>
        <v>BAD</v>
      </c>
      <c r="D205" t="s">
        <v>230</v>
      </c>
      <c r="E205">
        <v>0.53280000000000005</v>
      </c>
      <c r="F205">
        <v>205</v>
      </c>
      <c r="G205">
        <v>102.28634</v>
      </c>
      <c r="H205">
        <v>204</v>
      </c>
      <c r="I205">
        <v>105.54906</v>
      </c>
      <c r="J205">
        <v>208</v>
      </c>
      <c r="K205">
        <v>0.94782999999999995</v>
      </c>
      <c r="L205">
        <v>196</v>
      </c>
      <c r="M205">
        <f t="shared" si="6"/>
        <v>203.25</v>
      </c>
    </row>
    <row r="206" spans="1:13">
      <c r="A206" t="s">
        <v>248</v>
      </c>
      <c r="B206" t="str">
        <f t="shared" si="7"/>
        <v>BAD</v>
      </c>
      <c r="D206" t="s">
        <v>218</v>
      </c>
      <c r="E206">
        <v>0.50244999999999995</v>
      </c>
      <c r="F206">
        <v>301</v>
      </c>
      <c r="G206">
        <v>96.531450000000007</v>
      </c>
      <c r="H206">
        <v>295</v>
      </c>
      <c r="I206">
        <v>97.471689999999995</v>
      </c>
      <c r="J206">
        <v>84</v>
      </c>
      <c r="K206">
        <v>1.0291999999999999</v>
      </c>
      <c r="L206">
        <v>134</v>
      </c>
      <c r="M206">
        <f t="shared" si="6"/>
        <v>203.5</v>
      </c>
    </row>
    <row r="207" spans="1:13">
      <c r="A207" t="s">
        <v>249</v>
      </c>
      <c r="B207" t="str">
        <f t="shared" si="7"/>
        <v>BAD</v>
      </c>
      <c r="D207" t="s">
        <v>182</v>
      </c>
      <c r="E207">
        <v>0.52322999999999997</v>
      </c>
      <c r="F207">
        <v>233</v>
      </c>
      <c r="G207">
        <v>98.469759999999994</v>
      </c>
      <c r="H207">
        <v>268</v>
      </c>
      <c r="I207">
        <v>108.0228</v>
      </c>
      <c r="J207">
        <v>259</v>
      </c>
      <c r="K207">
        <v>1.2692300000000001</v>
      </c>
      <c r="L207">
        <v>56</v>
      </c>
      <c r="M207">
        <f t="shared" si="6"/>
        <v>204</v>
      </c>
    </row>
    <row r="208" spans="1:13">
      <c r="A208" t="s">
        <v>250</v>
      </c>
      <c r="B208" t="str">
        <f t="shared" si="7"/>
        <v>BAD</v>
      </c>
      <c r="D208" t="s">
        <v>518</v>
      </c>
      <c r="E208">
        <v>0.53839000000000004</v>
      </c>
      <c r="F208">
        <v>179</v>
      </c>
      <c r="G208">
        <v>104.21117</v>
      </c>
      <c r="H208">
        <v>173</v>
      </c>
      <c r="I208">
        <v>102.4863</v>
      </c>
      <c r="J208">
        <v>148</v>
      </c>
      <c r="K208">
        <v>0.75734999999999997</v>
      </c>
      <c r="L208">
        <v>316</v>
      </c>
      <c r="M208">
        <f t="shared" si="6"/>
        <v>204</v>
      </c>
    </row>
    <row r="209" spans="1:13">
      <c r="A209" t="s">
        <v>251</v>
      </c>
      <c r="B209" t="str">
        <f t="shared" si="7"/>
        <v>BAD</v>
      </c>
      <c r="D209" t="s">
        <v>467</v>
      </c>
      <c r="E209">
        <v>0.52063999999999999</v>
      </c>
      <c r="F209">
        <v>243</v>
      </c>
      <c r="G209">
        <v>99.003510000000006</v>
      </c>
      <c r="H209">
        <v>256</v>
      </c>
      <c r="I209">
        <v>101.25018</v>
      </c>
      <c r="J209">
        <v>131</v>
      </c>
      <c r="K209">
        <v>0.94828000000000001</v>
      </c>
      <c r="L209">
        <v>195</v>
      </c>
      <c r="M209">
        <f t="shared" si="6"/>
        <v>206.25</v>
      </c>
    </row>
    <row r="210" spans="1:13">
      <c r="A210" t="s">
        <v>252</v>
      </c>
      <c r="B210" t="str">
        <f t="shared" si="7"/>
        <v>BAD</v>
      </c>
      <c r="D210" t="s">
        <v>355</v>
      </c>
      <c r="E210">
        <v>0.54061999999999999</v>
      </c>
      <c r="F210">
        <v>170</v>
      </c>
      <c r="G210">
        <v>101.11409</v>
      </c>
      <c r="H210">
        <v>224</v>
      </c>
      <c r="I210">
        <v>101.52401</v>
      </c>
      <c r="J210">
        <v>137</v>
      </c>
      <c r="K210">
        <v>0.80745</v>
      </c>
      <c r="L210">
        <v>295</v>
      </c>
      <c r="M210">
        <f t="shared" si="6"/>
        <v>206.5</v>
      </c>
    </row>
    <row r="211" spans="1:13">
      <c r="A211" t="s">
        <v>253</v>
      </c>
      <c r="B211" t="str">
        <f t="shared" si="7"/>
        <v>BAD</v>
      </c>
      <c r="D211" t="s">
        <v>58</v>
      </c>
      <c r="E211">
        <v>0.51485000000000003</v>
      </c>
      <c r="F211">
        <v>264</v>
      </c>
      <c r="G211">
        <v>100.58181</v>
      </c>
      <c r="H211">
        <v>232</v>
      </c>
      <c r="I211">
        <v>103.73484000000001</v>
      </c>
      <c r="J211">
        <v>178</v>
      </c>
      <c r="K211">
        <v>1.008</v>
      </c>
      <c r="L211">
        <v>153</v>
      </c>
      <c r="M211">
        <f t="shared" si="6"/>
        <v>206.75</v>
      </c>
    </row>
    <row r="212" spans="1:13">
      <c r="A212" t="s">
        <v>254</v>
      </c>
      <c r="B212" t="str">
        <f t="shared" si="7"/>
        <v>BAD</v>
      </c>
      <c r="D212" t="s">
        <v>154</v>
      </c>
      <c r="E212">
        <v>0.53274999999999995</v>
      </c>
      <c r="F212">
        <v>206</v>
      </c>
      <c r="G212">
        <v>105.3967</v>
      </c>
      <c r="H212">
        <v>149</v>
      </c>
      <c r="I212">
        <v>104.44595</v>
      </c>
      <c r="J212">
        <v>188</v>
      </c>
      <c r="K212">
        <v>0.82608999999999999</v>
      </c>
      <c r="L212">
        <v>286</v>
      </c>
      <c r="M212">
        <f t="shared" si="6"/>
        <v>207.25</v>
      </c>
    </row>
    <row r="213" spans="1:13">
      <c r="A213" t="s">
        <v>255</v>
      </c>
      <c r="B213" t="str">
        <f t="shared" si="7"/>
        <v>BAD</v>
      </c>
      <c r="D213" t="s">
        <v>399</v>
      </c>
      <c r="E213">
        <v>0.59248000000000001</v>
      </c>
      <c r="F213">
        <v>21</v>
      </c>
      <c r="G213">
        <v>105.93199</v>
      </c>
      <c r="H213">
        <v>134</v>
      </c>
      <c r="I213">
        <v>118.16002</v>
      </c>
      <c r="J213">
        <v>353</v>
      </c>
      <c r="K213">
        <v>0.74705999999999995</v>
      </c>
      <c r="L213">
        <v>321</v>
      </c>
      <c r="M213">
        <f t="shared" si="6"/>
        <v>207.25</v>
      </c>
    </row>
    <row r="214" spans="1:13">
      <c r="A214" t="s">
        <v>256</v>
      </c>
      <c r="B214" t="str">
        <f t="shared" si="7"/>
        <v>BAD</v>
      </c>
      <c r="D214" t="s">
        <v>365</v>
      </c>
      <c r="E214">
        <v>0.56493000000000004</v>
      </c>
      <c r="F214">
        <v>75</v>
      </c>
      <c r="G214">
        <v>104.06604</v>
      </c>
      <c r="H214">
        <v>179</v>
      </c>
      <c r="I214">
        <v>108.77894000000001</v>
      </c>
      <c r="J214">
        <v>271</v>
      </c>
      <c r="K214">
        <v>0.78488000000000002</v>
      </c>
      <c r="L214">
        <v>306</v>
      </c>
      <c r="M214">
        <f t="shared" si="6"/>
        <v>207.75</v>
      </c>
    </row>
    <row r="215" spans="1:13">
      <c r="A215" t="s">
        <v>257</v>
      </c>
      <c r="B215" t="str">
        <f t="shared" si="7"/>
        <v>BAD</v>
      </c>
      <c r="D215" t="s">
        <v>501</v>
      </c>
      <c r="E215">
        <v>0.54591999999999996</v>
      </c>
      <c r="F215">
        <v>142</v>
      </c>
      <c r="G215">
        <v>101.6992</v>
      </c>
      <c r="H215">
        <v>216</v>
      </c>
      <c r="I215">
        <v>106.64594</v>
      </c>
      <c r="J215">
        <v>232</v>
      </c>
      <c r="K215">
        <v>0.88966000000000001</v>
      </c>
      <c r="L215">
        <v>242</v>
      </c>
      <c r="M215">
        <f t="shared" si="6"/>
        <v>208</v>
      </c>
    </row>
    <row r="216" spans="1:13">
      <c r="A216" t="s">
        <v>258</v>
      </c>
      <c r="B216" t="str">
        <f t="shared" si="7"/>
        <v>BAD</v>
      </c>
      <c r="D216" t="s">
        <v>465</v>
      </c>
      <c r="E216">
        <v>0.50963999999999998</v>
      </c>
      <c r="F216">
        <v>278</v>
      </c>
      <c r="G216">
        <v>100.59820999999999</v>
      </c>
      <c r="H216">
        <v>230</v>
      </c>
      <c r="I216">
        <v>105.12123</v>
      </c>
      <c r="J216">
        <v>197</v>
      </c>
      <c r="K216">
        <v>1.04132</v>
      </c>
      <c r="L216">
        <v>128</v>
      </c>
      <c r="M216">
        <f t="shared" si="6"/>
        <v>208.25</v>
      </c>
    </row>
    <row r="217" spans="1:13">
      <c r="A217" t="s">
        <v>259</v>
      </c>
      <c r="B217" t="str">
        <f t="shared" si="7"/>
        <v>BAD</v>
      </c>
      <c r="D217" t="s">
        <v>71</v>
      </c>
      <c r="E217">
        <v>0.50783</v>
      </c>
      <c r="F217">
        <v>284</v>
      </c>
      <c r="G217">
        <v>103.09293</v>
      </c>
      <c r="H217">
        <v>197</v>
      </c>
      <c r="I217">
        <v>107.91522999999999</v>
      </c>
      <c r="J217">
        <v>258</v>
      </c>
      <c r="K217">
        <v>1.1145</v>
      </c>
      <c r="L217">
        <v>99</v>
      </c>
      <c r="M217">
        <f t="shared" si="6"/>
        <v>209.5</v>
      </c>
    </row>
    <row r="218" spans="1:13">
      <c r="A218" t="s">
        <v>260</v>
      </c>
      <c r="B218" t="str">
        <f t="shared" si="7"/>
        <v>BAD</v>
      </c>
      <c r="D218" t="s">
        <v>507</v>
      </c>
      <c r="E218">
        <v>0.57211000000000001</v>
      </c>
      <c r="F218">
        <v>60</v>
      </c>
      <c r="G218">
        <v>104.20444999999999</v>
      </c>
      <c r="H218">
        <v>174</v>
      </c>
      <c r="I218">
        <v>117.31276</v>
      </c>
      <c r="J218">
        <v>349</v>
      </c>
      <c r="K218">
        <v>0.87582000000000004</v>
      </c>
      <c r="L218">
        <v>257</v>
      </c>
      <c r="M218">
        <f t="shared" si="6"/>
        <v>210</v>
      </c>
    </row>
    <row r="219" spans="1:13">
      <c r="A219" t="s">
        <v>261</v>
      </c>
      <c r="B219" t="str">
        <f t="shared" si="7"/>
        <v>BAD</v>
      </c>
      <c r="D219" t="s">
        <v>382</v>
      </c>
      <c r="E219">
        <v>0.53566999999999998</v>
      </c>
      <c r="F219">
        <v>193</v>
      </c>
      <c r="G219">
        <v>98.453339999999997</v>
      </c>
      <c r="H219">
        <v>269</v>
      </c>
      <c r="I219">
        <v>105.51882000000001</v>
      </c>
      <c r="J219">
        <v>207</v>
      </c>
      <c r="K219">
        <v>0.98148000000000002</v>
      </c>
      <c r="L219">
        <v>172</v>
      </c>
      <c r="M219">
        <f t="shared" si="6"/>
        <v>210.25</v>
      </c>
    </row>
    <row r="220" spans="1:13">
      <c r="A220" t="s">
        <v>262</v>
      </c>
      <c r="B220" t="str">
        <f t="shared" si="7"/>
        <v>BAD</v>
      </c>
      <c r="D220" t="s">
        <v>484</v>
      </c>
      <c r="E220">
        <v>0.53217000000000003</v>
      </c>
      <c r="F220">
        <v>209</v>
      </c>
      <c r="G220">
        <v>101.23827</v>
      </c>
      <c r="H220">
        <v>222</v>
      </c>
      <c r="I220">
        <v>104.33878</v>
      </c>
      <c r="J220">
        <v>184</v>
      </c>
      <c r="K220">
        <v>0.90908999999999995</v>
      </c>
      <c r="L220">
        <v>228</v>
      </c>
      <c r="M220">
        <f t="shared" si="6"/>
        <v>210.75</v>
      </c>
    </row>
    <row r="221" spans="1:13">
      <c r="A221" t="s">
        <v>263</v>
      </c>
      <c r="B221" t="str">
        <f t="shared" si="7"/>
        <v>BAD</v>
      </c>
      <c r="D221" t="s">
        <v>541</v>
      </c>
      <c r="E221">
        <v>0.52320999999999995</v>
      </c>
      <c r="F221">
        <v>234</v>
      </c>
      <c r="G221">
        <v>100.55414</v>
      </c>
      <c r="H221">
        <v>235</v>
      </c>
      <c r="I221">
        <v>107.15255999999999</v>
      </c>
      <c r="J221">
        <v>243</v>
      </c>
      <c r="K221">
        <v>1.03101</v>
      </c>
      <c r="L221">
        <v>132</v>
      </c>
      <c r="M221">
        <f t="shared" si="6"/>
        <v>211</v>
      </c>
    </row>
    <row r="222" spans="1:13">
      <c r="A222" t="s">
        <v>264</v>
      </c>
      <c r="B222" t="str">
        <f t="shared" si="7"/>
        <v>BAD</v>
      </c>
      <c r="D222" t="s">
        <v>471</v>
      </c>
      <c r="E222">
        <v>0.50187000000000004</v>
      </c>
      <c r="F222">
        <v>306</v>
      </c>
      <c r="G222">
        <v>99.936509999999998</v>
      </c>
      <c r="H222">
        <v>244</v>
      </c>
      <c r="I222">
        <v>101.17796</v>
      </c>
      <c r="J222">
        <v>130</v>
      </c>
      <c r="K222">
        <v>0.99236999999999997</v>
      </c>
      <c r="L222">
        <v>165</v>
      </c>
      <c r="M222">
        <f t="shared" si="6"/>
        <v>211.25</v>
      </c>
    </row>
    <row r="223" spans="1:13">
      <c r="A223" t="s">
        <v>265</v>
      </c>
      <c r="B223" t="str">
        <f t="shared" si="7"/>
        <v>BAD</v>
      </c>
      <c r="D223" t="s">
        <v>483</v>
      </c>
      <c r="E223">
        <v>0.53351000000000004</v>
      </c>
      <c r="F223">
        <v>202</v>
      </c>
      <c r="G223">
        <v>98.903880000000001</v>
      </c>
      <c r="H223">
        <v>258</v>
      </c>
      <c r="I223">
        <v>102.92337000000001</v>
      </c>
      <c r="J223">
        <v>158</v>
      </c>
      <c r="K223">
        <v>0.91061000000000003</v>
      </c>
      <c r="L223">
        <v>227</v>
      </c>
      <c r="M223">
        <f t="shared" si="6"/>
        <v>211.25</v>
      </c>
    </row>
    <row r="224" spans="1:13">
      <c r="A224" t="s">
        <v>266</v>
      </c>
      <c r="B224" t="str">
        <f t="shared" si="7"/>
        <v>BAD</v>
      </c>
      <c r="D224" t="s">
        <v>323</v>
      </c>
      <c r="E224">
        <v>0.51966999999999997</v>
      </c>
      <c r="F224">
        <v>248</v>
      </c>
      <c r="G224">
        <v>101.63299000000001</v>
      </c>
      <c r="H224">
        <v>217</v>
      </c>
      <c r="I224">
        <v>100.58403</v>
      </c>
      <c r="J224">
        <v>119</v>
      </c>
      <c r="K224">
        <v>0.86704999999999999</v>
      </c>
      <c r="L224">
        <v>261</v>
      </c>
      <c r="M224">
        <f t="shared" si="6"/>
        <v>211.25</v>
      </c>
    </row>
    <row r="225" spans="1:13">
      <c r="A225" t="s">
        <v>267</v>
      </c>
      <c r="B225" t="str">
        <f t="shared" si="7"/>
        <v>BAD</v>
      </c>
      <c r="D225" t="s">
        <v>537</v>
      </c>
      <c r="E225">
        <v>0.53071000000000002</v>
      </c>
      <c r="F225">
        <v>215</v>
      </c>
      <c r="G225">
        <v>103.95827</v>
      </c>
      <c r="H225">
        <v>181</v>
      </c>
      <c r="I225">
        <v>103.38391</v>
      </c>
      <c r="J225">
        <v>169</v>
      </c>
      <c r="K225">
        <v>0.82926999999999995</v>
      </c>
      <c r="L225">
        <v>281</v>
      </c>
      <c r="M225">
        <f t="shared" si="6"/>
        <v>211.5</v>
      </c>
    </row>
    <row r="226" spans="1:13">
      <c r="A226" t="s">
        <v>268</v>
      </c>
      <c r="B226" t="str">
        <f t="shared" si="7"/>
        <v>BAD</v>
      </c>
      <c r="D226" t="s">
        <v>322</v>
      </c>
      <c r="E226">
        <v>0.55203999999999998</v>
      </c>
      <c r="F226">
        <v>122</v>
      </c>
      <c r="G226">
        <v>105.22966</v>
      </c>
      <c r="H226">
        <v>153</v>
      </c>
      <c r="I226">
        <v>106.99329</v>
      </c>
      <c r="J226">
        <v>239</v>
      </c>
      <c r="K226">
        <v>0.66422999999999999</v>
      </c>
      <c r="L226">
        <v>341</v>
      </c>
      <c r="M226">
        <f t="shared" si="6"/>
        <v>213.75</v>
      </c>
    </row>
    <row r="227" spans="1:13">
      <c r="A227" t="s">
        <v>269</v>
      </c>
      <c r="B227" t="str">
        <f t="shared" si="7"/>
        <v>BAD</v>
      </c>
      <c r="D227" t="s">
        <v>292</v>
      </c>
      <c r="E227">
        <v>0.55052999999999996</v>
      </c>
      <c r="F227">
        <v>130</v>
      </c>
      <c r="G227">
        <v>102.68724</v>
      </c>
      <c r="H227">
        <v>201</v>
      </c>
      <c r="I227">
        <v>109.18293</v>
      </c>
      <c r="J227">
        <v>280</v>
      </c>
      <c r="K227">
        <v>0.88553999999999999</v>
      </c>
      <c r="L227">
        <v>247</v>
      </c>
      <c r="M227">
        <f t="shared" si="6"/>
        <v>214.5</v>
      </c>
    </row>
    <row r="228" spans="1:13">
      <c r="A228" t="s">
        <v>270</v>
      </c>
      <c r="B228" t="str">
        <f t="shared" si="7"/>
        <v>BAD</v>
      </c>
      <c r="D228" t="s">
        <v>269</v>
      </c>
      <c r="E228">
        <v>0.54132000000000002</v>
      </c>
      <c r="F228">
        <v>165</v>
      </c>
      <c r="G228">
        <v>98.618020000000001</v>
      </c>
      <c r="H228">
        <v>265</v>
      </c>
      <c r="I228">
        <v>100.16374999999999</v>
      </c>
      <c r="J228">
        <v>116</v>
      </c>
      <c r="K228">
        <v>0.77037</v>
      </c>
      <c r="L228">
        <v>313</v>
      </c>
      <c r="M228">
        <f t="shared" si="6"/>
        <v>214.75</v>
      </c>
    </row>
    <row r="229" spans="1:13">
      <c r="A229" t="s">
        <v>271</v>
      </c>
      <c r="B229" t="str">
        <f t="shared" si="7"/>
        <v>BAD</v>
      </c>
      <c r="D229" t="s">
        <v>346</v>
      </c>
      <c r="E229">
        <v>0.52039999999999997</v>
      </c>
      <c r="F229">
        <v>245</v>
      </c>
      <c r="G229">
        <v>102.65858</v>
      </c>
      <c r="H229">
        <v>202</v>
      </c>
      <c r="I229">
        <v>105.15483999999999</v>
      </c>
      <c r="J229">
        <v>198</v>
      </c>
      <c r="K229">
        <v>0.92105000000000004</v>
      </c>
      <c r="L229">
        <v>217</v>
      </c>
      <c r="M229">
        <f t="shared" si="6"/>
        <v>215.5</v>
      </c>
    </row>
    <row r="230" spans="1:13">
      <c r="A230" t="s">
        <v>272</v>
      </c>
      <c r="B230" t="str">
        <f t="shared" si="7"/>
        <v>BAD</v>
      </c>
      <c r="D230" t="s">
        <v>498</v>
      </c>
      <c r="E230">
        <v>0.53405999999999998</v>
      </c>
      <c r="F230">
        <v>198</v>
      </c>
      <c r="G230">
        <v>103.33468999999999</v>
      </c>
      <c r="H230">
        <v>191</v>
      </c>
      <c r="I230">
        <v>103.17196</v>
      </c>
      <c r="J230">
        <v>163</v>
      </c>
      <c r="K230">
        <v>0.77049000000000001</v>
      </c>
      <c r="L230">
        <v>312</v>
      </c>
      <c r="M230">
        <f t="shared" si="6"/>
        <v>216</v>
      </c>
    </row>
    <row r="231" spans="1:13">
      <c r="A231" t="s">
        <v>273</v>
      </c>
      <c r="B231" t="str">
        <f t="shared" si="7"/>
        <v>BAD</v>
      </c>
      <c r="D231" t="s">
        <v>539</v>
      </c>
      <c r="E231">
        <v>0.53281000000000001</v>
      </c>
      <c r="F231">
        <v>204</v>
      </c>
      <c r="G231">
        <v>103.18043</v>
      </c>
      <c r="H231">
        <v>194</v>
      </c>
      <c r="I231">
        <v>110.04872</v>
      </c>
      <c r="J231">
        <v>290</v>
      </c>
      <c r="K231">
        <v>0.96638999999999997</v>
      </c>
      <c r="L231">
        <v>183</v>
      </c>
      <c r="M231">
        <f t="shared" si="6"/>
        <v>217.75</v>
      </c>
    </row>
    <row r="232" spans="1:13">
      <c r="A232" t="s">
        <v>274</v>
      </c>
      <c r="B232" t="str">
        <f t="shared" si="7"/>
        <v>BAD</v>
      </c>
      <c r="D232" t="s">
        <v>353</v>
      </c>
      <c r="E232">
        <v>0.52142999999999995</v>
      </c>
      <c r="F232">
        <v>242</v>
      </c>
      <c r="G232">
        <v>99.587860000000006</v>
      </c>
      <c r="H232">
        <v>250</v>
      </c>
      <c r="I232">
        <v>103.39293000000001</v>
      </c>
      <c r="J232">
        <v>170</v>
      </c>
      <c r="K232">
        <v>0.92413999999999996</v>
      </c>
      <c r="L232">
        <v>216</v>
      </c>
      <c r="M232">
        <f t="shared" si="6"/>
        <v>219.5</v>
      </c>
    </row>
    <row r="233" spans="1:13">
      <c r="A233" t="s">
        <v>275</v>
      </c>
      <c r="B233" t="str">
        <f t="shared" si="7"/>
        <v>BAD</v>
      </c>
      <c r="D233" t="s">
        <v>190</v>
      </c>
      <c r="E233">
        <v>0.51465000000000005</v>
      </c>
      <c r="F233">
        <v>265</v>
      </c>
      <c r="G233">
        <v>101.35581999999999</v>
      </c>
      <c r="H233">
        <v>220</v>
      </c>
      <c r="I233">
        <v>105.57898</v>
      </c>
      <c r="J233">
        <v>210</v>
      </c>
      <c r="K233">
        <v>0.96377000000000002</v>
      </c>
      <c r="L233">
        <v>185</v>
      </c>
      <c r="M233">
        <f t="shared" si="6"/>
        <v>220</v>
      </c>
    </row>
    <row r="234" spans="1:13">
      <c r="A234" t="s">
        <v>276</v>
      </c>
      <c r="B234" t="str">
        <f t="shared" si="7"/>
        <v>BAD</v>
      </c>
      <c r="D234" t="s">
        <v>173</v>
      </c>
      <c r="E234">
        <v>0.53078000000000003</v>
      </c>
      <c r="F234">
        <v>214</v>
      </c>
      <c r="G234">
        <v>95.580579999999998</v>
      </c>
      <c r="H234">
        <v>303</v>
      </c>
      <c r="I234">
        <v>103.21097</v>
      </c>
      <c r="J234">
        <v>164</v>
      </c>
      <c r="K234">
        <v>0.93694</v>
      </c>
      <c r="L234">
        <v>207</v>
      </c>
      <c r="M234">
        <f t="shared" si="6"/>
        <v>222</v>
      </c>
    </row>
    <row r="235" spans="1:13">
      <c r="A235" t="s">
        <v>277</v>
      </c>
      <c r="B235" t="str">
        <f t="shared" si="7"/>
        <v>BAD</v>
      </c>
      <c r="D235" t="s">
        <v>348</v>
      </c>
      <c r="E235">
        <v>0.53595000000000004</v>
      </c>
      <c r="F235">
        <v>190</v>
      </c>
      <c r="G235">
        <v>100.01058</v>
      </c>
      <c r="H235">
        <v>242</v>
      </c>
      <c r="I235">
        <v>110.53801</v>
      </c>
      <c r="J235">
        <v>297</v>
      </c>
      <c r="K235">
        <v>0.99314999999999998</v>
      </c>
      <c r="L235">
        <v>160</v>
      </c>
      <c r="M235">
        <f t="shared" si="6"/>
        <v>222.25</v>
      </c>
    </row>
    <row r="236" spans="1:13">
      <c r="A236" t="s">
        <v>278</v>
      </c>
      <c r="B236" t="str">
        <f t="shared" si="7"/>
        <v>BAD</v>
      </c>
      <c r="D236" t="s">
        <v>97</v>
      </c>
      <c r="E236">
        <v>0.49391000000000002</v>
      </c>
      <c r="F236">
        <v>320</v>
      </c>
      <c r="G236">
        <v>99.024910000000006</v>
      </c>
      <c r="H236">
        <v>255</v>
      </c>
      <c r="I236">
        <v>101.67735999999999</v>
      </c>
      <c r="J236">
        <v>140</v>
      </c>
      <c r="K236">
        <v>0.97087000000000001</v>
      </c>
      <c r="L236">
        <v>176</v>
      </c>
      <c r="M236">
        <f t="shared" si="6"/>
        <v>222.75</v>
      </c>
    </row>
    <row r="237" spans="1:13">
      <c r="A237" t="s">
        <v>279</v>
      </c>
      <c r="B237" t="str">
        <f t="shared" si="7"/>
        <v>BAD</v>
      </c>
      <c r="D237" t="s">
        <v>240</v>
      </c>
      <c r="E237">
        <v>0.52937000000000001</v>
      </c>
      <c r="F237">
        <v>219</v>
      </c>
      <c r="G237">
        <v>99.103830000000002</v>
      </c>
      <c r="H237">
        <v>254</v>
      </c>
      <c r="I237">
        <v>105.23600999999999</v>
      </c>
      <c r="J237">
        <v>200</v>
      </c>
      <c r="K237">
        <v>0.91088999999999998</v>
      </c>
      <c r="L237">
        <v>226</v>
      </c>
      <c r="M237">
        <f t="shared" si="6"/>
        <v>224.75</v>
      </c>
    </row>
    <row r="238" spans="1:13">
      <c r="A238" t="s">
        <v>280</v>
      </c>
      <c r="B238" t="str">
        <f t="shared" si="7"/>
        <v>BAD</v>
      </c>
      <c r="D238" t="s">
        <v>217</v>
      </c>
      <c r="E238">
        <v>0.55330999999999997</v>
      </c>
      <c r="F238">
        <v>115</v>
      </c>
      <c r="G238">
        <v>98.369609999999994</v>
      </c>
      <c r="H238">
        <v>270</v>
      </c>
      <c r="I238">
        <v>102.96819000000001</v>
      </c>
      <c r="J238">
        <v>159</v>
      </c>
      <c r="K238">
        <v>0.60294000000000003</v>
      </c>
      <c r="L238">
        <v>356</v>
      </c>
      <c r="M238">
        <f t="shared" si="6"/>
        <v>225</v>
      </c>
    </row>
    <row r="239" spans="1:13">
      <c r="A239" t="s">
        <v>281</v>
      </c>
      <c r="B239" t="str">
        <f t="shared" si="7"/>
        <v>BAD</v>
      </c>
      <c r="D239" t="s">
        <v>229</v>
      </c>
      <c r="E239">
        <v>0.50288999999999995</v>
      </c>
      <c r="F239">
        <v>299</v>
      </c>
      <c r="G239">
        <v>96.084810000000004</v>
      </c>
      <c r="H239">
        <v>299</v>
      </c>
      <c r="I239">
        <v>102.05280999999999</v>
      </c>
      <c r="J239">
        <v>144</v>
      </c>
      <c r="K239">
        <v>0.99309999999999998</v>
      </c>
      <c r="L239">
        <v>161</v>
      </c>
      <c r="M239">
        <f t="shared" si="6"/>
        <v>225.75</v>
      </c>
    </row>
    <row r="240" spans="1:13">
      <c r="A240" t="s">
        <v>282</v>
      </c>
      <c r="B240" t="str">
        <f t="shared" si="7"/>
        <v>BAD</v>
      </c>
      <c r="D240" t="s">
        <v>164</v>
      </c>
      <c r="E240">
        <v>0.54645999999999995</v>
      </c>
      <c r="F240">
        <v>141</v>
      </c>
      <c r="G240">
        <v>103.19132</v>
      </c>
      <c r="H240">
        <v>193</v>
      </c>
      <c r="I240">
        <v>107.16021000000001</v>
      </c>
      <c r="J240">
        <v>244</v>
      </c>
      <c r="K240">
        <v>0.73202999999999996</v>
      </c>
      <c r="L240">
        <v>325</v>
      </c>
      <c r="M240">
        <f t="shared" si="6"/>
        <v>225.75</v>
      </c>
    </row>
    <row r="241" spans="1:13">
      <c r="A241" t="s">
        <v>283</v>
      </c>
      <c r="B241" t="str">
        <f t="shared" si="7"/>
        <v>BAD</v>
      </c>
      <c r="D241" t="s">
        <v>524</v>
      </c>
      <c r="E241">
        <v>0.53591999999999995</v>
      </c>
      <c r="F241">
        <v>192</v>
      </c>
      <c r="G241">
        <v>103.68535</v>
      </c>
      <c r="H241">
        <v>187</v>
      </c>
      <c r="I241">
        <v>108.58938000000001</v>
      </c>
      <c r="J241">
        <v>265</v>
      </c>
      <c r="K241">
        <v>0.86712999999999996</v>
      </c>
      <c r="L241">
        <v>260</v>
      </c>
      <c r="M241">
        <f t="shared" si="6"/>
        <v>226</v>
      </c>
    </row>
    <row r="242" spans="1:13">
      <c r="A242" t="s">
        <v>284</v>
      </c>
      <c r="B242" t="str">
        <f t="shared" si="7"/>
        <v>BAD</v>
      </c>
      <c r="D242" t="s">
        <v>200</v>
      </c>
      <c r="E242">
        <v>0.53534000000000004</v>
      </c>
      <c r="F242">
        <v>194</v>
      </c>
      <c r="G242">
        <v>99.61336</v>
      </c>
      <c r="H242">
        <v>249</v>
      </c>
      <c r="I242">
        <v>107.04309000000001</v>
      </c>
      <c r="J242">
        <v>241</v>
      </c>
      <c r="K242">
        <v>0.91837000000000002</v>
      </c>
      <c r="L242">
        <v>222</v>
      </c>
      <c r="M242">
        <f t="shared" si="6"/>
        <v>226.5</v>
      </c>
    </row>
    <row r="243" spans="1:13">
      <c r="A243" t="s">
        <v>285</v>
      </c>
      <c r="B243" t="str">
        <f t="shared" si="7"/>
        <v>BAD</v>
      </c>
      <c r="D243" t="s">
        <v>114</v>
      </c>
      <c r="E243">
        <v>0.54086999999999996</v>
      </c>
      <c r="F243">
        <v>168</v>
      </c>
      <c r="G243">
        <v>107.08856</v>
      </c>
      <c r="H243">
        <v>122</v>
      </c>
      <c r="I243">
        <v>116.16386</v>
      </c>
      <c r="J243">
        <v>342</v>
      </c>
      <c r="K243">
        <v>0.83206000000000002</v>
      </c>
      <c r="L243">
        <v>277</v>
      </c>
      <c r="M243">
        <f t="shared" si="6"/>
        <v>227.25</v>
      </c>
    </row>
    <row r="244" spans="1:13">
      <c r="A244" t="s">
        <v>286</v>
      </c>
      <c r="B244" t="str">
        <f t="shared" si="7"/>
        <v>BAD</v>
      </c>
      <c r="D244" t="s">
        <v>309</v>
      </c>
      <c r="E244">
        <v>0.50634000000000001</v>
      </c>
      <c r="F244">
        <v>289</v>
      </c>
      <c r="G244">
        <v>98.642690000000002</v>
      </c>
      <c r="H244">
        <v>264</v>
      </c>
      <c r="I244">
        <v>101.64534</v>
      </c>
      <c r="J244">
        <v>139</v>
      </c>
      <c r="K244">
        <v>0.92025000000000001</v>
      </c>
      <c r="L244">
        <v>218</v>
      </c>
      <c r="M244">
        <f t="shared" si="6"/>
        <v>227.5</v>
      </c>
    </row>
    <row r="245" spans="1:13">
      <c r="A245" t="s">
        <v>287</v>
      </c>
      <c r="B245" t="str">
        <f t="shared" si="7"/>
        <v>BAD</v>
      </c>
      <c r="D245" t="s">
        <v>378</v>
      </c>
      <c r="E245">
        <v>0.53691999999999995</v>
      </c>
      <c r="F245">
        <v>186</v>
      </c>
      <c r="G245">
        <v>102.02176</v>
      </c>
      <c r="H245">
        <v>210</v>
      </c>
      <c r="I245">
        <v>108.61938000000001</v>
      </c>
      <c r="J245">
        <v>267</v>
      </c>
      <c r="K245">
        <v>0.87902999999999998</v>
      </c>
      <c r="L245">
        <v>254</v>
      </c>
      <c r="M245">
        <f t="shared" si="6"/>
        <v>229.25</v>
      </c>
    </row>
    <row r="246" spans="1:13">
      <c r="A246" t="s">
        <v>288</v>
      </c>
      <c r="B246" t="str">
        <f t="shared" si="7"/>
        <v>BAD</v>
      </c>
      <c r="D246" t="s">
        <v>506</v>
      </c>
      <c r="E246">
        <v>0.51190999999999998</v>
      </c>
      <c r="F246">
        <v>272</v>
      </c>
      <c r="G246">
        <v>101.20125</v>
      </c>
      <c r="H246">
        <v>223</v>
      </c>
      <c r="I246">
        <v>114.27200000000001</v>
      </c>
      <c r="J246">
        <v>329</v>
      </c>
      <c r="K246">
        <v>1.12676</v>
      </c>
      <c r="L246">
        <v>94</v>
      </c>
      <c r="M246">
        <f t="shared" si="6"/>
        <v>229.5</v>
      </c>
    </row>
    <row r="247" spans="1:13">
      <c r="A247" t="s">
        <v>289</v>
      </c>
      <c r="B247" t="str">
        <f t="shared" si="7"/>
        <v>BAD</v>
      </c>
      <c r="D247" t="s">
        <v>482</v>
      </c>
      <c r="E247">
        <v>0.54015000000000002</v>
      </c>
      <c r="F247">
        <v>174</v>
      </c>
      <c r="G247">
        <v>105.63477</v>
      </c>
      <c r="H247">
        <v>141</v>
      </c>
      <c r="I247">
        <v>117.05474</v>
      </c>
      <c r="J247">
        <v>345</v>
      </c>
      <c r="K247">
        <v>0.86956999999999995</v>
      </c>
      <c r="L247">
        <v>258</v>
      </c>
      <c r="M247">
        <f t="shared" si="6"/>
        <v>229.5</v>
      </c>
    </row>
    <row r="248" spans="1:13">
      <c r="A248" t="s">
        <v>290</v>
      </c>
      <c r="B248" t="str">
        <f t="shared" si="7"/>
        <v>BAD</v>
      </c>
      <c r="D248" t="s">
        <v>178</v>
      </c>
      <c r="E248">
        <v>0.52310000000000001</v>
      </c>
      <c r="F248">
        <v>235</v>
      </c>
      <c r="G248">
        <v>97.614369999999994</v>
      </c>
      <c r="H248">
        <v>280</v>
      </c>
      <c r="I248">
        <v>105.61312</v>
      </c>
      <c r="J248">
        <v>211</v>
      </c>
      <c r="K248">
        <v>0.94891000000000003</v>
      </c>
      <c r="L248">
        <v>193</v>
      </c>
      <c r="M248">
        <f t="shared" si="6"/>
        <v>229.75</v>
      </c>
    </row>
    <row r="249" spans="1:13">
      <c r="A249" t="s">
        <v>291</v>
      </c>
      <c r="B249" t="str">
        <f t="shared" si="7"/>
        <v>BAD</v>
      </c>
      <c r="D249" t="s">
        <v>476</v>
      </c>
      <c r="E249">
        <v>0.52456000000000003</v>
      </c>
      <c r="F249">
        <v>229</v>
      </c>
      <c r="G249">
        <v>105.60095</v>
      </c>
      <c r="H249">
        <v>143</v>
      </c>
      <c r="I249">
        <v>118.21252</v>
      </c>
      <c r="J249">
        <v>354</v>
      </c>
      <c r="K249">
        <v>0.93966000000000005</v>
      </c>
      <c r="L249">
        <v>206</v>
      </c>
      <c r="M249">
        <f t="shared" si="6"/>
        <v>233</v>
      </c>
    </row>
    <row r="250" spans="1:13">
      <c r="A250" t="s">
        <v>292</v>
      </c>
      <c r="B250" t="str">
        <f t="shared" si="7"/>
        <v>BAD</v>
      </c>
      <c r="D250" t="s">
        <v>202</v>
      </c>
      <c r="E250">
        <v>0.48788999999999999</v>
      </c>
      <c r="F250">
        <v>335</v>
      </c>
      <c r="G250">
        <v>93.236580000000004</v>
      </c>
      <c r="H250">
        <v>328</v>
      </c>
      <c r="I250">
        <v>94.735029999999995</v>
      </c>
      <c r="J250">
        <v>51</v>
      </c>
      <c r="K250">
        <v>0.91891999999999996</v>
      </c>
      <c r="L250">
        <v>220</v>
      </c>
      <c r="M250">
        <f t="shared" si="6"/>
        <v>233.5</v>
      </c>
    </row>
    <row r="251" spans="1:13">
      <c r="A251" t="s">
        <v>293</v>
      </c>
      <c r="B251" t="str">
        <f t="shared" si="7"/>
        <v>BAD</v>
      </c>
      <c r="D251" t="s">
        <v>387</v>
      </c>
      <c r="E251">
        <v>0.47223999999999999</v>
      </c>
      <c r="F251">
        <v>349</v>
      </c>
      <c r="G251">
        <v>96.738240000000005</v>
      </c>
      <c r="H251">
        <v>293</v>
      </c>
      <c r="I251">
        <v>102.97942</v>
      </c>
      <c r="J251">
        <v>160</v>
      </c>
      <c r="K251">
        <v>1.03061</v>
      </c>
      <c r="L251">
        <v>133</v>
      </c>
      <c r="M251">
        <f t="shared" si="6"/>
        <v>233.75</v>
      </c>
    </row>
    <row r="252" spans="1:13">
      <c r="A252" t="s">
        <v>294</v>
      </c>
      <c r="B252" t="str">
        <f t="shared" si="7"/>
        <v>BAD</v>
      </c>
      <c r="D252" t="s">
        <v>276</v>
      </c>
      <c r="E252">
        <v>0.53498000000000001</v>
      </c>
      <c r="F252">
        <v>195</v>
      </c>
      <c r="G252">
        <v>102.72041</v>
      </c>
      <c r="H252">
        <v>200</v>
      </c>
      <c r="I252">
        <v>111.32262</v>
      </c>
      <c r="J252">
        <v>303</v>
      </c>
      <c r="K252">
        <v>0.89261999999999997</v>
      </c>
      <c r="L252">
        <v>241</v>
      </c>
      <c r="M252">
        <f t="shared" si="6"/>
        <v>234.75</v>
      </c>
    </row>
    <row r="253" spans="1:13">
      <c r="A253" t="s">
        <v>295</v>
      </c>
      <c r="B253" t="str">
        <f t="shared" si="7"/>
        <v>BAD</v>
      </c>
      <c r="D253" t="s">
        <v>126</v>
      </c>
      <c r="E253">
        <v>0.47303000000000001</v>
      </c>
      <c r="F253">
        <v>347</v>
      </c>
      <c r="G253">
        <v>93.645079999999993</v>
      </c>
      <c r="H253">
        <v>323</v>
      </c>
      <c r="I253">
        <v>102.49977</v>
      </c>
      <c r="J253">
        <v>149</v>
      </c>
      <c r="K253">
        <v>1.0416700000000001</v>
      </c>
      <c r="L253">
        <v>127</v>
      </c>
      <c r="M253">
        <f t="shared" si="6"/>
        <v>236.5</v>
      </c>
    </row>
    <row r="254" spans="1:13">
      <c r="A254" t="s">
        <v>296</v>
      </c>
      <c r="B254" t="str">
        <f t="shared" si="7"/>
        <v>BAD</v>
      </c>
      <c r="D254" t="s">
        <v>181</v>
      </c>
      <c r="E254">
        <v>0.50778999999999996</v>
      </c>
      <c r="F254">
        <v>285</v>
      </c>
      <c r="G254">
        <v>98.666359999999997</v>
      </c>
      <c r="H254">
        <v>263</v>
      </c>
      <c r="I254">
        <v>105.11805</v>
      </c>
      <c r="J254">
        <v>196</v>
      </c>
      <c r="K254">
        <v>0.94011999999999996</v>
      </c>
      <c r="L254">
        <v>204</v>
      </c>
      <c r="M254">
        <f t="shared" si="6"/>
        <v>237</v>
      </c>
    </row>
    <row r="255" spans="1:13">
      <c r="A255" t="s">
        <v>297</v>
      </c>
      <c r="B255" t="str">
        <f t="shared" si="7"/>
        <v>BAD</v>
      </c>
      <c r="D255" t="s">
        <v>236</v>
      </c>
      <c r="E255">
        <v>0.47236</v>
      </c>
      <c r="F255">
        <v>348</v>
      </c>
      <c r="G255">
        <v>95.099639999999994</v>
      </c>
      <c r="H255">
        <v>310</v>
      </c>
      <c r="I255">
        <v>102.8972</v>
      </c>
      <c r="J255">
        <v>157</v>
      </c>
      <c r="K255">
        <v>1.0280400000000001</v>
      </c>
      <c r="L255">
        <v>135</v>
      </c>
      <c r="M255">
        <f t="shared" si="6"/>
        <v>237.5</v>
      </c>
    </row>
    <row r="256" spans="1:13">
      <c r="A256" t="s">
        <v>298</v>
      </c>
      <c r="B256" t="str">
        <f t="shared" si="7"/>
        <v>BAD</v>
      </c>
      <c r="D256" t="s">
        <v>366</v>
      </c>
      <c r="E256">
        <v>0.50360000000000005</v>
      </c>
      <c r="F256">
        <v>297</v>
      </c>
      <c r="G256">
        <v>95.085599999999999</v>
      </c>
      <c r="H256">
        <v>311</v>
      </c>
      <c r="I256">
        <v>101.46992</v>
      </c>
      <c r="J256">
        <v>135</v>
      </c>
      <c r="K256">
        <v>0.93547999999999998</v>
      </c>
      <c r="L256">
        <v>208</v>
      </c>
      <c r="M256">
        <f t="shared" si="6"/>
        <v>237.75</v>
      </c>
    </row>
    <row r="257" spans="1:13">
      <c r="A257" t="s">
        <v>299</v>
      </c>
      <c r="B257" t="str">
        <f t="shared" si="7"/>
        <v>BAD</v>
      </c>
      <c r="D257" t="s">
        <v>134</v>
      </c>
      <c r="E257">
        <v>0.52554999999999996</v>
      </c>
      <c r="F257">
        <v>226</v>
      </c>
      <c r="G257">
        <v>99.811719999999994</v>
      </c>
      <c r="H257">
        <v>247</v>
      </c>
      <c r="I257">
        <v>110.49169999999999</v>
      </c>
      <c r="J257">
        <v>296</v>
      </c>
      <c r="K257">
        <v>0.95394999999999996</v>
      </c>
      <c r="L257">
        <v>189</v>
      </c>
      <c r="M257">
        <f t="shared" si="6"/>
        <v>239.5</v>
      </c>
    </row>
    <row r="258" spans="1:13">
      <c r="A258" t="s">
        <v>300</v>
      </c>
      <c r="B258" t="str">
        <f t="shared" si="7"/>
        <v>BAD</v>
      </c>
      <c r="D258" t="s">
        <v>488</v>
      </c>
      <c r="E258">
        <v>0.50212000000000001</v>
      </c>
      <c r="F258">
        <v>302</v>
      </c>
      <c r="G258">
        <v>98.277450000000002</v>
      </c>
      <c r="H258">
        <v>273</v>
      </c>
      <c r="I258">
        <v>103.81421</v>
      </c>
      <c r="J258">
        <v>179</v>
      </c>
      <c r="K258">
        <v>0.93</v>
      </c>
      <c r="L258">
        <v>212</v>
      </c>
      <c r="M258">
        <f t="shared" ref="M258:M321" si="8">(F258+H258+J258+L258)/4</f>
        <v>241.5</v>
      </c>
    </row>
    <row r="259" spans="1:13">
      <c r="A259" s="420" t="s">
        <v>301</v>
      </c>
      <c r="B259" t="str">
        <f t="shared" ref="B259:B322" si="9">IF(A259=D259,"","BAD")</f>
        <v>BAD</v>
      </c>
      <c r="D259" t="s">
        <v>293</v>
      </c>
      <c r="E259">
        <v>0.50202999999999998</v>
      </c>
      <c r="F259">
        <v>304</v>
      </c>
      <c r="G259">
        <v>97.740939999999995</v>
      </c>
      <c r="H259">
        <v>278</v>
      </c>
      <c r="I259">
        <v>105.75915000000001</v>
      </c>
      <c r="J259">
        <v>215</v>
      </c>
      <c r="K259">
        <v>0.97872000000000003</v>
      </c>
      <c r="L259">
        <v>174</v>
      </c>
      <c r="M259">
        <f t="shared" si="8"/>
        <v>242.75</v>
      </c>
    </row>
    <row r="260" spans="1:13">
      <c r="A260" t="s">
        <v>302</v>
      </c>
      <c r="B260" t="str">
        <f t="shared" si="9"/>
        <v>BAD</v>
      </c>
      <c r="D260" t="s">
        <v>242</v>
      </c>
      <c r="E260">
        <v>0.50307999999999997</v>
      </c>
      <c r="F260">
        <v>298</v>
      </c>
      <c r="G260">
        <v>96.790930000000003</v>
      </c>
      <c r="H260">
        <v>292</v>
      </c>
      <c r="I260">
        <v>109.01851000000001</v>
      </c>
      <c r="J260">
        <v>275</v>
      </c>
      <c r="K260">
        <v>1.08029</v>
      </c>
      <c r="L260">
        <v>107</v>
      </c>
      <c r="M260">
        <f t="shared" si="8"/>
        <v>243</v>
      </c>
    </row>
    <row r="261" spans="1:13">
      <c r="A261" t="s">
        <v>303</v>
      </c>
      <c r="B261" t="str">
        <f t="shared" si="9"/>
        <v>BAD</v>
      </c>
      <c r="D261" t="s">
        <v>314</v>
      </c>
      <c r="E261">
        <v>0.55564000000000002</v>
      </c>
      <c r="F261">
        <v>103</v>
      </c>
      <c r="G261">
        <v>96.015309999999999</v>
      </c>
      <c r="H261">
        <v>300</v>
      </c>
      <c r="I261">
        <v>106.53932</v>
      </c>
      <c r="J261">
        <v>229</v>
      </c>
      <c r="K261">
        <v>0.65908999999999995</v>
      </c>
      <c r="L261">
        <v>344</v>
      </c>
      <c r="M261">
        <f t="shared" si="8"/>
        <v>244</v>
      </c>
    </row>
    <row r="262" spans="1:13">
      <c r="A262" t="s">
        <v>304</v>
      </c>
      <c r="B262" t="str">
        <f t="shared" si="9"/>
        <v>BAD</v>
      </c>
      <c r="D262" t="s">
        <v>174</v>
      </c>
      <c r="E262">
        <v>0.53593999999999997</v>
      </c>
      <c r="F262">
        <v>191</v>
      </c>
      <c r="G262">
        <v>102.02755000000001</v>
      </c>
      <c r="H262">
        <v>209</v>
      </c>
      <c r="I262">
        <v>112.48425</v>
      </c>
      <c r="J262">
        <v>309</v>
      </c>
      <c r="K262">
        <v>0.84672000000000003</v>
      </c>
      <c r="L262">
        <v>269</v>
      </c>
      <c r="M262">
        <f t="shared" si="8"/>
        <v>244.5</v>
      </c>
    </row>
    <row r="263" spans="1:13">
      <c r="A263" t="s">
        <v>305</v>
      </c>
      <c r="B263" t="str">
        <f t="shared" si="9"/>
        <v>BAD</v>
      </c>
      <c r="D263" t="s">
        <v>334</v>
      </c>
      <c r="E263">
        <v>0.52329000000000003</v>
      </c>
      <c r="F263">
        <v>232</v>
      </c>
      <c r="G263">
        <v>100.3013</v>
      </c>
      <c r="H263">
        <v>240</v>
      </c>
      <c r="I263">
        <v>106.40271</v>
      </c>
      <c r="J263">
        <v>226</v>
      </c>
      <c r="K263">
        <v>0.83065</v>
      </c>
      <c r="L263">
        <v>280</v>
      </c>
      <c r="M263">
        <f t="shared" si="8"/>
        <v>244.5</v>
      </c>
    </row>
    <row r="264" spans="1:13">
      <c r="A264" t="s">
        <v>306</v>
      </c>
      <c r="B264" t="str">
        <f t="shared" si="9"/>
        <v>BAD</v>
      </c>
      <c r="D264" t="s">
        <v>377</v>
      </c>
      <c r="E264">
        <v>0.52502000000000004</v>
      </c>
      <c r="F264">
        <v>227</v>
      </c>
      <c r="G264">
        <v>95.975239999999999</v>
      </c>
      <c r="H264">
        <v>301</v>
      </c>
      <c r="I264">
        <v>100.46906</v>
      </c>
      <c r="J264">
        <v>117</v>
      </c>
      <c r="K264">
        <v>0.71328999999999998</v>
      </c>
      <c r="L264">
        <v>335</v>
      </c>
      <c r="M264">
        <f t="shared" si="8"/>
        <v>245</v>
      </c>
    </row>
    <row r="265" spans="1:13">
      <c r="A265" t="s">
        <v>307</v>
      </c>
      <c r="B265" t="str">
        <f t="shared" si="9"/>
        <v>BAD</v>
      </c>
      <c r="D265" t="s">
        <v>64</v>
      </c>
      <c r="E265">
        <v>0.54107000000000005</v>
      </c>
      <c r="F265">
        <v>167</v>
      </c>
      <c r="G265">
        <v>97.827420000000004</v>
      </c>
      <c r="H265">
        <v>277</v>
      </c>
      <c r="I265">
        <v>113.91531999999999</v>
      </c>
      <c r="J265">
        <v>324</v>
      </c>
      <c r="K265">
        <v>0.92969000000000002</v>
      </c>
      <c r="L265">
        <v>213</v>
      </c>
      <c r="M265">
        <f t="shared" si="8"/>
        <v>245.25</v>
      </c>
    </row>
    <row r="266" spans="1:13">
      <c r="A266" t="s">
        <v>308</v>
      </c>
      <c r="B266" t="str">
        <f t="shared" si="9"/>
        <v>BAD</v>
      </c>
      <c r="D266" t="s">
        <v>261</v>
      </c>
      <c r="E266">
        <v>0.50778999999999996</v>
      </c>
      <c r="F266">
        <v>286</v>
      </c>
      <c r="G266">
        <v>99.816770000000005</v>
      </c>
      <c r="H266">
        <v>246</v>
      </c>
      <c r="I266">
        <v>120.94277</v>
      </c>
      <c r="J266">
        <v>361</v>
      </c>
      <c r="K266">
        <v>1.1441399999999999</v>
      </c>
      <c r="L266">
        <v>89</v>
      </c>
      <c r="M266">
        <f t="shared" si="8"/>
        <v>245.5</v>
      </c>
    </row>
    <row r="267" spans="1:13">
      <c r="A267" t="s">
        <v>309</v>
      </c>
      <c r="B267" t="str">
        <f t="shared" si="9"/>
        <v>BAD</v>
      </c>
      <c r="D267" t="s">
        <v>391</v>
      </c>
      <c r="E267">
        <v>0.54269999999999996</v>
      </c>
      <c r="F267">
        <v>158</v>
      </c>
      <c r="G267">
        <v>96.834450000000004</v>
      </c>
      <c r="H267">
        <v>291</v>
      </c>
      <c r="I267">
        <v>106.39322</v>
      </c>
      <c r="J267">
        <v>224</v>
      </c>
      <c r="K267">
        <v>0.76973999999999998</v>
      </c>
      <c r="L267">
        <v>314</v>
      </c>
      <c r="M267">
        <f t="shared" si="8"/>
        <v>246.75</v>
      </c>
    </row>
    <row r="268" spans="1:13">
      <c r="A268" t="s">
        <v>310</v>
      </c>
      <c r="B268" t="str">
        <f t="shared" si="9"/>
        <v>BAD</v>
      </c>
      <c r="D268" t="s">
        <v>286</v>
      </c>
      <c r="E268">
        <v>0.4995</v>
      </c>
      <c r="F268">
        <v>309</v>
      </c>
      <c r="G268">
        <v>98.179450000000003</v>
      </c>
      <c r="H268">
        <v>275</v>
      </c>
      <c r="I268">
        <v>101.27854000000001</v>
      </c>
      <c r="J268">
        <v>132</v>
      </c>
      <c r="K268">
        <v>0.84065999999999996</v>
      </c>
      <c r="L268">
        <v>274</v>
      </c>
      <c r="M268">
        <f t="shared" si="8"/>
        <v>247.5</v>
      </c>
    </row>
    <row r="269" spans="1:13">
      <c r="A269" t="s">
        <v>311</v>
      </c>
      <c r="B269" t="str">
        <f t="shared" si="9"/>
        <v>BAD</v>
      </c>
      <c r="D269" t="s">
        <v>521</v>
      </c>
      <c r="E269">
        <v>0.51775000000000004</v>
      </c>
      <c r="F269">
        <v>254</v>
      </c>
      <c r="G269">
        <v>100.80271999999999</v>
      </c>
      <c r="H269">
        <v>226</v>
      </c>
      <c r="I269">
        <v>112.75505</v>
      </c>
      <c r="J269">
        <v>310</v>
      </c>
      <c r="K269">
        <v>0.94215000000000004</v>
      </c>
      <c r="L269">
        <v>201</v>
      </c>
      <c r="M269">
        <f t="shared" si="8"/>
        <v>247.75</v>
      </c>
    </row>
    <row r="270" spans="1:13">
      <c r="A270" t="s">
        <v>312</v>
      </c>
      <c r="B270" t="str">
        <f t="shared" si="9"/>
        <v>BAD</v>
      </c>
      <c r="D270" t="s">
        <v>474</v>
      </c>
      <c r="E270">
        <v>0.50829000000000002</v>
      </c>
      <c r="F270">
        <v>283</v>
      </c>
      <c r="G270">
        <v>98.728939999999994</v>
      </c>
      <c r="H270">
        <v>261</v>
      </c>
      <c r="I270">
        <v>111.05732999999999</v>
      </c>
      <c r="J270">
        <v>301</v>
      </c>
      <c r="K270">
        <v>1.0163899999999999</v>
      </c>
      <c r="L270">
        <v>147</v>
      </c>
      <c r="M270">
        <f t="shared" si="8"/>
        <v>248</v>
      </c>
    </row>
    <row r="271" spans="1:13">
      <c r="A271" t="s">
        <v>313</v>
      </c>
      <c r="B271" t="str">
        <f t="shared" si="9"/>
        <v>BAD</v>
      </c>
      <c r="D271" t="s">
        <v>505</v>
      </c>
      <c r="E271">
        <v>0.52588000000000001</v>
      </c>
      <c r="F271">
        <v>225</v>
      </c>
      <c r="G271">
        <v>100.59105</v>
      </c>
      <c r="H271">
        <v>231</v>
      </c>
      <c r="I271">
        <v>109.72272</v>
      </c>
      <c r="J271">
        <v>285</v>
      </c>
      <c r="K271">
        <v>0.88</v>
      </c>
      <c r="L271">
        <v>252</v>
      </c>
      <c r="M271">
        <f t="shared" si="8"/>
        <v>248.25</v>
      </c>
    </row>
    <row r="272" spans="1:13">
      <c r="A272" t="s">
        <v>314</v>
      </c>
      <c r="B272" t="str">
        <f t="shared" si="9"/>
        <v>BAD</v>
      </c>
      <c r="D272" t="s">
        <v>144</v>
      </c>
      <c r="E272">
        <v>0.49475999999999998</v>
      </c>
      <c r="F272">
        <v>318</v>
      </c>
      <c r="G272">
        <v>98.758420000000001</v>
      </c>
      <c r="H272">
        <v>260</v>
      </c>
      <c r="I272">
        <v>100.78424</v>
      </c>
      <c r="J272">
        <v>122</v>
      </c>
      <c r="K272">
        <v>0.81579000000000002</v>
      </c>
      <c r="L272">
        <v>293</v>
      </c>
      <c r="M272">
        <f t="shared" si="8"/>
        <v>248.25</v>
      </c>
    </row>
    <row r="273" spans="1:13">
      <c r="A273" t="s">
        <v>315</v>
      </c>
      <c r="B273" t="str">
        <f t="shared" si="9"/>
        <v>BAD</v>
      </c>
      <c r="D273" t="s">
        <v>379</v>
      </c>
      <c r="E273">
        <v>0.52859999999999996</v>
      </c>
      <c r="F273">
        <v>222</v>
      </c>
      <c r="G273">
        <v>97.034499999999994</v>
      </c>
      <c r="H273">
        <v>286</v>
      </c>
      <c r="I273">
        <v>106.85178000000001</v>
      </c>
      <c r="J273">
        <v>233</v>
      </c>
      <c r="K273">
        <v>0.87919000000000003</v>
      </c>
      <c r="L273">
        <v>253</v>
      </c>
      <c r="M273">
        <f t="shared" si="8"/>
        <v>248.5</v>
      </c>
    </row>
    <row r="274" spans="1:13">
      <c r="A274" t="s">
        <v>316</v>
      </c>
      <c r="B274" t="str">
        <f t="shared" si="9"/>
        <v>BAD</v>
      </c>
      <c r="D274" t="s">
        <v>86</v>
      </c>
      <c r="E274">
        <v>0.50483999999999996</v>
      </c>
      <c r="F274">
        <v>293</v>
      </c>
      <c r="G274">
        <v>100.66818000000001</v>
      </c>
      <c r="H274">
        <v>229</v>
      </c>
      <c r="I274">
        <v>113.12017</v>
      </c>
      <c r="J274">
        <v>316</v>
      </c>
      <c r="K274">
        <v>1</v>
      </c>
      <c r="L274">
        <v>158</v>
      </c>
      <c r="M274">
        <f t="shared" si="8"/>
        <v>249</v>
      </c>
    </row>
    <row r="275" spans="1:13">
      <c r="A275" t="s">
        <v>317</v>
      </c>
      <c r="B275" t="str">
        <f t="shared" si="9"/>
        <v>BAD</v>
      </c>
      <c r="D275" t="s">
        <v>520</v>
      </c>
      <c r="E275">
        <v>0.51715</v>
      </c>
      <c r="F275">
        <v>257</v>
      </c>
      <c r="G275">
        <v>95.470010000000002</v>
      </c>
      <c r="H275">
        <v>306</v>
      </c>
      <c r="I275">
        <v>105.47284000000001</v>
      </c>
      <c r="J275">
        <v>205</v>
      </c>
      <c r="K275">
        <v>0.90446000000000004</v>
      </c>
      <c r="L275">
        <v>231</v>
      </c>
      <c r="M275">
        <f t="shared" si="8"/>
        <v>249.75</v>
      </c>
    </row>
    <row r="276" spans="1:13">
      <c r="A276" t="s">
        <v>318</v>
      </c>
      <c r="B276" t="str">
        <f t="shared" si="9"/>
        <v>BAD</v>
      </c>
      <c r="D276" t="s">
        <v>490</v>
      </c>
      <c r="E276">
        <v>0.49279000000000001</v>
      </c>
      <c r="F276">
        <v>321</v>
      </c>
      <c r="G276">
        <v>93.02731</v>
      </c>
      <c r="H276">
        <v>330</v>
      </c>
      <c r="I276">
        <v>96.428939999999997</v>
      </c>
      <c r="J276">
        <v>74</v>
      </c>
      <c r="K276">
        <v>0.84</v>
      </c>
      <c r="L276">
        <v>275</v>
      </c>
      <c r="M276">
        <f t="shared" si="8"/>
        <v>250</v>
      </c>
    </row>
    <row r="277" spans="1:13">
      <c r="A277" t="s">
        <v>319</v>
      </c>
      <c r="B277" t="str">
        <f t="shared" si="9"/>
        <v>BAD</v>
      </c>
      <c r="D277" t="s">
        <v>161</v>
      </c>
      <c r="E277">
        <v>0.5181</v>
      </c>
      <c r="F277">
        <v>252</v>
      </c>
      <c r="G277">
        <v>97.423559999999995</v>
      </c>
      <c r="H277">
        <v>283</v>
      </c>
      <c r="I277">
        <v>106.40206999999999</v>
      </c>
      <c r="J277">
        <v>225</v>
      </c>
      <c r="K277">
        <v>0.88888999999999996</v>
      </c>
      <c r="L277">
        <v>244</v>
      </c>
      <c r="M277">
        <f t="shared" si="8"/>
        <v>251</v>
      </c>
    </row>
    <row r="278" spans="1:13">
      <c r="A278" t="s">
        <v>320</v>
      </c>
      <c r="B278" t="str">
        <f t="shared" si="9"/>
        <v>BAD</v>
      </c>
      <c r="D278" t="s">
        <v>259</v>
      </c>
      <c r="E278">
        <v>0.48819000000000001</v>
      </c>
      <c r="F278">
        <v>333</v>
      </c>
      <c r="G278">
        <v>103.63141</v>
      </c>
      <c r="H278">
        <v>189</v>
      </c>
      <c r="I278">
        <v>109.04040000000001</v>
      </c>
      <c r="J278">
        <v>276</v>
      </c>
      <c r="K278">
        <v>0.93232999999999999</v>
      </c>
      <c r="L278">
        <v>210</v>
      </c>
      <c r="M278">
        <f t="shared" si="8"/>
        <v>252</v>
      </c>
    </row>
    <row r="279" spans="1:13">
      <c r="A279" t="s">
        <v>321</v>
      </c>
      <c r="B279" t="str">
        <f t="shared" si="9"/>
        <v>BAD</v>
      </c>
      <c r="D279" t="s">
        <v>398</v>
      </c>
      <c r="E279">
        <v>0.50834000000000001</v>
      </c>
      <c r="F279">
        <v>281</v>
      </c>
      <c r="G279">
        <v>100.57006</v>
      </c>
      <c r="H279">
        <v>234</v>
      </c>
      <c r="I279">
        <v>114.19938999999999</v>
      </c>
      <c r="J279">
        <v>327</v>
      </c>
      <c r="K279">
        <v>0.98495999999999995</v>
      </c>
      <c r="L279">
        <v>169</v>
      </c>
      <c r="M279">
        <f t="shared" si="8"/>
        <v>252.75</v>
      </c>
    </row>
    <row r="280" spans="1:13">
      <c r="A280" t="s">
        <v>322</v>
      </c>
      <c r="B280" t="str">
        <f t="shared" si="9"/>
        <v>BAD</v>
      </c>
      <c r="D280" t="s">
        <v>82</v>
      </c>
      <c r="E280">
        <v>0.50583999999999996</v>
      </c>
      <c r="F280">
        <v>291</v>
      </c>
      <c r="G280">
        <v>99.709440000000001</v>
      </c>
      <c r="H280">
        <v>248</v>
      </c>
      <c r="I280">
        <v>106.88493</v>
      </c>
      <c r="J280">
        <v>236</v>
      </c>
      <c r="K280">
        <v>0.89831000000000005</v>
      </c>
      <c r="L280">
        <v>238</v>
      </c>
      <c r="M280">
        <f t="shared" si="8"/>
        <v>253.25</v>
      </c>
    </row>
    <row r="281" spans="1:13">
      <c r="A281" t="s">
        <v>323</v>
      </c>
      <c r="B281" t="str">
        <f t="shared" si="9"/>
        <v>BAD</v>
      </c>
      <c r="D281" t="s">
        <v>248</v>
      </c>
      <c r="E281">
        <v>0.53764999999999996</v>
      </c>
      <c r="F281">
        <v>181</v>
      </c>
      <c r="G281">
        <v>100.40072000000001</v>
      </c>
      <c r="H281">
        <v>238</v>
      </c>
      <c r="I281">
        <v>111.89072</v>
      </c>
      <c r="J281">
        <v>306</v>
      </c>
      <c r="K281">
        <v>0.81988000000000005</v>
      </c>
      <c r="L281">
        <v>290</v>
      </c>
      <c r="M281">
        <f t="shared" si="8"/>
        <v>253.75</v>
      </c>
    </row>
    <row r="282" spans="1:13">
      <c r="A282" t="s">
        <v>324</v>
      </c>
      <c r="B282" t="str">
        <f t="shared" si="9"/>
        <v>BAD</v>
      </c>
      <c r="D282" t="s">
        <v>331</v>
      </c>
      <c r="E282">
        <v>0.54673000000000005</v>
      </c>
      <c r="F282">
        <v>138</v>
      </c>
      <c r="G282">
        <v>96.94162</v>
      </c>
      <c r="H282">
        <v>287</v>
      </c>
      <c r="I282">
        <v>113.08143</v>
      </c>
      <c r="J282">
        <v>313</v>
      </c>
      <c r="K282">
        <v>0.83077000000000001</v>
      </c>
      <c r="L282">
        <v>279</v>
      </c>
      <c r="M282">
        <f t="shared" si="8"/>
        <v>254.25</v>
      </c>
    </row>
    <row r="283" spans="1:13">
      <c r="A283" t="s">
        <v>325</v>
      </c>
      <c r="B283" t="str">
        <f t="shared" si="9"/>
        <v>BAD</v>
      </c>
      <c r="D283" t="s">
        <v>513</v>
      </c>
      <c r="E283">
        <v>0.51829999999999998</v>
      </c>
      <c r="F283">
        <v>251</v>
      </c>
      <c r="G283">
        <v>99.417559999999995</v>
      </c>
      <c r="H283">
        <v>252</v>
      </c>
      <c r="I283">
        <v>119.24748</v>
      </c>
      <c r="J283">
        <v>355</v>
      </c>
      <c r="K283">
        <v>0.99275000000000002</v>
      </c>
      <c r="L283">
        <v>163</v>
      </c>
      <c r="M283">
        <f t="shared" si="8"/>
        <v>255.25</v>
      </c>
    </row>
    <row r="284" spans="1:13">
      <c r="A284" t="s">
        <v>326</v>
      </c>
      <c r="B284" t="str">
        <f t="shared" si="9"/>
        <v>BAD</v>
      </c>
      <c r="D284" t="s">
        <v>104</v>
      </c>
      <c r="E284">
        <v>0.55506999999999995</v>
      </c>
      <c r="F284">
        <v>105</v>
      </c>
      <c r="G284">
        <v>99.99821</v>
      </c>
      <c r="H284">
        <v>243</v>
      </c>
      <c r="I284">
        <v>117.07299999999999</v>
      </c>
      <c r="J284">
        <v>346</v>
      </c>
      <c r="K284">
        <v>0.72799999999999998</v>
      </c>
      <c r="L284">
        <v>328</v>
      </c>
      <c r="M284">
        <f t="shared" si="8"/>
        <v>255.5</v>
      </c>
    </row>
    <row r="285" spans="1:13">
      <c r="A285" t="s">
        <v>327</v>
      </c>
      <c r="B285" t="str">
        <f t="shared" si="9"/>
        <v>BAD</v>
      </c>
      <c r="D285" t="s">
        <v>489</v>
      </c>
      <c r="E285">
        <v>0.51095999999999997</v>
      </c>
      <c r="F285">
        <v>275</v>
      </c>
      <c r="G285">
        <v>94.873500000000007</v>
      </c>
      <c r="H285">
        <v>312</v>
      </c>
      <c r="I285">
        <v>98.165639999999996</v>
      </c>
      <c r="J285">
        <v>95</v>
      </c>
      <c r="K285">
        <v>0.67332999999999998</v>
      </c>
      <c r="L285">
        <v>340</v>
      </c>
      <c r="M285">
        <f t="shared" si="8"/>
        <v>255.5</v>
      </c>
    </row>
    <row r="286" spans="1:13">
      <c r="A286" t="s">
        <v>328</v>
      </c>
      <c r="B286" t="str">
        <f t="shared" si="9"/>
        <v>BAD</v>
      </c>
      <c r="D286" t="s">
        <v>69</v>
      </c>
      <c r="E286">
        <v>0.49873000000000001</v>
      </c>
      <c r="F286">
        <v>310</v>
      </c>
      <c r="G286">
        <v>95.620410000000007</v>
      </c>
      <c r="H286">
        <v>302</v>
      </c>
      <c r="I286">
        <v>98.731110000000001</v>
      </c>
      <c r="J286">
        <v>101</v>
      </c>
      <c r="K286">
        <v>0.75351999999999997</v>
      </c>
      <c r="L286">
        <v>318</v>
      </c>
      <c r="M286">
        <f t="shared" si="8"/>
        <v>257.75</v>
      </c>
    </row>
    <row r="287" spans="1:13">
      <c r="A287" t="s">
        <v>329</v>
      </c>
      <c r="B287" t="str">
        <f t="shared" si="9"/>
        <v>BAD</v>
      </c>
      <c r="D287" t="s">
        <v>311</v>
      </c>
      <c r="E287">
        <v>0.49057000000000001</v>
      </c>
      <c r="F287">
        <v>326</v>
      </c>
      <c r="G287">
        <v>100.36183</v>
      </c>
      <c r="H287">
        <v>239</v>
      </c>
      <c r="I287">
        <v>106.90976000000001</v>
      </c>
      <c r="J287">
        <v>237</v>
      </c>
      <c r="K287">
        <v>0.90303</v>
      </c>
      <c r="L287">
        <v>233</v>
      </c>
      <c r="M287">
        <f t="shared" si="8"/>
        <v>258.75</v>
      </c>
    </row>
    <row r="288" spans="1:13">
      <c r="A288" t="s">
        <v>330</v>
      </c>
      <c r="B288" t="str">
        <f t="shared" si="9"/>
        <v>BAD</v>
      </c>
      <c r="D288" t="s">
        <v>188</v>
      </c>
      <c r="E288">
        <v>0.51688000000000001</v>
      </c>
      <c r="F288">
        <v>260</v>
      </c>
      <c r="G288">
        <v>100.79576</v>
      </c>
      <c r="H288">
        <v>227</v>
      </c>
      <c r="I288">
        <v>116.10651</v>
      </c>
      <c r="J288">
        <v>340</v>
      </c>
      <c r="K288">
        <v>0.93376999999999999</v>
      </c>
      <c r="L288">
        <v>209</v>
      </c>
      <c r="M288">
        <f t="shared" si="8"/>
        <v>259</v>
      </c>
    </row>
    <row r="289" spans="1:13">
      <c r="A289" t="s">
        <v>331</v>
      </c>
      <c r="B289" t="str">
        <f t="shared" si="9"/>
        <v>BAD</v>
      </c>
      <c r="D289" t="s">
        <v>494</v>
      </c>
      <c r="E289">
        <v>0.52046999999999999</v>
      </c>
      <c r="F289">
        <v>244</v>
      </c>
      <c r="G289">
        <v>94.141440000000003</v>
      </c>
      <c r="H289">
        <v>318</v>
      </c>
      <c r="I289">
        <v>106.16531000000001</v>
      </c>
      <c r="J289">
        <v>220</v>
      </c>
      <c r="K289">
        <v>0.84614999999999996</v>
      </c>
      <c r="L289">
        <v>270</v>
      </c>
      <c r="M289">
        <f t="shared" si="8"/>
        <v>263</v>
      </c>
    </row>
    <row r="290" spans="1:13">
      <c r="A290" t="s">
        <v>332</v>
      </c>
      <c r="B290" t="str">
        <f t="shared" si="9"/>
        <v>BAD</v>
      </c>
      <c r="D290" t="s">
        <v>530</v>
      </c>
      <c r="E290">
        <v>0.51715999999999995</v>
      </c>
      <c r="F290">
        <v>256</v>
      </c>
      <c r="G290">
        <v>98.113489999999999</v>
      </c>
      <c r="H290">
        <v>276</v>
      </c>
      <c r="I290">
        <v>110.29231</v>
      </c>
      <c r="J290">
        <v>293</v>
      </c>
      <c r="K290">
        <v>0.90751000000000004</v>
      </c>
      <c r="L290">
        <v>229</v>
      </c>
      <c r="M290">
        <f t="shared" si="8"/>
        <v>263.5</v>
      </c>
    </row>
    <row r="291" spans="1:13">
      <c r="A291" t="s">
        <v>333</v>
      </c>
      <c r="B291" t="str">
        <f t="shared" si="9"/>
        <v>BAD</v>
      </c>
      <c r="D291" t="s">
        <v>98</v>
      </c>
      <c r="E291">
        <v>0.51531000000000005</v>
      </c>
      <c r="F291">
        <v>263</v>
      </c>
      <c r="G291">
        <v>104.13253</v>
      </c>
      <c r="H291">
        <v>176</v>
      </c>
      <c r="I291">
        <v>113.4479</v>
      </c>
      <c r="J291">
        <v>319</v>
      </c>
      <c r="K291">
        <v>0.80671999999999999</v>
      </c>
      <c r="L291">
        <v>297</v>
      </c>
      <c r="M291">
        <f t="shared" si="8"/>
        <v>263.75</v>
      </c>
    </row>
    <row r="292" spans="1:13">
      <c r="A292" t="s">
        <v>334</v>
      </c>
      <c r="B292" t="str">
        <f t="shared" si="9"/>
        <v>BAD</v>
      </c>
      <c r="D292" t="s">
        <v>76</v>
      </c>
      <c r="E292">
        <v>0.52883999999999998</v>
      </c>
      <c r="F292">
        <v>221</v>
      </c>
      <c r="G292">
        <v>98.720179999999999</v>
      </c>
      <c r="H292">
        <v>262</v>
      </c>
      <c r="I292">
        <v>109.14404999999999</v>
      </c>
      <c r="J292">
        <v>279</v>
      </c>
      <c r="K292">
        <v>0.78824000000000005</v>
      </c>
      <c r="L292">
        <v>304</v>
      </c>
      <c r="M292">
        <f t="shared" si="8"/>
        <v>266.5</v>
      </c>
    </row>
    <row r="293" spans="1:13">
      <c r="A293" t="s">
        <v>335</v>
      </c>
      <c r="B293" t="str">
        <f t="shared" si="9"/>
        <v>BAD</v>
      </c>
      <c r="D293" t="s">
        <v>475</v>
      </c>
      <c r="E293">
        <v>0.50614000000000003</v>
      </c>
      <c r="F293">
        <v>290</v>
      </c>
      <c r="G293">
        <v>96.135050000000007</v>
      </c>
      <c r="H293">
        <v>298</v>
      </c>
      <c r="I293">
        <v>103.86252</v>
      </c>
      <c r="J293">
        <v>180</v>
      </c>
      <c r="K293">
        <v>0.79754999999999998</v>
      </c>
      <c r="L293">
        <v>301</v>
      </c>
      <c r="M293">
        <f t="shared" si="8"/>
        <v>267.25</v>
      </c>
    </row>
    <row r="294" spans="1:13">
      <c r="A294" t="s">
        <v>336</v>
      </c>
      <c r="B294" t="str">
        <f t="shared" si="9"/>
        <v>BAD</v>
      </c>
      <c r="D294" t="s">
        <v>84</v>
      </c>
      <c r="E294">
        <v>0.51983000000000001</v>
      </c>
      <c r="F294">
        <v>247</v>
      </c>
      <c r="G294">
        <v>93.886139999999997</v>
      </c>
      <c r="H294">
        <v>320</v>
      </c>
      <c r="I294">
        <v>103.27475</v>
      </c>
      <c r="J294">
        <v>165</v>
      </c>
      <c r="K294">
        <v>0.68293000000000004</v>
      </c>
      <c r="L294">
        <v>339</v>
      </c>
      <c r="M294">
        <f t="shared" si="8"/>
        <v>267.75</v>
      </c>
    </row>
    <row r="295" spans="1:13">
      <c r="A295" t="s">
        <v>337</v>
      </c>
      <c r="B295" t="str">
        <f t="shared" si="9"/>
        <v>BAD</v>
      </c>
      <c r="D295" t="s">
        <v>526</v>
      </c>
      <c r="E295">
        <v>0.51597000000000004</v>
      </c>
      <c r="F295">
        <v>261</v>
      </c>
      <c r="G295">
        <v>91.967320000000001</v>
      </c>
      <c r="H295">
        <v>337</v>
      </c>
      <c r="I295">
        <v>105.8305</v>
      </c>
      <c r="J295">
        <v>217</v>
      </c>
      <c r="K295">
        <v>0.86667000000000005</v>
      </c>
      <c r="L295">
        <v>263</v>
      </c>
      <c r="M295">
        <f t="shared" si="8"/>
        <v>269.5</v>
      </c>
    </row>
    <row r="296" spans="1:13">
      <c r="A296" t="s">
        <v>338</v>
      </c>
      <c r="B296" t="str">
        <f t="shared" si="9"/>
        <v>BAD</v>
      </c>
      <c r="D296" t="s">
        <v>527</v>
      </c>
      <c r="E296">
        <v>0.49740000000000001</v>
      </c>
      <c r="F296">
        <v>311</v>
      </c>
      <c r="G296">
        <v>96.869979999999998</v>
      </c>
      <c r="H296">
        <v>289</v>
      </c>
      <c r="I296">
        <v>104.88388999999999</v>
      </c>
      <c r="J296">
        <v>193</v>
      </c>
      <c r="K296">
        <v>0.82638999999999996</v>
      </c>
      <c r="L296">
        <v>285</v>
      </c>
      <c r="M296">
        <f t="shared" si="8"/>
        <v>269.5</v>
      </c>
    </row>
    <row r="297" spans="1:13">
      <c r="A297" t="s">
        <v>339</v>
      </c>
      <c r="B297" t="str">
        <f t="shared" si="9"/>
        <v>BAD</v>
      </c>
      <c r="D297" t="s">
        <v>508</v>
      </c>
      <c r="E297">
        <v>0.50026999999999999</v>
      </c>
      <c r="F297">
        <v>308</v>
      </c>
      <c r="G297">
        <v>96.571100000000001</v>
      </c>
      <c r="H297">
        <v>294</v>
      </c>
      <c r="I297">
        <v>109.09923999999999</v>
      </c>
      <c r="J297">
        <v>278</v>
      </c>
      <c r="K297">
        <v>0.94067999999999996</v>
      </c>
      <c r="L297">
        <v>203</v>
      </c>
      <c r="M297">
        <f t="shared" si="8"/>
        <v>270.75</v>
      </c>
    </row>
    <row r="298" spans="1:13">
      <c r="A298" t="s">
        <v>340</v>
      </c>
      <c r="B298" t="str">
        <f t="shared" si="9"/>
        <v>BAD</v>
      </c>
      <c r="D298" t="s">
        <v>290</v>
      </c>
      <c r="E298">
        <v>0.48466999999999999</v>
      </c>
      <c r="F298">
        <v>337</v>
      </c>
      <c r="G298">
        <v>94.115210000000005</v>
      </c>
      <c r="H298">
        <v>319</v>
      </c>
      <c r="I298">
        <v>102.71624</v>
      </c>
      <c r="J298">
        <v>152</v>
      </c>
      <c r="K298">
        <v>0.83870999999999996</v>
      </c>
      <c r="L298">
        <v>276</v>
      </c>
      <c r="M298">
        <f t="shared" si="8"/>
        <v>271</v>
      </c>
    </row>
    <row r="299" spans="1:13">
      <c r="A299" t="s">
        <v>341</v>
      </c>
      <c r="B299" t="str">
        <f t="shared" si="9"/>
        <v>BAD</v>
      </c>
      <c r="D299" t="s">
        <v>250</v>
      </c>
      <c r="E299">
        <v>0.52273999999999998</v>
      </c>
      <c r="F299">
        <v>236</v>
      </c>
      <c r="G299">
        <v>98.824200000000005</v>
      </c>
      <c r="H299">
        <v>259</v>
      </c>
      <c r="I299">
        <v>113.90864000000001</v>
      </c>
      <c r="J299">
        <v>323</v>
      </c>
      <c r="K299">
        <v>0.85</v>
      </c>
      <c r="L299">
        <v>268</v>
      </c>
      <c r="M299">
        <f t="shared" si="8"/>
        <v>271.5</v>
      </c>
    </row>
    <row r="300" spans="1:13">
      <c r="A300" t="s">
        <v>342</v>
      </c>
      <c r="B300" t="str">
        <f t="shared" si="9"/>
        <v>BAD</v>
      </c>
      <c r="D300" t="s">
        <v>252</v>
      </c>
      <c r="E300">
        <v>0.48818</v>
      </c>
      <c r="F300">
        <v>334</v>
      </c>
      <c r="G300">
        <v>94.261790000000005</v>
      </c>
      <c r="H300">
        <v>317</v>
      </c>
      <c r="I300">
        <v>102.85545999999999</v>
      </c>
      <c r="J300">
        <v>155</v>
      </c>
      <c r="K300">
        <v>0.82840000000000003</v>
      </c>
      <c r="L300">
        <v>283</v>
      </c>
      <c r="M300">
        <f t="shared" si="8"/>
        <v>272.25</v>
      </c>
    </row>
    <row r="301" spans="1:13">
      <c r="A301" t="s">
        <v>343</v>
      </c>
      <c r="B301" t="str">
        <f t="shared" si="9"/>
        <v>BAD</v>
      </c>
      <c r="D301" t="s">
        <v>201</v>
      </c>
      <c r="E301">
        <v>0.51695999999999998</v>
      </c>
      <c r="F301">
        <v>259</v>
      </c>
      <c r="G301">
        <v>95.358230000000006</v>
      </c>
      <c r="H301">
        <v>308</v>
      </c>
      <c r="I301">
        <v>109.97642</v>
      </c>
      <c r="J301">
        <v>289</v>
      </c>
      <c r="K301">
        <v>0.90164</v>
      </c>
      <c r="L301">
        <v>234</v>
      </c>
      <c r="M301">
        <f t="shared" si="8"/>
        <v>272.5</v>
      </c>
    </row>
    <row r="302" spans="1:13">
      <c r="A302" t="s">
        <v>344</v>
      </c>
      <c r="B302" t="str">
        <f t="shared" si="9"/>
        <v>BAD</v>
      </c>
      <c r="D302" t="s">
        <v>386</v>
      </c>
      <c r="E302">
        <v>0.53466000000000002</v>
      </c>
      <c r="F302">
        <v>196</v>
      </c>
      <c r="G302">
        <v>100.57756999999999</v>
      </c>
      <c r="H302">
        <v>233</v>
      </c>
      <c r="I302">
        <v>115.55408</v>
      </c>
      <c r="J302">
        <v>336</v>
      </c>
      <c r="K302">
        <v>0.73102999999999996</v>
      </c>
      <c r="L302">
        <v>326</v>
      </c>
      <c r="M302">
        <f t="shared" si="8"/>
        <v>272.75</v>
      </c>
    </row>
    <row r="303" spans="1:13">
      <c r="A303" t="s">
        <v>345</v>
      </c>
      <c r="B303" t="str">
        <f t="shared" si="9"/>
        <v>BAD</v>
      </c>
      <c r="D303" t="s">
        <v>340</v>
      </c>
      <c r="E303">
        <v>0.52144999999999997</v>
      </c>
      <c r="F303">
        <v>241</v>
      </c>
      <c r="G303">
        <v>97.532809999999998</v>
      </c>
      <c r="H303">
        <v>282</v>
      </c>
      <c r="I303">
        <v>114.82998000000001</v>
      </c>
      <c r="J303">
        <v>333</v>
      </c>
      <c r="K303">
        <v>0.9</v>
      </c>
      <c r="L303">
        <v>236</v>
      </c>
      <c r="M303">
        <f t="shared" si="8"/>
        <v>273</v>
      </c>
    </row>
    <row r="304" spans="1:13">
      <c r="A304" t="s">
        <v>346</v>
      </c>
      <c r="B304" t="str">
        <f t="shared" si="9"/>
        <v>BAD</v>
      </c>
      <c r="D304" t="s">
        <v>94</v>
      </c>
      <c r="E304">
        <v>0.52815999999999996</v>
      </c>
      <c r="F304">
        <v>224</v>
      </c>
      <c r="G304">
        <v>101.81780999999999</v>
      </c>
      <c r="H304">
        <v>214</v>
      </c>
      <c r="I304">
        <v>116.86326</v>
      </c>
      <c r="J304">
        <v>343</v>
      </c>
      <c r="K304">
        <v>0.75070999999999999</v>
      </c>
      <c r="L304">
        <v>320</v>
      </c>
      <c r="M304">
        <f t="shared" si="8"/>
        <v>275.25</v>
      </c>
    </row>
    <row r="305" spans="1:13">
      <c r="A305" t="s">
        <v>347</v>
      </c>
      <c r="B305" t="str">
        <f t="shared" si="9"/>
        <v>BAD</v>
      </c>
      <c r="D305" t="s">
        <v>125</v>
      </c>
      <c r="E305">
        <v>0.50210999999999995</v>
      </c>
      <c r="F305">
        <v>303</v>
      </c>
      <c r="G305">
        <v>95.150980000000004</v>
      </c>
      <c r="H305">
        <v>309</v>
      </c>
      <c r="I305">
        <v>113.38271</v>
      </c>
      <c r="J305">
        <v>318</v>
      </c>
      <c r="K305">
        <v>0.96992</v>
      </c>
      <c r="L305">
        <v>178</v>
      </c>
      <c r="M305">
        <f t="shared" si="8"/>
        <v>277</v>
      </c>
    </row>
    <row r="306" spans="1:13">
      <c r="A306" t="s">
        <v>348</v>
      </c>
      <c r="B306" t="str">
        <f t="shared" si="9"/>
        <v>BAD</v>
      </c>
      <c r="D306" t="s">
        <v>107</v>
      </c>
      <c r="E306">
        <v>0.49542999999999998</v>
      </c>
      <c r="F306">
        <v>316</v>
      </c>
      <c r="G306">
        <v>91.180949999999996</v>
      </c>
      <c r="H306">
        <v>342</v>
      </c>
      <c r="I306">
        <v>102.35332</v>
      </c>
      <c r="J306">
        <v>146</v>
      </c>
      <c r="K306">
        <v>0.78688999999999998</v>
      </c>
      <c r="L306">
        <v>305</v>
      </c>
      <c r="M306">
        <f t="shared" si="8"/>
        <v>277.25</v>
      </c>
    </row>
    <row r="307" spans="1:13">
      <c r="A307" t="s">
        <v>349</v>
      </c>
      <c r="B307" t="str">
        <f t="shared" si="9"/>
        <v>BAD</v>
      </c>
      <c r="D307" t="s">
        <v>80</v>
      </c>
      <c r="E307">
        <v>0.51151999999999997</v>
      </c>
      <c r="F307">
        <v>274</v>
      </c>
      <c r="G307">
        <v>93.341319999999996</v>
      </c>
      <c r="H307">
        <v>327</v>
      </c>
      <c r="I307">
        <v>103.06765</v>
      </c>
      <c r="J307">
        <v>161</v>
      </c>
      <c r="K307">
        <v>0.63971</v>
      </c>
      <c r="L307">
        <v>350</v>
      </c>
      <c r="M307">
        <f t="shared" si="8"/>
        <v>278</v>
      </c>
    </row>
    <row r="308" spans="1:13">
      <c r="A308" t="s">
        <v>350</v>
      </c>
      <c r="B308" t="str">
        <f t="shared" si="9"/>
        <v>BAD</v>
      </c>
      <c r="D308" t="s">
        <v>150</v>
      </c>
      <c r="E308">
        <v>0.50139999999999996</v>
      </c>
      <c r="F308">
        <v>307</v>
      </c>
      <c r="G308">
        <v>98.353250000000003</v>
      </c>
      <c r="H308">
        <v>272</v>
      </c>
      <c r="I308">
        <v>115.84359000000001</v>
      </c>
      <c r="J308">
        <v>339</v>
      </c>
      <c r="K308">
        <v>0.94594999999999996</v>
      </c>
      <c r="L308">
        <v>197</v>
      </c>
      <c r="M308">
        <f t="shared" si="8"/>
        <v>278.75</v>
      </c>
    </row>
    <row r="309" spans="1:13">
      <c r="A309" t="s">
        <v>351</v>
      </c>
      <c r="B309" t="str">
        <f t="shared" si="9"/>
        <v>BAD</v>
      </c>
      <c r="D309" t="s">
        <v>228</v>
      </c>
      <c r="E309">
        <v>0.50463000000000002</v>
      </c>
      <c r="F309">
        <v>295</v>
      </c>
      <c r="G309">
        <v>96.361369999999994</v>
      </c>
      <c r="H309">
        <v>297</v>
      </c>
      <c r="I309">
        <v>107.22254</v>
      </c>
      <c r="J309">
        <v>245</v>
      </c>
      <c r="K309">
        <v>0.79888000000000003</v>
      </c>
      <c r="L309">
        <v>300</v>
      </c>
      <c r="M309">
        <f t="shared" si="8"/>
        <v>284.25</v>
      </c>
    </row>
    <row r="310" spans="1:13">
      <c r="A310" t="s">
        <v>352</v>
      </c>
      <c r="B310" t="str">
        <f t="shared" si="9"/>
        <v>BAD</v>
      </c>
      <c r="D310" t="s">
        <v>127</v>
      </c>
      <c r="E310">
        <v>0.51017000000000001</v>
      </c>
      <c r="F310">
        <v>276</v>
      </c>
      <c r="G310">
        <v>97.560720000000003</v>
      </c>
      <c r="H310">
        <v>281</v>
      </c>
      <c r="I310">
        <v>106.85222</v>
      </c>
      <c r="J310">
        <v>234</v>
      </c>
      <c r="K310">
        <v>0.65178999999999998</v>
      </c>
      <c r="L310">
        <v>346</v>
      </c>
      <c r="M310">
        <f t="shared" si="8"/>
        <v>284.25</v>
      </c>
    </row>
    <row r="311" spans="1:13">
      <c r="A311" t="s">
        <v>353</v>
      </c>
      <c r="B311" t="str">
        <f t="shared" si="9"/>
        <v>BAD</v>
      </c>
      <c r="D311" t="s">
        <v>158</v>
      </c>
      <c r="E311">
        <v>0.53352999999999995</v>
      </c>
      <c r="F311">
        <v>201</v>
      </c>
      <c r="G311">
        <v>97.380889999999994</v>
      </c>
      <c r="H311">
        <v>284</v>
      </c>
      <c r="I311">
        <v>124.17422999999999</v>
      </c>
      <c r="J311">
        <v>363</v>
      </c>
      <c r="K311">
        <v>0.81503000000000003</v>
      </c>
      <c r="L311">
        <v>294</v>
      </c>
      <c r="M311">
        <f t="shared" si="8"/>
        <v>285.5</v>
      </c>
    </row>
    <row r="312" spans="1:13">
      <c r="A312" t="s">
        <v>354</v>
      </c>
      <c r="B312" t="str">
        <f t="shared" si="9"/>
        <v>BAD</v>
      </c>
      <c r="D312" t="s">
        <v>481</v>
      </c>
      <c r="E312">
        <v>0.47022999999999998</v>
      </c>
      <c r="F312">
        <v>352</v>
      </c>
      <c r="G312">
        <v>93.643109999999993</v>
      </c>
      <c r="H312">
        <v>324</v>
      </c>
      <c r="I312">
        <v>105.67066</v>
      </c>
      <c r="J312">
        <v>213</v>
      </c>
      <c r="K312">
        <v>0.86667000000000005</v>
      </c>
      <c r="L312">
        <v>262</v>
      </c>
      <c r="M312">
        <f t="shared" si="8"/>
        <v>287.75</v>
      </c>
    </row>
    <row r="313" spans="1:13">
      <c r="A313" t="s">
        <v>355</v>
      </c>
      <c r="B313" t="str">
        <f t="shared" si="9"/>
        <v>BAD</v>
      </c>
      <c r="D313" t="s">
        <v>313</v>
      </c>
      <c r="E313">
        <v>0.51580999999999999</v>
      </c>
      <c r="F313">
        <v>262</v>
      </c>
      <c r="G313">
        <v>98.194630000000004</v>
      </c>
      <c r="H313">
        <v>274</v>
      </c>
      <c r="I313">
        <v>115.82711</v>
      </c>
      <c r="J313">
        <v>338</v>
      </c>
      <c r="K313">
        <v>0.83087999999999995</v>
      </c>
      <c r="L313">
        <v>278</v>
      </c>
      <c r="M313">
        <f t="shared" si="8"/>
        <v>288</v>
      </c>
    </row>
    <row r="314" spans="1:13">
      <c r="A314" t="s">
        <v>356</v>
      </c>
      <c r="B314" t="str">
        <f t="shared" si="9"/>
        <v>BAD</v>
      </c>
      <c r="D314" t="s">
        <v>184</v>
      </c>
      <c r="E314">
        <v>0.52259999999999995</v>
      </c>
      <c r="F314">
        <v>237</v>
      </c>
      <c r="G314">
        <v>92.937240000000003</v>
      </c>
      <c r="H314">
        <v>331</v>
      </c>
      <c r="I314">
        <v>109.89201</v>
      </c>
      <c r="J314">
        <v>288</v>
      </c>
      <c r="K314">
        <v>0.80713999999999997</v>
      </c>
      <c r="L314">
        <v>296</v>
      </c>
      <c r="M314">
        <f t="shared" si="8"/>
        <v>288</v>
      </c>
    </row>
    <row r="315" spans="1:13">
      <c r="A315" t="s">
        <v>357</v>
      </c>
      <c r="B315" t="str">
        <f t="shared" si="9"/>
        <v>BAD</v>
      </c>
      <c r="D315" t="s">
        <v>312</v>
      </c>
      <c r="E315">
        <v>0.48285</v>
      </c>
      <c r="F315">
        <v>339</v>
      </c>
      <c r="G315">
        <v>98.362549999999999</v>
      </c>
      <c r="H315">
        <v>271</v>
      </c>
      <c r="I315">
        <v>121.71216</v>
      </c>
      <c r="J315">
        <v>362</v>
      </c>
      <c r="K315">
        <v>0.96891000000000005</v>
      </c>
      <c r="L315">
        <v>182</v>
      </c>
      <c r="M315">
        <f t="shared" si="8"/>
        <v>288.5</v>
      </c>
    </row>
    <row r="316" spans="1:13">
      <c r="A316" t="s">
        <v>358</v>
      </c>
      <c r="B316" t="str">
        <f t="shared" si="9"/>
        <v>BAD</v>
      </c>
      <c r="D316" t="s">
        <v>249</v>
      </c>
      <c r="E316">
        <v>0.51749999999999996</v>
      </c>
      <c r="F316">
        <v>255</v>
      </c>
      <c r="G316">
        <v>96.868139999999997</v>
      </c>
      <c r="H316">
        <v>290</v>
      </c>
      <c r="I316">
        <v>114.23663000000001</v>
      </c>
      <c r="J316">
        <v>328</v>
      </c>
      <c r="K316">
        <v>0.82482</v>
      </c>
      <c r="L316">
        <v>287</v>
      </c>
      <c r="M316">
        <f t="shared" si="8"/>
        <v>290</v>
      </c>
    </row>
    <row r="317" spans="1:13">
      <c r="A317" t="s">
        <v>359</v>
      </c>
      <c r="B317" t="str">
        <f t="shared" si="9"/>
        <v>BAD</v>
      </c>
      <c r="D317" t="s">
        <v>511</v>
      </c>
      <c r="E317">
        <v>0.48276999999999998</v>
      </c>
      <c r="F317">
        <v>340</v>
      </c>
      <c r="G317">
        <v>96.890799999999999</v>
      </c>
      <c r="H317">
        <v>288</v>
      </c>
      <c r="I317">
        <v>109.88997999999999</v>
      </c>
      <c r="J317">
        <v>287</v>
      </c>
      <c r="K317">
        <v>0.88027999999999995</v>
      </c>
      <c r="L317">
        <v>250</v>
      </c>
      <c r="M317">
        <f t="shared" si="8"/>
        <v>291.25</v>
      </c>
    </row>
    <row r="318" spans="1:13">
      <c r="A318" t="s">
        <v>360</v>
      </c>
      <c r="B318" t="str">
        <f t="shared" si="9"/>
        <v>BAD</v>
      </c>
      <c r="D318" t="s">
        <v>479</v>
      </c>
      <c r="E318">
        <v>0.49570999999999998</v>
      </c>
      <c r="F318">
        <v>315</v>
      </c>
      <c r="G318">
        <v>98.580939999999998</v>
      </c>
      <c r="H318">
        <v>266</v>
      </c>
      <c r="I318">
        <v>107.62036000000001</v>
      </c>
      <c r="J318">
        <v>254</v>
      </c>
      <c r="K318">
        <v>0.72072000000000003</v>
      </c>
      <c r="L318">
        <v>331</v>
      </c>
      <c r="M318">
        <f t="shared" si="8"/>
        <v>291.5</v>
      </c>
    </row>
    <row r="319" spans="1:13">
      <c r="A319" t="s">
        <v>361</v>
      </c>
      <c r="B319" t="str">
        <f t="shared" si="9"/>
        <v>BAD</v>
      </c>
      <c r="D319" t="s">
        <v>536</v>
      </c>
      <c r="E319">
        <v>0.48835000000000001</v>
      </c>
      <c r="F319">
        <v>332</v>
      </c>
      <c r="G319">
        <v>92.724050000000005</v>
      </c>
      <c r="H319">
        <v>333</v>
      </c>
      <c r="I319">
        <v>108.20068000000001</v>
      </c>
      <c r="J319">
        <v>260</v>
      </c>
      <c r="K319">
        <v>0.88961000000000001</v>
      </c>
      <c r="L319">
        <v>243</v>
      </c>
      <c r="M319">
        <f t="shared" si="8"/>
        <v>292</v>
      </c>
    </row>
    <row r="320" spans="1:13">
      <c r="A320" t="s">
        <v>362</v>
      </c>
      <c r="B320" t="str">
        <f t="shared" si="9"/>
        <v>BAD</v>
      </c>
      <c r="D320" t="s">
        <v>544</v>
      </c>
      <c r="E320">
        <v>0.50832999999999995</v>
      </c>
      <c r="F320">
        <v>282</v>
      </c>
      <c r="G320">
        <v>99.503060000000005</v>
      </c>
      <c r="H320">
        <v>251</v>
      </c>
      <c r="I320">
        <v>115.01613999999999</v>
      </c>
      <c r="J320">
        <v>334</v>
      </c>
      <c r="K320">
        <v>0.78417000000000003</v>
      </c>
      <c r="L320">
        <v>307</v>
      </c>
      <c r="M320">
        <f t="shared" si="8"/>
        <v>293.5</v>
      </c>
    </row>
    <row r="321" spans="1:13">
      <c r="A321" t="s">
        <v>363</v>
      </c>
      <c r="B321" t="str">
        <f t="shared" si="9"/>
        <v>BAD</v>
      </c>
      <c r="D321" t="s">
        <v>478</v>
      </c>
      <c r="E321">
        <v>0.46067000000000002</v>
      </c>
      <c r="F321">
        <v>356</v>
      </c>
      <c r="G321">
        <v>89.165800000000004</v>
      </c>
      <c r="H321">
        <v>351</v>
      </c>
      <c r="I321">
        <v>101.13797</v>
      </c>
      <c r="J321">
        <v>127</v>
      </c>
      <c r="K321">
        <v>0.66129000000000004</v>
      </c>
      <c r="L321">
        <v>342</v>
      </c>
      <c r="M321">
        <f t="shared" si="8"/>
        <v>294</v>
      </c>
    </row>
    <row r="322" spans="1:13">
      <c r="A322" t="s">
        <v>364</v>
      </c>
      <c r="B322" t="str">
        <f t="shared" si="9"/>
        <v>BAD</v>
      </c>
      <c r="D322" t="s">
        <v>67</v>
      </c>
      <c r="E322">
        <v>0.51912999999999998</v>
      </c>
      <c r="F322">
        <v>249</v>
      </c>
      <c r="G322">
        <v>98.513859999999994</v>
      </c>
      <c r="H322">
        <v>267</v>
      </c>
      <c r="I322">
        <v>113.35842</v>
      </c>
      <c r="J322">
        <v>317</v>
      </c>
      <c r="K322">
        <v>0.65854000000000001</v>
      </c>
      <c r="L322">
        <v>345</v>
      </c>
      <c r="M322">
        <f t="shared" ref="M322:M364" si="10">(F322+H322+J322+L322)/4</f>
        <v>294.5</v>
      </c>
    </row>
    <row r="323" spans="1:13">
      <c r="A323" t="s">
        <v>365</v>
      </c>
      <c r="B323" t="str">
        <f t="shared" ref="B323:B364" si="11">IF(A323=D323,"","BAD")</f>
        <v>BAD</v>
      </c>
      <c r="D323" t="s">
        <v>297</v>
      </c>
      <c r="E323">
        <v>0.47219</v>
      </c>
      <c r="F323">
        <v>350</v>
      </c>
      <c r="G323">
        <v>96.465379999999996</v>
      </c>
      <c r="H323">
        <v>296</v>
      </c>
      <c r="I323">
        <v>105.25270999999999</v>
      </c>
      <c r="J323">
        <v>201</v>
      </c>
      <c r="K323">
        <v>0.71901000000000004</v>
      </c>
      <c r="L323">
        <v>333</v>
      </c>
      <c r="M323">
        <f t="shared" si="10"/>
        <v>295</v>
      </c>
    </row>
    <row r="324" spans="1:13">
      <c r="A324" t="s">
        <v>366</v>
      </c>
      <c r="B324" t="str">
        <f t="shared" si="11"/>
        <v>BAD</v>
      </c>
      <c r="D324" t="s">
        <v>480</v>
      </c>
      <c r="E324">
        <v>0.48276000000000002</v>
      </c>
      <c r="F324">
        <v>341</v>
      </c>
      <c r="G324">
        <v>91.965850000000003</v>
      </c>
      <c r="H324">
        <v>338</v>
      </c>
      <c r="I324">
        <v>106.94314</v>
      </c>
      <c r="J324">
        <v>238</v>
      </c>
      <c r="K324">
        <v>0.84458999999999995</v>
      </c>
      <c r="L324">
        <v>272</v>
      </c>
      <c r="M324">
        <f t="shared" si="10"/>
        <v>297.25</v>
      </c>
    </row>
    <row r="325" spans="1:13">
      <c r="A325" t="s">
        <v>367</v>
      </c>
      <c r="B325" t="str">
        <f t="shared" si="11"/>
        <v>BAD</v>
      </c>
      <c r="D325" t="s">
        <v>492</v>
      </c>
      <c r="E325">
        <v>0.48230000000000001</v>
      </c>
      <c r="F325">
        <v>342</v>
      </c>
      <c r="G325">
        <v>93.535809999999998</v>
      </c>
      <c r="H325">
        <v>325</v>
      </c>
      <c r="I325">
        <v>116.95987</v>
      </c>
      <c r="J325">
        <v>344</v>
      </c>
      <c r="K325">
        <v>0.96947000000000005</v>
      </c>
      <c r="L325">
        <v>180</v>
      </c>
      <c r="M325">
        <f t="shared" si="10"/>
        <v>297.75</v>
      </c>
    </row>
    <row r="326" spans="1:13">
      <c r="A326" t="s">
        <v>368</v>
      </c>
      <c r="B326" t="str">
        <f t="shared" si="11"/>
        <v>BAD</v>
      </c>
      <c r="D326" t="s">
        <v>370</v>
      </c>
      <c r="E326">
        <v>0.51166999999999996</v>
      </c>
      <c r="F326">
        <v>273</v>
      </c>
      <c r="G326">
        <v>97.038849999999996</v>
      </c>
      <c r="H326">
        <v>285</v>
      </c>
      <c r="I326">
        <v>114.34938</v>
      </c>
      <c r="J326">
        <v>331</v>
      </c>
      <c r="K326">
        <v>0.7913</v>
      </c>
      <c r="L326">
        <v>302</v>
      </c>
      <c r="M326">
        <f t="shared" si="10"/>
        <v>297.75</v>
      </c>
    </row>
    <row r="327" spans="1:13">
      <c r="A327" t="s">
        <v>369</v>
      </c>
      <c r="B327" t="str">
        <f t="shared" si="11"/>
        <v>BAD</v>
      </c>
      <c r="D327" t="s">
        <v>48</v>
      </c>
      <c r="E327">
        <v>0.49502000000000002</v>
      </c>
      <c r="F327">
        <v>317</v>
      </c>
      <c r="G327">
        <v>94.652500000000003</v>
      </c>
      <c r="H327">
        <v>313</v>
      </c>
      <c r="I327">
        <v>110.47459000000001</v>
      </c>
      <c r="J327">
        <v>295</v>
      </c>
      <c r="K327">
        <v>0.85616000000000003</v>
      </c>
      <c r="L327">
        <v>267</v>
      </c>
      <c r="M327">
        <f t="shared" si="10"/>
        <v>298</v>
      </c>
    </row>
    <row r="328" spans="1:13">
      <c r="A328" t="s">
        <v>370</v>
      </c>
      <c r="B328" t="str">
        <f t="shared" si="11"/>
        <v>BAD</v>
      </c>
      <c r="D328" t="s">
        <v>159</v>
      </c>
      <c r="E328">
        <v>0.50995999999999997</v>
      </c>
      <c r="F328">
        <v>277</v>
      </c>
      <c r="G328">
        <v>94.451859999999996</v>
      </c>
      <c r="H328">
        <v>315</v>
      </c>
      <c r="I328">
        <v>108.65593</v>
      </c>
      <c r="J328">
        <v>268</v>
      </c>
      <c r="K328">
        <v>0.72</v>
      </c>
      <c r="L328">
        <v>332</v>
      </c>
      <c r="M328">
        <f t="shared" si="10"/>
        <v>298</v>
      </c>
    </row>
    <row r="329" spans="1:13">
      <c r="A329" t="s">
        <v>371</v>
      </c>
      <c r="B329" t="str">
        <f t="shared" si="11"/>
        <v>BAD</v>
      </c>
      <c r="D329" t="s">
        <v>358</v>
      </c>
      <c r="E329">
        <v>0.49198999999999998</v>
      </c>
      <c r="F329">
        <v>324</v>
      </c>
      <c r="G329">
        <v>94.523150000000001</v>
      </c>
      <c r="H329">
        <v>314</v>
      </c>
      <c r="I329">
        <v>108.68622000000001</v>
      </c>
      <c r="J329">
        <v>269</v>
      </c>
      <c r="K329">
        <v>0.82443</v>
      </c>
      <c r="L329">
        <v>288</v>
      </c>
      <c r="M329">
        <f t="shared" si="10"/>
        <v>298.75</v>
      </c>
    </row>
    <row r="330" spans="1:13">
      <c r="A330" t="s">
        <v>372</v>
      </c>
      <c r="B330" t="str">
        <f t="shared" si="11"/>
        <v>BAD</v>
      </c>
      <c r="D330" t="s">
        <v>504</v>
      </c>
      <c r="E330">
        <v>0.51700000000000002</v>
      </c>
      <c r="F330">
        <v>258</v>
      </c>
      <c r="G330">
        <v>93.472430000000003</v>
      </c>
      <c r="H330">
        <v>326</v>
      </c>
      <c r="I330">
        <v>107.80315</v>
      </c>
      <c r="J330">
        <v>256</v>
      </c>
      <c r="K330">
        <v>0.61236000000000002</v>
      </c>
      <c r="L330">
        <v>355</v>
      </c>
      <c r="M330">
        <f t="shared" si="10"/>
        <v>298.75</v>
      </c>
    </row>
    <row r="331" spans="1:13">
      <c r="A331" t="s">
        <v>373</v>
      </c>
      <c r="B331" t="str">
        <f t="shared" si="11"/>
        <v>BAD</v>
      </c>
      <c r="D331" t="s">
        <v>61</v>
      </c>
      <c r="E331">
        <v>0.48447000000000001</v>
      </c>
      <c r="F331">
        <v>338</v>
      </c>
      <c r="G331">
        <v>94.334900000000005</v>
      </c>
      <c r="H331">
        <v>316</v>
      </c>
      <c r="I331">
        <v>110.08337</v>
      </c>
      <c r="J331">
        <v>292</v>
      </c>
      <c r="K331">
        <v>0.88</v>
      </c>
      <c r="L331">
        <v>251</v>
      </c>
      <c r="M331">
        <f t="shared" si="10"/>
        <v>299.25</v>
      </c>
    </row>
    <row r="332" spans="1:13">
      <c r="A332" t="s">
        <v>374</v>
      </c>
      <c r="B332" t="str">
        <f t="shared" si="11"/>
        <v>BAD</v>
      </c>
      <c r="D332" t="s">
        <v>102</v>
      </c>
      <c r="E332">
        <v>0.49210999999999999</v>
      </c>
      <c r="F332">
        <v>323</v>
      </c>
      <c r="G332">
        <v>91.310159999999996</v>
      </c>
      <c r="H332">
        <v>340</v>
      </c>
      <c r="I332">
        <v>104.40201999999999</v>
      </c>
      <c r="J332">
        <v>185</v>
      </c>
      <c r="K332">
        <v>0.63507000000000002</v>
      </c>
      <c r="L332">
        <v>351</v>
      </c>
      <c r="M332">
        <f t="shared" si="10"/>
        <v>299.75</v>
      </c>
    </row>
    <row r="333" spans="1:13">
      <c r="A333" t="s">
        <v>375</v>
      </c>
      <c r="B333" t="str">
        <f t="shared" si="11"/>
        <v>BAD</v>
      </c>
      <c r="D333" t="s">
        <v>195</v>
      </c>
      <c r="E333">
        <v>0.52444000000000002</v>
      </c>
      <c r="F333">
        <v>230</v>
      </c>
      <c r="G333">
        <v>93.167360000000002</v>
      </c>
      <c r="H333">
        <v>329</v>
      </c>
      <c r="I333">
        <v>109.21210000000001</v>
      </c>
      <c r="J333">
        <v>281</v>
      </c>
      <c r="K333">
        <v>0.52246999999999999</v>
      </c>
      <c r="L333">
        <v>359</v>
      </c>
      <c r="M333">
        <f t="shared" si="10"/>
        <v>299.75</v>
      </c>
    </row>
    <row r="334" spans="1:13">
      <c r="A334" t="s">
        <v>376</v>
      </c>
      <c r="B334" t="str">
        <f t="shared" si="11"/>
        <v>BAD</v>
      </c>
      <c r="D334" t="s">
        <v>473</v>
      </c>
      <c r="E334">
        <v>0.49671999999999999</v>
      </c>
      <c r="F334">
        <v>314</v>
      </c>
      <c r="G334">
        <v>97.687399999999997</v>
      </c>
      <c r="H334">
        <v>279</v>
      </c>
      <c r="I334">
        <v>113.83408</v>
      </c>
      <c r="J334">
        <v>322</v>
      </c>
      <c r="K334">
        <v>0.81871000000000005</v>
      </c>
      <c r="L334">
        <v>291</v>
      </c>
      <c r="M334">
        <f t="shared" si="10"/>
        <v>301.5</v>
      </c>
    </row>
    <row r="335" spans="1:13">
      <c r="A335" t="s">
        <v>377</v>
      </c>
      <c r="B335" t="str">
        <f t="shared" si="11"/>
        <v>BAD</v>
      </c>
      <c r="D335" t="s">
        <v>531</v>
      </c>
      <c r="E335">
        <v>0.49679000000000001</v>
      </c>
      <c r="F335">
        <v>313</v>
      </c>
      <c r="G335">
        <v>95.416719999999998</v>
      </c>
      <c r="H335">
        <v>307</v>
      </c>
      <c r="I335">
        <v>113.08647999999999</v>
      </c>
      <c r="J335">
        <v>314</v>
      </c>
      <c r="K335">
        <v>0.82081000000000004</v>
      </c>
      <c r="L335">
        <v>289</v>
      </c>
      <c r="M335">
        <f t="shared" si="10"/>
        <v>305.75</v>
      </c>
    </row>
    <row r="336" spans="1:13">
      <c r="A336" t="s">
        <v>378</v>
      </c>
      <c r="B336" t="str">
        <f t="shared" si="11"/>
        <v>BAD</v>
      </c>
      <c r="D336" t="s">
        <v>278</v>
      </c>
      <c r="E336">
        <v>0.49410999999999999</v>
      </c>
      <c r="F336">
        <v>319</v>
      </c>
      <c r="G336">
        <v>95.533969999999997</v>
      </c>
      <c r="H336">
        <v>304</v>
      </c>
      <c r="I336">
        <v>110.05628</v>
      </c>
      <c r="J336">
        <v>291</v>
      </c>
      <c r="K336">
        <v>0.77703</v>
      </c>
      <c r="L336">
        <v>309</v>
      </c>
      <c r="M336">
        <f t="shared" si="10"/>
        <v>305.75</v>
      </c>
    </row>
    <row r="337" spans="1:13">
      <c r="A337" t="s">
        <v>379</v>
      </c>
      <c r="B337" t="str">
        <f t="shared" si="11"/>
        <v>BAD</v>
      </c>
      <c r="D337" t="s">
        <v>371</v>
      </c>
      <c r="E337">
        <v>0.45643</v>
      </c>
      <c r="F337">
        <v>357</v>
      </c>
      <c r="G337">
        <v>90.325689999999994</v>
      </c>
      <c r="H337">
        <v>347</v>
      </c>
      <c r="I337">
        <v>104.69569</v>
      </c>
      <c r="J337">
        <v>191</v>
      </c>
      <c r="K337">
        <v>0.64747999999999895</v>
      </c>
      <c r="L337">
        <v>348</v>
      </c>
      <c r="M337">
        <f t="shared" si="10"/>
        <v>310.75</v>
      </c>
    </row>
    <row r="338" spans="1:13">
      <c r="A338" t="s">
        <v>380</v>
      </c>
      <c r="B338" t="str">
        <f t="shared" si="11"/>
        <v>BAD</v>
      </c>
      <c r="D338" t="s">
        <v>510</v>
      </c>
      <c r="E338">
        <v>0.51444999999999996</v>
      </c>
      <c r="F338">
        <v>266</v>
      </c>
      <c r="G338">
        <v>93.878060000000005</v>
      </c>
      <c r="H338">
        <v>321</v>
      </c>
      <c r="I338">
        <v>114.32142</v>
      </c>
      <c r="J338">
        <v>330</v>
      </c>
      <c r="K338">
        <v>0.72840000000000005</v>
      </c>
      <c r="L338">
        <v>327</v>
      </c>
      <c r="M338">
        <f t="shared" si="10"/>
        <v>311</v>
      </c>
    </row>
    <row r="339" spans="1:13">
      <c r="A339" t="s">
        <v>381</v>
      </c>
      <c r="B339" t="str">
        <f t="shared" si="11"/>
        <v>BAD</v>
      </c>
      <c r="D339" t="s">
        <v>534</v>
      </c>
      <c r="E339">
        <v>0.49063000000000001</v>
      </c>
      <c r="F339">
        <v>325</v>
      </c>
      <c r="G339">
        <v>91.163650000000004</v>
      </c>
      <c r="H339">
        <v>343</v>
      </c>
      <c r="I339">
        <v>107.39019</v>
      </c>
      <c r="J339">
        <v>251</v>
      </c>
      <c r="K339">
        <v>0.72152000000000005</v>
      </c>
      <c r="L339">
        <v>330</v>
      </c>
      <c r="M339">
        <f t="shared" si="10"/>
        <v>312.25</v>
      </c>
    </row>
    <row r="340" spans="1:13">
      <c r="A340" t="s">
        <v>382</v>
      </c>
      <c r="B340" t="str">
        <f t="shared" si="11"/>
        <v>BAD</v>
      </c>
      <c r="D340" t="s">
        <v>156</v>
      </c>
      <c r="E340">
        <v>0.49031000000000002</v>
      </c>
      <c r="F340">
        <v>327</v>
      </c>
      <c r="G340">
        <v>91.517269999999996</v>
      </c>
      <c r="H340">
        <v>339</v>
      </c>
      <c r="I340">
        <v>108.93637</v>
      </c>
      <c r="J340">
        <v>272</v>
      </c>
      <c r="K340">
        <v>0.75333000000000006</v>
      </c>
      <c r="L340">
        <v>319</v>
      </c>
      <c r="M340">
        <f t="shared" si="10"/>
        <v>314.25</v>
      </c>
    </row>
    <row r="341" spans="1:13">
      <c r="A341" t="s">
        <v>383</v>
      </c>
      <c r="B341" t="str">
        <f t="shared" si="11"/>
        <v>BAD</v>
      </c>
      <c r="D341" t="s">
        <v>503</v>
      </c>
      <c r="E341">
        <v>0.48136000000000001</v>
      </c>
      <c r="F341">
        <v>343</v>
      </c>
      <c r="G341">
        <v>89.597740000000002</v>
      </c>
      <c r="H341">
        <v>349</v>
      </c>
      <c r="I341">
        <v>111.28806</v>
      </c>
      <c r="J341">
        <v>302</v>
      </c>
      <c r="K341">
        <v>0.85950000000000004</v>
      </c>
      <c r="L341">
        <v>266</v>
      </c>
      <c r="M341">
        <f t="shared" si="10"/>
        <v>315</v>
      </c>
    </row>
    <row r="342" spans="1:13">
      <c r="A342" t="s">
        <v>384</v>
      </c>
      <c r="B342" t="str">
        <f t="shared" si="11"/>
        <v>BAD</v>
      </c>
      <c r="D342" t="s">
        <v>332</v>
      </c>
      <c r="E342">
        <v>0.50953000000000004</v>
      </c>
      <c r="F342">
        <v>279</v>
      </c>
      <c r="G342">
        <v>91.300619999999995</v>
      </c>
      <c r="H342">
        <v>341</v>
      </c>
      <c r="I342">
        <v>111.32514</v>
      </c>
      <c r="J342">
        <v>304</v>
      </c>
      <c r="K342">
        <v>0.70513000000000003</v>
      </c>
      <c r="L342">
        <v>337</v>
      </c>
      <c r="M342">
        <f t="shared" si="10"/>
        <v>315.25</v>
      </c>
    </row>
    <row r="343" spans="1:13">
      <c r="A343" t="s">
        <v>385</v>
      </c>
      <c r="B343" t="str">
        <f t="shared" si="11"/>
        <v>BAD</v>
      </c>
      <c r="D343" t="s">
        <v>239</v>
      </c>
      <c r="E343">
        <v>0.51781999999999995</v>
      </c>
      <c r="F343">
        <v>253</v>
      </c>
      <c r="G343">
        <v>90.489149999999995</v>
      </c>
      <c r="H343">
        <v>345</v>
      </c>
      <c r="I343">
        <v>117.14006000000001</v>
      </c>
      <c r="J343">
        <v>347</v>
      </c>
      <c r="K343">
        <v>0.74404999999999999</v>
      </c>
      <c r="L343">
        <v>324</v>
      </c>
      <c r="M343">
        <f t="shared" si="10"/>
        <v>317.25</v>
      </c>
    </row>
    <row r="344" spans="1:13">
      <c r="A344" t="s">
        <v>386</v>
      </c>
      <c r="B344" t="str">
        <f t="shared" si="11"/>
        <v>BAD</v>
      </c>
      <c r="D344" t="s">
        <v>535</v>
      </c>
      <c r="E344">
        <v>0.48504000000000003</v>
      </c>
      <c r="F344">
        <v>336</v>
      </c>
      <c r="G344">
        <v>91.107389999999995</v>
      </c>
      <c r="H344">
        <v>344</v>
      </c>
      <c r="I344">
        <v>112.257319999999</v>
      </c>
      <c r="J344">
        <v>308</v>
      </c>
      <c r="K344">
        <v>0.82781000000000005</v>
      </c>
      <c r="L344">
        <v>284</v>
      </c>
      <c r="M344">
        <f t="shared" si="10"/>
        <v>318</v>
      </c>
    </row>
    <row r="345" spans="1:13">
      <c r="A345" t="s">
        <v>387</v>
      </c>
      <c r="B345" t="str">
        <f t="shared" si="11"/>
        <v>BAD</v>
      </c>
      <c r="D345" t="s">
        <v>500</v>
      </c>
      <c r="E345">
        <v>0.50270000000000004</v>
      </c>
      <c r="F345">
        <v>300</v>
      </c>
      <c r="G345">
        <v>93.795739999999995</v>
      </c>
      <c r="H345">
        <v>322</v>
      </c>
      <c r="I345">
        <v>113.08916000000001</v>
      </c>
      <c r="J345">
        <v>315</v>
      </c>
      <c r="K345">
        <v>0.71323999999999999</v>
      </c>
      <c r="L345">
        <v>336</v>
      </c>
      <c r="M345">
        <f t="shared" si="10"/>
        <v>318.25</v>
      </c>
    </row>
    <row r="346" spans="1:13">
      <c r="A346" t="s">
        <v>388</v>
      </c>
      <c r="B346" t="str">
        <f t="shared" si="11"/>
        <v>BAD</v>
      </c>
      <c r="D346" t="s">
        <v>491</v>
      </c>
      <c r="E346">
        <v>0.46729999999999999</v>
      </c>
      <c r="F346">
        <v>355</v>
      </c>
      <c r="G346">
        <v>92.741540000000001</v>
      </c>
      <c r="H346">
        <v>332</v>
      </c>
      <c r="I346">
        <v>106.52744</v>
      </c>
      <c r="J346">
        <v>228</v>
      </c>
      <c r="K346">
        <v>0.55357000000000001</v>
      </c>
      <c r="L346">
        <v>358</v>
      </c>
      <c r="M346">
        <f t="shared" si="10"/>
        <v>318.25</v>
      </c>
    </row>
    <row r="347" spans="1:13">
      <c r="A347" t="s">
        <v>389</v>
      </c>
      <c r="B347" t="str">
        <f t="shared" si="11"/>
        <v>BAD</v>
      </c>
      <c r="D347" t="s">
        <v>151</v>
      </c>
      <c r="E347">
        <v>0.50453999999999999</v>
      </c>
      <c r="F347">
        <v>296</v>
      </c>
      <c r="G347">
        <v>92.366249999999994</v>
      </c>
      <c r="H347">
        <v>335</v>
      </c>
      <c r="I347">
        <v>115.22524</v>
      </c>
      <c r="J347">
        <v>335</v>
      </c>
      <c r="K347">
        <v>0.78298999999999996</v>
      </c>
      <c r="L347">
        <v>308</v>
      </c>
      <c r="M347">
        <f t="shared" si="10"/>
        <v>318.5</v>
      </c>
    </row>
    <row r="348" spans="1:13">
      <c r="A348" t="s">
        <v>390</v>
      </c>
      <c r="B348" t="str">
        <f t="shared" si="11"/>
        <v>BAD</v>
      </c>
      <c r="D348" t="s">
        <v>211</v>
      </c>
      <c r="E348">
        <v>0.46783999999999998</v>
      </c>
      <c r="F348">
        <v>354</v>
      </c>
      <c r="G348">
        <v>82.016159999999999</v>
      </c>
      <c r="H348">
        <v>361</v>
      </c>
      <c r="I348">
        <v>105.78221000000001</v>
      </c>
      <c r="J348">
        <v>216</v>
      </c>
      <c r="K348">
        <v>0.63077000000000005</v>
      </c>
      <c r="L348">
        <v>353</v>
      </c>
      <c r="M348">
        <f t="shared" si="10"/>
        <v>321</v>
      </c>
    </row>
    <row r="349" spans="1:13">
      <c r="A349" t="s">
        <v>391</v>
      </c>
      <c r="B349" t="str">
        <f t="shared" si="11"/>
        <v>BAD</v>
      </c>
      <c r="D349" t="s">
        <v>186</v>
      </c>
      <c r="E349">
        <v>0.48929</v>
      </c>
      <c r="F349">
        <v>330</v>
      </c>
      <c r="G349">
        <v>89.913989999999998</v>
      </c>
      <c r="H349">
        <v>348</v>
      </c>
      <c r="I349">
        <v>110.57746</v>
      </c>
      <c r="J349">
        <v>298</v>
      </c>
      <c r="K349">
        <v>0.71621999999999997</v>
      </c>
      <c r="L349">
        <v>334</v>
      </c>
      <c r="M349">
        <f t="shared" si="10"/>
        <v>327.5</v>
      </c>
    </row>
    <row r="350" spans="1:13">
      <c r="A350" t="s">
        <v>392</v>
      </c>
      <c r="B350" t="str">
        <f t="shared" si="11"/>
        <v>BAD</v>
      </c>
      <c r="D350" t="s">
        <v>345</v>
      </c>
      <c r="E350">
        <v>0.45168000000000003</v>
      </c>
      <c r="F350">
        <v>359</v>
      </c>
      <c r="G350">
        <v>88.703869999999995</v>
      </c>
      <c r="H350">
        <v>354</v>
      </c>
      <c r="I350">
        <v>108.94589000000001</v>
      </c>
      <c r="J350">
        <v>273</v>
      </c>
      <c r="K350">
        <v>0.72297</v>
      </c>
      <c r="L350">
        <v>329</v>
      </c>
      <c r="M350">
        <f t="shared" si="10"/>
        <v>328.75</v>
      </c>
    </row>
    <row r="351" spans="1:13">
      <c r="A351" t="s">
        <v>393</v>
      </c>
      <c r="B351" t="str">
        <f t="shared" si="11"/>
        <v>BAD</v>
      </c>
      <c r="D351" t="s">
        <v>49</v>
      </c>
      <c r="E351">
        <v>0.42867</v>
      </c>
      <c r="F351">
        <v>363</v>
      </c>
      <c r="G351">
        <v>88.744380000000007</v>
      </c>
      <c r="H351">
        <v>353</v>
      </c>
      <c r="I351">
        <v>117.35596</v>
      </c>
      <c r="J351">
        <v>350</v>
      </c>
      <c r="K351">
        <v>0.87590999999999997</v>
      </c>
      <c r="L351">
        <v>255</v>
      </c>
      <c r="M351">
        <f t="shared" si="10"/>
        <v>330.25</v>
      </c>
    </row>
    <row r="352" spans="1:13">
      <c r="A352" t="s">
        <v>394</v>
      </c>
      <c r="B352" t="str">
        <f t="shared" si="11"/>
        <v>BAD</v>
      </c>
      <c r="D352" t="s">
        <v>172</v>
      </c>
      <c r="E352">
        <v>0.48979</v>
      </c>
      <c r="F352">
        <v>328</v>
      </c>
      <c r="G352">
        <v>92.723569999999995</v>
      </c>
      <c r="H352">
        <v>334</v>
      </c>
      <c r="I352">
        <v>115.8235</v>
      </c>
      <c r="J352">
        <v>337</v>
      </c>
      <c r="K352">
        <v>0.74568999999999996</v>
      </c>
      <c r="L352">
        <v>322</v>
      </c>
      <c r="M352">
        <f t="shared" si="10"/>
        <v>330.25</v>
      </c>
    </row>
    <row r="353" spans="1:13">
      <c r="A353" t="s">
        <v>395</v>
      </c>
      <c r="B353" t="str">
        <f t="shared" si="11"/>
        <v>BAD</v>
      </c>
      <c r="D353" t="s">
        <v>227</v>
      </c>
      <c r="E353">
        <v>0.49237999999999998</v>
      </c>
      <c r="F353">
        <v>322</v>
      </c>
      <c r="G353">
        <v>90.336590000000001</v>
      </c>
      <c r="H353">
        <v>346</v>
      </c>
      <c r="I353">
        <v>112.07805</v>
      </c>
      <c r="J353">
        <v>307</v>
      </c>
      <c r="K353">
        <v>0.65151999999999999</v>
      </c>
      <c r="L353">
        <v>347</v>
      </c>
      <c r="M353">
        <f t="shared" si="10"/>
        <v>330.5</v>
      </c>
    </row>
    <row r="354" spans="1:13">
      <c r="A354" t="s">
        <v>396</v>
      </c>
      <c r="B354" t="str">
        <f t="shared" si="11"/>
        <v>BAD</v>
      </c>
      <c r="D354" t="s">
        <v>470</v>
      </c>
      <c r="E354">
        <v>0.47982999999999998</v>
      </c>
      <c r="F354">
        <v>344</v>
      </c>
      <c r="G354">
        <v>92.344449999999995</v>
      </c>
      <c r="H354">
        <v>336</v>
      </c>
      <c r="I354">
        <v>117.61218</v>
      </c>
      <c r="J354">
        <v>351</v>
      </c>
      <c r="K354">
        <v>0.77124000000000004</v>
      </c>
      <c r="L354">
        <v>311</v>
      </c>
      <c r="M354">
        <f t="shared" si="10"/>
        <v>335.5</v>
      </c>
    </row>
    <row r="355" spans="1:13">
      <c r="A355" t="s">
        <v>397</v>
      </c>
      <c r="B355" t="str">
        <f t="shared" si="11"/>
        <v>BAD</v>
      </c>
      <c r="D355" t="s">
        <v>111</v>
      </c>
      <c r="E355">
        <v>0.47708</v>
      </c>
      <c r="F355">
        <v>345</v>
      </c>
      <c r="G355">
        <v>87.150329999999997</v>
      </c>
      <c r="H355">
        <v>356</v>
      </c>
      <c r="I355">
        <v>113.00535000000001</v>
      </c>
      <c r="J355">
        <v>311</v>
      </c>
      <c r="K355">
        <v>0.64432999999999996</v>
      </c>
      <c r="L355">
        <v>349</v>
      </c>
      <c r="M355">
        <f t="shared" si="10"/>
        <v>340.25</v>
      </c>
    </row>
    <row r="356" spans="1:13">
      <c r="A356" t="s">
        <v>398</v>
      </c>
      <c r="B356" t="str">
        <f t="shared" si="11"/>
        <v>BAD</v>
      </c>
      <c r="D356" t="s">
        <v>171</v>
      </c>
      <c r="E356">
        <v>0.48968</v>
      </c>
      <c r="F356">
        <v>329</v>
      </c>
      <c r="G356">
        <v>89.058179999999993</v>
      </c>
      <c r="H356">
        <v>352</v>
      </c>
      <c r="I356">
        <v>113.91545000000001</v>
      </c>
      <c r="J356">
        <v>325</v>
      </c>
      <c r="K356">
        <v>0.51049</v>
      </c>
      <c r="L356">
        <v>360</v>
      </c>
      <c r="M356">
        <f t="shared" si="10"/>
        <v>341.5</v>
      </c>
    </row>
    <row r="357" spans="1:13">
      <c r="A357" t="s">
        <v>399</v>
      </c>
      <c r="B357" t="str">
        <f t="shared" si="11"/>
        <v>BAD</v>
      </c>
      <c r="D357" t="s">
        <v>466</v>
      </c>
      <c r="E357">
        <v>0.44266</v>
      </c>
      <c r="F357">
        <v>362</v>
      </c>
      <c r="G357">
        <v>89.438929999999999</v>
      </c>
      <c r="H357">
        <v>350</v>
      </c>
      <c r="I357">
        <v>111.51955</v>
      </c>
      <c r="J357">
        <v>305</v>
      </c>
      <c r="K357">
        <v>0.63190000000000002</v>
      </c>
      <c r="L357">
        <v>352</v>
      </c>
      <c r="M357">
        <f t="shared" si="10"/>
        <v>342.25</v>
      </c>
    </row>
    <row r="358" spans="1:13">
      <c r="A358" t="s">
        <v>400</v>
      </c>
      <c r="B358" t="str">
        <f t="shared" si="11"/>
        <v>BAD</v>
      </c>
      <c r="D358" t="s">
        <v>468</v>
      </c>
      <c r="E358">
        <v>0.44857999999999998</v>
      </c>
      <c r="F358">
        <v>361</v>
      </c>
      <c r="G358">
        <v>82.839020000000005</v>
      </c>
      <c r="H358">
        <v>360</v>
      </c>
      <c r="I358">
        <v>113.52014</v>
      </c>
      <c r="J358">
        <v>320</v>
      </c>
      <c r="K358">
        <v>0.65971999999999997</v>
      </c>
      <c r="L358">
        <v>343</v>
      </c>
      <c r="M358">
        <f t="shared" si="10"/>
        <v>346</v>
      </c>
    </row>
    <row r="359" spans="1:13">
      <c r="A359" t="s">
        <v>401</v>
      </c>
      <c r="B359" t="str">
        <f t="shared" si="11"/>
        <v>BAD</v>
      </c>
      <c r="D359" t="s">
        <v>149</v>
      </c>
      <c r="E359">
        <v>0.48853999999999997</v>
      </c>
      <c r="F359">
        <v>331</v>
      </c>
      <c r="G359">
        <v>85.708839999999995</v>
      </c>
      <c r="H359">
        <v>358</v>
      </c>
      <c r="I359">
        <v>116.13967</v>
      </c>
      <c r="J359">
        <v>341</v>
      </c>
      <c r="K359">
        <v>0.62048000000000003</v>
      </c>
      <c r="L359">
        <v>354</v>
      </c>
      <c r="M359">
        <f t="shared" si="10"/>
        <v>346</v>
      </c>
    </row>
    <row r="360" spans="1:13">
      <c r="A360" t="s">
        <v>402</v>
      </c>
      <c r="B360" t="str">
        <f t="shared" si="11"/>
        <v>BAD</v>
      </c>
      <c r="D360" t="s">
        <v>224</v>
      </c>
      <c r="E360">
        <v>0.46832000000000001</v>
      </c>
      <c r="F360">
        <v>353</v>
      </c>
      <c r="G360">
        <v>86.469700000000003</v>
      </c>
      <c r="H360">
        <v>357</v>
      </c>
      <c r="I360">
        <v>119.34156</v>
      </c>
      <c r="J360">
        <v>356</v>
      </c>
      <c r="K360">
        <v>0.68610000000000004</v>
      </c>
      <c r="L360">
        <v>338</v>
      </c>
      <c r="M360">
        <f t="shared" si="10"/>
        <v>351</v>
      </c>
    </row>
    <row r="361" spans="1:13">
      <c r="A361" t="s">
        <v>403</v>
      </c>
      <c r="B361" t="str">
        <f t="shared" si="11"/>
        <v>BAD</v>
      </c>
      <c r="D361" t="s">
        <v>495</v>
      </c>
      <c r="E361">
        <v>0.47447</v>
      </c>
      <c r="F361">
        <v>346</v>
      </c>
      <c r="G361">
        <v>87.202020000000005</v>
      </c>
      <c r="H361">
        <v>355</v>
      </c>
      <c r="I361">
        <v>117.3091</v>
      </c>
      <c r="J361">
        <v>348</v>
      </c>
      <c r="K361">
        <v>0.50777000000000005</v>
      </c>
      <c r="L361">
        <v>361</v>
      </c>
      <c r="M361">
        <f t="shared" si="10"/>
        <v>352.5</v>
      </c>
    </row>
    <row r="362" spans="1:13">
      <c r="A362" t="s">
        <v>404</v>
      </c>
      <c r="B362" t="str">
        <f t="shared" si="11"/>
        <v>BAD</v>
      </c>
      <c r="D362" t="s">
        <v>189</v>
      </c>
      <c r="E362">
        <v>0.47199000000000002</v>
      </c>
      <c r="F362">
        <v>351</v>
      </c>
      <c r="G362">
        <v>83.166880000000006</v>
      </c>
      <c r="H362">
        <v>359</v>
      </c>
      <c r="I362">
        <v>120.18956</v>
      </c>
      <c r="J362">
        <v>358</v>
      </c>
      <c r="K362">
        <v>0.57608999999999999</v>
      </c>
      <c r="L362">
        <v>357</v>
      </c>
      <c r="M362">
        <f t="shared" si="10"/>
        <v>356.25</v>
      </c>
    </row>
    <row r="363" spans="1:13">
      <c r="A363" t="s">
        <v>405</v>
      </c>
      <c r="B363" t="str">
        <f t="shared" si="11"/>
        <v>BAD</v>
      </c>
      <c r="D363" t="s">
        <v>499</v>
      </c>
      <c r="E363">
        <v>0.45094000000000001</v>
      </c>
      <c r="F363">
        <v>360</v>
      </c>
      <c r="G363">
        <v>80.625879999999995</v>
      </c>
      <c r="H363">
        <v>363</v>
      </c>
      <c r="I363">
        <v>117.93853</v>
      </c>
      <c r="J363">
        <v>352</v>
      </c>
      <c r="K363">
        <v>0.48360999999999998</v>
      </c>
      <c r="L363">
        <v>363</v>
      </c>
      <c r="M363">
        <f t="shared" si="10"/>
        <v>359.5</v>
      </c>
    </row>
    <row r="364" spans="1:13">
      <c r="A364" t="s">
        <v>406</v>
      </c>
      <c r="B364" t="str">
        <f t="shared" si="11"/>
        <v>BAD</v>
      </c>
      <c r="D364" t="s">
        <v>131</v>
      </c>
      <c r="E364">
        <v>0.45626</v>
      </c>
      <c r="F364">
        <v>358</v>
      </c>
      <c r="G364">
        <v>81.016859999999994</v>
      </c>
      <c r="H364">
        <v>362</v>
      </c>
      <c r="I364">
        <v>120.60274</v>
      </c>
      <c r="J364">
        <v>360</v>
      </c>
      <c r="K364">
        <v>0.5</v>
      </c>
      <c r="L364">
        <v>362</v>
      </c>
      <c r="M364">
        <f t="shared" si="10"/>
        <v>360.5</v>
      </c>
    </row>
  </sheetData>
  <sortState xmlns:xlrd2="http://schemas.microsoft.com/office/spreadsheetml/2017/richdata2" ref="D2:M364">
    <sortCondition ref="M2:M364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E1F91-B91A-43AC-848E-B8B18BBEED29}">
  <dimension ref="A1:F364"/>
  <sheetViews>
    <sheetView workbookViewId="0"/>
  </sheetViews>
  <sheetFormatPr defaultRowHeight="15"/>
  <cols>
    <col min="2" max="2" width="13.5703125" customWidth="1"/>
    <col min="4" max="4" width="20.140625" bestFit="1" customWidth="1"/>
    <col min="6" max="6" width="14" bestFit="1" customWidth="1"/>
  </cols>
  <sheetData>
    <row r="1" spans="1:6">
      <c r="A1" t="s">
        <v>462</v>
      </c>
      <c r="B1" t="s">
        <v>463</v>
      </c>
      <c r="D1" t="s">
        <v>464</v>
      </c>
      <c r="E1" t="s">
        <v>545</v>
      </c>
      <c r="F1" t="s">
        <v>546</v>
      </c>
    </row>
    <row r="2" spans="1:6">
      <c r="A2" t="s">
        <v>44</v>
      </c>
      <c r="B2" t="str">
        <f>IF(A2=D2,"","BAD")</f>
        <v>BAD</v>
      </c>
      <c r="D2" t="s">
        <v>465</v>
      </c>
      <c r="E2">
        <v>0.59140999999999999</v>
      </c>
      <c r="F2">
        <v>19</v>
      </c>
    </row>
    <row r="3" spans="1:6">
      <c r="A3" t="s">
        <v>45</v>
      </c>
      <c r="B3" t="str">
        <f t="shared" ref="B3:B66" si="0">IF(A3=D3,"","BAD")</f>
        <v>BAD</v>
      </c>
      <c r="D3" t="s">
        <v>44</v>
      </c>
      <c r="E3">
        <v>0.53271999999999997</v>
      </c>
      <c r="F3">
        <v>254</v>
      </c>
    </row>
    <row r="4" spans="1:6">
      <c r="A4" t="s">
        <v>46</v>
      </c>
      <c r="B4" t="str">
        <f t="shared" si="0"/>
        <v>BAD</v>
      </c>
      <c r="D4" t="s">
        <v>45</v>
      </c>
      <c r="E4">
        <v>0.56298999999999999</v>
      </c>
      <c r="F4">
        <v>106</v>
      </c>
    </row>
    <row r="5" spans="1:6">
      <c r="A5" t="s">
        <v>47</v>
      </c>
      <c r="B5" t="str">
        <f t="shared" si="0"/>
        <v>BAD</v>
      </c>
      <c r="D5" t="s">
        <v>46</v>
      </c>
      <c r="E5">
        <v>0.58145000000000002</v>
      </c>
      <c r="F5">
        <v>39</v>
      </c>
    </row>
    <row r="6" spans="1:6">
      <c r="A6" t="s">
        <v>48</v>
      </c>
      <c r="B6" t="str">
        <f t="shared" si="0"/>
        <v>BAD</v>
      </c>
      <c r="D6" t="s">
        <v>47</v>
      </c>
      <c r="E6">
        <v>0.58448999999999995</v>
      </c>
      <c r="F6">
        <v>32</v>
      </c>
    </row>
    <row r="7" spans="1:6">
      <c r="A7" t="s">
        <v>49</v>
      </c>
      <c r="B7" t="str">
        <f t="shared" si="0"/>
        <v>BAD</v>
      </c>
      <c r="D7" t="s">
        <v>48</v>
      </c>
      <c r="E7">
        <v>0.53144999999999998</v>
      </c>
      <c r="F7">
        <v>258</v>
      </c>
    </row>
    <row r="8" spans="1:6">
      <c r="A8" t="s">
        <v>50</v>
      </c>
      <c r="B8" t="str">
        <f t="shared" si="0"/>
        <v>BAD</v>
      </c>
      <c r="D8" t="s">
        <v>49</v>
      </c>
      <c r="E8">
        <v>0.49535000000000001</v>
      </c>
      <c r="F8">
        <v>349</v>
      </c>
    </row>
    <row r="9" spans="1:6">
      <c r="A9" t="s">
        <v>51</v>
      </c>
      <c r="B9" t="str">
        <f t="shared" si="0"/>
        <v>BAD</v>
      </c>
      <c r="D9" t="s">
        <v>466</v>
      </c>
      <c r="E9">
        <v>0.54574999999999996</v>
      </c>
      <c r="F9">
        <v>184</v>
      </c>
    </row>
    <row r="10" spans="1:6">
      <c r="A10" t="s">
        <v>52</v>
      </c>
      <c r="B10" t="str">
        <f t="shared" si="0"/>
        <v/>
      </c>
      <c r="D10" t="s">
        <v>52</v>
      </c>
      <c r="E10">
        <v>0.56677</v>
      </c>
      <c r="F10">
        <v>89</v>
      </c>
    </row>
    <row r="11" spans="1:6">
      <c r="A11" t="s">
        <v>53</v>
      </c>
      <c r="B11" t="str">
        <f t="shared" si="0"/>
        <v>BAD</v>
      </c>
      <c r="D11" t="s">
        <v>467</v>
      </c>
      <c r="E11">
        <v>0.51761999999999997</v>
      </c>
      <c r="F11">
        <v>302</v>
      </c>
    </row>
    <row r="12" spans="1:6">
      <c r="A12" t="s">
        <v>54</v>
      </c>
      <c r="B12" t="str">
        <f t="shared" si="0"/>
        <v/>
      </c>
      <c r="D12" s="424" t="s">
        <v>54</v>
      </c>
      <c r="E12">
        <v>0.56350999999999996</v>
      </c>
      <c r="F12">
        <v>102</v>
      </c>
    </row>
    <row r="13" spans="1:6">
      <c r="A13" t="s">
        <v>55</v>
      </c>
      <c r="B13" t="str">
        <f t="shared" si="0"/>
        <v/>
      </c>
      <c r="D13" t="s">
        <v>55</v>
      </c>
      <c r="E13">
        <v>0.50524999999999998</v>
      </c>
      <c r="F13">
        <v>329</v>
      </c>
    </row>
    <row r="14" spans="1:6">
      <c r="A14" t="s">
        <v>56</v>
      </c>
      <c r="B14" t="str">
        <f t="shared" si="0"/>
        <v>BAD</v>
      </c>
      <c r="D14" t="s">
        <v>468</v>
      </c>
      <c r="E14">
        <v>0.52834999999999999</v>
      </c>
      <c r="F14">
        <v>271</v>
      </c>
    </row>
    <row r="15" spans="1:6">
      <c r="A15" t="s">
        <v>57</v>
      </c>
      <c r="B15" t="str">
        <f t="shared" si="0"/>
        <v>BAD</v>
      </c>
      <c r="D15" s="427" t="s">
        <v>56</v>
      </c>
      <c r="E15">
        <v>0.54330999999999996</v>
      </c>
      <c r="F15">
        <v>197</v>
      </c>
    </row>
    <row r="16" spans="1:6">
      <c r="A16" t="s">
        <v>58</v>
      </c>
      <c r="B16" t="str">
        <f t="shared" si="0"/>
        <v/>
      </c>
      <c r="D16" t="s">
        <v>58</v>
      </c>
      <c r="E16">
        <v>0.50519999999999998</v>
      </c>
      <c r="F16">
        <v>330</v>
      </c>
    </row>
    <row r="17" spans="1:6">
      <c r="A17" t="s">
        <v>59</v>
      </c>
      <c r="B17" t="str">
        <f t="shared" si="0"/>
        <v>BAD</v>
      </c>
      <c r="D17" t="s">
        <v>469</v>
      </c>
      <c r="E17">
        <v>0.57321999999999995</v>
      </c>
      <c r="F17">
        <v>63</v>
      </c>
    </row>
    <row r="18" spans="1:6">
      <c r="A18" t="s">
        <v>60</v>
      </c>
      <c r="B18" t="str">
        <f t="shared" si="0"/>
        <v/>
      </c>
      <c r="D18" t="s">
        <v>60</v>
      </c>
      <c r="E18">
        <v>0.53095999999999999</v>
      </c>
      <c r="F18">
        <v>261</v>
      </c>
    </row>
    <row r="19" spans="1:6">
      <c r="A19" t="s">
        <v>61</v>
      </c>
      <c r="B19" t="str">
        <f t="shared" si="0"/>
        <v/>
      </c>
      <c r="D19" t="s">
        <v>61</v>
      </c>
      <c r="E19">
        <v>0.51148000000000005</v>
      </c>
      <c r="F19">
        <v>316</v>
      </c>
    </row>
    <row r="20" spans="1:6">
      <c r="A20" t="s">
        <v>62</v>
      </c>
      <c r="B20" t="str">
        <f t="shared" si="0"/>
        <v/>
      </c>
      <c r="D20" t="s">
        <v>62</v>
      </c>
      <c r="E20">
        <v>0.57226999999999995</v>
      </c>
      <c r="F20">
        <v>68</v>
      </c>
    </row>
    <row r="21" spans="1:6">
      <c r="A21" t="s">
        <v>63</v>
      </c>
      <c r="B21" t="str">
        <f t="shared" si="0"/>
        <v/>
      </c>
      <c r="D21" t="s">
        <v>63</v>
      </c>
      <c r="E21">
        <v>0.56830999999999998</v>
      </c>
      <c r="F21">
        <v>81</v>
      </c>
    </row>
    <row r="22" spans="1:6">
      <c r="A22" t="s">
        <v>64</v>
      </c>
      <c r="B22" t="str">
        <f t="shared" si="0"/>
        <v/>
      </c>
      <c r="D22" t="s">
        <v>64</v>
      </c>
      <c r="E22">
        <v>0.55793999999999999</v>
      </c>
      <c r="F22">
        <v>120</v>
      </c>
    </row>
    <row r="23" spans="1:6">
      <c r="A23" t="s">
        <v>65</v>
      </c>
      <c r="B23" t="str">
        <f t="shared" si="0"/>
        <v/>
      </c>
      <c r="D23" t="s">
        <v>65</v>
      </c>
      <c r="E23">
        <v>0.57393000000000005</v>
      </c>
      <c r="F23">
        <v>59</v>
      </c>
    </row>
    <row r="24" spans="1:6">
      <c r="A24" t="s">
        <v>66</v>
      </c>
      <c r="B24" t="str">
        <f t="shared" si="0"/>
        <v>BAD</v>
      </c>
      <c r="D24" t="s">
        <v>470</v>
      </c>
      <c r="E24">
        <v>0.52454999999999996</v>
      </c>
      <c r="F24">
        <v>286</v>
      </c>
    </row>
    <row r="25" spans="1:6">
      <c r="A25" t="s">
        <v>67</v>
      </c>
      <c r="B25" t="str">
        <f t="shared" si="0"/>
        <v/>
      </c>
      <c r="D25" t="s">
        <v>67</v>
      </c>
      <c r="E25">
        <v>0.53652999999999995</v>
      </c>
      <c r="F25">
        <v>232</v>
      </c>
    </row>
    <row r="26" spans="1:6">
      <c r="A26" t="s">
        <v>68</v>
      </c>
      <c r="B26" t="str">
        <f t="shared" si="0"/>
        <v/>
      </c>
      <c r="D26" t="s">
        <v>68</v>
      </c>
      <c r="E26">
        <v>0.57191000000000003</v>
      </c>
      <c r="F26">
        <v>71</v>
      </c>
    </row>
    <row r="27" spans="1:6">
      <c r="A27" t="s">
        <v>69</v>
      </c>
      <c r="B27" t="str">
        <f t="shared" si="0"/>
        <v/>
      </c>
      <c r="D27" t="s">
        <v>69</v>
      </c>
      <c r="E27">
        <v>0.53515000000000001</v>
      </c>
      <c r="F27">
        <v>238</v>
      </c>
    </row>
    <row r="28" spans="1:6">
      <c r="A28" t="s">
        <v>70</v>
      </c>
      <c r="B28" t="str">
        <f t="shared" si="0"/>
        <v>BAD</v>
      </c>
      <c r="D28" t="s">
        <v>471</v>
      </c>
      <c r="E28">
        <v>0.52080000000000004</v>
      </c>
      <c r="F28">
        <v>295</v>
      </c>
    </row>
    <row r="29" spans="1:6">
      <c r="A29" t="s">
        <v>71</v>
      </c>
      <c r="B29" t="str">
        <f t="shared" si="0"/>
        <v/>
      </c>
      <c r="D29" t="s">
        <v>71</v>
      </c>
      <c r="E29">
        <v>0.56420999999999999</v>
      </c>
      <c r="F29">
        <v>98</v>
      </c>
    </row>
    <row r="30" spans="1:6">
      <c r="A30" t="s">
        <v>72</v>
      </c>
      <c r="B30" t="str">
        <f t="shared" si="0"/>
        <v/>
      </c>
      <c r="D30" t="s">
        <v>72</v>
      </c>
      <c r="E30">
        <v>0.56735000000000002</v>
      </c>
      <c r="F30">
        <v>87</v>
      </c>
    </row>
    <row r="31" spans="1:6">
      <c r="A31" t="s">
        <v>73</v>
      </c>
      <c r="B31" t="str">
        <f t="shared" si="0"/>
        <v/>
      </c>
      <c r="D31" t="s">
        <v>73</v>
      </c>
      <c r="E31">
        <v>0.55018999999999996</v>
      </c>
      <c r="F31">
        <v>163</v>
      </c>
    </row>
    <row r="32" spans="1:6">
      <c r="A32" t="s">
        <v>74</v>
      </c>
      <c r="B32" t="str">
        <f t="shared" si="0"/>
        <v/>
      </c>
      <c r="D32" t="s">
        <v>74</v>
      </c>
      <c r="E32">
        <v>0.57216</v>
      </c>
      <c r="F32">
        <v>69</v>
      </c>
    </row>
    <row r="33" spans="1:6">
      <c r="A33" t="s">
        <v>75</v>
      </c>
      <c r="B33" t="str">
        <f t="shared" si="0"/>
        <v/>
      </c>
      <c r="D33" t="s">
        <v>75</v>
      </c>
      <c r="E33">
        <v>0.52875000000000005</v>
      </c>
      <c r="F33">
        <v>269</v>
      </c>
    </row>
    <row r="34" spans="1:6">
      <c r="A34" t="s">
        <v>76</v>
      </c>
      <c r="B34" t="str">
        <f t="shared" si="0"/>
        <v/>
      </c>
      <c r="D34" t="s">
        <v>76</v>
      </c>
      <c r="E34">
        <v>0.53774999999999995</v>
      </c>
      <c r="F34">
        <v>225</v>
      </c>
    </row>
    <row r="35" spans="1:6">
      <c r="A35" t="s">
        <v>77</v>
      </c>
      <c r="B35" t="str">
        <f t="shared" si="0"/>
        <v/>
      </c>
      <c r="D35" t="s">
        <v>77</v>
      </c>
      <c r="E35">
        <v>0.49579000000000001</v>
      </c>
      <c r="F35">
        <v>348</v>
      </c>
    </row>
    <row r="36" spans="1:6">
      <c r="A36" t="s">
        <v>78</v>
      </c>
      <c r="B36" t="str">
        <f t="shared" si="0"/>
        <v/>
      </c>
      <c r="D36" t="s">
        <v>78</v>
      </c>
      <c r="E36">
        <v>0.56747999999999998</v>
      </c>
      <c r="F36">
        <v>86</v>
      </c>
    </row>
    <row r="37" spans="1:6">
      <c r="A37" t="s">
        <v>79</v>
      </c>
      <c r="B37" t="str">
        <f t="shared" si="0"/>
        <v>BAD</v>
      </c>
      <c r="D37" t="s">
        <v>80</v>
      </c>
      <c r="E37">
        <v>0.49443999999999999</v>
      </c>
      <c r="F37">
        <v>352</v>
      </c>
    </row>
    <row r="38" spans="1:6">
      <c r="A38" t="s">
        <v>80</v>
      </c>
      <c r="B38" t="str">
        <f t="shared" si="0"/>
        <v>BAD</v>
      </c>
      <c r="D38" t="s">
        <v>82</v>
      </c>
      <c r="E38">
        <v>0.55869999999999997</v>
      </c>
      <c r="F38">
        <v>117</v>
      </c>
    </row>
    <row r="39" spans="1:6">
      <c r="A39" t="s">
        <v>81</v>
      </c>
      <c r="B39" t="str">
        <f t="shared" si="0"/>
        <v>BAD</v>
      </c>
      <c r="D39" t="s">
        <v>84</v>
      </c>
      <c r="E39">
        <v>0.46761999999999998</v>
      </c>
      <c r="F39">
        <v>361</v>
      </c>
    </row>
    <row r="40" spans="1:6">
      <c r="A40" t="s">
        <v>82</v>
      </c>
      <c r="B40" t="str">
        <f t="shared" si="0"/>
        <v>BAD</v>
      </c>
      <c r="D40" t="s">
        <v>472</v>
      </c>
      <c r="E40">
        <v>0.53502000000000005</v>
      </c>
      <c r="F40">
        <v>240</v>
      </c>
    </row>
    <row r="41" spans="1:6">
      <c r="A41" t="s">
        <v>83</v>
      </c>
      <c r="B41" t="str">
        <f t="shared" si="0"/>
        <v>BAD</v>
      </c>
      <c r="D41" t="s">
        <v>85</v>
      </c>
      <c r="E41">
        <v>0.55815999999999999</v>
      </c>
      <c r="F41">
        <v>118</v>
      </c>
    </row>
    <row r="42" spans="1:6">
      <c r="A42" t="s">
        <v>84</v>
      </c>
      <c r="B42" t="str">
        <f t="shared" si="0"/>
        <v>BAD</v>
      </c>
      <c r="D42" t="s">
        <v>86</v>
      </c>
      <c r="E42">
        <v>0.53369999999999995</v>
      </c>
      <c r="F42">
        <v>248</v>
      </c>
    </row>
    <row r="43" spans="1:6">
      <c r="A43" t="s">
        <v>85</v>
      </c>
      <c r="B43" t="str">
        <f t="shared" si="0"/>
        <v>BAD</v>
      </c>
      <c r="D43" t="s">
        <v>473</v>
      </c>
      <c r="E43">
        <v>0.51561999999999997</v>
      </c>
      <c r="F43">
        <v>308</v>
      </c>
    </row>
    <row r="44" spans="1:6">
      <c r="A44" t="s">
        <v>86</v>
      </c>
      <c r="B44" t="str">
        <f t="shared" si="0"/>
        <v>BAD</v>
      </c>
      <c r="D44" t="s">
        <v>474</v>
      </c>
      <c r="E44">
        <v>0.51492000000000004</v>
      </c>
      <c r="F44">
        <v>310</v>
      </c>
    </row>
    <row r="45" spans="1:6">
      <c r="A45" t="s">
        <v>87</v>
      </c>
      <c r="B45" t="str">
        <f t="shared" si="0"/>
        <v>BAD</v>
      </c>
      <c r="D45" t="s">
        <v>475</v>
      </c>
      <c r="E45">
        <v>0.51558999999999999</v>
      </c>
      <c r="F45">
        <v>309</v>
      </c>
    </row>
    <row r="46" spans="1:6">
      <c r="A46" t="s">
        <v>88</v>
      </c>
      <c r="B46" t="str">
        <f t="shared" si="0"/>
        <v>BAD</v>
      </c>
      <c r="D46" t="s">
        <v>476</v>
      </c>
      <c r="E46">
        <v>0.55300000000000005</v>
      </c>
      <c r="F46">
        <v>145</v>
      </c>
    </row>
    <row r="47" spans="1:6">
      <c r="A47" t="s">
        <v>89</v>
      </c>
      <c r="B47" t="str">
        <f t="shared" si="0"/>
        <v>BAD</v>
      </c>
      <c r="D47" t="s">
        <v>92</v>
      </c>
      <c r="E47">
        <v>0.57291000000000003</v>
      </c>
      <c r="F47">
        <v>65</v>
      </c>
    </row>
    <row r="48" spans="1:6">
      <c r="A48" t="s">
        <v>90</v>
      </c>
      <c r="B48" t="str">
        <f t="shared" si="0"/>
        <v>BAD</v>
      </c>
      <c r="D48" t="s">
        <v>93</v>
      </c>
      <c r="E48">
        <v>0.55120999999999998</v>
      </c>
      <c r="F48">
        <v>157</v>
      </c>
    </row>
    <row r="49" spans="1:6">
      <c r="A49" t="s">
        <v>91</v>
      </c>
      <c r="B49" t="str">
        <f t="shared" si="0"/>
        <v>BAD</v>
      </c>
      <c r="D49" t="s">
        <v>94</v>
      </c>
      <c r="E49">
        <v>0.54805000000000004</v>
      </c>
      <c r="F49">
        <v>175</v>
      </c>
    </row>
    <row r="50" spans="1:6">
      <c r="A50" t="s">
        <v>92</v>
      </c>
      <c r="B50" t="str">
        <f t="shared" si="0"/>
        <v>BAD</v>
      </c>
      <c r="D50" t="s">
        <v>95</v>
      </c>
      <c r="E50">
        <v>0.59018999999999999</v>
      </c>
      <c r="F50">
        <v>21</v>
      </c>
    </row>
    <row r="51" spans="1:6">
      <c r="A51" t="s">
        <v>93</v>
      </c>
      <c r="B51" t="str">
        <f t="shared" si="0"/>
        <v>BAD</v>
      </c>
      <c r="D51" t="s">
        <v>96</v>
      </c>
      <c r="E51">
        <v>0.53981999999999997</v>
      </c>
      <c r="F51">
        <v>212</v>
      </c>
    </row>
    <row r="52" spans="1:6">
      <c r="A52" t="s">
        <v>94</v>
      </c>
      <c r="B52" t="str">
        <f t="shared" si="0"/>
        <v>BAD</v>
      </c>
      <c r="D52" t="s">
        <v>97</v>
      </c>
      <c r="E52">
        <v>0.52581</v>
      </c>
      <c r="F52">
        <v>281</v>
      </c>
    </row>
    <row r="53" spans="1:6">
      <c r="A53" t="s">
        <v>95</v>
      </c>
      <c r="B53" t="str">
        <f t="shared" si="0"/>
        <v>BAD</v>
      </c>
      <c r="D53" t="s">
        <v>98</v>
      </c>
      <c r="E53">
        <v>0.56459999999999999</v>
      </c>
      <c r="F53">
        <v>95</v>
      </c>
    </row>
    <row r="54" spans="1:6">
      <c r="A54" t="s">
        <v>96</v>
      </c>
      <c r="B54" t="str">
        <f t="shared" si="0"/>
        <v>BAD</v>
      </c>
      <c r="D54" t="s">
        <v>477</v>
      </c>
      <c r="E54">
        <v>0.59528999999999999</v>
      </c>
      <c r="F54">
        <v>13</v>
      </c>
    </row>
    <row r="55" spans="1:6">
      <c r="A55" t="s">
        <v>97</v>
      </c>
      <c r="B55" t="str">
        <f t="shared" si="0"/>
        <v>BAD</v>
      </c>
      <c r="D55" t="s">
        <v>99</v>
      </c>
      <c r="E55">
        <v>0.50487000000000004</v>
      </c>
      <c r="F55">
        <v>332</v>
      </c>
    </row>
    <row r="56" spans="1:6">
      <c r="A56" t="s">
        <v>98</v>
      </c>
      <c r="B56" t="str">
        <f t="shared" si="0"/>
        <v>BAD</v>
      </c>
      <c r="D56" t="s">
        <v>100</v>
      </c>
      <c r="E56">
        <v>0.58628000000000002</v>
      </c>
      <c r="F56">
        <v>29</v>
      </c>
    </row>
    <row r="57" spans="1:6">
      <c r="A57" t="s">
        <v>99</v>
      </c>
      <c r="B57" t="str">
        <f t="shared" si="0"/>
        <v>BAD</v>
      </c>
      <c r="D57" t="s">
        <v>101</v>
      </c>
      <c r="E57">
        <v>0.49525999999999998</v>
      </c>
      <c r="F57">
        <v>350</v>
      </c>
    </row>
    <row r="58" spans="1:6">
      <c r="A58" t="s">
        <v>100</v>
      </c>
      <c r="B58" t="str">
        <f t="shared" si="0"/>
        <v>BAD</v>
      </c>
      <c r="D58" t="s">
        <v>102</v>
      </c>
      <c r="E58">
        <v>0.55649999999999999</v>
      </c>
      <c r="F58">
        <v>125</v>
      </c>
    </row>
    <row r="59" spans="1:6">
      <c r="A59" t="s">
        <v>101</v>
      </c>
      <c r="B59" t="str">
        <f t="shared" si="0"/>
        <v>BAD</v>
      </c>
      <c r="D59" t="s">
        <v>104</v>
      </c>
      <c r="E59">
        <v>0.58253999999999995</v>
      </c>
      <c r="F59">
        <v>37</v>
      </c>
    </row>
    <row r="60" spans="1:6">
      <c r="A60" t="s">
        <v>102</v>
      </c>
      <c r="B60" t="str">
        <f t="shared" si="0"/>
        <v>BAD</v>
      </c>
      <c r="D60" t="s">
        <v>105</v>
      </c>
      <c r="E60">
        <v>0.58901000000000003</v>
      </c>
      <c r="F60">
        <v>23</v>
      </c>
    </row>
    <row r="61" spans="1:6">
      <c r="A61" s="420" t="s">
        <v>103</v>
      </c>
      <c r="B61" t="str">
        <f t="shared" si="0"/>
        <v>BAD</v>
      </c>
      <c r="D61" s="425" t="s">
        <v>106</v>
      </c>
      <c r="E61">
        <v>0.51724000000000003</v>
      </c>
      <c r="F61">
        <v>304</v>
      </c>
    </row>
    <row r="62" spans="1:6">
      <c r="A62" t="s">
        <v>104</v>
      </c>
      <c r="B62" t="str">
        <f t="shared" si="0"/>
        <v>BAD</v>
      </c>
      <c r="D62" t="s">
        <v>478</v>
      </c>
      <c r="E62">
        <v>0.49836000000000003</v>
      </c>
      <c r="F62">
        <v>345</v>
      </c>
    </row>
    <row r="63" spans="1:6">
      <c r="A63" t="s">
        <v>105</v>
      </c>
      <c r="B63" t="str">
        <f t="shared" si="0"/>
        <v>BAD</v>
      </c>
      <c r="D63" t="s">
        <v>479</v>
      </c>
      <c r="E63">
        <v>0.56516</v>
      </c>
      <c r="F63">
        <v>93</v>
      </c>
    </row>
    <row r="64" spans="1:6">
      <c r="A64" t="s">
        <v>106</v>
      </c>
      <c r="B64" t="str">
        <f t="shared" si="0"/>
        <v>BAD</v>
      </c>
      <c r="D64" t="s">
        <v>107</v>
      </c>
      <c r="E64">
        <v>0.54674999999999996</v>
      </c>
      <c r="F64">
        <v>179</v>
      </c>
    </row>
    <row r="65" spans="1:6">
      <c r="A65" t="s">
        <v>107</v>
      </c>
      <c r="B65" t="str">
        <f t="shared" si="0"/>
        <v>BAD</v>
      </c>
      <c r="D65" t="s">
        <v>108</v>
      </c>
      <c r="E65">
        <v>0.58858999999999995</v>
      </c>
      <c r="F65">
        <v>24</v>
      </c>
    </row>
    <row r="66" spans="1:6">
      <c r="A66" t="s">
        <v>108</v>
      </c>
      <c r="B66" t="str">
        <f t="shared" si="0"/>
        <v>BAD</v>
      </c>
      <c r="D66" t="s">
        <v>109</v>
      </c>
      <c r="E66">
        <v>0.54320000000000002</v>
      </c>
      <c r="F66">
        <v>199</v>
      </c>
    </row>
    <row r="67" spans="1:6">
      <c r="A67" t="s">
        <v>109</v>
      </c>
      <c r="B67" t="str">
        <f t="shared" ref="B67:B130" si="1">IF(A67=D67,"","BAD")</f>
        <v>BAD</v>
      </c>
      <c r="D67" t="s">
        <v>110</v>
      </c>
      <c r="E67">
        <v>0.51256000000000002</v>
      </c>
      <c r="F67">
        <v>315</v>
      </c>
    </row>
    <row r="68" spans="1:6">
      <c r="A68" t="s">
        <v>110</v>
      </c>
      <c r="B68" t="str">
        <f t="shared" si="1"/>
        <v>BAD</v>
      </c>
      <c r="D68" t="s">
        <v>111</v>
      </c>
      <c r="E68">
        <v>0.55257999999999996</v>
      </c>
      <c r="F68">
        <v>149</v>
      </c>
    </row>
    <row r="69" spans="1:6">
      <c r="A69" t="s">
        <v>111</v>
      </c>
      <c r="B69" t="str">
        <f t="shared" si="1"/>
        <v>BAD</v>
      </c>
      <c r="D69" t="s">
        <v>112</v>
      </c>
      <c r="E69">
        <v>0.51487000000000005</v>
      </c>
      <c r="F69">
        <v>311</v>
      </c>
    </row>
    <row r="70" spans="1:6">
      <c r="A70" t="s">
        <v>112</v>
      </c>
      <c r="B70" t="str">
        <f t="shared" si="1"/>
        <v>BAD</v>
      </c>
      <c r="D70" t="s">
        <v>113</v>
      </c>
      <c r="E70">
        <v>0.56203999999999998</v>
      </c>
      <c r="F70">
        <v>108</v>
      </c>
    </row>
    <row r="71" spans="1:6">
      <c r="A71" t="s">
        <v>113</v>
      </c>
      <c r="B71" t="str">
        <f t="shared" si="1"/>
        <v>BAD</v>
      </c>
      <c r="D71" t="s">
        <v>114</v>
      </c>
      <c r="E71">
        <v>0.57020000000000004</v>
      </c>
      <c r="F71">
        <v>75</v>
      </c>
    </row>
    <row r="72" spans="1:6">
      <c r="A72" t="s">
        <v>114</v>
      </c>
      <c r="B72" t="str">
        <f t="shared" si="1"/>
        <v>BAD</v>
      </c>
      <c r="D72" t="s">
        <v>115</v>
      </c>
      <c r="E72">
        <v>0.53708999999999996</v>
      </c>
      <c r="F72">
        <v>229</v>
      </c>
    </row>
    <row r="73" spans="1:6">
      <c r="A73" t="s">
        <v>115</v>
      </c>
      <c r="B73" t="str">
        <f t="shared" si="1"/>
        <v>BAD</v>
      </c>
      <c r="D73" t="s">
        <v>116</v>
      </c>
      <c r="E73">
        <v>0.55257999999999996</v>
      </c>
      <c r="F73">
        <v>150</v>
      </c>
    </row>
    <row r="74" spans="1:6">
      <c r="A74" t="s">
        <v>116</v>
      </c>
      <c r="B74" t="str">
        <f t="shared" si="1"/>
        <v>BAD</v>
      </c>
      <c r="D74" t="s">
        <v>117</v>
      </c>
      <c r="E74">
        <v>0.53976000000000002</v>
      </c>
      <c r="F74">
        <v>215</v>
      </c>
    </row>
    <row r="75" spans="1:6">
      <c r="A75" t="s">
        <v>117</v>
      </c>
      <c r="B75" t="str">
        <f t="shared" si="1"/>
        <v>BAD</v>
      </c>
      <c r="D75" t="s">
        <v>118</v>
      </c>
      <c r="E75">
        <v>0.50107999999999997</v>
      </c>
      <c r="F75">
        <v>342</v>
      </c>
    </row>
    <row r="76" spans="1:6">
      <c r="A76" t="s">
        <v>118</v>
      </c>
      <c r="B76" t="str">
        <f t="shared" si="1"/>
        <v>BAD</v>
      </c>
      <c r="D76" t="s">
        <v>119</v>
      </c>
      <c r="E76">
        <v>0.52737000000000001</v>
      </c>
      <c r="F76">
        <v>274</v>
      </c>
    </row>
    <row r="77" spans="1:6">
      <c r="A77" t="s">
        <v>119</v>
      </c>
      <c r="B77" t="str">
        <f t="shared" si="1"/>
        <v>BAD</v>
      </c>
      <c r="D77" t="s">
        <v>480</v>
      </c>
      <c r="E77">
        <v>0.51695000000000002</v>
      </c>
      <c r="F77">
        <v>306</v>
      </c>
    </row>
    <row r="78" spans="1:6">
      <c r="A78" t="s">
        <v>120</v>
      </c>
      <c r="B78" t="str">
        <f t="shared" si="1"/>
        <v>BAD</v>
      </c>
      <c r="D78" t="s">
        <v>481</v>
      </c>
      <c r="E78">
        <v>0.53749000000000002</v>
      </c>
      <c r="F78">
        <v>227</v>
      </c>
    </row>
    <row r="79" spans="1:6">
      <c r="A79" t="s">
        <v>121</v>
      </c>
      <c r="B79" t="str">
        <f t="shared" si="1"/>
        <v>BAD</v>
      </c>
      <c r="D79" t="s">
        <v>482</v>
      </c>
      <c r="E79">
        <v>0.64326000000000005</v>
      </c>
      <c r="F79">
        <v>1</v>
      </c>
    </row>
    <row r="80" spans="1:6">
      <c r="A80" t="s">
        <v>122</v>
      </c>
      <c r="B80" t="str">
        <f t="shared" si="1"/>
        <v>BAD</v>
      </c>
      <c r="D80" t="s">
        <v>483</v>
      </c>
      <c r="E80">
        <v>0.52464999999999995</v>
      </c>
      <c r="F80">
        <v>285</v>
      </c>
    </row>
    <row r="81" spans="1:6">
      <c r="A81" t="s">
        <v>123</v>
      </c>
      <c r="B81" t="str">
        <f t="shared" si="1"/>
        <v>BAD</v>
      </c>
      <c r="D81" t="s">
        <v>125</v>
      </c>
      <c r="E81">
        <v>0.54339000000000004</v>
      </c>
      <c r="F81">
        <v>196</v>
      </c>
    </row>
    <row r="82" spans="1:6">
      <c r="A82" t="s">
        <v>124</v>
      </c>
      <c r="B82" t="str">
        <f t="shared" si="1"/>
        <v>BAD</v>
      </c>
      <c r="D82" t="s">
        <v>484</v>
      </c>
      <c r="E82">
        <v>0.48888999999999999</v>
      </c>
      <c r="F82">
        <v>357</v>
      </c>
    </row>
    <row r="83" spans="1:6">
      <c r="A83" t="s">
        <v>125</v>
      </c>
      <c r="B83" t="str">
        <f t="shared" si="1"/>
        <v>BAD</v>
      </c>
      <c r="D83" t="s">
        <v>126</v>
      </c>
      <c r="E83">
        <v>0.51343000000000005</v>
      </c>
      <c r="F83">
        <v>313</v>
      </c>
    </row>
    <row r="84" spans="1:6">
      <c r="A84" t="s">
        <v>126</v>
      </c>
      <c r="B84" t="str">
        <f t="shared" si="1"/>
        <v>BAD</v>
      </c>
      <c r="D84" t="s">
        <v>127</v>
      </c>
      <c r="E84">
        <v>0.57206000000000001</v>
      </c>
      <c r="F84">
        <v>70</v>
      </c>
    </row>
    <row r="85" spans="1:6">
      <c r="A85" t="s">
        <v>127</v>
      </c>
      <c r="B85" t="str">
        <f t="shared" si="1"/>
        <v>BAD</v>
      </c>
      <c r="D85" s="4" t="s">
        <v>485</v>
      </c>
      <c r="E85">
        <v>0.55025999999999997</v>
      </c>
      <c r="F85">
        <v>162</v>
      </c>
    </row>
    <row r="86" spans="1:6">
      <c r="A86" s="4" t="s">
        <v>128</v>
      </c>
      <c r="B86" t="str">
        <f t="shared" si="1"/>
        <v>BAD</v>
      </c>
      <c r="D86" t="s">
        <v>486</v>
      </c>
      <c r="E86">
        <v>0.55533999999999994</v>
      </c>
      <c r="F86">
        <v>132</v>
      </c>
    </row>
    <row r="87" spans="1:6">
      <c r="A87" t="s">
        <v>129</v>
      </c>
      <c r="B87" t="str">
        <f t="shared" si="1"/>
        <v/>
      </c>
      <c r="D87" t="s">
        <v>129</v>
      </c>
      <c r="E87">
        <v>0.57820000000000005</v>
      </c>
      <c r="F87">
        <v>47</v>
      </c>
    </row>
    <row r="88" spans="1:6">
      <c r="A88" t="s">
        <v>130</v>
      </c>
      <c r="B88" t="str">
        <f t="shared" si="1"/>
        <v>BAD</v>
      </c>
      <c r="D88" s="419" t="s">
        <v>487</v>
      </c>
      <c r="E88">
        <v>0.54251000000000005</v>
      </c>
      <c r="F88">
        <v>204</v>
      </c>
    </row>
    <row r="89" spans="1:6">
      <c r="A89" t="s">
        <v>131</v>
      </c>
      <c r="B89" t="str">
        <f t="shared" si="1"/>
        <v>BAD</v>
      </c>
      <c r="D89" t="s">
        <v>130</v>
      </c>
      <c r="E89">
        <v>0.51017000000000001</v>
      </c>
      <c r="F89">
        <v>319</v>
      </c>
    </row>
    <row r="90" spans="1:6">
      <c r="A90" s="419" t="s">
        <v>132</v>
      </c>
      <c r="B90" t="str">
        <f t="shared" si="1"/>
        <v>BAD</v>
      </c>
      <c r="D90" t="s">
        <v>131</v>
      </c>
      <c r="E90">
        <v>0.53824000000000005</v>
      </c>
      <c r="F90">
        <v>224</v>
      </c>
    </row>
    <row r="91" spans="1:6">
      <c r="A91" t="s">
        <v>133</v>
      </c>
      <c r="B91" t="str">
        <f t="shared" si="1"/>
        <v>BAD</v>
      </c>
      <c r="D91" t="s">
        <v>134</v>
      </c>
      <c r="E91">
        <v>0.50402000000000002</v>
      </c>
      <c r="F91">
        <v>334</v>
      </c>
    </row>
    <row r="92" spans="1:6">
      <c r="A92" t="s">
        <v>134</v>
      </c>
      <c r="B92" t="str">
        <f t="shared" si="1"/>
        <v>BAD</v>
      </c>
      <c r="D92" t="s">
        <v>135</v>
      </c>
      <c r="E92">
        <v>0.52022999999999997</v>
      </c>
      <c r="F92">
        <v>298</v>
      </c>
    </row>
    <row r="93" spans="1:6">
      <c r="A93" t="s">
        <v>135</v>
      </c>
      <c r="B93" t="str">
        <f t="shared" si="1"/>
        <v>BAD</v>
      </c>
      <c r="D93" t="s">
        <v>136</v>
      </c>
      <c r="E93">
        <v>0.59936999999999996</v>
      </c>
      <c r="F93">
        <v>10</v>
      </c>
    </row>
    <row r="94" spans="1:6">
      <c r="A94" t="s">
        <v>136</v>
      </c>
      <c r="B94" t="str">
        <f t="shared" si="1"/>
        <v>BAD</v>
      </c>
      <c r="D94" s="4" t="s">
        <v>137</v>
      </c>
      <c r="E94">
        <v>0.52954999999999997</v>
      </c>
      <c r="F94">
        <v>266</v>
      </c>
    </row>
    <row r="95" spans="1:6">
      <c r="A95" t="s">
        <v>137</v>
      </c>
      <c r="B95" t="str">
        <f t="shared" si="1"/>
        <v>BAD</v>
      </c>
      <c r="D95" t="s">
        <v>488</v>
      </c>
      <c r="E95">
        <v>0.54471999999999998</v>
      </c>
      <c r="F95">
        <v>186</v>
      </c>
    </row>
    <row r="96" spans="1:6">
      <c r="A96" t="s">
        <v>138</v>
      </c>
      <c r="B96" t="str">
        <f t="shared" si="1"/>
        <v>BAD</v>
      </c>
      <c r="D96" t="s">
        <v>489</v>
      </c>
      <c r="E96">
        <v>0.54281999999999997</v>
      </c>
      <c r="F96">
        <v>202</v>
      </c>
    </row>
    <row r="97" spans="1:6">
      <c r="A97" t="s">
        <v>139</v>
      </c>
      <c r="B97" t="str">
        <f t="shared" si="1"/>
        <v/>
      </c>
      <c r="D97" t="s">
        <v>139</v>
      </c>
      <c r="E97">
        <v>0.57369999999999999</v>
      </c>
      <c r="F97">
        <v>61</v>
      </c>
    </row>
    <row r="98" spans="1:6">
      <c r="A98" t="s">
        <v>140</v>
      </c>
      <c r="B98" t="str">
        <f t="shared" si="1"/>
        <v/>
      </c>
      <c r="D98" t="s">
        <v>140</v>
      </c>
      <c r="E98">
        <v>0.50243000000000004</v>
      </c>
      <c r="F98">
        <v>337</v>
      </c>
    </row>
    <row r="99" spans="1:6">
      <c r="A99" t="s">
        <v>141</v>
      </c>
      <c r="B99" t="str">
        <f t="shared" si="1"/>
        <v/>
      </c>
      <c r="D99" t="s">
        <v>141</v>
      </c>
      <c r="E99">
        <v>0.50873999999999997</v>
      </c>
      <c r="F99">
        <v>321</v>
      </c>
    </row>
    <row r="100" spans="1:6">
      <c r="A100" t="s">
        <v>142</v>
      </c>
      <c r="B100" t="str">
        <f t="shared" si="1"/>
        <v/>
      </c>
      <c r="D100" t="s">
        <v>142</v>
      </c>
      <c r="E100">
        <v>0.50229000000000001</v>
      </c>
      <c r="F100">
        <v>338</v>
      </c>
    </row>
    <row r="101" spans="1:6">
      <c r="A101" t="s">
        <v>143</v>
      </c>
      <c r="B101" t="str">
        <f t="shared" si="1"/>
        <v>BAD</v>
      </c>
      <c r="D101" t="s">
        <v>144</v>
      </c>
      <c r="E101">
        <v>0.50900000000000001</v>
      </c>
      <c r="F101">
        <v>320</v>
      </c>
    </row>
    <row r="102" spans="1:6">
      <c r="A102" t="s">
        <v>144</v>
      </c>
      <c r="B102" t="str">
        <f t="shared" si="1"/>
        <v>BAD</v>
      </c>
      <c r="D102" t="s">
        <v>145</v>
      </c>
      <c r="E102">
        <v>0.61575000000000002</v>
      </c>
      <c r="F102">
        <v>3</v>
      </c>
    </row>
    <row r="103" spans="1:6">
      <c r="A103" t="s">
        <v>145</v>
      </c>
      <c r="B103" t="str">
        <f t="shared" si="1"/>
        <v>BAD</v>
      </c>
      <c r="D103" s="425" t="s">
        <v>146</v>
      </c>
      <c r="E103">
        <v>0.55450999999999995</v>
      </c>
      <c r="F103">
        <v>137</v>
      </c>
    </row>
    <row r="104" spans="1:6">
      <c r="A104" t="s">
        <v>146</v>
      </c>
      <c r="B104" t="str">
        <f t="shared" si="1"/>
        <v>BAD</v>
      </c>
      <c r="D104" t="s">
        <v>490</v>
      </c>
      <c r="E104">
        <v>0.58694999999999997</v>
      </c>
      <c r="F104">
        <v>28</v>
      </c>
    </row>
    <row r="105" spans="1:6">
      <c r="A105" t="s">
        <v>147</v>
      </c>
      <c r="B105" t="str">
        <f t="shared" si="1"/>
        <v>BAD</v>
      </c>
      <c r="D105" t="s">
        <v>148</v>
      </c>
      <c r="E105">
        <v>0.50849999999999995</v>
      </c>
      <c r="F105">
        <v>322</v>
      </c>
    </row>
    <row r="106" spans="1:6">
      <c r="A106" t="s">
        <v>148</v>
      </c>
      <c r="B106" t="str">
        <f t="shared" si="1"/>
        <v>BAD</v>
      </c>
      <c r="D106" t="s">
        <v>149</v>
      </c>
      <c r="E106">
        <v>0.48698999999999998</v>
      </c>
      <c r="F106">
        <v>358</v>
      </c>
    </row>
    <row r="107" spans="1:6">
      <c r="A107" t="s">
        <v>149</v>
      </c>
      <c r="B107" t="str">
        <f t="shared" si="1"/>
        <v>BAD</v>
      </c>
      <c r="D107" t="s">
        <v>150</v>
      </c>
      <c r="E107">
        <v>0.53332999999999997</v>
      </c>
      <c r="F107">
        <v>250</v>
      </c>
    </row>
    <row r="108" spans="1:6">
      <c r="A108" t="s">
        <v>150</v>
      </c>
      <c r="B108" t="str">
        <f t="shared" si="1"/>
        <v>BAD</v>
      </c>
      <c r="D108" t="s">
        <v>151</v>
      </c>
      <c r="E108">
        <v>0.53444000000000003</v>
      </c>
      <c r="F108">
        <v>244</v>
      </c>
    </row>
    <row r="109" spans="1:6">
      <c r="A109" t="s">
        <v>151</v>
      </c>
      <c r="B109" t="str">
        <f t="shared" si="1"/>
        <v>BAD</v>
      </c>
      <c r="D109" t="s">
        <v>152</v>
      </c>
      <c r="E109">
        <v>0.53613</v>
      </c>
      <c r="F109">
        <v>234</v>
      </c>
    </row>
    <row r="110" spans="1:6">
      <c r="A110" t="s">
        <v>152</v>
      </c>
      <c r="B110" t="str">
        <f t="shared" si="1"/>
        <v>BAD</v>
      </c>
      <c r="D110" t="s">
        <v>153</v>
      </c>
      <c r="E110">
        <v>0.58431999999999995</v>
      </c>
      <c r="F110">
        <v>33</v>
      </c>
    </row>
    <row r="111" spans="1:6">
      <c r="A111" t="s">
        <v>153</v>
      </c>
      <c r="B111" t="str">
        <f t="shared" si="1"/>
        <v>BAD</v>
      </c>
      <c r="D111" t="s">
        <v>154</v>
      </c>
      <c r="E111">
        <v>0.52239000000000002</v>
      </c>
      <c r="F111">
        <v>292</v>
      </c>
    </row>
    <row r="112" spans="1:6">
      <c r="A112" t="s">
        <v>154</v>
      </c>
      <c r="B112" t="str">
        <f t="shared" si="1"/>
        <v>BAD</v>
      </c>
      <c r="D112" t="s">
        <v>155</v>
      </c>
      <c r="E112">
        <v>0.57716000000000001</v>
      </c>
      <c r="F112">
        <v>50</v>
      </c>
    </row>
    <row r="113" spans="1:6">
      <c r="A113" t="s">
        <v>155</v>
      </c>
      <c r="B113" t="str">
        <f t="shared" si="1"/>
        <v>BAD</v>
      </c>
      <c r="D113" t="s">
        <v>156</v>
      </c>
      <c r="E113">
        <v>0.58264000000000005</v>
      </c>
      <c r="F113">
        <v>36</v>
      </c>
    </row>
    <row r="114" spans="1:6">
      <c r="A114" t="s">
        <v>156</v>
      </c>
      <c r="B114" t="str">
        <f t="shared" si="1"/>
        <v>BAD</v>
      </c>
      <c r="D114" s="427" t="s">
        <v>157</v>
      </c>
      <c r="E114">
        <v>0.60116000000000003</v>
      </c>
      <c r="F114">
        <v>7</v>
      </c>
    </row>
    <row r="115" spans="1:6">
      <c r="A115" t="s">
        <v>157</v>
      </c>
      <c r="B115" t="str">
        <f t="shared" si="1"/>
        <v>BAD</v>
      </c>
      <c r="D115" t="s">
        <v>158</v>
      </c>
      <c r="E115">
        <v>0.54942000000000002</v>
      </c>
      <c r="F115">
        <v>166</v>
      </c>
    </row>
    <row r="116" spans="1:6">
      <c r="A116" t="s">
        <v>158</v>
      </c>
      <c r="B116" t="str">
        <f t="shared" si="1"/>
        <v>BAD</v>
      </c>
      <c r="D116" t="s">
        <v>159</v>
      </c>
      <c r="E116">
        <v>0.55718000000000001</v>
      </c>
      <c r="F116">
        <v>122</v>
      </c>
    </row>
    <row r="117" spans="1:6">
      <c r="A117" t="s">
        <v>159</v>
      </c>
      <c r="B117" t="str">
        <f t="shared" si="1"/>
        <v>BAD</v>
      </c>
      <c r="D117" t="s">
        <v>160</v>
      </c>
      <c r="E117">
        <v>0.53452</v>
      </c>
      <c r="F117">
        <v>243</v>
      </c>
    </row>
    <row r="118" spans="1:6">
      <c r="A118" t="s">
        <v>160</v>
      </c>
      <c r="B118" t="str">
        <f t="shared" si="1"/>
        <v>BAD</v>
      </c>
      <c r="D118" t="s">
        <v>161</v>
      </c>
      <c r="E118">
        <v>0.5544</v>
      </c>
      <c r="F118">
        <v>138</v>
      </c>
    </row>
    <row r="119" spans="1:6">
      <c r="A119" t="s">
        <v>161</v>
      </c>
      <c r="B119" t="str">
        <f t="shared" si="1"/>
        <v>BAD</v>
      </c>
      <c r="D119" t="s">
        <v>162</v>
      </c>
      <c r="E119">
        <v>0.55052000000000001</v>
      </c>
      <c r="F119">
        <v>160</v>
      </c>
    </row>
    <row r="120" spans="1:6">
      <c r="A120" t="s">
        <v>162</v>
      </c>
      <c r="B120" t="str">
        <f t="shared" si="1"/>
        <v>BAD</v>
      </c>
      <c r="D120" t="s">
        <v>164</v>
      </c>
      <c r="E120">
        <v>0.60007999999999995</v>
      </c>
      <c r="F120">
        <v>9</v>
      </c>
    </row>
    <row r="121" spans="1:6">
      <c r="A121" t="s">
        <v>163</v>
      </c>
      <c r="B121" t="str">
        <f t="shared" si="1"/>
        <v>BAD</v>
      </c>
      <c r="D121" t="s">
        <v>166</v>
      </c>
      <c r="E121">
        <v>0.55644000000000005</v>
      </c>
      <c r="F121">
        <v>126</v>
      </c>
    </row>
    <row r="122" spans="1:6">
      <c r="A122" t="s">
        <v>164</v>
      </c>
      <c r="B122" t="str">
        <f t="shared" si="1"/>
        <v>BAD</v>
      </c>
      <c r="D122" t="s">
        <v>167</v>
      </c>
      <c r="E122">
        <v>0.55335999999999996</v>
      </c>
      <c r="F122">
        <v>142</v>
      </c>
    </row>
    <row r="123" spans="1:6">
      <c r="A123" t="s">
        <v>165</v>
      </c>
      <c r="B123" t="str">
        <f t="shared" si="1"/>
        <v>BAD</v>
      </c>
      <c r="D123" t="s">
        <v>168</v>
      </c>
      <c r="E123">
        <v>0.53483000000000003</v>
      </c>
      <c r="F123">
        <v>241</v>
      </c>
    </row>
    <row r="124" spans="1:6">
      <c r="A124" t="s">
        <v>166</v>
      </c>
      <c r="B124" t="str">
        <f t="shared" si="1"/>
        <v>BAD</v>
      </c>
      <c r="D124" t="s">
        <v>169</v>
      </c>
      <c r="E124">
        <v>0.55264000000000002</v>
      </c>
      <c r="F124">
        <v>148</v>
      </c>
    </row>
    <row r="125" spans="1:6">
      <c r="A125" t="s">
        <v>167</v>
      </c>
      <c r="B125" t="str">
        <f t="shared" si="1"/>
        <v>BAD</v>
      </c>
      <c r="D125" t="s">
        <v>170</v>
      </c>
      <c r="E125">
        <v>0.53095000000000003</v>
      </c>
      <c r="F125">
        <v>262</v>
      </c>
    </row>
    <row r="126" spans="1:6">
      <c r="A126" t="s">
        <v>168</v>
      </c>
      <c r="B126" t="str">
        <f t="shared" si="1"/>
        <v>BAD</v>
      </c>
      <c r="D126" t="s">
        <v>171</v>
      </c>
      <c r="E126">
        <v>0.54364999999999997</v>
      </c>
      <c r="F126">
        <v>194</v>
      </c>
    </row>
    <row r="127" spans="1:6">
      <c r="A127" t="s">
        <v>169</v>
      </c>
      <c r="B127" t="str">
        <f t="shared" si="1"/>
        <v>BAD</v>
      </c>
      <c r="D127" t="s">
        <v>172</v>
      </c>
      <c r="E127">
        <v>0.54369999999999996</v>
      </c>
      <c r="F127">
        <v>193</v>
      </c>
    </row>
    <row r="128" spans="1:6">
      <c r="A128" t="s">
        <v>170</v>
      </c>
      <c r="B128" t="str">
        <f t="shared" si="1"/>
        <v>BAD</v>
      </c>
      <c r="D128" t="s">
        <v>173</v>
      </c>
      <c r="E128">
        <v>0.54325999999999997</v>
      </c>
      <c r="F128">
        <v>198</v>
      </c>
    </row>
    <row r="129" spans="1:6">
      <c r="A129" t="s">
        <v>171</v>
      </c>
      <c r="B129" t="str">
        <f t="shared" si="1"/>
        <v>BAD</v>
      </c>
      <c r="D129" t="s">
        <v>174</v>
      </c>
      <c r="E129">
        <v>0.55054999999999998</v>
      </c>
      <c r="F129">
        <v>159</v>
      </c>
    </row>
    <row r="130" spans="1:6">
      <c r="A130" t="s">
        <v>172</v>
      </c>
      <c r="B130" t="str">
        <f t="shared" si="1"/>
        <v>BAD</v>
      </c>
      <c r="D130" t="s">
        <v>175</v>
      </c>
      <c r="E130">
        <v>0.49234</v>
      </c>
      <c r="F130">
        <v>356</v>
      </c>
    </row>
    <row r="131" spans="1:6">
      <c r="A131" t="s">
        <v>173</v>
      </c>
      <c r="B131" t="str">
        <f t="shared" ref="B131:B194" si="2">IF(A131=D131,"","BAD")</f>
        <v>BAD</v>
      </c>
      <c r="D131" t="s">
        <v>176</v>
      </c>
      <c r="E131">
        <v>0.56786000000000003</v>
      </c>
      <c r="F131">
        <v>83</v>
      </c>
    </row>
    <row r="132" spans="1:6">
      <c r="A132" t="s">
        <v>174</v>
      </c>
      <c r="B132" t="str">
        <f t="shared" si="2"/>
        <v>BAD</v>
      </c>
      <c r="D132" t="s">
        <v>491</v>
      </c>
      <c r="E132">
        <v>0.57701999999999998</v>
      </c>
      <c r="F132">
        <v>53</v>
      </c>
    </row>
    <row r="133" spans="1:6">
      <c r="A133" t="s">
        <v>175</v>
      </c>
      <c r="B133" t="str">
        <f t="shared" si="2"/>
        <v>BAD</v>
      </c>
      <c r="D133" s="425" t="s">
        <v>177</v>
      </c>
      <c r="E133">
        <v>0.56064000000000003</v>
      </c>
      <c r="F133">
        <v>109</v>
      </c>
    </row>
    <row r="134" spans="1:6">
      <c r="A134" t="s">
        <v>176</v>
      </c>
      <c r="B134" t="str">
        <f t="shared" si="2"/>
        <v>BAD</v>
      </c>
      <c r="D134" t="s">
        <v>178</v>
      </c>
      <c r="E134">
        <v>0.54171000000000002</v>
      </c>
      <c r="F134">
        <v>207</v>
      </c>
    </row>
    <row r="135" spans="1:6">
      <c r="A135" t="s">
        <v>177</v>
      </c>
      <c r="B135" t="str">
        <f t="shared" si="2"/>
        <v>BAD</v>
      </c>
      <c r="D135" t="s">
        <v>179</v>
      </c>
      <c r="E135">
        <v>0.52290000000000003</v>
      </c>
      <c r="F135">
        <v>290</v>
      </c>
    </row>
    <row r="136" spans="1:6">
      <c r="A136" t="s">
        <v>178</v>
      </c>
      <c r="B136" t="str">
        <f t="shared" si="2"/>
        <v>BAD</v>
      </c>
      <c r="D136" t="s">
        <v>180</v>
      </c>
      <c r="E136">
        <v>0.49429000000000001</v>
      </c>
      <c r="F136">
        <v>353</v>
      </c>
    </row>
    <row r="137" spans="1:6">
      <c r="A137" t="s">
        <v>179</v>
      </c>
      <c r="B137" t="str">
        <f t="shared" si="2"/>
        <v>BAD</v>
      </c>
      <c r="D137" t="s">
        <v>181</v>
      </c>
      <c r="E137">
        <v>0.53976999999999997</v>
      </c>
      <c r="F137">
        <v>214</v>
      </c>
    </row>
    <row r="138" spans="1:6">
      <c r="A138" t="s">
        <v>180</v>
      </c>
      <c r="B138" t="str">
        <f t="shared" si="2"/>
        <v>BAD</v>
      </c>
      <c r="D138" t="s">
        <v>182</v>
      </c>
      <c r="E138">
        <v>0.55225999999999997</v>
      </c>
      <c r="F138">
        <v>153</v>
      </c>
    </row>
    <row r="139" spans="1:6">
      <c r="A139" t="s">
        <v>181</v>
      </c>
      <c r="B139" t="str">
        <f t="shared" si="2"/>
        <v>BAD</v>
      </c>
      <c r="D139" t="s">
        <v>492</v>
      </c>
      <c r="E139">
        <v>0.58965999999999996</v>
      </c>
      <c r="F139">
        <v>22</v>
      </c>
    </row>
    <row r="140" spans="1:6">
      <c r="A140" t="s">
        <v>182</v>
      </c>
      <c r="B140" t="str">
        <f t="shared" si="2"/>
        <v>BAD</v>
      </c>
      <c r="D140" t="s">
        <v>184</v>
      </c>
      <c r="E140">
        <v>0.54825999999999997</v>
      </c>
      <c r="F140">
        <v>174</v>
      </c>
    </row>
    <row r="141" spans="1:6">
      <c r="A141" t="s">
        <v>183</v>
      </c>
      <c r="B141" t="str">
        <f t="shared" si="2"/>
        <v>BAD</v>
      </c>
      <c r="D141" t="s">
        <v>185</v>
      </c>
      <c r="E141">
        <v>0.57706999999999997</v>
      </c>
      <c r="F141">
        <v>52</v>
      </c>
    </row>
    <row r="142" spans="1:6">
      <c r="A142" t="s">
        <v>184</v>
      </c>
      <c r="B142" t="str">
        <f t="shared" si="2"/>
        <v>BAD</v>
      </c>
      <c r="D142" t="s">
        <v>186</v>
      </c>
      <c r="E142">
        <v>0.54452</v>
      </c>
      <c r="F142">
        <v>188</v>
      </c>
    </row>
    <row r="143" spans="1:6">
      <c r="A143" t="s">
        <v>185</v>
      </c>
      <c r="B143" t="str">
        <f t="shared" si="2"/>
        <v>BAD</v>
      </c>
      <c r="D143" t="s">
        <v>187</v>
      </c>
      <c r="E143">
        <v>0.50622</v>
      </c>
      <c r="F143">
        <v>326</v>
      </c>
    </row>
    <row r="144" spans="1:6">
      <c r="A144" t="s">
        <v>186</v>
      </c>
      <c r="B144" t="str">
        <f t="shared" si="2"/>
        <v>BAD</v>
      </c>
      <c r="D144" t="s">
        <v>188</v>
      </c>
      <c r="E144">
        <v>0.57232000000000005</v>
      </c>
      <c r="F144">
        <v>67</v>
      </c>
    </row>
    <row r="145" spans="1:6">
      <c r="A145" t="s">
        <v>187</v>
      </c>
      <c r="B145" t="str">
        <f t="shared" si="2"/>
        <v>BAD</v>
      </c>
      <c r="D145" t="s">
        <v>189</v>
      </c>
      <c r="E145">
        <v>0.52668999999999999</v>
      </c>
      <c r="F145">
        <v>276</v>
      </c>
    </row>
    <row r="146" spans="1:6">
      <c r="A146" t="s">
        <v>188</v>
      </c>
      <c r="B146" t="str">
        <f t="shared" si="2"/>
        <v>BAD</v>
      </c>
      <c r="D146" t="s">
        <v>493</v>
      </c>
      <c r="E146">
        <v>0.53979999999999995</v>
      </c>
      <c r="F146">
        <v>213</v>
      </c>
    </row>
    <row r="147" spans="1:6">
      <c r="A147" t="s">
        <v>189</v>
      </c>
      <c r="B147" t="str">
        <f t="shared" si="2"/>
        <v>BAD</v>
      </c>
      <c r="D147" t="s">
        <v>190</v>
      </c>
      <c r="E147">
        <v>0.56428</v>
      </c>
      <c r="F147">
        <v>97</v>
      </c>
    </row>
    <row r="148" spans="1:6">
      <c r="A148" t="s">
        <v>190</v>
      </c>
      <c r="B148" t="str">
        <f t="shared" si="2"/>
        <v>BAD</v>
      </c>
      <c r="D148" t="s">
        <v>191</v>
      </c>
      <c r="E148">
        <v>0.53713</v>
      </c>
      <c r="F148">
        <v>228</v>
      </c>
    </row>
    <row r="149" spans="1:6">
      <c r="A149" t="s">
        <v>191</v>
      </c>
      <c r="B149" t="str">
        <f t="shared" si="2"/>
        <v>BAD</v>
      </c>
      <c r="D149" t="s">
        <v>192</v>
      </c>
      <c r="E149">
        <v>0.52744999999999997</v>
      </c>
      <c r="F149">
        <v>273</v>
      </c>
    </row>
    <row r="150" spans="1:6">
      <c r="A150" t="s">
        <v>192</v>
      </c>
      <c r="B150" t="str">
        <f t="shared" si="2"/>
        <v>BAD</v>
      </c>
      <c r="D150" t="s">
        <v>194</v>
      </c>
      <c r="E150">
        <v>0.55393000000000003</v>
      </c>
      <c r="F150">
        <v>140</v>
      </c>
    </row>
    <row r="151" spans="1:6">
      <c r="A151" t="s">
        <v>193</v>
      </c>
      <c r="B151" t="str">
        <f t="shared" si="2"/>
        <v>BAD</v>
      </c>
      <c r="D151" t="s">
        <v>195</v>
      </c>
      <c r="E151">
        <v>0.54734000000000005</v>
      </c>
      <c r="F151">
        <v>178</v>
      </c>
    </row>
    <row r="152" spans="1:6">
      <c r="A152" t="s">
        <v>194</v>
      </c>
      <c r="B152" t="str">
        <f t="shared" si="2"/>
        <v>BAD</v>
      </c>
      <c r="D152" t="s">
        <v>196</v>
      </c>
      <c r="E152">
        <v>0.49687999999999999</v>
      </c>
      <c r="F152">
        <v>346</v>
      </c>
    </row>
    <row r="153" spans="1:6">
      <c r="A153" t="s">
        <v>195</v>
      </c>
      <c r="B153" t="str">
        <f t="shared" si="2"/>
        <v>BAD</v>
      </c>
      <c r="D153" t="s">
        <v>494</v>
      </c>
      <c r="E153">
        <v>0.54598000000000002</v>
      </c>
      <c r="F153">
        <v>180</v>
      </c>
    </row>
    <row r="154" spans="1:6">
      <c r="A154" t="s">
        <v>196</v>
      </c>
      <c r="B154" t="str">
        <f t="shared" si="2"/>
        <v>BAD</v>
      </c>
      <c r="D154" t="s">
        <v>199</v>
      </c>
      <c r="E154">
        <v>0.53444000000000003</v>
      </c>
      <c r="F154">
        <v>245</v>
      </c>
    </row>
    <row r="155" spans="1:6">
      <c r="A155" t="s">
        <v>197</v>
      </c>
      <c r="B155" t="str">
        <f t="shared" si="2"/>
        <v>BAD</v>
      </c>
      <c r="D155" t="s">
        <v>200</v>
      </c>
      <c r="E155">
        <v>0.52546000000000004</v>
      </c>
      <c r="F155">
        <v>283</v>
      </c>
    </row>
    <row r="156" spans="1:6">
      <c r="A156" t="s">
        <v>198</v>
      </c>
      <c r="B156" t="str">
        <f t="shared" si="2"/>
        <v>BAD</v>
      </c>
      <c r="D156" t="s">
        <v>201</v>
      </c>
      <c r="E156">
        <v>0.59421999999999997</v>
      </c>
      <c r="F156">
        <v>16</v>
      </c>
    </row>
    <row r="157" spans="1:6">
      <c r="A157" t="s">
        <v>199</v>
      </c>
      <c r="B157" t="str">
        <f t="shared" si="2"/>
        <v>BAD</v>
      </c>
      <c r="D157" t="s">
        <v>202</v>
      </c>
      <c r="E157">
        <v>0.56305000000000005</v>
      </c>
      <c r="F157">
        <v>105</v>
      </c>
    </row>
    <row r="158" spans="1:6">
      <c r="A158" t="s">
        <v>200</v>
      </c>
      <c r="B158" t="str">
        <f t="shared" si="2"/>
        <v>BAD</v>
      </c>
      <c r="D158" s="426" t="s">
        <v>203</v>
      </c>
      <c r="E158">
        <v>0.54461000000000004</v>
      </c>
      <c r="F158">
        <v>187</v>
      </c>
    </row>
    <row r="159" spans="1:6">
      <c r="A159" t="s">
        <v>201</v>
      </c>
      <c r="B159" t="str">
        <f t="shared" si="2"/>
        <v>BAD</v>
      </c>
      <c r="D159" t="s">
        <v>204</v>
      </c>
      <c r="E159">
        <v>0.52100000000000002</v>
      </c>
      <c r="F159">
        <v>294</v>
      </c>
    </row>
    <row r="160" spans="1:6">
      <c r="A160" t="s">
        <v>202</v>
      </c>
      <c r="B160" t="str">
        <f t="shared" si="2"/>
        <v>BAD</v>
      </c>
      <c r="D160" t="s">
        <v>205</v>
      </c>
      <c r="E160">
        <v>0.54086999999999996</v>
      </c>
      <c r="F160">
        <v>210</v>
      </c>
    </row>
    <row r="161" spans="1:6">
      <c r="A161" t="s">
        <v>203</v>
      </c>
      <c r="B161" t="str">
        <f t="shared" si="2"/>
        <v>BAD</v>
      </c>
      <c r="D161" t="s">
        <v>207</v>
      </c>
      <c r="E161">
        <v>0.58538999999999997</v>
      </c>
      <c r="F161">
        <v>30</v>
      </c>
    </row>
    <row r="162" spans="1:6">
      <c r="A162" t="s">
        <v>204</v>
      </c>
      <c r="B162" t="str">
        <f t="shared" si="2"/>
        <v>BAD</v>
      </c>
      <c r="D162" t="s">
        <v>495</v>
      </c>
      <c r="E162">
        <v>0.49424000000000001</v>
      </c>
      <c r="F162">
        <v>354</v>
      </c>
    </row>
    <row r="163" spans="1:6">
      <c r="A163" t="s">
        <v>205</v>
      </c>
      <c r="B163" t="str">
        <f t="shared" si="2"/>
        <v>BAD</v>
      </c>
      <c r="D163" t="s">
        <v>209</v>
      </c>
      <c r="E163">
        <v>0.55059999999999998</v>
      </c>
      <c r="F163">
        <v>158</v>
      </c>
    </row>
    <row r="164" spans="1:6">
      <c r="A164" t="s">
        <v>206</v>
      </c>
      <c r="B164" t="str">
        <f t="shared" si="2"/>
        <v>BAD</v>
      </c>
      <c r="D164" t="s">
        <v>210</v>
      </c>
      <c r="E164">
        <v>0.59086000000000005</v>
      </c>
      <c r="F164">
        <v>20</v>
      </c>
    </row>
    <row r="165" spans="1:6">
      <c r="A165" t="s">
        <v>207</v>
      </c>
      <c r="B165" t="str">
        <f t="shared" si="2"/>
        <v>BAD</v>
      </c>
      <c r="D165" t="s">
        <v>211</v>
      </c>
      <c r="E165">
        <v>0.56925999999999999</v>
      </c>
      <c r="F165">
        <v>77</v>
      </c>
    </row>
    <row r="166" spans="1:6">
      <c r="A166" t="s">
        <v>208</v>
      </c>
      <c r="B166" t="str">
        <f t="shared" si="2"/>
        <v>BAD</v>
      </c>
      <c r="D166" s="419" t="s">
        <v>496</v>
      </c>
      <c r="E166">
        <v>0.55271000000000003</v>
      </c>
      <c r="F166">
        <v>147</v>
      </c>
    </row>
    <row r="167" spans="1:6">
      <c r="A167" t="s">
        <v>209</v>
      </c>
      <c r="B167" t="str">
        <f t="shared" si="2"/>
        <v>BAD</v>
      </c>
      <c r="D167" t="s">
        <v>497</v>
      </c>
      <c r="E167">
        <v>0.55967999999999996</v>
      </c>
      <c r="F167">
        <v>112</v>
      </c>
    </row>
    <row r="168" spans="1:6">
      <c r="A168" t="s">
        <v>210</v>
      </c>
      <c r="B168" t="str">
        <f t="shared" si="2"/>
        <v>BAD</v>
      </c>
      <c r="D168" t="s">
        <v>214</v>
      </c>
      <c r="E168">
        <v>0.54871000000000003</v>
      </c>
      <c r="F168">
        <v>172</v>
      </c>
    </row>
    <row r="169" spans="1:6">
      <c r="A169" t="s">
        <v>211</v>
      </c>
      <c r="B169" t="str">
        <f t="shared" si="2"/>
        <v>BAD</v>
      </c>
      <c r="D169" s="427" t="s">
        <v>215</v>
      </c>
      <c r="E169">
        <v>0.56047999999999998</v>
      </c>
      <c r="F169">
        <v>110</v>
      </c>
    </row>
    <row r="170" spans="1:6">
      <c r="A170" s="419" t="s">
        <v>212</v>
      </c>
      <c r="B170" t="str">
        <f t="shared" si="2"/>
        <v>BAD</v>
      </c>
      <c r="D170" t="s">
        <v>498</v>
      </c>
      <c r="E170">
        <v>0.51619999999999999</v>
      </c>
      <c r="F170">
        <v>307</v>
      </c>
    </row>
    <row r="171" spans="1:6">
      <c r="A171" t="s">
        <v>213</v>
      </c>
      <c r="B171" t="str">
        <f t="shared" si="2"/>
        <v>BAD</v>
      </c>
      <c r="D171" t="s">
        <v>217</v>
      </c>
      <c r="E171">
        <v>0.50126000000000004</v>
      </c>
      <c r="F171">
        <v>341</v>
      </c>
    </row>
    <row r="172" spans="1:6">
      <c r="A172" t="s">
        <v>214</v>
      </c>
      <c r="B172" t="str">
        <f t="shared" si="2"/>
        <v>BAD</v>
      </c>
      <c r="D172" t="s">
        <v>218</v>
      </c>
      <c r="E172">
        <v>0.53115000000000001</v>
      </c>
      <c r="F172">
        <v>260</v>
      </c>
    </row>
    <row r="173" spans="1:6">
      <c r="A173" t="s">
        <v>215</v>
      </c>
      <c r="B173" t="str">
        <f t="shared" si="2"/>
        <v>BAD</v>
      </c>
      <c r="D173" t="s">
        <v>220</v>
      </c>
      <c r="E173">
        <v>0.56938999999999995</v>
      </c>
      <c r="F173">
        <v>76</v>
      </c>
    </row>
    <row r="174" spans="1:6">
      <c r="A174" t="s">
        <v>216</v>
      </c>
      <c r="B174" t="str">
        <f t="shared" si="2"/>
        <v>BAD</v>
      </c>
      <c r="D174" t="s">
        <v>499</v>
      </c>
      <c r="E174">
        <v>0.51754</v>
      </c>
      <c r="F174">
        <v>303</v>
      </c>
    </row>
    <row r="175" spans="1:6">
      <c r="A175" t="s">
        <v>217</v>
      </c>
      <c r="B175" t="str">
        <f t="shared" si="2"/>
        <v>BAD</v>
      </c>
      <c r="D175" t="s">
        <v>222</v>
      </c>
      <c r="E175">
        <v>0.47932000000000002</v>
      </c>
      <c r="F175">
        <v>359</v>
      </c>
    </row>
    <row r="176" spans="1:6">
      <c r="A176" t="s">
        <v>218</v>
      </c>
      <c r="B176" t="str">
        <f t="shared" si="2"/>
        <v>BAD</v>
      </c>
      <c r="D176" t="s">
        <v>223</v>
      </c>
      <c r="E176">
        <v>0.57489999999999997</v>
      </c>
      <c r="F176">
        <v>57</v>
      </c>
    </row>
    <row r="177" spans="1:6">
      <c r="A177" t="s">
        <v>219</v>
      </c>
      <c r="B177" t="str">
        <f t="shared" si="2"/>
        <v>BAD</v>
      </c>
      <c r="D177" t="s">
        <v>224</v>
      </c>
      <c r="E177">
        <v>0.57889999999999997</v>
      </c>
      <c r="F177">
        <v>45</v>
      </c>
    </row>
    <row r="178" spans="1:6">
      <c r="A178" t="s">
        <v>220</v>
      </c>
      <c r="B178" t="str">
        <f t="shared" si="2"/>
        <v>BAD</v>
      </c>
      <c r="D178" t="s">
        <v>225</v>
      </c>
      <c r="E178">
        <v>0.56711</v>
      </c>
      <c r="F178">
        <v>88</v>
      </c>
    </row>
    <row r="179" spans="1:6">
      <c r="A179" t="s">
        <v>221</v>
      </c>
      <c r="B179" t="str">
        <f t="shared" si="2"/>
        <v>BAD</v>
      </c>
      <c r="D179" t="s">
        <v>226</v>
      </c>
      <c r="E179">
        <v>0.52039000000000002</v>
      </c>
      <c r="F179">
        <v>297</v>
      </c>
    </row>
    <row r="180" spans="1:6">
      <c r="A180" t="s">
        <v>222</v>
      </c>
      <c r="B180" t="str">
        <f t="shared" si="2"/>
        <v>BAD</v>
      </c>
      <c r="D180" t="s">
        <v>227</v>
      </c>
      <c r="E180">
        <v>0.53541000000000005</v>
      </c>
      <c r="F180">
        <v>237</v>
      </c>
    </row>
    <row r="181" spans="1:6">
      <c r="A181" t="s">
        <v>223</v>
      </c>
      <c r="B181" t="str">
        <f t="shared" si="2"/>
        <v>BAD</v>
      </c>
      <c r="D181" t="s">
        <v>228</v>
      </c>
      <c r="E181">
        <v>0.53891999999999995</v>
      </c>
      <c r="F181">
        <v>222</v>
      </c>
    </row>
    <row r="182" spans="1:6">
      <c r="A182" t="s">
        <v>224</v>
      </c>
      <c r="B182" t="str">
        <f t="shared" si="2"/>
        <v>BAD</v>
      </c>
      <c r="D182" t="s">
        <v>229</v>
      </c>
      <c r="E182">
        <v>0.51778000000000002</v>
      </c>
      <c r="F182">
        <v>301</v>
      </c>
    </row>
    <row r="183" spans="1:6">
      <c r="A183" t="s">
        <v>225</v>
      </c>
      <c r="B183" t="str">
        <f t="shared" si="2"/>
        <v>BAD</v>
      </c>
      <c r="D183" t="s">
        <v>230</v>
      </c>
      <c r="E183">
        <v>0.54796999999999996</v>
      </c>
      <c r="F183">
        <v>176</v>
      </c>
    </row>
    <row r="184" spans="1:6">
      <c r="A184" t="s">
        <v>226</v>
      </c>
      <c r="B184" t="str">
        <f t="shared" si="2"/>
        <v>BAD</v>
      </c>
      <c r="D184" t="s">
        <v>500</v>
      </c>
      <c r="E184">
        <v>0.53242999999999996</v>
      </c>
      <c r="F184">
        <v>256</v>
      </c>
    </row>
    <row r="185" spans="1:6">
      <c r="A185" t="s">
        <v>227</v>
      </c>
      <c r="B185" t="str">
        <f t="shared" si="2"/>
        <v>BAD</v>
      </c>
      <c r="D185" t="s">
        <v>501</v>
      </c>
      <c r="E185">
        <v>0.52644000000000002</v>
      </c>
      <c r="F185">
        <v>278</v>
      </c>
    </row>
    <row r="186" spans="1:6">
      <c r="A186" t="s">
        <v>228</v>
      </c>
      <c r="B186" t="str">
        <f t="shared" si="2"/>
        <v>BAD</v>
      </c>
      <c r="D186" t="s">
        <v>232</v>
      </c>
      <c r="E186">
        <v>0.54237999999999997</v>
      </c>
      <c r="F186">
        <v>205</v>
      </c>
    </row>
    <row r="187" spans="1:6">
      <c r="A187" t="s">
        <v>229</v>
      </c>
      <c r="B187" t="str">
        <f t="shared" si="2"/>
        <v>BAD</v>
      </c>
      <c r="D187" t="s">
        <v>502</v>
      </c>
      <c r="E187">
        <v>0.57130000000000003</v>
      </c>
      <c r="F187">
        <v>73</v>
      </c>
    </row>
    <row r="188" spans="1:6">
      <c r="A188" t="s">
        <v>230</v>
      </c>
      <c r="B188" t="str">
        <f t="shared" si="2"/>
        <v>BAD</v>
      </c>
      <c r="D188" t="s">
        <v>233</v>
      </c>
      <c r="E188">
        <v>0.51058999999999999</v>
      </c>
      <c r="F188">
        <v>317</v>
      </c>
    </row>
    <row r="189" spans="1:6">
      <c r="A189" t="s">
        <v>231</v>
      </c>
      <c r="B189" t="str">
        <f t="shared" si="2"/>
        <v>BAD</v>
      </c>
      <c r="D189" t="s">
        <v>235</v>
      </c>
      <c r="E189">
        <v>0.57708000000000004</v>
      </c>
      <c r="F189">
        <v>51</v>
      </c>
    </row>
    <row r="190" spans="1:6">
      <c r="A190" t="s">
        <v>232</v>
      </c>
      <c r="B190" t="str">
        <f t="shared" si="2"/>
        <v>BAD</v>
      </c>
      <c r="D190" t="s">
        <v>236</v>
      </c>
      <c r="E190">
        <v>0.52554000000000001</v>
      </c>
      <c r="F190">
        <v>282</v>
      </c>
    </row>
    <row r="191" spans="1:6">
      <c r="A191" t="s">
        <v>233</v>
      </c>
      <c r="B191" t="str">
        <f t="shared" si="2"/>
        <v>BAD</v>
      </c>
      <c r="D191" t="s">
        <v>237</v>
      </c>
      <c r="E191">
        <v>0.58858999999999995</v>
      </c>
      <c r="F191">
        <v>25</v>
      </c>
    </row>
    <row r="192" spans="1:6">
      <c r="A192" t="s">
        <v>234</v>
      </c>
      <c r="B192" t="str">
        <f t="shared" si="2"/>
        <v>BAD</v>
      </c>
      <c r="D192" t="s">
        <v>238</v>
      </c>
      <c r="E192">
        <v>0.54205999999999999</v>
      </c>
      <c r="F192">
        <v>206</v>
      </c>
    </row>
    <row r="193" spans="1:6">
      <c r="A193" t="s">
        <v>235</v>
      </c>
      <c r="B193" t="str">
        <f t="shared" si="2"/>
        <v>BAD</v>
      </c>
      <c r="D193" t="s">
        <v>239</v>
      </c>
      <c r="E193">
        <v>0.54579999999999995</v>
      </c>
      <c r="F193">
        <v>183</v>
      </c>
    </row>
    <row r="194" spans="1:6">
      <c r="A194" t="s">
        <v>236</v>
      </c>
      <c r="B194" t="str">
        <f t="shared" si="2"/>
        <v>BAD</v>
      </c>
      <c r="D194" t="s">
        <v>240</v>
      </c>
      <c r="E194">
        <v>0.57269999999999999</v>
      </c>
      <c r="F194">
        <v>66</v>
      </c>
    </row>
    <row r="195" spans="1:6">
      <c r="A195" t="s">
        <v>237</v>
      </c>
      <c r="B195" t="str">
        <f t="shared" ref="B195:B258" si="3">IF(A195=D195,"","BAD")</f>
        <v>BAD</v>
      </c>
      <c r="D195" t="s">
        <v>503</v>
      </c>
      <c r="E195">
        <v>0.52405000000000002</v>
      </c>
      <c r="F195">
        <v>287</v>
      </c>
    </row>
    <row r="196" spans="1:6">
      <c r="A196" t="s">
        <v>238</v>
      </c>
      <c r="B196" t="str">
        <f t="shared" si="3"/>
        <v>BAD</v>
      </c>
      <c r="D196" t="s">
        <v>504</v>
      </c>
      <c r="E196">
        <v>0.59457000000000004</v>
      </c>
      <c r="F196">
        <v>15</v>
      </c>
    </row>
    <row r="197" spans="1:6">
      <c r="A197" t="s">
        <v>239</v>
      </c>
      <c r="B197" t="str">
        <f t="shared" si="3"/>
        <v>BAD</v>
      </c>
      <c r="D197" t="s">
        <v>242</v>
      </c>
      <c r="E197">
        <v>0.56850000000000001</v>
      </c>
      <c r="F197">
        <v>79</v>
      </c>
    </row>
    <row r="198" spans="1:6">
      <c r="A198" t="s">
        <v>240</v>
      </c>
      <c r="B198" t="str">
        <f t="shared" si="3"/>
        <v>BAD</v>
      </c>
      <c r="D198" t="s">
        <v>243</v>
      </c>
      <c r="E198">
        <v>0.52581999999999995</v>
      </c>
      <c r="F198">
        <v>280</v>
      </c>
    </row>
    <row r="199" spans="1:6">
      <c r="A199" t="s">
        <v>241</v>
      </c>
      <c r="B199" t="str">
        <f t="shared" si="3"/>
        <v>BAD</v>
      </c>
      <c r="D199" t="s">
        <v>505</v>
      </c>
      <c r="E199">
        <v>0.53308999999999995</v>
      </c>
      <c r="F199">
        <v>253</v>
      </c>
    </row>
    <row r="200" spans="1:6">
      <c r="A200" t="s">
        <v>242</v>
      </c>
      <c r="B200" t="str">
        <f t="shared" si="3"/>
        <v>BAD</v>
      </c>
      <c r="D200" t="s">
        <v>245</v>
      </c>
      <c r="E200">
        <v>0.57757999999999998</v>
      </c>
      <c r="F200">
        <v>49</v>
      </c>
    </row>
    <row r="201" spans="1:6">
      <c r="A201" t="s">
        <v>243</v>
      </c>
      <c r="B201" t="str">
        <f t="shared" si="3"/>
        <v>BAD</v>
      </c>
      <c r="D201" t="s">
        <v>248</v>
      </c>
      <c r="E201">
        <v>0.58520000000000005</v>
      </c>
      <c r="F201">
        <v>31</v>
      </c>
    </row>
    <row r="202" spans="1:6">
      <c r="A202" t="s">
        <v>244</v>
      </c>
      <c r="B202" t="str">
        <f t="shared" si="3"/>
        <v>BAD</v>
      </c>
      <c r="D202" t="s">
        <v>249</v>
      </c>
      <c r="E202">
        <v>0.58050999999999997</v>
      </c>
      <c r="F202">
        <v>41</v>
      </c>
    </row>
    <row r="203" spans="1:6">
      <c r="A203" t="s">
        <v>245</v>
      </c>
      <c r="B203" t="str">
        <f t="shared" si="3"/>
        <v>BAD</v>
      </c>
      <c r="D203" t="s">
        <v>250</v>
      </c>
      <c r="E203">
        <v>0.52483999999999997</v>
      </c>
      <c r="F203">
        <v>284</v>
      </c>
    </row>
    <row r="204" spans="1:6">
      <c r="A204" t="s">
        <v>246</v>
      </c>
      <c r="B204" t="str">
        <f t="shared" si="3"/>
        <v>BAD</v>
      </c>
      <c r="D204" t="s">
        <v>251</v>
      </c>
      <c r="E204">
        <v>0.54354999999999998</v>
      </c>
      <c r="F204">
        <v>195</v>
      </c>
    </row>
    <row r="205" spans="1:6">
      <c r="A205" t="s">
        <v>247</v>
      </c>
      <c r="B205" t="str">
        <f t="shared" si="3"/>
        <v>BAD</v>
      </c>
      <c r="D205" t="s">
        <v>252</v>
      </c>
      <c r="E205">
        <v>0.55893000000000004</v>
      </c>
      <c r="F205">
        <v>114</v>
      </c>
    </row>
    <row r="206" spans="1:6">
      <c r="A206" t="s">
        <v>248</v>
      </c>
      <c r="B206" t="str">
        <f t="shared" si="3"/>
        <v>BAD</v>
      </c>
      <c r="D206" t="s">
        <v>506</v>
      </c>
      <c r="E206">
        <v>0.53917999999999999</v>
      </c>
      <c r="F206">
        <v>220</v>
      </c>
    </row>
    <row r="207" spans="1:6">
      <c r="A207" t="s">
        <v>249</v>
      </c>
      <c r="B207" t="str">
        <f t="shared" si="3"/>
        <v>BAD</v>
      </c>
      <c r="D207" t="s">
        <v>507</v>
      </c>
      <c r="E207">
        <v>0.52886999999999995</v>
      </c>
      <c r="F207">
        <v>268</v>
      </c>
    </row>
    <row r="208" spans="1:6">
      <c r="A208" t="s">
        <v>250</v>
      </c>
      <c r="B208" t="str">
        <f t="shared" si="3"/>
        <v>BAD</v>
      </c>
      <c r="D208" t="s">
        <v>508</v>
      </c>
      <c r="E208">
        <v>0.57804999999999995</v>
      </c>
      <c r="F208">
        <v>48</v>
      </c>
    </row>
    <row r="209" spans="1:6">
      <c r="A209" t="s">
        <v>251</v>
      </c>
      <c r="B209" t="str">
        <f t="shared" si="3"/>
        <v>BAD</v>
      </c>
      <c r="D209" t="s">
        <v>258</v>
      </c>
      <c r="E209">
        <v>0.53595000000000004</v>
      </c>
      <c r="F209">
        <v>235</v>
      </c>
    </row>
    <row r="210" spans="1:6">
      <c r="A210" t="s">
        <v>252</v>
      </c>
      <c r="B210" t="str">
        <f t="shared" si="3"/>
        <v>BAD</v>
      </c>
      <c r="D210" t="s">
        <v>259</v>
      </c>
      <c r="E210">
        <v>0.55140999999999996</v>
      </c>
      <c r="F210">
        <v>156</v>
      </c>
    </row>
    <row r="211" spans="1:6">
      <c r="A211" t="s">
        <v>253</v>
      </c>
      <c r="B211" t="str">
        <f t="shared" si="3"/>
        <v>BAD</v>
      </c>
      <c r="D211" t="s">
        <v>260</v>
      </c>
      <c r="E211">
        <v>0.56835999999999998</v>
      </c>
      <c r="F211">
        <v>80</v>
      </c>
    </row>
    <row r="212" spans="1:6">
      <c r="A212" t="s">
        <v>254</v>
      </c>
      <c r="B212" t="str">
        <f t="shared" si="3"/>
        <v>BAD</v>
      </c>
      <c r="D212" t="s">
        <v>261</v>
      </c>
      <c r="E212">
        <v>0.52822999999999998</v>
      </c>
      <c r="F212">
        <v>272</v>
      </c>
    </row>
    <row r="213" spans="1:6">
      <c r="A213" t="s">
        <v>255</v>
      </c>
      <c r="B213" t="str">
        <f t="shared" si="3"/>
        <v>BAD</v>
      </c>
      <c r="D213" t="s">
        <v>262</v>
      </c>
      <c r="E213">
        <v>0.53708</v>
      </c>
      <c r="F213">
        <v>230</v>
      </c>
    </row>
    <row r="214" spans="1:6">
      <c r="A214" t="s">
        <v>256</v>
      </c>
      <c r="B214" t="str">
        <f t="shared" si="3"/>
        <v>BAD</v>
      </c>
      <c r="D214" t="s">
        <v>263</v>
      </c>
      <c r="E214">
        <v>0.52393000000000001</v>
      </c>
      <c r="F214">
        <v>288</v>
      </c>
    </row>
    <row r="215" spans="1:6">
      <c r="A215" t="s">
        <v>257</v>
      </c>
      <c r="B215" t="str">
        <f t="shared" si="3"/>
        <v>BAD</v>
      </c>
      <c r="D215" t="s">
        <v>264</v>
      </c>
      <c r="E215">
        <v>0.51312999999999998</v>
      </c>
      <c r="F215">
        <v>314</v>
      </c>
    </row>
    <row r="216" spans="1:6">
      <c r="A216" t="s">
        <v>258</v>
      </c>
      <c r="B216" t="str">
        <f t="shared" si="3"/>
        <v>BAD</v>
      </c>
      <c r="D216" t="s">
        <v>265</v>
      </c>
      <c r="E216">
        <v>0.50516000000000005</v>
      </c>
      <c r="F216">
        <v>331</v>
      </c>
    </row>
    <row r="217" spans="1:6">
      <c r="A217" t="s">
        <v>259</v>
      </c>
      <c r="B217" t="str">
        <f t="shared" si="3"/>
        <v>BAD</v>
      </c>
      <c r="D217" t="s">
        <v>266</v>
      </c>
      <c r="E217">
        <v>0.54381999999999997</v>
      </c>
      <c r="F217">
        <v>192</v>
      </c>
    </row>
    <row r="218" spans="1:6">
      <c r="A218" t="s">
        <v>260</v>
      </c>
      <c r="B218" t="str">
        <f t="shared" si="3"/>
        <v>BAD</v>
      </c>
      <c r="D218" t="s">
        <v>509</v>
      </c>
      <c r="E218">
        <v>0.61370000000000002</v>
      </c>
      <c r="F218">
        <v>4</v>
      </c>
    </row>
    <row r="219" spans="1:6">
      <c r="A219" t="s">
        <v>261</v>
      </c>
      <c r="B219" t="str">
        <f t="shared" si="3"/>
        <v>BAD</v>
      </c>
      <c r="D219" t="s">
        <v>510</v>
      </c>
      <c r="E219">
        <v>0.55878000000000005</v>
      </c>
      <c r="F219">
        <v>115</v>
      </c>
    </row>
    <row r="220" spans="1:6">
      <c r="A220" t="s">
        <v>262</v>
      </c>
      <c r="B220" t="str">
        <f t="shared" si="3"/>
        <v>BAD</v>
      </c>
      <c r="D220" t="s">
        <v>267</v>
      </c>
      <c r="E220">
        <v>0.50629999999999997</v>
      </c>
      <c r="F220">
        <v>325</v>
      </c>
    </row>
    <row r="221" spans="1:6">
      <c r="A221" t="s">
        <v>263</v>
      </c>
      <c r="B221" t="str">
        <f t="shared" si="3"/>
        <v>BAD</v>
      </c>
      <c r="D221" t="s">
        <v>268</v>
      </c>
      <c r="E221">
        <v>0.56869000000000003</v>
      </c>
      <c r="F221">
        <v>78</v>
      </c>
    </row>
    <row r="222" spans="1:6">
      <c r="A222" t="s">
        <v>264</v>
      </c>
      <c r="B222" t="str">
        <f t="shared" si="3"/>
        <v>BAD</v>
      </c>
      <c r="D222" t="s">
        <v>269</v>
      </c>
      <c r="E222">
        <v>0.57696000000000003</v>
      </c>
      <c r="F222">
        <v>54</v>
      </c>
    </row>
    <row r="223" spans="1:6">
      <c r="A223" t="s">
        <v>265</v>
      </c>
      <c r="B223" t="str">
        <f t="shared" si="3"/>
        <v>BAD</v>
      </c>
      <c r="D223" t="s">
        <v>270</v>
      </c>
      <c r="E223">
        <v>0.58030000000000004</v>
      </c>
      <c r="F223">
        <v>42</v>
      </c>
    </row>
    <row r="224" spans="1:6">
      <c r="A224" t="s">
        <v>266</v>
      </c>
      <c r="B224" t="str">
        <f t="shared" si="3"/>
        <v>BAD</v>
      </c>
      <c r="D224" t="s">
        <v>271</v>
      </c>
      <c r="E224">
        <v>0.55476999999999999</v>
      </c>
      <c r="F224">
        <v>134</v>
      </c>
    </row>
    <row r="225" spans="1:6">
      <c r="A225" t="s">
        <v>267</v>
      </c>
      <c r="B225" t="str">
        <f t="shared" si="3"/>
        <v>BAD</v>
      </c>
      <c r="D225" t="s">
        <v>272</v>
      </c>
      <c r="E225">
        <v>0.57535000000000003</v>
      </c>
      <c r="F225">
        <v>56</v>
      </c>
    </row>
    <row r="226" spans="1:6">
      <c r="A226" t="s">
        <v>268</v>
      </c>
      <c r="B226" t="str">
        <f t="shared" si="3"/>
        <v>BAD</v>
      </c>
      <c r="D226" t="s">
        <v>273</v>
      </c>
      <c r="E226">
        <v>0.57881000000000005</v>
      </c>
      <c r="F226">
        <v>46</v>
      </c>
    </row>
    <row r="227" spans="1:6">
      <c r="A227" t="s">
        <v>269</v>
      </c>
      <c r="B227" t="str">
        <f t="shared" si="3"/>
        <v>BAD</v>
      </c>
      <c r="D227" t="s">
        <v>274</v>
      </c>
      <c r="E227">
        <v>0.54452</v>
      </c>
      <c r="F227">
        <v>189</v>
      </c>
    </row>
    <row r="228" spans="1:6">
      <c r="A228" t="s">
        <v>270</v>
      </c>
      <c r="B228" t="str">
        <f t="shared" si="3"/>
        <v>BAD</v>
      </c>
      <c r="D228" t="s">
        <v>275</v>
      </c>
      <c r="E228">
        <v>0.49996000000000002</v>
      </c>
      <c r="F228">
        <v>344</v>
      </c>
    </row>
    <row r="229" spans="1:6">
      <c r="A229" t="s">
        <v>271</v>
      </c>
      <c r="B229" t="str">
        <f t="shared" si="3"/>
        <v>BAD</v>
      </c>
      <c r="D229" t="s">
        <v>276</v>
      </c>
      <c r="E229">
        <v>0.51029000000000002</v>
      </c>
      <c r="F229">
        <v>318</v>
      </c>
    </row>
    <row r="230" spans="1:6">
      <c r="A230" t="s">
        <v>272</v>
      </c>
      <c r="B230" t="str">
        <f t="shared" si="3"/>
        <v>BAD</v>
      </c>
      <c r="D230" t="s">
        <v>511</v>
      </c>
      <c r="E230">
        <v>0.55030999999999997</v>
      </c>
      <c r="F230">
        <v>161</v>
      </c>
    </row>
    <row r="231" spans="1:6">
      <c r="A231" t="s">
        <v>273</v>
      </c>
      <c r="B231" t="str">
        <f t="shared" si="3"/>
        <v>BAD</v>
      </c>
      <c r="D231" t="s">
        <v>278</v>
      </c>
      <c r="E231">
        <v>0.55579000000000001</v>
      </c>
      <c r="F231">
        <v>129</v>
      </c>
    </row>
    <row r="232" spans="1:6">
      <c r="A232" t="s">
        <v>274</v>
      </c>
      <c r="B232" t="str">
        <f t="shared" si="3"/>
        <v>BAD</v>
      </c>
      <c r="D232" s="427" t="s">
        <v>279</v>
      </c>
      <c r="E232">
        <v>0.56472</v>
      </c>
      <c r="F232">
        <v>94</v>
      </c>
    </row>
    <row r="233" spans="1:6">
      <c r="A233" t="s">
        <v>275</v>
      </c>
      <c r="B233" t="str">
        <f t="shared" si="3"/>
        <v>BAD</v>
      </c>
      <c r="D233" t="s">
        <v>280</v>
      </c>
      <c r="E233">
        <v>0.54286999999999996</v>
      </c>
      <c r="F233">
        <v>201</v>
      </c>
    </row>
    <row r="234" spans="1:6">
      <c r="A234" t="s">
        <v>276</v>
      </c>
      <c r="B234" t="str">
        <f t="shared" si="3"/>
        <v>BAD</v>
      </c>
      <c r="D234" t="s">
        <v>281</v>
      </c>
      <c r="E234">
        <v>0.56440999999999997</v>
      </c>
      <c r="F234">
        <v>96</v>
      </c>
    </row>
    <row r="235" spans="1:6">
      <c r="A235" t="s">
        <v>277</v>
      </c>
      <c r="B235" t="str">
        <f t="shared" si="3"/>
        <v>BAD</v>
      </c>
      <c r="D235" t="s">
        <v>282</v>
      </c>
      <c r="E235">
        <v>0.53932999999999998</v>
      </c>
      <c r="F235">
        <v>217</v>
      </c>
    </row>
    <row r="236" spans="1:6">
      <c r="A236" t="s">
        <v>278</v>
      </c>
      <c r="B236" t="str">
        <f t="shared" si="3"/>
        <v>BAD</v>
      </c>
      <c r="D236" t="s">
        <v>512</v>
      </c>
      <c r="E236">
        <v>0.53947000000000001</v>
      </c>
      <c r="F236">
        <v>216</v>
      </c>
    </row>
    <row r="237" spans="1:6">
      <c r="A237" t="s">
        <v>279</v>
      </c>
      <c r="B237" t="str">
        <f t="shared" si="3"/>
        <v>BAD</v>
      </c>
      <c r="D237" t="s">
        <v>284</v>
      </c>
      <c r="E237">
        <v>0.50370000000000004</v>
      </c>
      <c r="F237">
        <v>335</v>
      </c>
    </row>
    <row r="238" spans="1:6">
      <c r="A238" t="s">
        <v>280</v>
      </c>
      <c r="B238" t="str">
        <f t="shared" si="3"/>
        <v>BAD</v>
      </c>
      <c r="D238" t="s">
        <v>285</v>
      </c>
      <c r="E238">
        <v>0.55581000000000003</v>
      </c>
      <c r="F238">
        <v>128</v>
      </c>
    </row>
    <row r="239" spans="1:6">
      <c r="A239" t="s">
        <v>281</v>
      </c>
      <c r="B239" t="str">
        <f t="shared" si="3"/>
        <v>BAD</v>
      </c>
      <c r="D239" t="s">
        <v>286</v>
      </c>
      <c r="E239">
        <v>0.54949000000000003</v>
      </c>
      <c r="F239">
        <v>165</v>
      </c>
    </row>
    <row r="240" spans="1:6">
      <c r="A240" t="s">
        <v>282</v>
      </c>
      <c r="B240" t="str">
        <f t="shared" si="3"/>
        <v>BAD</v>
      </c>
      <c r="D240" t="s">
        <v>287</v>
      </c>
      <c r="E240">
        <v>0.54390000000000005</v>
      </c>
      <c r="F240">
        <v>191</v>
      </c>
    </row>
    <row r="241" spans="1:6">
      <c r="A241" t="s">
        <v>283</v>
      </c>
      <c r="B241" t="str">
        <f t="shared" si="3"/>
        <v>BAD</v>
      </c>
      <c r="D241" t="s">
        <v>288</v>
      </c>
      <c r="E241">
        <v>0.54842999999999997</v>
      </c>
      <c r="F241">
        <v>173</v>
      </c>
    </row>
    <row r="242" spans="1:6">
      <c r="A242" t="s">
        <v>284</v>
      </c>
      <c r="B242" t="str">
        <f t="shared" si="3"/>
        <v>BAD</v>
      </c>
      <c r="D242" t="s">
        <v>289</v>
      </c>
      <c r="E242">
        <v>0.50327</v>
      </c>
      <c r="F242">
        <v>336</v>
      </c>
    </row>
    <row r="243" spans="1:6">
      <c r="A243" t="s">
        <v>285</v>
      </c>
      <c r="B243" t="str">
        <f t="shared" si="3"/>
        <v>BAD</v>
      </c>
      <c r="D243" t="s">
        <v>290</v>
      </c>
      <c r="E243">
        <v>0.53017999999999998</v>
      </c>
      <c r="F243">
        <v>264</v>
      </c>
    </row>
    <row r="244" spans="1:6">
      <c r="A244" t="s">
        <v>286</v>
      </c>
      <c r="B244" t="str">
        <f t="shared" si="3"/>
        <v>BAD</v>
      </c>
      <c r="D244" t="s">
        <v>291</v>
      </c>
      <c r="E244">
        <v>0.52910000000000001</v>
      </c>
      <c r="F244">
        <v>267</v>
      </c>
    </row>
    <row r="245" spans="1:6">
      <c r="A245" t="s">
        <v>287</v>
      </c>
      <c r="B245" t="str">
        <f t="shared" si="3"/>
        <v>BAD</v>
      </c>
      <c r="D245" t="s">
        <v>292</v>
      </c>
      <c r="E245">
        <v>0.58416000000000001</v>
      </c>
      <c r="F245">
        <v>34</v>
      </c>
    </row>
    <row r="246" spans="1:6">
      <c r="A246" t="s">
        <v>288</v>
      </c>
      <c r="B246" t="str">
        <f t="shared" si="3"/>
        <v>BAD</v>
      </c>
      <c r="D246" t="s">
        <v>293</v>
      </c>
      <c r="E246">
        <v>0.54010999999999998</v>
      </c>
      <c r="F246">
        <v>211</v>
      </c>
    </row>
    <row r="247" spans="1:6">
      <c r="A247" t="s">
        <v>289</v>
      </c>
      <c r="B247" t="str">
        <f t="shared" si="3"/>
        <v>BAD</v>
      </c>
      <c r="D247" t="s">
        <v>513</v>
      </c>
      <c r="E247">
        <v>0.57357000000000002</v>
      </c>
      <c r="F247">
        <v>62</v>
      </c>
    </row>
    <row r="248" spans="1:6">
      <c r="A248" t="s">
        <v>290</v>
      </c>
      <c r="B248" t="str">
        <f t="shared" si="3"/>
        <v>BAD</v>
      </c>
      <c r="D248" t="s">
        <v>294</v>
      </c>
      <c r="E248">
        <v>0.57040000000000002</v>
      </c>
      <c r="F248">
        <v>74</v>
      </c>
    </row>
    <row r="249" spans="1:6">
      <c r="A249" t="s">
        <v>291</v>
      </c>
      <c r="B249" t="str">
        <f t="shared" si="3"/>
        <v>BAD</v>
      </c>
      <c r="D249" t="s">
        <v>295</v>
      </c>
      <c r="E249">
        <v>0.47488999999999998</v>
      </c>
      <c r="F249">
        <v>360</v>
      </c>
    </row>
    <row r="250" spans="1:6">
      <c r="A250" t="s">
        <v>292</v>
      </c>
      <c r="B250" t="str">
        <f t="shared" si="3"/>
        <v>BAD</v>
      </c>
      <c r="D250" t="s">
        <v>514</v>
      </c>
      <c r="E250">
        <v>0.55306999999999995</v>
      </c>
      <c r="F250">
        <v>144</v>
      </c>
    </row>
    <row r="251" spans="1:6">
      <c r="A251" t="s">
        <v>293</v>
      </c>
      <c r="B251" t="str">
        <f t="shared" si="3"/>
        <v>BAD</v>
      </c>
      <c r="D251" t="s">
        <v>297</v>
      </c>
      <c r="E251">
        <v>0.60055000000000003</v>
      </c>
      <c r="F251">
        <v>8</v>
      </c>
    </row>
    <row r="252" spans="1:6">
      <c r="A252" t="s">
        <v>294</v>
      </c>
      <c r="B252" t="str">
        <f t="shared" si="3"/>
        <v>BAD</v>
      </c>
      <c r="D252" t="s">
        <v>515</v>
      </c>
      <c r="E252">
        <v>0.55566000000000004</v>
      </c>
      <c r="F252">
        <v>130</v>
      </c>
    </row>
    <row r="253" spans="1:6">
      <c r="A253" t="s">
        <v>295</v>
      </c>
      <c r="B253" t="str">
        <f t="shared" si="3"/>
        <v>BAD</v>
      </c>
      <c r="D253" t="s">
        <v>299</v>
      </c>
      <c r="E253">
        <v>0.55903999999999998</v>
      </c>
      <c r="F253">
        <v>113</v>
      </c>
    </row>
    <row r="254" spans="1:6">
      <c r="A254" t="s">
        <v>296</v>
      </c>
      <c r="B254" t="str">
        <f t="shared" si="3"/>
        <v>BAD</v>
      </c>
      <c r="D254" t="s">
        <v>300</v>
      </c>
      <c r="E254">
        <v>0.58321999999999996</v>
      </c>
      <c r="F254">
        <v>35</v>
      </c>
    </row>
    <row r="255" spans="1:6">
      <c r="A255" t="s">
        <v>297</v>
      </c>
      <c r="B255" t="str">
        <f t="shared" si="3"/>
        <v>BAD</v>
      </c>
      <c r="D255" s="420" t="s">
        <v>301</v>
      </c>
      <c r="E255">
        <v>0.51798</v>
      </c>
      <c r="F255">
        <v>300</v>
      </c>
    </row>
    <row r="256" spans="1:6">
      <c r="A256" t="s">
        <v>298</v>
      </c>
      <c r="B256" t="str">
        <f t="shared" si="3"/>
        <v>BAD</v>
      </c>
      <c r="D256" t="s">
        <v>302</v>
      </c>
      <c r="E256">
        <v>0.57469999999999999</v>
      </c>
      <c r="F256">
        <v>58</v>
      </c>
    </row>
    <row r="257" spans="1:6">
      <c r="A257" t="s">
        <v>299</v>
      </c>
      <c r="B257" t="str">
        <f t="shared" si="3"/>
        <v>BAD</v>
      </c>
      <c r="D257" t="s">
        <v>303</v>
      </c>
      <c r="E257">
        <v>0.50217999999999996</v>
      </c>
      <c r="F257">
        <v>339</v>
      </c>
    </row>
    <row r="258" spans="1:6">
      <c r="A258" t="s">
        <v>300</v>
      </c>
      <c r="B258" t="str">
        <f t="shared" si="3"/>
        <v>BAD</v>
      </c>
      <c r="D258" t="s">
        <v>304</v>
      </c>
      <c r="E258">
        <v>0.53630999999999995</v>
      </c>
      <c r="F258">
        <v>233</v>
      </c>
    </row>
    <row r="259" spans="1:6">
      <c r="A259" s="420" t="s">
        <v>301</v>
      </c>
      <c r="B259" t="str">
        <f t="shared" ref="B259:B322" si="4">IF(A259=D259,"","BAD")</f>
        <v>BAD</v>
      </c>
      <c r="D259" t="s">
        <v>516</v>
      </c>
      <c r="E259">
        <v>0.55415999999999999</v>
      </c>
      <c r="F259">
        <v>139</v>
      </c>
    </row>
    <row r="260" spans="1:6">
      <c r="A260" t="s">
        <v>302</v>
      </c>
      <c r="B260" t="str">
        <f t="shared" si="4"/>
        <v>BAD</v>
      </c>
      <c r="D260" t="s">
        <v>306</v>
      </c>
      <c r="E260">
        <v>0.52847</v>
      </c>
      <c r="F260">
        <v>270</v>
      </c>
    </row>
    <row r="261" spans="1:6">
      <c r="A261" t="s">
        <v>303</v>
      </c>
      <c r="B261" t="str">
        <f t="shared" si="4"/>
        <v>BAD</v>
      </c>
      <c r="D261" t="s">
        <v>517</v>
      </c>
      <c r="E261">
        <v>0.53922000000000003</v>
      </c>
      <c r="F261">
        <v>218</v>
      </c>
    </row>
    <row r="262" spans="1:6">
      <c r="A262" t="s">
        <v>304</v>
      </c>
      <c r="B262" t="str">
        <f t="shared" si="4"/>
        <v>BAD</v>
      </c>
      <c r="D262" t="s">
        <v>307</v>
      </c>
      <c r="E262">
        <v>0.51380999999999999</v>
      </c>
      <c r="F262">
        <v>312</v>
      </c>
    </row>
    <row r="263" spans="1:6">
      <c r="A263" t="s">
        <v>305</v>
      </c>
      <c r="B263" t="str">
        <f t="shared" si="4"/>
        <v>BAD</v>
      </c>
      <c r="D263" t="s">
        <v>518</v>
      </c>
      <c r="E263">
        <v>0.55247000000000002</v>
      </c>
      <c r="F263">
        <v>151</v>
      </c>
    </row>
    <row r="264" spans="1:6">
      <c r="A264" t="s">
        <v>306</v>
      </c>
      <c r="B264" t="str">
        <f t="shared" si="4"/>
        <v>BAD</v>
      </c>
      <c r="D264" t="s">
        <v>309</v>
      </c>
      <c r="E264">
        <v>0.50573999999999997</v>
      </c>
      <c r="F264">
        <v>328</v>
      </c>
    </row>
    <row r="265" spans="1:6">
      <c r="A265" t="s">
        <v>307</v>
      </c>
      <c r="B265" t="str">
        <f t="shared" si="4"/>
        <v>BAD</v>
      </c>
      <c r="D265" t="s">
        <v>310</v>
      </c>
      <c r="E265">
        <v>0.52981</v>
      </c>
      <c r="F265">
        <v>265</v>
      </c>
    </row>
    <row r="266" spans="1:6">
      <c r="A266" t="s">
        <v>308</v>
      </c>
      <c r="B266" t="str">
        <f t="shared" si="4"/>
        <v>BAD</v>
      </c>
      <c r="D266" t="s">
        <v>311</v>
      </c>
      <c r="E266">
        <v>0.55559999999999998</v>
      </c>
      <c r="F266">
        <v>131</v>
      </c>
    </row>
    <row r="267" spans="1:6">
      <c r="A267" t="s">
        <v>309</v>
      </c>
      <c r="B267" t="str">
        <f t="shared" si="4"/>
        <v>BAD</v>
      </c>
      <c r="D267" t="s">
        <v>312</v>
      </c>
      <c r="E267">
        <v>0.56779999999999997</v>
      </c>
      <c r="F267">
        <v>85</v>
      </c>
    </row>
    <row r="268" spans="1:6">
      <c r="A268" t="s">
        <v>310</v>
      </c>
      <c r="B268" t="str">
        <f t="shared" si="4"/>
        <v>BAD</v>
      </c>
      <c r="D268" t="s">
        <v>313</v>
      </c>
      <c r="E268">
        <v>0.54898999999999998</v>
      </c>
      <c r="F268">
        <v>170</v>
      </c>
    </row>
    <row r="269" spans="1:6">
      <c r="A269" t="s">
        <v>311</v>
      </c>
      <c r="B269" t="str">
        <f t="shared" si="4"/>
        <v>BAD</v>
      </c>
      <c r="D269" t="s">
        <v>314</v>
      </c>
      <c r="E269">
        <v>0.56032000000000004</v>
      </c>
      <c r="F269">
        <v>111</v>
      </c>
    </row>
    <row r="270" spans="1:6">
      <c r="A270" t="s">
        <v>312</v>
      </c>
      <c r="B270" t="str">
        <f t="shared" si="4"/>
        <v>BAD</v>
      </c>
      <c r="D270" t="s">
        <v>519</v>
      </c>
      <c r="E270">
        <v>0.56820999999999999</v>
      </c>
      <c r="F270">
        <v>82</v>
      </c>
    </row>
    <row r="271" spans="1:6">
      <c r="A271" t="s">
        <v>313</v>
      </c>
      <c r="B271" t="str">
        <f t="shared" si="4"/>
        <v>BAD</v>
      </c>
      <c r="D271" t="s">
        <v>520</v>
      </c>
      <c r="E271">
        <v>0.55674999999999997</v>
      </c>
      <c r="F271">
        <v>123</v>
      </c>
    </row>
    <row r="272" spans="1:6">
      <c r="A272" t="s">
        <v>314</v>
      </c>
      <c r="B272" t="str">
        <f t="shared" si="4"/>
        <v>BAD</v>
      </c>
      <c r="D272" t="s">
        <v>521</v>
      </c>
      <c r="E272">
        <v>0.55871000000000004</v>
      </c>
      <c r="F272">
        <v>116</v>
      </c>
    </row>
    <row r="273" spans="1:6">
      <c r="A273" t="s">
        <v>315</v>
      </c>
      <c r="B273" t="str">
        <f t="shared" si="4"/>
        <v>BAD</v>
      </c>
      <c r="D273" t="s">
        <v>522</v>
      </c>
      <c r="E273">
        <v>0.54959999999999998</v>
      </c>
      <c r="F273">
        <v>164</v>
      </c>
    </row>
    <row r="274" spans="1:6">
      <c r="A274" t="s">
        <v>316</v>
      </c>
      <c r="B274" t="str">
        <f t="shared" si="4"/>
        <v>BAD</v>
      </c>
      <c r="D274" t="s">
        <v>523</v>
      </c>
      <c r="E274">
        <v>0.54901</v>
      </c>
      <c r="F274">
        <v>169</v>
      </c>
    </row>
    <row r="275" spans="1:6">
      <c r="A275" t="s">
        <v>317</v>
      </c>
      <c r="B275" t="str">
        <f t="shared" si="4"/>
        <v>BAD</v>
      </c>
      <c r="D275" t="s">
        <v>524</v>
      </c>
      <c r="E275">
        <v>0.53922000000000003</v>
      </c>
      <c r="F275">
        <v>219</v>
      </c>
    </row>
    <row r="276" spans="1:6">
      <c r="A276" t="s">
        <v>318</v>
      </c>
      <c r="B276" t="str">
        <f t="shared" si="4"/>
        <v>BAD</v>
      </c>
      <c r="D276" t="s">
        <v>525</v>
      </c>
      <c r="E276">
        <v>0.57948999999999995</v>
      </c>
      <c r="F276">
        <v>43</v>
      </c>
    </row>
    <row r="277" spans="1:6">
      <c r="A277" t="s">
        <v>319</v>
      </c>
      <c r="B277" t="str">
        <f t="shared" si="4"/>
        <v>BAD</v>
      </c>
      <c r="D277" t="s">
        <v>526</v>
      </c>
      <c r="E277">
        <v>0.53581999999999996</v>
      </c>
      <c r="F277">
        <v>236</v>
      </c>
    </row>
    <row r="278" spans="1:6">
      <c r="A278" t="s">
        <v>320</v>
      </c>
      <c r="B278" t="str">
        <f t="shared" si="4"/>
        <v>BAD</v>
      </c>
      <c r="D278" t="s">
        <v>322</v>
      </c>
      <c r="E278">
        <v>0.49613000000000002</v>
      </c>
      <c r="F278">
        <v>347</v>
      </c>
    </row>
    <row r="279" spans="1:6">
      <c r="A279" t="s">
        <v>321</v>
      </c>
      <c r="B279" t="str">
        <f t="shared" si="4"/>
        <v>BAD</v>
      </c>
      <c r="D279" t="s">
        <v>323</v>
      </c>
      <c r="E279">
        <v>0.52185999999999999</v>
      </c>
      <c r="F279">
        <v>293</v>
      </c>
    </row>
    <row r="280" spans="1:6">
      <c r="A280" t="s">
        <v>322</v>
      </c>
      <c r="B280" t="str">
        <f t="shared" si="4"/>
        <v>BAD</v>
      </c>
      <c r="D280" t="s">
        <v>527</v>
      </c>
      <c r="E280">
        <v>0.55484999999999995</v>
      </c>
      <c r="F280">
        <v>133</v>
      </c>
    </row>
    <row r="281" spans="1:6">
      <c r="A281" t="s">
        <v>323</v>
      </c>
      <c r="B281" t="str">
        <f t="shared" si="4"/>
        <v>BAD</v>
      </c>
      <c r="D281" t="s">
        <v>528</v>
      </c>
      <c r="E281">
        <v>0.55467999999999995</v>
      </c>
      <c r="F281">
        <v>135</v>
      </c>
    </row>
    <row r="282" spans="1:6">
      <c r="A282" t="s">
        <v>324</v>
      </c>
      <c r="B282" t="str">
        <f t="shared" si="4"/>
        <v>BAD</v>
      </c>
      <c r="D282" t="s">
        <v>529</v>
      </c>
      <c r="E282">
        <v>0.59521999999999997</v>
      </c>
      <c r="F282">
        <v>14</v>
      </c>
    </row>
    <row r="283" spans="1:6">
      <c r="A283" t="s">
        <v>325</v>
      </c>
      <c r="B283" t="str">
        <f t="shared" si="4"/>
        <v>BAD</v>
      </c>
      <c r="D283" t="s">
        <v>328</v>
      </c>
      <c r="E283">
        <v>0.55776000000000003</v>
      </c>
      <c r="F283">
        <v>121</v>
      </c>
    </row>
    <row r="284" spans="1:6">
      <c r="A284" t="s">
        <v>326</v>
      </c>
      <c r="B284" t="str">
        <f t="shared" si="4"/>
        <v>BAD</v>
      </c>
      <c r="D284" t="s">
        <v>330</v>
      </c>
      <c r="E284">
        <v>0.52063000000000004</v>
      </c>
      <c r="F284">
        <v>296</v>
      </c>
    </row>
    <row r="285" spans="1:6">
      <c r="A285" t="s">
        <v>327</v>
      </c>
      <c r="B285" t="str">
        <f t="shared" si="4"/>
        <v>BAD</v>
      </c>
      <c r="D285" t="s">
        <v>331</v>
      </c>
      <c r="E285">
        <v>0.55806</v>
      </c>
      <c r="F285">
        <v>119</v>
      </c>
    </row>
    <row r="286" spans="1:6">
      <c r="A286" t="s">
        <v>328</v>
      </c>
      <c r="B286" t="str">
        <f t="shared" si="4"/>
        <v>BAD</v>
      </c>
      <c r="D286" t="s">
        <v>332</v>
      </c>
      <c r="E286">
        <v>0.53908999999999996</v>
      </c>
      <c r="F286">
        <v>221</v>
      </c>
    </row>
    <row r="287" spans="1:6">
      <c r="A287" t="s">
        <v>329</v>
      </c>
      <c r="B287" t="str">
        <f t="shared" si="4"/>
        <v>BAD</v>
      </c>
      <c r="D287" t="s">
        <v>333</v>
      </c>
      <c r="E287">
        <v>0.54593999999999998</v>
      </c>
      <c r="F287">
        <v>181</v>
      </c>
    </row>
    <row r="288" spans="1:6">
      <c r="A288" t="s">
        <v>330</v>
      </c>
      <c r="B288" t="str">
        <f t="shared" si="4"/>
        <v>BAD</v>
      </c>
      <c r="D288" t="s">
        <v>334</v>
      </c>
      <c r="E288">
        <v>0.54883000000000004</v>
      </c>
      <c r="F288">
        <v>171</v>
      </c>
    </row>
    <row r="289" spans="1:6">
      <c r="A289" t="s">
        <v>331</v>
      </c>
      <c r="B289" t="str">
        <f t="shared" si="4"/>
        <v>BAD</v>
      </c>
      <c r="D289" t="s">
        <v>335</v>
      </c>
      <c r="E289">
        <v>0.53364</v>
      </c>
      <c r="F289">
        <v>249</v>
      </c>
    </row>
    <row r="290" spans="1:6">
      <c r="A290" t="s">
        <v>332</v>
      </c>
      <c r="B290" t="str">
        <f t="shared" si="4"/>
        <v>BAD</v>
      </c>
      <c r="D290" t="s">
        <v>336</v>
      </c>
      <c r="E290">
        <v>0.55381000000000002</v>
      </c>
      <c r="F290">
        <v>141</v>
      </c>
    </row>
    <row r="291" spans="1:6">
      <c r="A291" t="s">
        <v>333</v>
      </c>
      <c r="B291" t="str">
        <f t="shared" si="4"/>
        <v>BAD</v>
      </c>
      <c r="D291" t="s">
        <v>337</v>
      </c>
      <c r="E291">
        <v>0.56322000000000005</v>
      </c>
      <c r="F291">
        <v>104</v>
      </c>
    </row>
    <row r="292" spans="1:6">
      <c r="A292" t="s">
        <v>334</v>
      </c>
      <c r="B292" t="str">
        <f t="shared" si="4"/>
        <v>BAD</v>
      </c>
      <c r="D292" t="s">
        <v>339</v>
      </c>
      <c r="E292">
        <v>0.58065999999999995</v>
      </c>
      <c r="F292">
        <v>40</v>
      </c>
    </row>
    <row r="293" spans="1:6">
      <c r="A293" t="s">
        <v>335</v>
      </c>
      <c r="B293" t="str">
        <f t="shared" si="4"/>
        <v>BAD</v>
      </c>
      <c r="D293" t="s">
        <v>340</v>
      </c>
      <c r="E293">
        <v>0.56366000000000005</v>
      </c>
      <c r="F293">
        <v>100</v>
      </c>
    </row>
    <row r="294" spans="1:6">
      <c r="A294" t="s">
        <v>336</v>
      </c>
      <c r="B294" t="str">
        <f t="shared" si="4"/>
        <v>BAD</v>
      </c>
      <c r="D294" t="s">
        <v>530</v>
      </c>
      <c r="E294">
        <v>0.54786000000000001</v>
      </c>
      <c r="F294">
        <v>177</v>
      </c>
    </row>
    <row r="295" spans="1:6">
      <c r="A295" t="s">
        <v>337</v>
      </c>
      <c r="B295" t="str">
        <f t="shared" si="4"/>
        <v>BAD</v>
      </c>
      <c r="D295" s="425" t="s">
        <v>341</v>
      </c>
      <c r="E295">
        <v>0.53059999999999996</v>
      </c>
      <c r="F295">
        <v>263</v>
      </c>
    </row>
    <row r="296" spans="1:6">
      <c r="A296" t="s">
        <v>338</v>
      </c>
      <c r="B296" t="str">
        <f t="shared" si="4"/>
        <v>BAD</v>
      </c>
      <c r="D296" t="s">
        <v>342</v>
      </c>
      <c r="E296">
        <v>0.51722999999999997</v>
      </c>
      <c r="F296">
        <v>305</v>
      </c>
    </row>
    <row r="297" spans="1:6">
      <c r="A297" t="s">
        <v>339</v>
      </c>
      <c r="B297" t="str">
        <f t="shared" si="4"/>
        <v>BAD</v>
      </c>
      <c r="D297" t="s">
        <v>345</v>
      </c>
      <c r="E297">
        <v>0.52729000000000004</v>
      </c>
      <c r="F297">
        <v>275</v>
      </c>
    </row>
    <row r="298" spans="1:6">
      <c r="A298" t="s">
        <v>340</v>
      </c>
      <c r="B298" t="str">
        <f t="shared" si="4"/>
        <v>BAD</v>
      </c>
      <c r="D298" t="s">
        <v>346</v>
      </c>
      <c r="E298">
        <v>0.54254999999999998</v>
      </c>
      <c r="F298">
        <v>203</v>
      </c>
    </row>
    <row r="299" spans="1:6">
      <c r="A299" t="s">
        <v>341</v>
      </c>
      <c r="B299" t="str">
        <f t="shared" si="4"/>
        <v>BAD</v>
      </c>
      <c r="D299" t="s">
        <v>347</v>
      </c>
      <c r="E299">
        <v>0.62717000000000001</v>
      </c>
      <c r="F299">
        <v>2</v>
      </c>
    </row>
    <row r="300" spans="1:6">
      <c r="A300" t="s">
        <v>342</v>
      </c>
      <c r="B300" t="str">
        <f t="shared" si="4"/>
        <v>BAD</v>
      </c>
      <c r="D300" t="s">
        <v>348</v>
      </c>
      <c r="E300">
        <v>0.54927999999999999</v>
      </c>
      <c r="F300">
        <v>167</v>
      </c>
    </row>
    <row r="301" spans="1:6">
      <c r="A301" t="s">
        <v>343</v>
      </c>
      <c r="B301" t="str">
        <f t="shared" si="4"/>
        <v>BAD</v>
      </c>
      <c r="D301" t="s">
        <v>349</v>
      </c>
      <c r="E301">
        <v>0.53452999999999995</v>
      </c>
      <c r="F301">
        <v>242</v>
      </c>
    </row>
    <row r="302" spans="1:6">
      <c r="A302" t="s">
        <v>344</v>
      </c>
      <c r="B302" t="str">
        <f t="shared" si="4"/>
        <v>BAD</v>
      </c>
      <c r="D302" t="s">
        <v>350</v>
      </c>
      <c r="E302">
        <v>0.58714</v>
      </c>
      <c r="F302">
        <v>27</v>
      </c>
    </row>
    <row r="303" spans="1:6">
      <c r="A303" t="s">
        <v>345</v>
      </c>
      <c r="B303" t="str">
        <f t="shared" si="4"/>
        <v>BAD</v>
      </c>
      <c r="D303" t="s">
        <v>351</v>
      </c>
      <c r="E303">
        <v>0.49525000000000002</v>
      </c>
      <c r="F303">
        <v>351</v>
      </c>
    </row>
    <row r="304" spans="1:6">
      <c r="A304" t="s">
        <v>346</v>
      </c>
      <c r="B304" t="str">
        <f t="shared" si="4"/>
        <v>BAD</v>
      </c>
      <c r="D304" t="s">
        <v>352</v>
      </c>
      <c r="E304">
        <v>0.54593000000000003</v>
      </c>
      <c r="F304">
        <v>182</v>
      </c>
    </row>
    <row r="305" spans="1:6">
      <c r="A305" t="s">
        <v>347</v>
      </c>
      <c r="B305" t="str">
        <f t="shared" si="4"/>
        <v>BAD</v>
      </c>
      <c r="D305" t="s">
        <v>353</v>
      </c>
      <c r="E305">
        <v>0.53198000000000001</v>
      </c>
      <c r="F305">
        <v>257</v>
      </c>
    </row>
    <row r="306" spans="1:6">
      <c r="A306" t="s">
        <v>348</v>
      </c>
      <c r="B306" t="str">
        <f t="shared" si="4"/>
        <v>BAD</v>
      </c>
      <c r="D306" t="s">
        <v>354</v>
      </c>
      <c r="E306">
        <v>0.55674999999999997</v>
      </c>
      <c r="F306">
        <v>124</v>
      </c>
    </row>
    <row r="307" spans="1:6">
      <c r="A307" t="s">
        <v>349</v>
      </c>
      <c r="B307" t="str">
        <f t="shared" si="4"/>
        <v>BAD</v>
      </c>
      <c r="D307" t="s">
        <v>531</v>
      </c>
      <c r="E307">
        <v>0.56786000000000003</v>
      </c>
      <c r="F307">
        <v>84</v>
      </c>
    </row>
    <row r="308" spans="1:6">
      <c r="A308" t="s">
        <v>350</v>
      </c>
      <c r="B308" t="str">
        <f t="shared" si="4"/>
        <v>BAD</v>
      </c>
      <c r="D308" t="s">
        <v>355</v>
      </c>
      <c r="E308">
        <v>0.53254999999999997</v>
      </c>
      <c r="F308">
        <v>255</v>
      </c>
    </row>
    <row r="309" spans="1:6">
      <c r="A309" t="s">
        <v>351</v>
      </c>
      <c r="B309" t="str">
        <f t="shared" si="4"/>
        <v>BAD</v>
      </c>
      <c r="D309" t="s">
        <v>356</v>
      </c>
      <c r="E309">
        <v>0.55279999999999996</v>
      </c>
      <c r="F309">
        <v>146</v>
      </c>
    </row>
    <row r="310" spans="1:6">
      <c r="A310" t="s">
        <v>352</v>
      </c>
      <c r="B310" t="str">
        <f t="shared" si="4"/>
        <v>BAD</v>
      </c>
      <c r="D310" t="s">
        <v>357</v>
      </c>
      <c r="E310">
        <v>0.59240000000000004</v>
      </c>
      <c r="F310">
        <v>17</v>
      </c>
    </row>
    <row r="311" spans="1:6">
      <c r="A311" t="s">
        <v>353</v>
      </c>
      <c r="B311" t="str">
        <f t="shared" si="4"/>
        <v>BAD</v>
      </c>
      <c r="D311" t="s">
        <v>358</v>
      </c>
      <c r="E311">
        <v>0.55184</v>
      </c>
      <c r="F311">
        <v>154</v>
      </c>
    </row>
    <row r="312" spans="1:6">
      <c r="A312" t="s">
        <v>354</v>
      </c>
      <c r="B312" t="str">
        <f t="shared" si="4"/>
        <v>BAD</v>
      </c>
      <c r="D312" t="s">
        <v>359</v>
      </c>
      <c r="E312">
        <v>0.5262</v>
      </c>
      <c r="F312">
        <v>279</v>
      </c>
    </row>
    <row r="313" spans="1:6">
      <c r="A313" t="s">
        <v>355</v>
      </c>
      <c r="B313" t="str">
        <f t="shared" si="4"/>
        <v>BAD</v>
      </c>
      <c r="D313" t="s">
        <v>360</v>
      </c>
      <c r="E313">
        <v>0.55147000000000002</v>
      </c>
      <c r="F313">
        <v>155</v>
      </c>
    </row>
    <row r="314" spans="1:6">
      <c r="A314" t="s">
        <v>356</v>
      </c>
      <c r="B314" t="str">
        <f t="shared" si="4"/>
        <v>BAD</v>
      </c>
      <c r="D314" t="s">
        <v>361</v>
      </c>
      <c r="E314">
        <v>0.50834000000000001</v>
      </c>
      <c r="F314">
        <v>323</v>
      </c>
    </row>
    <row r="315" spans="1:6">
      <c r="A315" t="s">
        <v>357</v>
      </c>
      <c r="B315" t="str">
        <f t="shared" si="4"/>
        <v>BAD</v>
      </c>
      <c r="D315" s="421" t="s">
        <v>532</v>
      </c>
      <c r="E315">
        <v>0.55464999999999998</v>
      </c>
      <c r="F315">
        <v>136</v>
      </c>
    </row>
    <row r="316" spans="1:6">
      <c r="A316" t="s">
        <v>358</v>
      </c>
      <c r="B316" t="str">
        <f t="shared" si="4"/>
        <v>BAD</v>
      </c>
      <c r="D316" t="s">
        <v>533</v>
      </c>
      <c r="E316">
        <v>0.50207000000000002</v>
      </c>
      <c r="F316">
        <v>340</v>
      </c>
    </row>
    <row r="317" spans="1:6">
      <c r="A317" t="s">
        <v>359</v>
      </c>
      <c r="B317" t="str">
        <f t="shared" si="4"/>
        <v>BAD</v>
      </c>
      <c r="D317" t="s">
        <v>534</v>
      </c>
      <c r="E317">
        <v>0.57294</v>
      </c>
      <c r="F317">
        <v>64</v>
      </c>
    </row>
    <row r="318" spans="1:6">
      <c r="A318" t="s">
        <v>360</v>
      </c>
      <c r="B318" t="str">
        <f t="shared" si="4"/>
        <v>BAD</v>
      </c>
      <c r="D318" t="s">
        <v>535</v>
      </c>
      <c r="E318">
        <v>0.54161999999999999</v>
      </c>
      <c r="F318">
        <v>208</v>
      </c>
    </row>
    <row r="319" spans="1:6">
      <c r="A319" t="s">
        <v>361</v>
      </c>
      <c r="B319" t="str">
        <f t="shared" si="4"/>
        <v>BAD</v>
      </c>
      <c r="D319" t="s">
        <v>362</v>
      </c>
      <c r="E319">
        <v>0.54154000000000002</v>
      </c>
      <c r="F319">
        <v>209</v>
      </c>
    </row>
    <row r="320" spans="1:6">
      <c r="A320" t="s">
        <v>362</v>
      </c>
      <c r="B320" t="str">
        <f t="shared" si="4"/>
        <v>BAD</v>
      </c>
      <c r="D320" t="s">
        <v>363</v>
      </c>
      <c r="E320">
        <v>0.59199000000000002</v>
      </c>
      <c r="F320">
        <v>18</v>
      </c>
    </row>
    <row r="321" spans="1:6">
      <c r="A321" t="s">
        <v>363</v>
      </c>
      <c r="B321" t="str">
        <f t="shared" si="4"/>
        <v>BAD</v>
      </c>
      <c r="D321" t="s">
        <v>536</v>
      </c>
      <c r="E321">
        <v>0.56632000000000005</v>
      </c>
      <c r="F321">
        <v>91</v>
      </c>
    </row>
    <row r="322" spans="1:6">
      <c r="A322" t="s">
        <v>364</v>
      </c>
      <c r="B322" t="str">
        <f t="shared" si="4"/>
        <v>BAD</v>
      </c>
      <c r="D322" t="s">
        <v>365</v>
      </c>
      <c r="E322">
        <v>0.54451000000000005</v>
      </c>
      <c r="F322">
        <v>190</v>
      </c>
    </row>
    <row r="323" spans="1:6">
      <c r="A323" t="s">
        <v>365</v>
      </c>
      <c r="B323" t="str">
        <f t="shared" ref="B323:B364" si="5">IF(A323=D323,"","BAD")</f>
        <v>BAD</v>
      </c>
      <c r="D323" t="s">
        <v>366</v>
      </c>
      <c r="E323">
        <v>0.54917000000000005</v>
      </c>
      <c r="F323">
        <v>168</v>
      </c>
    </row>
    <row r="324" spans="1:6">
      <c r="A324" t="s">
        <v>366</v>
      </c>
      <c r="B324" t="str">
        <f t="shared" si="5"/>
        <v>BAD</v>
      </c>
      <c r="D324" t="s">
        <v>537</v>
      </c>
      <c r="E324">
        <v>0.53512999999999999</v>
      </c>
      <c r="F324">
        <v>239</v>
      </c>
    </row>
    <row r="325" spans="1:6">
      <c r="A325" t="s">
        <v>367</v>
      </c>
      <c r="B325" t="str">
        <f t="shared" si="5"/>
        <v>BAD</v>
      </c>
      <c r="D325" t="s">
        <v>538</v>
      </c>
      <c r="E325">
        <v>0.55310999999999999</v>
      </c>
      <c r="F325">
        <v>143</v>
      </c>
    </row>
    <row r="326" spans="1:6">
      <c r="A326" t="s">
        <v>368</v>
      </c>
      <c r="B326" t="str">
        <f t="shared" si="5"/>
        <v/>
      </c>
      <c r="D326" t="s">
        <v>368</v>
      </c>
      <c r="E326">
        <v>0.50800999999999996</v>
      </c>
      <c r="F326">
        <v>324</v>
      </c>
    </row>
    <row r="327" spans="1:6">
      <c r="A327" t="s">
        <v>369</v>
      </c>
      <c r="B327" t="str">
        <f t="shared" si="5"/>
        <v>BAD</v>
      </c>
      <c r="D327" t="s">
        <v>370</v>
      </c>
      <c r="E327">
        <v>0.55630000000000002</v>
      </c>
      <c r="F327">
        <v>127</v>
      </c>
    </row>
    <row r="328" spans="1:6">
      <c r="A328" t="s">
        <v>370</v>
      </c>
      <c r="B328" t="str">
        <f t="shared" si="5"/>
        <v>BAD</v>
      </c>
      <c r="D328" t="s">
        <v>371</v>
      </c>
      <c r="E328">
        <v>0.50590999999999997</v>
      </c>
      <c r="F328">
        <v>327</v>
      </c>
    </row>
    <row r="329" spans="1:6">
      <c r="A329" t="s">
        <v>371</v>
      </c>
      <c r="B329" t="str">
        <f t="shared" si="5"/>
        <v>BAD</v>
      </c>
      <c r="D329" t="s">
        <v>539</v>
      </c>
      <c r="E329">
        <v>0.59906000000000004</v>
      </c>
      <c r="F329">
        <v>11</v>
      </c>
    </row>
    <row r="330" spans="1:6">
      <c r="A330" t="s">
        <v>372</v>
      </c>
      <c r="B330" t="str">
        <f t="shared" si="5"/>
        <v>BAD</v>
      </c>
      <c r="D330" t="s">
        <v>373</v>
      </c>
      <c r="E330">
        <v>0.57940999999999998</v>
      </c>
      <c r="F330">
        <v>44</v>
      </c>
    </row>
    <row r="331" spans="1:6">
      <c r="A331" t="s">
        <v>373</v>
      </c>
      <c r="B331" t="str">
        <f t="shared" si="5"/>
        <v>BAD</v>
      </c>
      <c r="D331" t="s">
        <v>374</v>
      </c>
      <c r="E331">
        <v>0.56652000000000002</v>
      </c>
      <c r="F331">
        <v>90</v>
      </c>
    </row>
    <row r="332" spans="1:6">
      <c r="A332" t="s">
        <v>374</v>
      </c>
      <c r="B332" t="str">
        <f t="shared" si="5"/>
        <v>BAD</v>
      </c>
      <c r="D332" t="s">
        <v>375</v>
      </c>
      <c r="E332">
        <v>0.51988999999999996</v>
      </c>
      <c r="F332">
        <v>299</v>
      </c>
    </row>
    <row r="333" spans="1:6">
      <c r="A333" t="s">
        <v>375</v>
      </c>
      <c r="B333" t="str">
        <f t="shared" si="5"/>
        <v>BAD</v>
      </c>
      <c r="D333" t="s">
        <v>376</v>
      </c>
      <c r="E333">
        <v>0.53869999999999996</v>
      </c>
      <c r="F333">
        <v>223</v>
      </c>
    </row>
    <row r="334" spans="1:6">
      <c r="A334" t="s">
        <v>376</v>
      </c>
      <c r="B334" t="str">
        <f t="shared" si="5"/>
        <v>BAD</v>
      </c>
      <c r="D334" t="s">
        <v>377</v>
      </c>
      <c r="E334">
        <v>0.52263000000000004</v>
      </c>
      <c r="F334">
        <v>291</v>
      </c>
    </row>
    <row r="335" spans="1:6">
      <c r="A335" t="s">
        <v>377</v>
      </c>
      <c r="B335" t="str">
        <f t="shared" si="5"/>
        <v>BAD</v>
      </c>
      <c r="D335" t="s">
        <v>540</v>
      </c>
      <c r="E335">
        <v>0.53122999999999998</v>
      </c>
      <c r="F335">
        <v>259</v>
      </c>
    </row>
    <row r="336" spans="1:6">
      <c r="A336" t="s">
        <v>378</v>
      </c>
      <c r="B336" t="str">
        <f t="shared" si="5"/>
        <v/>
      </c>
      <c r="D336" t="s">
        <v>378</v>
      </c>
      <c r="E336">
        <v>0.53315999999999997</v>
      </c>
      <c r="F336">
        <v>252</v>
      </c>
    </row>
    <row r="337" spans="1:6">
      <c r="A337" t="s">
        <v>379</v>
      </c>
      <c r="B337" t="str">
        <f t="shared" si="5"/>
        <v/>
      </c>
      <c r="D337" t="s">
        <v>379</v>
      </c>
      <c r="E337">
        <v>0.56359999999999999</v>
      </c>
      <c r="F337">
        <v>101</v>
      </c>
    </row>
    <row r="338" spans="1:6">
      <c r="A338" t="s">
        <v>380</v>
      </c>
      <c r="B338" t="str">
        <f t="shared" si="5"/>
        <v/>
      </c>
      <c r="D338" t="s">
        <v>380</v>
      </c>
      <c r="E338">
        <v>0.60272000000000003</v>
      </c>
      <c r="F338">
        <v>5</v>
      </c>
    </row>
    <row r="339" spans="1:6">
      <c r="A339" t="s">
        <v>381</v>
      </c>
      <c r="B339" t="str">
        <f t="shared" si="5"/>
        <v/>
      </c>
      <c r="D339" t="s">
        <v>381</v>
      </c>
      <c r="E339">
        <v>0.56298000000000004</v>
      </c>
      <c r="F339">
        <v>107</v>
      </c>
    </row>
    <row r="340" spans="1:6">
      <c r="A340" t="s">
        <v>382</v>
      </c>
      <c r="B340" t="str">
        <f t="shared" si="5"/>
        <v/>
      </c>
      <c r="D340" t="s">
        <v>382</v>
      </c>
      <c r="E340">
        <v>0.53400000000000003</v>
      </c>
      <c r="F340">
        <v>247</v>
      </c>
    </row>
    <row r="341" spans="1:6">
      <c r="A341" t="s">
        <v>383</v>
      </c>
      <c r="B341" t="str">
        <f t="shared" si="5"/>
        <v/>
      </c>
      <c r="D341" t="s">
        <v>383</v>
      </c>
      <c r="E341">
        <v>0.56374000000000002</v>
      </c>
      <c r="F341">
        <v>99</v>
      </c>
    </row>
    <row r="342" spans="1:6">
      <c r="A342" t="s">
        <v>384</v>
      </c>
      <c r="B342" t="str">
        <f t="shared" si="5"/>
        <v/>
      </c>
      <c r="D342" s="424" t="s">
        <v>384</v>
      </c>
      <c r="E342">
        <v>0.50051999999999996</v>
      </c>
      <c r="F342">
        <v>343</v>
      </c>
    </row>
    <row r="343" spans="1:6">
      <c r="A343" t="s">
        <v>385</v>
      </c>
      <c r="B343" t="str">
        <f t="shared" si="5"/>
        <v/>
      </c>
      <c r="D343" t="s">
        <v>385</v>
      </c>
      <c r="E343">
        <v>0.49347000000000002</v>
      </c>
      <c r="F343">
        <v>355</v>
      </c>
    </row>
    <row r="344" spans="1:6">
      <c r="A344" t="s">
        <v>386</v>
      </c>
      <c r="B344" t="str">
        <f t="shared" si="5"/>
        <v/>
      </c>
      <c r="D344" t="s">
        <v>386</v>
      </c>
      <c r="E344">
        <v>0.58209999999999995</v>
      </c>
      <c r="F344">
        <v>38</v>
      </c>
    </row>
    <row r="345" spans="1:6">
      <c r="A345" t="s">
        <v>387</v>
      </c>
      <c r="B345" t="str">
        <f t="shared" si="5"/>
        <v/>
      </c>
      <c r="D345" t="s">
        <v>387</v>
      </c>
      <c r="E345">
        <v>0.52649999999999997</v>
      </c>
      <c r="F345">
        <v>277</v>
      </c>
    </row>
    <row r="346" spans="1:6">
      <c r="A346" t="s">
        <v>388</v>
      </c>
      <c r="B346" t="str">
        <f t="shared" si="5"/>
        <v/>
      </c>
      <c r="D346" t="s">
        <v>388</v>
      </c>
      <c r="E346">
        <v>0.52298</v>
      </c>
      <c r="F346">
        <v>289</v>
      </c>
    </row>
    <row r="347" spans="1:6">
      <c r="A347" t="s">
        <v>389</v>
      </c>
      <c r="B347" t="str">
        <f t="shared" si="5"/>
        <v/>
      </c>
      <c r="D347" t="s">
        <v>389</v>
      </c>
      <c r="E347">
        <v>0.56533</v>
      </c>
      <c r="F347">
        <v>92</v>
      </c>
    </row>
    <row r="348" spans="1:6">
      <c r="A348" t="s">
        <v>390</v>
      </c>
      <c r="B348" t="str">
        <f t="shared" si="5"/>
        <v/>
      </c>
      <c r="D348" t="s">
        <v>390</v>
      </c>
      <c r="E348">
        <v>0.54525000000000001</v>
      </c>
      <c r="F348">
        <v>185</v>
      </c>
    </row>
    <row r="349" spans="1:6">
      <c r="A349" t="s">
        <v>391</v>
      </c>
      <c r="B349" t="str">
        <f t="shared" si="5"/>
        <v/>
      </c>
      <c r="D349" t="s">
        <v>391</v>
      </c>
      <c r="E349">
        <v>0.53407000000000004</v>
      </c>
      <c r="F349">
        <v>246</v>
      </c>
    </row>
    <row r="350" spans="1:6">
      <c r="A350" t="s">
        <v>392</v>
      </c>
      <c r="B350" t="str">
        <f t="shared" si="5"/>
        <v/>
      </c>
      <c r="D350" t="s">
        <v>392</v>
      </c>
      <c r="E350">
        <v>0.53773000000000004</v>
      </c>
      <c r="F350">
        <v>226</v>
      </c>
    </row>
    <row r="351" spans="1:6">
      <c r="A351" t="s">
        <v>393</v>
      </c>
      <c r="B351" t="str">
        <f t="shared" si="5"/>
        <v>BAD</v>
      </c>
      <c r="D351" t="s">
        <v>541</v>
      </c>
      <c r="E351">
        <v>0.53686999999999996</v>
      </c>
      <c r="F351">
        <v>231</v>
      </c>
    </row>
    <row r="352" spans="1:6">
      <c r="A352" t="s">
        <v>394</v>
      </c>
      <c r="B352" t="str">
        <f t="shared" si="5"/>
        <v>BAD</v>
      </c>
      <c r="D352" t="s">
        <v>542</v>
      </c>
      <c r="E352">
        <v>0.53327999999999998</v>
      </c>
      <c r="F352">
        <v>251</v>
      </c>
    </row>
    <row r="353" spans="1:6">
      <c r="A353" t="s">
        <v>395</v>
      </c>
      <c r="B353" t="str">
        <f t="shared" si="5"/>
        <v>BAD</v>
      </c>
      <c r="D353" t="s">
        <v>543</v>
      </c>
      <c r="E353">
        <v>0.56350999999999996</v>
      </c>
      <c r="F353">
        <v>103</v>
      </c>
    </row>
    <row r="354" spans="1:6">
      <c r="A354" t="s">
        <v>396</v>
      </c>
      <c r="B354" t="str">
        <f t="shared" si="5"/>
        <v>BAD</v>
      </c>
      <c r="D354" t="s">
        <v>544</v>
      </c>
      <c r="E354">
        <v>0.54296</v>
      </c>
      <c r="F354">
        <v>200</v>
      </c>
    </row>
    <row r="355" spans="1:6">
      <c r="A355" t="s">
        <v>397</v>
      </c>
      <c r="B355" t="str">
        <f t="shared" si="5"/>
        <v/>
      </c>
      <c r="D355" t="s">
        <v>397</v>
      </c>
      <c r="E355">
        <v>0.60253000000000001</v>
      </c>
      <c r="F355">
        <v>6</v>
      </c>
    </row>
    <row r="356" spans="1:6">
      <c r="A356" t="s">
        <v>398</v>
      </c>
      <c r="B356" t="str">
        <f t="shared" si="5"/>
        <v/>
      </c>
      <c r="D356" t="s">
        <v>398</v>
      </c>
      <c r="E356">
        <v>0.50485000000000002</v>
      </c>
      <c r="F356">
        <v>333</v>
      </c>
    </row>
    <row r="357" spans="1:6">
      <c r="A357" t="s">
        <v>399</v>
      </c>
      <c r="B357" t="str">
        <f t="shared" si="5"/>
        <v/>
      </c>
      <c r="D357" t="s">
        <v>399</v>
      </c>
      <c r="E357">
        <v>0.57616000000000001</v>
      </c>
      <c r="F357">
        <v>55</v>
      </c>
    </row>
    <row r="358" spans="1:6">
      <c r="A358" t="s">
        <v>400</v>
      </c>
      <c r="B358" t="str">
        <f t="shared" si="5"/>
        <v/>
      </c>
      <c r="D358" t="s">
        <v>400</v>
      </c>
      <c r="E358">
        <v>0.57382</v>
      </c>
      <c r="F358">
        <v>60</v>
      </c>
    </row>
    <row r="359" spans="1:6">
      <c r="A359" t="s">
        <v>401</v>
      </c>
      <c r="B359" t="str">
        <f t="shared" si="5"/>
        <v/>
      </c>
      <c r="D359" t="s">
        <v>401</v>
      </c>
      <c r="E359">
        <v>0.55228999999999995</v>
      </c>
      <c r="F359">
        <v>152</v>
      </c>
    </row>
    <row r="360" spans="1:6">
      <c r="A360" t="s">
        <v>402</v>
      </c>
      <c r="B360" t="str">
        <f t="shared" si="5"/>
        <v/>
      </c>
      <c r="D360" t="s">
        <v>402</v>
      </c>
      <c r="E360">
        <v>0.58728000000000002</v>
      </c>
      <c r="F360">
        <v>26</v>
      </c>
    </row>
    <row r="361" spans="1:6">
      <c r="A361" t="s">
        <v>403</v>
      </c>
      <c r="B361" t="str">
        <f t="shared" si="5"/>
        <v/>
      </c>
      <c r="D361" t="s">
        <v>403</v>
      </c>
      <c r="E361">
        <v>0.57186999999999999</v>
      </c>
      <c r="F361">
        <v>72</v>
      </c>
    </row>
    <row r="362" spans="1:6">
      <c r="A362" t="s">
        <v>404</v>
      </c>
      <c r="B362" t="str">
        <f t="shared" si="5"/>
        <v/>
      </c>
      <c r="D362" t="s">
        <v>404</v>
      </c>
      <c r="E362">
        <v>0.59702</v>
      </c>
      <c r="F362">
        <v>12</v>
      </c>
    </row>
    <row r="363" spans="1:6">
      <c r="A363" t="s">
        <v>405</v>
      </c>
      <c r="B363" t="str">
        <f t="shared" si="5"/>
        <v/>
      </c>
      <c r="D363" t="s">
        <v>405</v>
      </c>
      <c r="F363">
        <v>362</v>
      </c>
    </row>
    <row r="364" spans="1:6">
      <c r="A364" t="s">
        <v>406</v>
      </c>
      <c r="B364" t="str">
        <f t="shared" si="5"/>
        <v/>
      </c>
      <c r="D364" t="s">
        <v>406</v>
      </c>
      <c r="F364">
        <v>363</v>
      </c>
    </row>
  </sheetData>
  <sortState xmlns:xlrd2="http://schemas.microsoft.com/office/spreadsheetml/2017/richdata2" ref="D2:F364">
    <sortCondition ref="D2:D364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62527-61C8-4976-B79A-11F0B87E9EF4}">
  <dimension ref="A1:AV364"/>
  <sheetViews>
    <sheetView workbookViewId="0"/>
  </sheetViews>
  <sheetFormatPr defaultRowHeight="15"/>
  <cols>
    <col min="31" max="31" width="12.140625" customWidth="1"/>
    <col min="36" max="37" width="16" bestFit="1" customWidth="1"/>
    <col min="41" max="41" width="19.28515625" bestFit="1" customWidth="1"/>
    <col min="42" max="43" width="19.28515625" customWidth="1"/>
  </cols>
  <sheetData>
    <row r="1" spans="1:48" ht="20.25">
      <c r="A1" s="6" t="s">
        <v>35</v>
      </c>
      <c r="B1" s="6" t="s">
        <v>32</v>
      </c>
      <c r="C1" s="6" t="s">
        <v>33</v>
      </c>
      <c r="D1" s="6" t="s">
        <v>0</v>
      </c>
      <c r="E1" s="6" t="s">
        <v>1</v>
      </c>
      <c r="F1" s="6" t="s">
        <v>2</v>
      </c>
      <c r="G1" s="6" t="s">
        <v>3</v>
      </c>
      <c r="H1" s="6" t="s">
        <v>4</v>
      </c>
      <c r="I1" s="6" t="s">
        <v>5</v>
      </c>
      <c r="J1" s="6" t="s">
        <v>6</v>
      </c>
      <c r="K1" s="6" t="s">
        <v>7</v>
      </c>
      <c r="L1" s="6" t="s">
        <v>8</v>
      </c>
      <c r="M1" s="6" t="s">
        <v>9</v>
      </c>
      <c r="N1" s="6" t="s">
        <v>10</v>
      </c>
      <c r="O1" s="6" t="s">
        <v>11</v>
      </c>
      <c r="P1" s="6" t="s">
        <v>12</v>
      </c>
      <c r="Q1" s="6" t="s">
        <v>13</v>
      </c>
      <c r="R1" s="6" t="s">
        <v>14</v>
      </c>
      <c r="S1" s="1" t="s">
        <v>15</v>
      </c>
      <c r="T1" s="1" t="s">
        <v>16</v>
      </c>
      <c r="U1" s="2" t="s">
        <v>17</v>
      </c>
      <c r="V1" s="3" t="s">
        <v>18</v>
      </c>
      <c r="W1" s="2" t="s">
        <v>19</v>
      </c>
      <c r="X1" s="3" t="s">
        <v>20</v>
      </c>
      <c r="Y1" s="4" t="s">
        <v>21</v>
      </c>
      <c r="Z1" s="4" t="s">
        <v>22</v>
      </c>
      <c r="AA1" s="2" t="s">
        <v>23</v>
      </c>
      <c r="AB1" s="3" t="s">
        <v>24</v>
      </c>
      <c r="AC1" s="2" t="s">
        <v>25</v>
      </c>
      <c r="AD1" s="2" t="s">
        <v>26</v>
      </c>
      <c r="AE1" s="3" t="s">
        <v>27</v>
      </c>
      <c r="AF1" s="2" t="s">
        <v>28</v>
      </c>
      <c r="AG1" s="3" t="s">
        <v>29</v>
      </c>
      <c r="AH1" s="2" t="s">
        <v>30</v>
      </c>
      <c r="AI1" s="3" t="s">
        <v>31</v>
      </c>
      <c r="AJ1" s="2" t="s">
        <v>461</v>
      </c>
      <c r="AK1" s="2" t="s">
        <v>36</v>
      </c>
      <c r="AL1" s="2" t="s">
        <v>37</v>
      </c>
      <c r="AM1" s="3" t="s">
        <v>31</v>
      </c>
      <c r="AN1" s="4" t="s">
        <v>38</v>
      </c>
      <c r="AO1" s="14" t="s">
        <v>39</v>
      </c>
      <c r="AP1" s="3" t="s">
        <v>42</v>
      </c>
      <c r="AQ1" s="7" t="s">
        <v>43</v>
      </c>
      <c r="AR1" s="7"/>
      <c r="AS1" s="7"/>
      <c r="AT1" s="8"/>
      <c r="AU1" s="9" t="s">
        <v>34</v>
      </c>
      <c r="AV1" s="10" t="s">
        <v>40</v>
      </c>
    </row>
    <row r="2" spans="1:48" ht="15.75" thickBot="1">
      <c r="B2">
        <v>1</v>
      </c>
      <c r="C2">
        <v>1</v>
      </c>
      <c r="D2" t="s">
        <v>157</v>
      </c>
      <c r="E2">
        <v>64.785700000000006</v>
      </c>
      <c r="F2">
        <v>327</v>
      </c>
      <c r="G2">
        <v>63.329900000000002</v>
      </c>
      <c r="H2">
        <v>343</v>
      </c>
      <c r="I2">
        <v>116.021</v>
      </c>
      <c r="J2">
        <v>4</v>
      </c>
      <c r="K2">
        <v>118.387</v>
      </c>
      <c r="L2">
        <v>11</v>
      </c>
      <c r="M2">
        <v>87.419300000000007</v>
      </c>
      <c r="N2">
        <v>1</v>
      </c>
      <c r="O2">
        <v>89.567800000000005</v>
      </c>
      <c r="P2">
        <v>4</v>
      </c>
      <c r="Q2">
        <v>28.819600000000001</v>
      </c>
      <c r="R2">
        <v>1</v>
      </c>
      <c r="S2" s="5">
        <f t="shared" ref="S2:S65" si="0">((J2^2)+N2^2)/2</f>
        <v>8.5</v>
      </c>
      <c r="T2" s="3">
        <f t="shared" ref="T2:T65" si="1">SQRT((L2^2+(P2^2))/2)</f>
        <v>8.2764726786234242</v>
      </c>
      <c r="U2">
        <f t="shared" ref="U2:U65" si="2">IF(O2&lt;96,T2,S2)</f>
        <v>8.2764726786234242</v>
      </c>
      <c r="V2">
        <v>1</v>
      </c>
      <c r="W2">
        <f t="shared" ref="W2:W65" si="3">IF(J2&lt;30,T2,S2)</f>
        <v>8.2764726786234242</v>
      </c>
      <c r="X2">
        <v>1</v>
      </c>
      <c r="Y2">
        <v>0.96299999999999997</v>
      </c>
      <c r="Z2">
        <v>0.9647</v>
      </c>
      <c r="AA2">
        <f t="shared" ref="AA2:AA65" si="4">(Y2+Z2)/2</f>
        <v>0.96384999999999998</v>
      </c>
      <c r="AB2">
        <v>1</v>
      </c>
      <c r="AC2">
        <f t="shared" ref="AC2:AC65" si="5">(V2+X2+(AB2))/3</f>
        <v>1</v>
      </c>
      <c r="AD2">
        <f>IF(C2=1,(AC2/Y2),REF)</f>
        <v>1.0384215991692627</v>
      </c>
      <c r="AE2">
        <v>1</v>
      </c>
      <c r="AF2">
        <f>IF(B2=1,(AC2/AA2),REF)</f>
        <v>1.0375058359703273</v>
      </c>
      <c r="AG2">
        <v>1</v>
      </c>
      <c r="AH2">
        <f t="shared" ref="AH2:AH65" si="6">MIN(AE2,AG2,AB2)</f>
        <v>1</v>
      </c>
      <c r="AI2" t="str">
        <f t="shared" ref="AI2:AI65" si="7">D2</f>
        <v>Houston</v>
      </c>
      <c r="AJ2">
        <f t="shared" ref="AJ2:AJ65" si="8">(Y2*(($AV$2)/((AD2)))^(1/10))</f>
        <v>0.96300003717179339</v>
      </c>
      <c r="AK2">
        <f t="shared" ref="AK2:AK65" si="9">(AA2*(($AU$2)/((AF2)))^(1/8))</f>
        <v>0.96385001904808421</v>
      </c>
      <c r="AL2">
        <f t="shared" ref="AL2:AL65" si="10">((AJ2+AK2)/2)^(1/3)</f>
        <v>0.98765661031090612</v>
      </c>
      <c r="AM2" t="str">
        <f t="shared" ref="AM2:AM65" si="11">AI2</f>
        <v>Houston</v>
      </c>
      <c r="AN2">
        <v>1</v>
      </c>
      <c r="AO2">
        <f t="shared" ref="AO2:AO65" si="12">(AN2+AH2+AB2)/3</f>
        <v>1</v>
      </c>
      <c r="AP2">
        <v>1</v>
      </c>
      <c r="AQ2" s="427" t="str">
        <f t="shared" ref="AQ2:AQ65" si="13">AM2</f>
        <v>Houston</v>
      </c>
      <c r="AT2" s="11" t="s">
        <v>41</v>
      </c>
      <c r="AU2" s="12">
        <v>1.037506</v>
      </c>
      <c r="AV2" s="13">
        <v>1.038422</v>
      </c>
    </row>
    <row r="3" spans="1:48">
      <c r="B3">
        <v>1</v>
      </c>
      <c r="C3">
        <v>1</v>
      </c>
      <c r="D3" s="420" t="s">
        <v>103</v>
      </c>
      <c r="E3" s="420">
        <v>68.569299999999998</v>
      </c>
      <c r="F3" s="420">
        <v>154</v>
      </c>
      <c r="G3" s="420">
        <v>66.690100000000001</v>
      </c>
      <c r="H3" s="420">
        <v>210</v>
      </c>
      <c r="I3" s="420">
        <v>114.22799999999999</v>
      </c>
      <c r="J3" s="420">
        <v>9</v>
      </c>
      <c r="K3" s="420">
        <v>119.437</v>
      </c>
      <c r="L3" s="420">
        <v>6</v>
      </c>
      <c r="M3" s="420">
        <v>95.0685</v>
      </c>
      <c r="N3" s="420">
        <v>22</v>
      </c>
      <c r="O3" s="420">
        <v>94.068600000000004</v>
      </c>
      <c r="P3" s="420">
        <v>18</v>
      </c>
      <c r="Q3" s="420">
        <v>25.368600000000001</v>
      </c>
      <c r="R3" s="420">
        <v>4</v>
      </c>
      <c r="S3" s="422">
        <f t="shared" si="0"/>
        <v>282.5</v>
      </c>
      <c r="T3" s="422">
        <f t="shared" si="1"/>
        <v>13.416407864998739</v>
      </c>
      <c r="U3" s="420">
        <f t="shared" si="2"/>
        <v>13.416407864998739</v>
      </c>
      <c r="V3" s="420">
        <v>2</v>
      </c>
      <c r="W3" s="420">
        <f t="shared" si="3"/>
        <v>13.416407864998739</v>
      </c>
      <c r="X3" s="420">
        <v>2</v>
      </c>
      <c r="Y3" s="420">
        <v>0.94740000000000002</v>
      </c>
      <c r="Z3" s="420">
        <v>0.9476</v>
      </c>
      <c r="AA3" s="420">
        <f t="shared" si="4"/>
        <v>0.94750000000000001</v>
      </c>
      <c r="AB3" s="420">
        <v>4</v>
      </c>
      <c r="AC3" s="420">
        <f t="shared" si="5"/>
        <v>2.6666666666666665</v>
      </c>
      <c r="AD3" s="420">
        <f>IF(C3=1,(AC3/Y3),REF)</f>
        <v>2.8147209907817885</v>
      </c>
      <c r="AE3" s="420">
        <v>2</v>
      </c>
      <c r="AF3" s="420">
        <f>IF(B3=1,(AC3/AA3),REF)</f>
        <v>2.8144239226033418</v>
      </c>
      <c r="AG3" s="420">
        <v>2</v>
      </c>
      <c r="AH3" s="420">
        <f t="shared" si="6"/>
        <v>2</v>
      </c>
      <c r="AI3" s="420" t="str">
        <f t="shared" si="7"/>
        <v>Connecticut</v>
      </c>
      <c r="AJ3" s="420">
        <f t="shared" si="8"/>
        <v>0.85748638525261467</v>
      </c>
      <c r="AK3" s="420">
        <f t="shared" si="9"/>
        <v>0.83638138156873687</v>
      </c>
      <c r="AL3" s="420">
        <f t="shared" si="10"/>
        <v>0.94612787084842898</v>
      </c>
      <c r="AM3" s="420" t="str">
        <f t="shared" si="11"/>
        <v>Connecticut</v>
      </c>
      <c r="AN3" s="420">
        <v>2</v>
      </c>
      <c r="AO3" s="420">
        <f t="shared" si="12"/>
        <v>2.6666666666666665</v>
      </c>
      <c r="AP3" s="420">
        <v>2</v>
      </c>
      <c r="AQ3" s="421" t="str">
        <f t="shared" si="13"/>
        <v>Connecticut</v>
      </c>
    </row>
    <row r="4" spans="1:48">
      <c r="B4">
        <v>1</v>
      </c>
      <c r="C4">
        <v>1</v>
      </c>
      <c r="D4" t="s">
        <v>281</v>
      </c>
      <c r="E4">
        <v>64.210400000000007</v>
      </c>
      <c r="F4">
        <v>339</v>
      </c>
      <c r="G4">
        <v>64.384600000000006</v>
      </c>
      <c r="H4">
        <v>322</v>
      </c>
      <c r="I4">
        <v>113.435</v>
      </c>
      <c r="J4">
        <v>11</v>
      </c>
      <c r="K4">
        <v>119.36199999999999</v>
      </c>
      <c r="L4">
        <v>7</v>
      </c>
      <c r="M4">
        <v>97.476799999999997</v>
      </c>
      <c r="N4">
        <v>56</v>
      </c>
      <c r="O4">
        <v>94.815399999999997</v>
      </c>
      <c r="P4">
        <v>26</v>
      </c>
      <c r="Q4">
        <v>24.546299999999999</v>
      </c>
      <c r="R4">
        <v>7</v>
      </c>
      <c r="S4" s="5">
        <f t="shared" si="0"/>
        <v>1628.5</v>
      </c>
      <c r="T4" s="3">
        <f t="shared" si="1"/>
        <v>19.039432764659772</v>
      </c>
      <c r="U4">
        <f t="shared" si="2"/>
        <v>19.039432764659772</v>
      </c>
      <c r="V4">
        <v>6</v>
      </c>
      <c r="W4">
        <f t="shared" si="3"/>
        <v>19.039432764659772</v>
      </c>
      <c r="X4">
        <v>3</v>
      </c>
      <c r="Y4">
        <v>0.93359999999999999</v>
      </c>
      <c r="Z4">
        <v>0.95640000000000003</v>
      </c>
      <c r="AA4">
        <f t="shared" si="4"/>
        <v>0.94500000000000006</v>
      </c>
      <c r="AB4">
        <v>5</v>
      </c>
      <c r="AC4">
        <f t="shared" si="5"/>
        <v>4.666666666666667</v>
      </c>
      <c r="AD4">
        <f>IF(C4=1,(AC4/Y4),REF)</f>
        <v>4.9985718366181091</v>
      </c>
      <c r="AE4">
        <v>3</v>
      </c>
      <c r="AF4">
        <f>IF(B4=1,(AC4/AA4),REF)</f>
        <v>4.9382716049382713</v>
      </c>
      <c r="AG4">
        <v>3</v>
      </c>
      <c r="AH4">
        <f t="shared" si="6"/>
        <v>3</v>
      </c>
      <c r="AI4" t="str">
        <f t="shared" si="7"/>
        <v>Purdue</v>
      </c>
      <c r="AJ4">
        <f t="shared" si="8"/>
        <v>0.79783601583748343</v>
      </c>
      <c r="AK4">
        <f t="shared" si="9"/>
        <v>0.77755973677670365</v>
      </c>
      <c r="AL4">
        <f t="shared" si="10"/>
        <v>0.92353471492014039</v>
      </c>
      <c r="AM4" t="str">
        <f t="shared" si="11"/>
        <v>Purdue</v>
      </c>
      <c r="AN4">
        <v>3</v>
      </c>
      <c r="AO4">
        <f t="shared" si="12"/>
        <v>3.6666666666666665</v>
      </c>
      <c r="AP4">
        <v>4</v>
      </c>
      <c r="AQ4" s="424" t="str">
        <f t="shared" si="13"/>
        <v>Purdue</v>
      </c>
    </row>
    <row r="5" spans="1:48">
      <c r="B5">
        <v>1</v>
      </c>
      <c r="C5">
        <v>1</v>
      </c>
      <c r="D5" t="s">
        <v>47</v>
      </c>
      <c r="E5">
        <v>72.825999999999993</v>
      </c>
      <c r="F5">
        <v>12</v>
      </c>
      <c r="G5">
        <v>72.746899999999997</v>
      </c>
      <c r="H5">
        <v>4</v>
      </c>
      <c r="I5">
        <v>110.86199999999999</v>
      </c>
      <c r="J5">
        <v>32</v>
      </c>
      <c r="K5">
        <v>116.09699999999999</v>
      </c>
      <c r="L5">
        <v>19</v>
      </c>
      <c r="M5">
        <v>91.795699999999997</v>
      </c>
      <c r="N5">
        <v>5</v>
      </c>
      <c r="O5">
        <v>88.554900000000004</v>
      </c>
      <c r="P5">
        <v>3</v>
      </c>
      <c r="Q5">
        <v>27.5425</v>
      </c>
      <c r="R5">
        <v>3</v>
      </c>
      <c r="S5" s="5">
        <f t="shared" si="0"/>
        <v>524.5</v>
      </c>
      <c r="T5" s="3">
        <f t="shared" si="1"/>
        <v>13.601470508735444</v>
      </c>
      <c r="U5">
        <f t="shared" si="2"/>
        <v>13.601470508735444</v>
      </c>
      <c r="V5">
        <v>3</v>
      </c>
      <c r="W5">
        <f t="shared" si="3"/>
        <v>524.5</v>
      </c>
      <c r="X5">
        <v>30</v>
      </c>
      <c r="Y5">
        <v>0.93259999999999998</v>
      </c>
      <c r="Z5">
        <v>0.97460000000000002</v>
      </c>
      <c r="AA5">
        <f t="shared" si="4"/>
        <v>0.9536</v>
      </c>
      <c r="AB5">
        <v>2</v>
      </c>
      <c r="AC5">
        <f t="shared" si="5"/>
        <v>11.666666666666666</v>
      </c>
      <c r="AD5">
        <f>IF(C5=1,(AC5/Y5),REF)</f>
        <v>12.509829151476159</v>
      </c>
      <c r="AE5">
        <v>4</v>
      </c>
      <c r="AF5">
        <f>IF(B5=1,(AC5/AA5),REF)</f>
        <v>12.234340044742728</v>
      </c>
      <c r="AG5">
        <v>4</v>
      </c>
      <c r="AH5">
        <f t="shared" si="6"/>
        <v>2</v>
      </c>
      <c r="AI5" t="str">
        <f t="shared" si="7"/>
        <v>Alabama</v>
      </c>
      <c r="AJ5">
        <f t="shared" si="8"/>
        <v>0.72712263009899514</v>
      </c>
      <c r="AK5">
        <f t="shared" si="9"/>
        <v>0.70051509987966309</v>
      </c>
      <c r="AL5">
        <f t="shared" si="10"/>
        <v>0.89370874414234114</v>
      </c>
      <c r="AM5" t="str">
        <f t="shared" si="11"/>
        <v>Alabama</v>
      </c>
      <c r="AN5">
        <v>4</v>
      </c>
      <c r="AO5">
        <f t="shared" si="12"/>
        <v>2.6666666666666665</v>
      </c>
      <c r="AP5">
        <v>3</v>
      </c>
      <c r="AQ5" s="427" t="str">
        <f t="shared" si="13"/>
        <v>Alabama</v>
      </c>
    </row>
    <row r="6" spans="1:48">
      <c r="B6">
        <v>1</v>
      </c>
      <c r="C6">
        <v>1</v>
      </c>
      <c r="D6" t="s">
        <v>361</v>
      </c>
      <c r="E6">
        <v>67.314700000000002</v>
      </c>
      <c r="F6">
        <v>213</v>
      </c>
      <c r="G6">
        <v>66.274100000000004</v>
      </c>
      <c r="H6">
        <v>230</v>
      </c>
      <c r="I6">
        <v>109.714</v>
      </c>
      <c r="J6">
        <v>44</v>
      </c>
      <c r="K6">
        <v>114.875</v>
      </c>
      <c r="L6">
        <v>25</v>
      </c>
      <c r="M6">
        <v>89.630499999999998</v>
      </c>
      <c r="N6">
        <v>3</v>
      </c>
      <c r="O6">
        <v>87.2423</v>
      </c>
      <c r="P6">
        <v>1</v>
      </c>
      <c r="Q6">
        <v>27.632300000000001</v>
      </c>
      <c r="R6">
        <v>2</v>
      </c>
      <c r="S6" s="5">
        <f t="shared" si="0"/>
        <v>972.5</v>
      </c>
      <c r="T6" s="3">
        <f t="shared" si="1"/>
        <v>17.691806012954132</v>
      </c>
      <c r="U6">
        <f t="shared" si="2"/>
        <v>17.691806012954132</v>
      </c>
      <c r="V6">
        <v>5</v>
      </c>
      <c r="W6">
        <f t="shared" si="3"/>
        <v>972.5</v>
      </c>
      <c r="X6">
        <v>33</v>
      </c>
      <c r="Y6">
        <v>0.94720000000000004</v>
      </c>
      <c r="Z6">
        <v>0.95589999999999997</v>
      </c>
      <c r="AA6">
        <f t="shared" si="4"/>
        <v>0.95155000000000001</v>
      </c>
      <c r="AB6">
        <v>3</v>
      </c>
      <c r="AC6">
        <f t="shared" si="5"/>
        <v>13.666666666666666</v>
      </c>
      <c r="AD6">
        <f>IF(C6=1,(AC6/Y6),REF)</f>
        <v>14.428490990990989</v>
      </c>
      <c r="AE6">
        <v>5</v>
      </c>
      <c r="AF6">
        <f>IF(B6=1,(AC6/AA6),REF)</f>
        <v>14.362531308566723</v>
      </c>
      <c r="AG6">
        <v>5</v>
      </c>
      <c r="AH6">
        <f t="shared" si="6"/>
        <v>3</v>
      </c>
      <c r="AI6" t="str">
        <f t="shared" si="7"/>
        <v>UCLA</v>
      </c>
      <c r="AJ6">
        <f t="shared" si="8"/>
        <v>0.72804292557424088</v>
      </c>
      <c r="AK6">
        <f t="shared" si="9"/>
        <v>0.68513565188880055</v>
      </c>
      <c r="AL6">
        <f t="shared" si="10"/>
        <v>0.89068133188829202</v>
      </c>
      <c r="AM6" t="str">
        <f t="shared" si="11"/>
        <v>UCLA</v>
      </c>
      <c r="AN6">
        <v>5</v>
      </c>
      <c r="AO6">
        <f t="shared" si="12"/>
        <v>3.6666666666666665</v>
      </c>
      <c r="AP6">
        <v>5</v>
      </c>
      <c r="AQ6" s="425" t="str">
        <f t="shared" si="13"/>
        <v>UCLA</v>
      </c>
    </row>
    <row r="7" spans="1:48">
      <c r="B7">
        <v>1</v>
      </c>
      <c r="C7">
        <v>1</v>
      </c>
      <c r="D7" t="s">
        <v>341</v>
      </c>
      <c r="E7">
        <v>70.347700000000003</v>
      </c>
      <c r="F7">
        <v>66</v>
      </c>
      <c r="G7">
        <v>69.121899999999997</v>
      </c>
      <c r="H7">
        <v>91</v>
      </c>
      <c r="I7">
        <v>109.36199999999999</v>
      </c>
      <c r="J7">
        <v>51</v>
      </c>
      <c r="K7">
        <v>116.581</v>
      </c>
      <c r="L7">
        <v>18</v>
      </c>
      <c r="M7">
        <v>94.419300000000007</v>
      </c>
      <c r="N7">
        <v>17</v>
      </c>
      <c r="O7">
        <v>92.010599999999997</v>
      </c>
      <c r="P7">
        <v>11</v>
      </c>
      <c r="Q7">
        <v>24.570699999999999</v>
      </c>
      <c r="R7">
        <v>6</v>
      </c>
      <c r="S7" s="5">
        <f t="shared" si="0"/>
        <v>1445</v>
      </c>
      <c r="T7" s="3">
        <f t="shared" si="1"/>
        <v>14.916433890176299</v>
      </c>
      <c r="U7">
        <f t="shared" si="2"/>
        <v>14.916433890176299</v>
      </c>
      <c r="V7">
        <v>4</v>
      </c>
      <c r="W7">
        <f t="shared" si="3"/>
        <v>1445</v>
      </c>
      <c r="X7">
        <v>35</v>
      </c>
      <c r="Y7">
        <v>0.9133</v>
      </c>
      <c r="Z7">
        <v>0.9425</v>
      </c>
      <c r="AA7">
        <f t="shared" si="4"/>
        <v>0.92789999999999995</v>
      </c>
      <c r="AB7">
        <v>8</v>
      </c>
      <c r="AC7">
        <f t="shared" si="5"/>
        <v>15.666666666666666</v>
      </c>
      <c r="AD7">
        <f>IF(C7=1,(AC7/Y7),REF)</f>
        <v>17.153910726668855</v>
      </c>
      <c r="AE7">
        <v>6</v>
      </c>
      <c r="AF7">
        <f>IF(B7=1,(AC7/AA7),REF)</f>
        <v>16.88400330495384</v>
      </c>
      <c r="AG7">
        <v>6</v>
      </c>
      <c r="AH7">
        <f t="shared" si="6"/>
        <v>6</v>
      </c>
      <c r="AI7" t="str">
        <f t="shared" si="7"/>
        <v>Texas</v>
      </c>
      <c r="AJ7">
        <f t="shared" si="8"/>
        <v>0.68994509446315455</v>
      </c>
      <c r="AK7">
        <f t="shared" si="9"/>
        <v>0.65473502377531467</v>
      </c>
      <c r="AL7">
        <f t="shared" si="10"/>
        <v>0.87605155062415063</v>
      </c>
      <c r="AM7" t="str">
        <f t="shared" si="11"/>
        <v>Texas</v>
      </c>
      <c r="AN7">
        <v>6</v>
      </c>
      <c r="AO7">
        <f t="shared" si="12"/>
        <v>6.666666666666667</v>
      </c>
      <c r="AP7">
        <v>6</v>
      </c>
      <c r="AQ7" s="425" t="str">
        <f t="shared" si="13"/>
        <v>Texas</v>
      </c>
    </row>
    <row r="8" spans="1:48">
      <c r="B8">
        <v>1</v>
      </c>
      <c r="C8">
        <v>1</v>
      </c>
      <c r="D8" t="s">
        <v>54</v>
      </c>
      <c r="E8">
        <v>72.898899999999998</v>
      </c>
      <c r="F8">
        <v>10</v>
      </c>
      <c r="G8">
        <v>72.311800000000005</v>
      </c>
      <c r="H8">
        <v>9</v>
      </c>
      <c r="I8">
        <v>113.208</v>
      </c>
      <c r="J8">
        <v>13</v>
      </c>
      <c r="K8">
        <v>119.979</v>
      </c>
      <c r="L8">
        <v>4</v>
      </c>
      <c r="M8">
        <v>98.151700000000005</v>
      </c>
      <c r="N8">
        <v>68</v>
      </c>
      <c r="O8">
        <v>97.119500000000002</v>
      </c>
      <c r="P8">
        <v>41</v>
      </c>
      <c r="Q8">
        <v>22.859500000000001</v>
      </c>
      <c r="R8">
        <v>10</v>
      </c>
      <c r="S8" s="5">
        <f t="shared" si="0"/>
        <v>2396.5</v>
      </c>
      <c r="T8" s="3">
        <f t="shared" si="1"/>
        <v>29.129023327259016</v>
      </c>
      <c r="U8">
        <f t="shared" si="2"/>
        <v>2396.5</v>
      </c>
      <c r="V8">
        <v>44</v>
      </c>
      <c r="W8">
        <f t="shared" si="3"/>
        <v>29.129023327259016</v>
      </c>
      <c r="X8">
        <v>4</v>
      </c>
      <c r="Y8">
        <v>0.93189999999999995</v>
      </c>
      <c r="Z8">
        <v>0.92979999999999996</v>
      </c>
      <c r="AA8">
        <f t="shared" si="4"/>
        <v>0.93084999999999996</v>
      </c>
      <c r="AB8">
        <v>7</v>
      </c>
      <c r="AC8">
        <f t="shared" si="5"/>
        <v>18.333333333333332</v>
      </c>
      <c r="AD8">
        <f>IF(C8=1,(AC8/Y8),REF)</f>
        <v>19.673069356511785</v>
      </c>
      <c r="AE8">
        <v>8</v>
      </c>
      <c r="AF8">
        <f>IF(B8=1,(AC8/AA8),REF)</f>
        <v>19.695260604107357</v>
      </c>
      <c r="AG8">
        <v>8</v>
      </c>
      <c r="AH8">
        <f t="shared" si="6"/>
        <v>7</v>
      </c>
      <c r="AI8" t="str">
        <f t="shared" si="7"/>
        <v>Arizona</v>
      </c>
      <c r="AJ8">
        <f t="shared" si="8"/>
        <v>0.69441563007023099</v>
      </c>
      <c r="AK8">
        <f t="shared" si="9"/>
        <v>0.64429285285972071</v>
      </c>
      <c r="AL8">
        <f t="shared" si="10"/>
        <v>0.87475279719983368</v>
      </c>
      <c r="AM8" t="str">
        <f t="shared" si="11"/>
        <v>Arizona</v>
      </c>
      <c r="AN8">
        <v>7</v>
      </c>
      <c r="AO8">
        <f t="shared" si="12"/>
        <v>7</v>
      </c>
      <c r="AP8">
        <v>8</v>
      </c>
      <c r="AQ8" s="424" t="str">
        <f t="shared" si="13"/>
        <v>Arizona</v>
      </c>
    </row>
    <row r="9" spans="1:48">
      <c r="B9">
        <v>1</v>
      </c>
      <c r="C9">
        <v>1</v>
      </c>
      <c r="D9" t="s">
        <v>337</v>
      </c>
      <c r="E9">
        <v>66.241100000000003</v>
      </c>
      <c r="F9">
        <v>271</v>
      </c>
      <c r="G9">
        <v>65.527199999999993</v>
      </c>
      <c r="H9">
        <v>278</v>
      </c>
      <c r="I9">
        <v>108.476</v>
      </c>
      <c r="J9">
        <v>68</v>
      </c>
      <c r="K9">
        <v>112.675</v>
      </c>
      <c r="L9">
        <v>49</v>
      </c>
      <c r="M9">
        <v>87.527799999999999</v>
      </c>
      <c r="N9">
        <v>2</v>
      </c>
      <c r="O9">
        <v>87.97</v>
      </c>
      <c r="P9">
        <v>2</v>
      </c>
      <c r="Q9">
        <v>24.705200000000001</v>
      </c>
      <c r="R9">
        <v>5</v>
      </c>
      <c r="S9" s="5">
        <f t="shared" si="0"/>
        <v>2314</v>
      </c>
      <c r="T9" s="3">
        <f t="shared" si="1"/>
        <v>34.677081768799404</v>
      </c>
      <c r="U9">
        <f t="shared" si="2"/>
        <v>34.677081768799404</v>
      </c>
      <c r="V9">
        <v>12</v>
      </c>
      <c r="W9">
        <f t="shared" si="3"/>
        <v>2314</v>
      </c>
      <c r="X9">
        <v>41</v>
      </c>
      <c r="Y9">
        <v>0.90549999999999997</v>
      </c>
      <c r="Z9">
        <v>0.97719999999999996</v>
      </c>
      <c r="AA9">
        <f t="shared" si="4"/>
        <v>0.94134999999999991</v>
      </c>
      <c r="AB9">
        <v>6</v>
      </c>
      <c r="AC9">
        <f t="shared" si="5"/>
        <v>19.666666666666668</v>
      </c>
      <c r="AD9">
        <f>IF(C9=1,(AC9/Y9),REF)</f>
        <v>21.719123872630224</v>
      </c>
      <c r="AE9">
        <v>9</v>
      </c>
      <c r="AF9">
        <f>IF(B9=1,(AC9/AA9),REF)</f>
        <v>20.891981374267456</v>
      </c>
      <c r="AG9">
        <v>9</v>
      </c>
      <c r="AH9">
        <f t="shared" si="6"/>
        <v>6</v>
      </c>
      <c r="AI9" t="str">
        <f t="shared" si="7"/>
        <v>Tennessee</v>
      </c>
      <c r="AJ9">
        <f t="shared" si="8"/>
        <v>0.66810021647833306</v>
      </c>
      <c r="AK9">
        <f t="shared" si="9"/>
        <v>0.64677392130167888</v>
      </c>
      <c r="AL9">
        <f t="shared" si="10"/>
        <v>0.86953031806257497</v>
      </c>
      <c r="AM9" t="str">
        <f t="shared" si="11"/>
        <v>Tennessee</v>
      </c>
      <c r="AN9">
        <v>8</v>
      </c>
      <c r="AO9">
        <f t="shared" si="12"/>
        <v>6.666666666666667</v>
      </c>
      <c r="AP9">
        <v>7</v>
      </c>
      <c r="AQ9" s="425" t="str">
        <f t="shared" si="13"/>
        <v>Tennessee</v>
      </c>
    </row>
    <row r="10" spans="1:48">
      <c r="B10">
        <v>1</v>
      </c>
      <c r="C10">
        <v>1</v>
      </c>
      <c r="D10" t="s">
        <v>296</v>
      </c>
      <c r="E10">
        <v>63.573599999999999</v>
      </c>
      <c r="F10">
        <v>346</v>
      </c>
      <c r="G10">
        <v>61.745399999999997</v>
      </c>
      <c r="H10">
        <v>359</v>
      </c>
      <c r="I10">
        <v>110.407</v>
      </c>
      <c r="J10">
        <v>37</v>
      </c>
      <c r="K10">
        <v>113.47</v>
      </c>
      <c r="L10">
        <v>40</v>
      </c>
      <c r="M10">
        <v>93.398300000000006</v>
      </c>
      <c r="N10">
        <v>10</v>
      </c>
      <c r="O10">
        <v>91.573599999999999</v>
      </c>
      <c r="P10">
        <v>9</v>
      </c>
      <c r="Q10">
        <v>21.896000000000001</v>
      </c>
      <c r="R10">
        <v>11</v>
      </c>
      <c r="S10" s="5">
        <f t="shared" si="0"/>
        <v>734.5</v>
      </c>
      <c r="T10" s="3">
        <f t="shared" si="1"/>
        <v>28.991378028648448</v>
      </c>
      <c r="U10">
        <f t="shared" si="2"/>
        <v>28.991378028648448</v>
      </c>
      <c r="V10">
        <v>9</v>
      </c>
      <c r="W10">
        <f t="shared" si="3"/>
        <v>734.5</v>
      </c>
      <c r="X10">
        <v>32</v>
      </c>
      <c r="Y10">
        <v>0.88260000000000005</v>
      </c>
      <c r="Z10">
        <v>0.95830000000000004</v>
      </c>
      <c r="AA10">
        <f t="shared" si="4"/>
        <v>0.92044999999999999</v>
      </c>
      <c r="AB10">
        <v>10</v>
      </c>
      <c r="AC10">
        <f t="shared" si="5"/>
        <v>17</v>
      </c>
      <c r="AD10">
        <f>IF(C10=1,(AC10/Y10),REF)</f>
        <v>19.261273510083843</v>
      </c>
      <c r="AE10">
        <v>7</v>
      </c>
      <c r="AF10">
        <f>IF(B10=1,(AC10/AA10),REF)</f>
        <v>18.469227008528438</v>
      </c>
      <c r="AG10">
        <v>7</v>
      </c>
      <c r="AH10">
        <f t="shared" si="6"/>
        <v>7</v>
      </c>
      <c r="AI10" t="str">
        <f t="shared" si="7"/>
        <v>Saint Mary's</v>
      </c>
      <c r="AJ10">
        <f t="shared" si="8"/>
        <v>0.65907192391009484</v>
      </c>
      <c r="AK10">
        <f t="shared" si="9"/>
        <v>0.64223347618887971</v>
      </c>
      <c r="AL10">
        <f t="shared" si="10"/>
        <v>0.86652895414335951</v>
      </c>
      <c r="AM10" t="str">
        <f t="shared" si="11"/>
        <v>Saint Mary's</v>
      </c>
      <c r="AN10">
        <v>9</v>
      </c>
      <c r="AO10">
        <f t="shared" si="12"/>
        <v>8.6666666666666661</v>
      </c>
      <c r="AP10">
        <v>9</v>
      </c>
      <c r="AQ10" t="str">
        <f t="shared" si="13"/>
        <v>Saint Mary's</v>
      </c>
    </row>
    <row r="11" spans="1:48">
      <c r="B11">
        <v>1</v>
      </c>
      <c r="C11">
        <v>1</v>
      </c>
      <c r="D11" t="s">
        <v>203</v>
      </c>
      <c r="E11">
        <v>69.601399999999998</v>
      </c>
      <c r="F11">
        <v>98</v>
      </c>
      <c r="G11">
        <v>68.357200000000006</v>
      </c>
      <c r="H11">
        <v>135</v>
      </c>
      <c r="I11">
        <v>113.246</v>
      </c>
      <c r="J11">
        <v>12</v>
      </c>
      <c r="K11">
        <v>119.30800000000001</v>
      </c>
      <c r="L11">
        <v>8</v>
      </c>
      <c r="M11">
        <v>100.116</v>
      </c>
      <c r="N11">
        <v>95</v>
      </c>
      <c r="O11">
        <v>97.478899999999996</v>
      </c>
      <c r="P11">
        <v>47</v>
      </c>
      <c r="Q11">
        <v>21.829599999999999</v>
      </c>
      <c r="R11">
        <v>12</v>
      </c>
      <c r="S11" s="5">
        <f t="shared" si="0"/>
        <v>4584.5</v>
      </c>
      <c r="T11" s="3">
        <f t="shared" si="1"/>
        <v>33.712015662075146</v>
      </c>
      <c r="U11">
        <f t="shared" si="2"/>
        <v>4584.5</v>
      </c>
      <c r="V11">
        <v>53</v>
      </c>
      <c r="W11">
        <f t="shared" si="3"/>
        <v>33.712015662075146</v>
      </c>
      <c r="X11">
        <v>5</v>
      </c>
      <c r="Y11">
        <v>0.93269999999999997</v>
      </c>
      <c r="Z11">
        <v>0.90749999999999997</v>
      </c>
      <c r="AA11">
        <f t="shared" si="4"/>
        <v>0.92009999999999992</v>
      </c>
      <c r="AB11">
        <v>11</v>
      </c>
      <c r="AC11">
        <f t="shared" si="5"/>
        <v>23</v>
      </c>
      <c r="AD11">
        <f>IF(C11=1,(AC11/Y11),REF)</f>
        <v>24.659590436367537</v>
      </c>
      <c r="AE11">
        <v>10</v>
      </c>
      <c r="AF11">
        <f>IF(B11=1,(AC11/AA11),REF)</f>
        <v>24.997282904032172</v>
      </c>
      <c r="AG11">
        <v>12</v>
      </c>
      <c r="AH11">
        <f t="shared" si="6"/>
        <v>10</v>
      </c>
      <c r="AI11" t="str">
        <f t="shared" si="7"/>
        <v>Marquette</v>
      </c>
      <c r="AJ11">
        <f t="shared" si="8"/>
        <v>0.67948641594018488</v>
      </c>
      <c r="AK11">
        <f t="shared" si="9"/>
        <v>0.6181548160098479</v>
      </c>
      <c r="AL11">
        <f t="shared" si="10"/>
        <v>0.86571487606921016</v>
      </c>
      <c r="AM11" t="str">
        <f t="shared" si="11"/>
        <v>Marquette</v>
      </c>
      <c r="AN11">
        <v>10</v>
      </c>
      <c r="AO11">
        <f t="shared" si="12"/>
        <v>10.333333333333334</v>
      </c>
      <c r="AP11">
        <v>10</v>
      </c>
      <c r="AQ11" s="426" t="str">
        <f t="shared" si="13"/>
        <v>Marquette</v>
      </c>
    </row>
    <row r="12" spans="1:48">
      <c r="B12">
        <v>1</v>
      </c>
      <c r="C12">
        <v>1</v>
      </c>
      <c r="D12" t="s">
        <v>176</v>
      </c>
      <c r="E12">
        <v>70.097099999999998</v>
      </c>
      <c r="F12">
        <v>74</v>
      </c>
      <c r="G12">
        <v>69.271500000000003</v>
      </c>
      <c r="H12">
        <v>79</v>
      </c>
      <c r="I12">
        <v>106.078</v>
      </c>
      <c r="J12">
        <v>109</v>
      </c>
      <c r="K12">
        <v>114.61</v>
      </c>
      <c r="L12">
        <v>29</v>
      </c>
      <c r="M12">
        <v>96.348799999999997</v>
      </c>
      <c r="N12">
        <v>40</v>
      </c>
      <c r="O12">
        <v>91.474100000000007</v>
      </c>
      <c r="P12">
        <v>7</v>
      </c>
      <c r="Q12">
        <v>23.1356</v>
      </c>
      <c r="R12">
        <v>9</v>
      </c>
      <c r="S12" s="5">
        <f t="shared" si="0"/>
        <v>6740.5</v>
      </c>
      <c r="T12" s="3">
        <f t="shared" si="1"/>
        <v>21.095023109728988</v>
      </c>
      <c r="U12">
        <f t="shared" si="2"/>
        <v>21.095023109728988</v>
      </c>
      <c r="V12">
        <v>7</v>
      </c>
      <c r="W12">
        <f t="shared" si="3"/>
        <v>6740.5</v>
      </c>
      <c r="X12">
        <v>62</v>
      </c>
      <c r="Y12">
        <v>0.92559999999999998</v>
      </c>
      <c r="Z12">
        <v>0.90920000000000001</v>
      </c>
      <c r="AA12">
        <f t="shared" si="4"/>
        <v>0.91739999999999999</v>
      </c>
      <c r="AB12">
        <v>12</v>
      </c>
      <c r="AC12">
        <f t="shared" si="5"/>
        <v>27</v>
      </c>
      <c r="AD12">
        <f>IF(C12=1,(AC12/Y12),REF)</f>
        <v>29.170267934312879</v>
      </c>
      <c r="AE12">
        <v>14</v>
      </c>
      <c r="AF12">
        <f>IF(B12=1,(AC12/AA12),REF)</f>
        <v>29.431000654022238</v>
      </c>
      <c r="AG12">
        <v>14</v>
      </c>
      <c r="AH12">
        <f t="shared" si="6"/>
        <v>12</v>
      </c>
      <c r="AI12" t="str">
        <f t="shared" si="7"/>
        <v>Kansas</v>
      </c>
      <c r="AJ12">
        <f t="shared" si="8"/>
        <v>0.66308116551696106</v>
      </c>
      <c r="AK12">
        <f t="shared" si="9"/>
        <v>0.60388874342467769</v>
      </c>
      <c r="AL12">
        <f t="shared" si="10"/>
        <v>0.85883968021933643</v>
      </c>
      <c r="AM12" t="str">
        <f t="shared" si="11"/>
        <v>Kansas</v>
      </c>
      <c r="AN12">
        <v>11</v>
      </c>
      <c r="AO12">
        <f t="shared" si="12"/>
        <v>11.666666666666666</v>
      </c>
      <c r="AP12">
        <v>12</v>
      </c>
      <c r="AQ12" s="426" t="str">
        <f t="shared" si="13"/>
        <v>Kansas</v>
      </c>
    </row>
    <row r="13" spans="1:48">
      <c r="B13">
        <v>1</v>
      </c>
      <c r="C13">
        <v>1</v>
      </c>
      <c r="D13" t="s">
        <v>106</v>
      </c>
      <c r="E13">
        <v>69.446700000000007</v>
      </c>
      <c r="F13">
        <v>104</v>
      </c>
      <c r="G13">
        <v>67.980800000000002</v>
      </c>
      <c r="H13">
        <v>149</v>
      </c>
      <c r="I13">
        <v>109.592</v>
      </c>
      <c r="J13">
        <v>47</v>
      </c>
      <c r="K13">
        <v>114.621</v>
      </c>
      <c r="L13">
        <v>28</v>
      </c>
      <c r="M13">
        <v>97.646799999999999</v>
      </c>
      <c r="N13">
        <v>61</v>
      </c>
      <c r="O13">
        <v>93.966499999999996</v>
      </c>
      <c r="P13">
        <v>15</v>
      </c>
      <c r="Q13">
        <v>20.654499999999999</v>
      </c>
      <c r="R13">
        <v>13</v>
      </c>
      <c r="S13" s="5">
        <f t="shared" si="0"/>
        <v>2965</v>
      </c>
      <c r="T13" s="3">
        <f t="shared" si="1"/>
        <v>22.461077445216201</v>
      </c>
      <c r="U13">
        <f t="shared" si="2"/>
        <v>22.461077445216201</v>
      </c>
      <c r="V13">
        <v>8</v>
      </c>
      <c r="W13">
        <f t="shared" si="3"/>
        <v>2965</v>
      </c>
      <c r="X13">
        <v>45</v>
      </c>
      <c r="Y13">
        <v>0.86939999999999995</v>
      </c>
      <c r="Z13">
        <v>0.95069999999999999</v>
      </c>
      <c r="AA13">
        <f t="shared" si="4"/>
        <v>0.91005000000000003</v>
      </c>
      <c r="AB13">
        <v>14</v>
      </c>
      <c r="AC13">
        <f t="shared" si="5"/>
        <v>22.333333333333332</v>
      </c>
      <c r="AD13">
        <f>IF(C13=1,(AC13/Y13),REF)</f>
        <v>25.688214094011194</v>
      </c>
      <c r="AE13">
        <v>13</v>
      </c>
      <c r="AF13">
        <f>IF(B13=1,(AC13/AA13),REF)</f>
        <v>24.540776147830702</v>
      </c>
      <c r="AG13">
        <v>10</v>
      </c>
      <c r="AH13">
        <f t="shared" si="6"/>
        <v>10</v>
      </c>
      <c r="AI13" t="str">
        <f t="shared" si="7"/>
        <v>Creighton</v>
      </c>
      <c r="AJ13">
        <f t="shared" si="8"/>
        <v>0.63078830486772974</v>
      </c>
      <c r="AK13">
        <f t="shared" si="9"/>
        <v>0.61281310537600964</v>
      </c>
      <c r="AL13">
        <f t="shared" si="10"/>
        <v>0.85352661905612215</v>
      </c>
      <c r="AM13" t="str">
        <f t="shared" si="11"/>
        <v>Creighton</v>
      </c>
      <c r="AN13">
        <v>12</v>
      </c>
      <c r="AO13">
        <f t="shared" si="12"/>
        <v>12</v>
      </c>
      <c r="AP13">
        <v>13</v>
      </c>
      <c r="AQ13" s="425" t="str">
        <f t="shared" si="13"/>
        <v>Creighton</v>
      </c>
    </row>
    <row r="14" spans="1:48">
      <c r="B14">
        <v>1</v>
      </c>
      <c r="C14">
        <v>1</v>
      </c>
      <c r="D14" t="s">
        <v>117</v>
      </c>
      <c r="E14">
        <v>65.705500000000001</v>
      </c>
      <c r="F14">
        <v>294</v>
      </c>
      <c r="G14">
        <v>65.257999999999996</v>
      </c>
      <c r="H14">
        <v>288</v>
      </c>
      <c r="I14">
        <v>110.245</v>
      </c>
      <c r="J14">
        <v>38</v>
      </c>
      <c r="K14">
        <v>113.242</v>
      </c>
      <c r="L14">
        <v>42</v>
      </c>
      <c r="M14">
        <v>96.933300000000003</v>
      </c>
      <c r="N14">
        <v>47</v>
      </c>
      <c r="O14">
        <v>94.753100000000003</v>
      </c>
      <c r="P14">
        <v>24</v>
      </c>
      <c r="Q14">
        <v>18.488499999999998</v>
      </c>
      <c r="R14">
        <v>21</v>
      </c>
      <c r="S14" s="5">
        <f t="shared" si="0"/>
        <v>1826.5</v>
      </c>
      <c r="T14" s="3">
        <f t="shared" si="1"/>
        <v>34.205262752974143</v>
      </c>
      <c r="U14">
        <f t="shared" si="2"/>
        <v>34.205262752974143</v>
      </c>
      <c r="V14">
        <v>11</v>
      </c>
      <c r="W14">
        <f t="shared" si="3"/>
        <v>1826.5</v>
      </c>
      <c r="X14">
        <v>37</v>
      </c>
      <c r="Y14">
        <v>0.87270000000000003</v>
      </c>
      <c r="Z14">
        <v>0.91149999999999998</v>
      </c>
      <c r="AA14">
        <f t="shared" si="4"/>
        <v>0.8921</v>
      </c>
      <c r="AB14">
        <v>19</v>
      </c>
      <c r="AC14">
        <f t="shared" si="5"/>
        <v>22.333333333333332</v>
      </c>
      <c r="AD14">
        <f>IF(C14=1,(AC14/Y14),REF)</f>
        <v>25.591077498949616</v>
      </c>
      <c r="AE14">
        <v>12</v>
      </c>
      <c r="AF14">
        <f>IF(B14=1,(AC14/AA14),REF)</f>
        <v>25.034562642454134</v>
      </c>
      <c r="AG14">
        <v>13</v>
      </c>
      <c r="AH14">
        <f t="shared" si="6"/>
        <v>12</v>
      </c>
      <c r="AI14" t="str">
        <f t="shared" si="7"/>
        <v>Duke</v>
      </c>
      <c r="AJ14">
        <f t="shared" si="8"/>
        <v>0.63342253033073281</v>
      </c>
      <c r="AK14">
        <f t="shared" si="9"/>
        <v>0.5992318179293602</v>
      </c>
      <c r="AL14">
        <f t="shared" si="10"/>
        <v>0.851014785293008</v>
      </c>
      <c r="AM14" t="str">
        <f t="shared" si="11"/>
        <v>Duke</v>
      </c>
      <c r="AN14">
        <v>13</v>
      </c>
      <c r="AO14">
        <f t="shared" si="12"/>
        <v>14.666666666666666</v>
      </c>
      <c r="AP14">
        <v>15</v>
      </c>
      <c r="AQ14" t="str">
        <f t="shared" si="13"/>
        <v>Duke</v>
      </c>
    </row>
    <row r="15" spans="1:48">
      <c r="B15">
        <v>1</v>
      </c>
      <c r="C15">
        <v>1</v>
      </c>
      <c r="D15" s="420" t="s">
        <v>301</v>
      </c>
      <c r="E15" s="420">
        <v>66.512600000000006</v>
      </c>
      <c r="F15" s="420">
        <v>254</v>
      </c>
      <c r="G15" s="420">
        <v>66.009</v>
      </c>
      <c r="H15" s="420">
        <v>252</v>
      </c>
      <c r="I15" s="420">
        <v>106.67</v>
      </c>
      <c r="J15" s="420">
        <v>99</v>
      </c>
      <c r="K15" s="420">
        <v>111.929</v>
      </c>
      <c r="L15" s="420">
        <v>64</v>
      </c>
      <c r="M15" s="420">
        <v>95.138599999999997</v>
      </c>
      <c r="N15" s="420">
        <v>23</v>
      </c>
      <c r="O15" s="420">
        <v>91.674400000000006</v>
      </c>
      <c r="P15" s="420">
        <v>10</v>
      </c>
      <c r="Q15" s="420">
        <v>20.254899999999999</v>
      </c>
      <c r="R15" s="420">
        <v>14</v>
      </c>
      <c r="S15" s="422">
        <f t="shared" si="0"/>
        <v>5165</v>
      </c>
      <c r="T15" s="422">
        <f t="shared" si="1"/>
        <v>45.803929962395145</v>
      </c>
      <c r="U15" s="420">
        <f t="shared" si="2"/>
        <v>45.803929962395145</v>
      </c>
      <c r="V15" s="420">
        <v>17</v>
      </c>
      <c r="W15" s="420">
        <f t="shared" si="3"/>
        <v>5165</v>
      </c>
      <c r="X15" s="420">
        <v>53</v>
      </c>
      <c r="Y15" s="420">
        <v>0.87729999999999997</v>
      </c>
      <c r="Z15" s="420">
        <v>0.95020000000000004</v>
      </c>
      <c r="AA15" s="420">
        <f t="shared" si="4"/>
        <v>0.91375000000000006</v>
      </c>
      <c r="AB15" s="420">
        <v>13</v>
      </c>
      <c r="AC15" s="420">
        <f t="shared" si="5"/>
        <v>27.666666666666668</v>
      </c>
      <c r="AD15" s="420">
        <f>IF(C15=1,(AC15/Y15),REF)</f>
        <v>31.536152589384098</v>
      </c>
      <c r="AE15" s="420">
        <v>15</v>
      </c>
      <c r="AF15" s="420">
        <f>IF(B15=1,(AC15/AA15),REF)</f>
        <v>30.278157774737803</v>
      </c>
      <c r="AG15" s="420">
        <v>15</v>
      </c>
      <c r="AH15" s="420">
        <f t="shared" si="6"/>
        <v>13</v>
      </c>
      <c r="AI15" s="420" t="str">
        <f t="shared" si="7"/>
        <v>San Diego St.</v>
      </c>
      <c r="AJ15" s="420">
        <f t="shared" si="8"/>
        <v>0.62359790369197943</v>
      </c>
      <c r="AK15" s="420">
        <f t="shared" si="9"/>
        <v>0.59935624679380906</v>
      </c>
      <c r="AL15" s="420">
        <f t="shared" si="10"/>
        <v>0.84877659073213574</v>
      </c>
      <c r="AM15" s="420" t="str">
        <f t="shared" si="11"/>
        <v>San Diego St.</v>
      </c>
      <c r="AN15" s="420">
        <v>14</v>
      </c>
      <c r="AO15" s="420">
        <f t="shared" si="12"/>
        <v>13.333333333333334</v>
      </c>
      <c r="AP15" s="420">
        <v>14</v>
      </c>
      <c r="AQ15" s="420" t="str">
        <f t="shared" si="13"/>
        <v>San Diego St.</v>
      </c>
    </row>
    <row r="16" spans="1:48">
      <c r="B16">
        <v>1</v>
      </c>
      <c r="C16">
        <v>1</v>
      </c>
      <c r="D16" t="s">
        <v>146</v>
      </c>
      <c r="E16">
        <v>71.544600000000003</v>
      </c>
      <c r="F16">
        <v>34</v>
      </c>
      <c r="G16">
        <v>70.066299999999998</v>
      </c>
      <c r="H16">
        <v>44</v>
      </c>
      <c r="I16">
        <v>120.383</v>
      </c>
      <c r="J16">
        <v>2</v>
      </c>
      <c r="K16">
        <v>124.004</v>
      </c>
      <c r="L16">
        <v>1</v>
      </c>
      <c r="M16">
        <v>102.97799999999999</v>
      </c>
      <c r="N16">
        <v>171</v>
      </c>
      <c r="O16">
        <v>99.693700000000007</v>
      </c>
      <c r="P16">
        <v>76</v>
      </c>
      <c r="Q16">
        <v>24.310099999999998</v>
      </c>
      <c r="R16">
        <v>8</v>
      </c>
      <c r="S16" s="5">
        <f t="shared" si="0"/>
        <v>14622.5</v>
      </c>
      <c r="T16" s="3">
        <f t="shared" si="1"/>
        <v>53.744767187141115</v>
      </c>
      <c r="U16">
        <f t="shared" si="2"/>
        <v>14622.5</v>
      </c>
      <c r="V16">
        <v>95</v>
      </c>
      <c r="W16">
        <f t="shared" si="3"/>
        <v>53.744767187141115</v>
      </c>
      <c r="X16">
        <v>11</v>
      </c>
      <c r="Y16">
        <v>0.92020000000000002</v>
      </c>
      <c r="Z16">
        <v>0.93059999999999998</v>
      </c>
      <c r="AA16">
        <f t="shared" si="4"/>
        <v>0.9254</v>
      </c>
      <c r="AB16">
        <v>9</v>
      </c>
      <c r="AC16">
        <f t="shared" si="5"/>
        <v>38.333333333333336</v>
      </c>
      <c r="AD16">
        <f>IF(C16=1,(AC16/Y16),REF)</f>
        <v>41.657610664348333</v>
      </c>
      <c r="AE16">
        <v>21</v>
      </c>
      <c r="AF16">
        <f>IF(B16=1,(AC16/AA16),REF)</f>
        <v>41.423528564224483</v>
      </c>
      <c r="AG16">
        <v>22</v>
      </c>
      <c r="AH16">
        <f t="shared" si="6"/>
        <v>9</v>
      </c>
      <c r="AI16" t="str">
        <f t="shared" si="7"/>
        <v>Gonzaga</v>
      </c>
      <c r="AJ16">
        <f t="shared" si="8"/>
        <v>0.63613630406406174</v>
      </c>
      <c r="AK16">
        <f t="shared" si="9"/>
        <v>0.58367680627594087</v>
      </c>
      <c r="AL16">
        <f t="shared" si="10"/>
        <v>0.84804930069759965</v>
      </c>
      <c r="AM16" t="str">
        <f t="shared" si="11"/>
        <v>Gonzaga</v>
      </c>
      <c r="AN16">
        <v>15</v>
      </c>
      <c r="AO16">
        <f t="shared" si="12"/>
        <v>11</v>
      </c>
      <c r="AP16">
        <v>11</v>
      </c>
      <c r="AQ16" s="425" t="str">
        <f t="shared" si="13"/>
        <v>Gonzaga</v>
      </c>
    </row>
    <row r="17" spans="2:43">
      <c r="B17">
        <v>1</v>
      </c>
      <c r="C17">
        <v>1</v>
      </c>
      <c r="D17" s="419" t="s">
        <v>132</v>
      </c>
      <c r="E17" s="419">
        <v>68.723200000000006</v>
      </c>
      <c r="F17" s="419">
        <v>140</v>
      </c>
      <c r="G17" s="419">
        <v>68.435599999999994</v>
      </c>
      <c r="H17" s="419">
        <v>126</v>
      </c>
      <c r="I17" s="419">
        <v>112.947</v>
      </c>
      <c r="J17" s="419">
        <v>15</v>
      </c>
      <c r="K17" s="419">
        <v>114.27500000000001</v>
      </c>
      <c r="L17" s="419">
        <v>32</v>
      </c>
      <c r="M17" s="419">
        <v>94.37</v>
      </c>
      <c r="N17" s="419">
        <v>15</v>
      </c>
      <c r="O17" s="419">
        <v>96.045500000000004</v>
      </c>
      <c r="P17" s="419">
        <v>36</v>
      </c>
      <c r="Q17" s="419">
        <v>18.229800000000001</v>
      </c>
      <c r="R17" s="419">
        <v>26</v>
      </c>
      <c r="S17" s="423">
        <f t="shared" si="0"/>
        <v>225</v>
      </c>
      <c r="T17" s="423">
        <f t="shared" si="1"/>
        <v>34.058772731852805</v>
      </c>
      <c r="U17" s="419">
        <f t="shared" si="2"/>
        <v>225</v>
      </c>
      <c r="V17" s="419">
        <v>35</v>
      </c>
      <c r="W17" s="419">
        <f t="shared" si="3"/>
        <v>34.058772731852805</v>
      </c>
      <c r="X17" s="419">
        <v>6</v>
      </c>
      <c r="Y17" s="419">
        <v>0.85570000000000002</v>
      </c>
      <c r="Z17" s="419">
        <v>0.89200000000000002</v>
      </c>
      <c r="AA17" s="419">
        <f t="shared" si="4"/>
        <v>0.87385000000000002</v>
      </c>
      <c r="AB17" s="419">
        <v>24</v>
      </c>
      <c r="AC17" s="419">
        <f t="shared" si="5"/>
        <v>21.666666666666668</v>
      </c>
      <c r="AD17" s="419">
        <f>IF(C17=1,(AC17/Y17),REF)</f>
        <v>25.320400451871762</v>
      </c>
      <c r="AE17" s="419">
        <v>11</v>
      </c>
      <c r="AF17" s="419">
        <f>IF(B17=1,(AC17/AA17),REF)</f>
        <v>24.794491808281361</v>
      </c>
      <c r="AG17" s="419">
        <v>11</v>
      </c>
      <c r="AH17" s="419">
        <f t="shared" si="6"/>
        <v>11</v>
      </c>
      <c r="AI17" s="419" t="str">
        <f t="shared" si="7"/>
        <v>Florida Atlantic</v>
      </c>
      <c r="AJ17" s="419">
        <f t="shared" si="8"/>
        <v>0.62174437242963421</v>
      </c>
      <c r="AK17" s="419">
        <f t="shared" si="9"/>
        <v>0.58768054840628714</v>
      </c>
      <c r="AL17" s="419">
        <f t="shared" si="10"/>
        <v>0.84563504445146398</v>
      </c>
      <c r="AM17" s="419" t="str">
        <f t="shared" si="11"/>
        <v>Florida Atlantic</v>
      </c>
      <c r="AN17" s="419">
        <v>16</v>
      </c>
      <c r="AO17" s="419">
        <f t="shared" si="12"/>
        <v>17</v>
      </c>
      <c r="AP17" s="419">
        <v>17</v>
      </c>
      <c r="AQ17" s="419" t="str">
        <f t="shared" si="13"/>
        <v>Florida Atlantic</v>
      </c>
    </row>
    <row r="18" spans="2:43">
      <c r="B18">
        <v>1</v>
      </c>
      <c r="C18">
        <v>1</v>
      </c>
      <c r="D18" t="s">
        <v>209</v>
      </c>
      <c r="E18">
        <v>72.574200000000005</v>
      </c>
      <c r="F18">
        <v>16</v>
      </c>
      <c r="G18">
        <v>71.798900000000003</v>
      </c>
      <c r="H18">
        <v>17</v>
      </c>
      <c r="I18">
        <v>108.548</v>
      </c>
      <c r="J18">
        <v>66</v>
      </c>
      <c r="K18">
        <v>114.70099999999999</v>
      </c>
      <c r="L18">
        <v>26</v>
      </c>
      <c r="M18">
        <v>97.696899999999999</v>
      </c>
      <c r="N18">
        <v>62</v>
      </c>
      <c r="O18">
        <v>96.013300000000001</v>
      </c>
      <c r="P18">
        <v>35</v>
      </c>
      <c r="Q18">
        <v>18.688099999999999</v>
      </c>
      <c r="R18">
        <v>19</v>
      </c>
      <c r="S18" s="5">
        <f t="shared" si="0"/>
        <v>4100</v>
      </c>
      <c r="T18" s="3">
        <f t="shared" si="1"/>
        <v>30.830180018935991</v>
      </c>
      <c r="U18">
        <f t="shared" si="2"/>
        <v>4100</v>
      </c>
      <c r="V18">
        <v>49</v>
      </c>
      <c r="W18">
        <f t="shared" si="3"/>
        <v>4100</v>
      </c>
      <c r="X18">
        <v>48</v>
      </c>
      <c r="Y18">
        <v>0.91479999999999995</v>
      </c>
      <c r="Z18">
        <v>0.87319999999999998</v>
      </c>
      <c r="AA18">
        <f t="shared" si="4"/>
        <v>0.89399999999999991</v>
      </c>
      <c r="AB18">
        <v>17</v>
      </c>
      <c r="AC18">
        <f t="shared" si="5"/>
        <v>38</v>
      </c>
      <c r="AD18">
        <f>IF(C18=1,(AC18/Y18),REF)</f>
        <v>41.539134236991693</v>
      </c>
      <c r="AE18">
        <v>20</v>
      </c>
      <c r="AF18">
        <f>IF(B18=1,(AC18/AA18),REF)</f>
        <v>42.505592841163313</v>
      </c>
      <c r="AG18">
        <v>25</v>
      </c>
      <c r="AH18">
        <f t="shared" si="6"/>
        <v>17</v>
      </c>
      <c r="AI18" t="str">
        <f t="shared" si="7"/>
        <v>Memphis</v>
      </c>
      <c r="AJ18">
        <f t="shared" si="8"/>
        <v>0.6325834127745843</v>
      </c>
      <c r="AK18">
        <f t="shared" si="9"/>
        <v>0.56205729143968786</v>
      </c>
      <c r="AL18">
        <f t="shared" si="10"/>
        <v>0.84217517889237947</v>
      </c>
      <c r="AM18" t="str">
        <f t="shared" si="11"/>
        <v>Memphis</v>
      </c>
      <c r="AN18">
        <v>17</v>
      </c>
      <c r="AO18">
        <f t="shared" si="12"/>
        <v>17</v>
      </c>
      <c r="AP18">
        <v>18</v>
      </c>
      <c r="AQ18" t="str">
        <f t="shared" si="13"/>
        <v>Memphis</v>
      </c>
    </row>
    <row r="19" spans="2:43">
      <c r="B19">
        <v>1</v>
      </c>
      <c r="C19">
        <v>1</v>
      </c>
      <c r="D19" t="s">
        <v>404</v>
      </c>
      <c r="E19">
        <v>71.851600000000005</v>
      </c>
      <c r="F19">
        <v>30</v>
      </c>
      <c r="G19">
        <v>70.357299999999995</v>
      </c>
      <c r="H19">
        <v>39</v>
      </c>
      <c r="I19">
        <v>112.788</v>
      </c>
      <c r="J19">
        <v>16</v>
      </c>
      <c r="K19">
        <v>119.297</v>
      </c>
      <c r="L19">
        <v>9</v>
      </c>
      <c r="M19">
        <v>102.922</v>
      </c>
      <c r="N19">
        <v>167</v>
      </c>
      <c r="O19">
        <v>99.603999999999999</v>
      </c>
      <c r="P19">
        <v>70</v>
      </c>
      <c r="Q19">
        <v>19.693000000000001</v>
      </c>
      <c r="R19">
        <v>16</v>
      </c>
      <c r="S19" s="5">
        <f t="shared" si="0"/>
        <v>14072.5</v>
      </c>
      <c r="T19" s="3">
        <f t="shared" si="1"/>
        <v>49.904909578116659</v>
      </c>
      <c r="U19">
        <f t="shared" si="2"/>
        <v>14072.5</v>
      </c>
      <c r="V19">
        <v>91</v>
      </c>
      <c r="W19">
        <f t="shared" si="3"/>
        <v>49.904909578116659</v>
      </c>
      <c r="X19">
        <v>8</v>
      </c>
      <c r="Y19">
        <v>0.89019999999999999</v>
      </c>
      <c r="Z19">
        <v>0.90080000000000005</v>
      </c>
      <c r="AA19">
        <f t="shared" si="4"/>
        <v>0.89549999999999996</v>
      </c>
      <c r="AB19">
        <v>16</v>
      </c>
      <c r="AC19">
        <f t="shared" si="5"/>
        <v>38.333333333333336</v>
      </c>
      <c r="AD19">
        <f>IF(C19=1,(AC19/Y19),REF)</f>
        <v>43.061484310641809</v>
      </c>
      <c r="AE19">
        <v>24</v>
      </c>
      <c r="AF19">
        <f>IF(B19=1,(AC19/AA19),REF)</f>
        <v>42.806625721198593</v>
      </c>
      <c r="AG19">
        <v>26</v>
      </c>
      <c r="AH19">
        <f t="shared" si="6"/>
        <v>16</v>
      </c>
      <c r="AI19" t="str">
        <f t="shared" si="7"/>
        <v>Xavier</v>
      </c>
      <c r="AJ19">
        <f t="shared" si="8"/>
        <v>0.61336088718905324</v>
      </c>
      <c r="AK19">
        <f t="shared" si="9"/>
        <v>0.56250390646634518</v>
      </c>
      <c r="AL19">
        <f t="shared" si="10"/>
        <v>0.83773976499695713</v>
      </c>
      <c r="AM19" t="str">
        <f t="shared" si="11"/>
        <v>Xavier</v>
      </c>
      <c r="AN19">
        <v>18</v>
      </c>
      <c r="AO19">
        <f t="shared" si="12"/>
        <v>16.666666666666668</v>
      </c>
      <c r="AP19">
        <v>16</v>
      </c>
      <c r="AQ19" s="427" t="str">
        <f t="shared" si="13"/>
        <v>Xavier</v>
      </c>
    </row>
    <row r="20" spans="2:43">
      <c r="B20">
        <v>1</v>
      </c>
      <c r="C20">
        <v>1</v>
      </c>
      <c r="D20" t="s">
        <v>56</v>
      </c>
      <c r="E20">
        <v>70.114699999999999</v>
      </c>
      <c r="F20">
        <v>73</v>
      </c>
      <c r="G20">
        <v>69.680800000000005</v>
      </c>
      <c r="H20">
        <v>54</v>
      </c>
      <c r="I20">
        <v>105.74299999999999</v>
      </c>
      <c r="J20">
        <v>119</v>
      </c>
      <c r="K20">
        <v>112.596</v>
      </c>
      <c r="L20">
        <v>51</v>
      </c>
      <c r="M20">
        <v>95.813000000000002</v>
      </c>
      <c r="N20">
        <v>35</v>
      </c>
      <c r="O20">
        <v>93.967699999999994</v>
      </c>
      <c r="P20">
        <v>16</v>
      </c>
      <c r="Q20">
        <v>18.628699999999998</v>
      </c>
      <c r="R20">
        <v>20</v>
      </c>
      <c r="S20" s="5">
        <f t="shared" si="0"/>
        <v>7693</v>
      </c>
      <c r="T20" s="3">
        <f t="shared" si="1"/>
        <v>37.795502377928514</v>
      </c>
      <c r="U20">
        <f t="shared" si="2"/>
        <v>37.795502377928514</v>
      </c>
      <c r="V20">
        <v>13</v>
      </c>
      <c r="W20">
        <f t="shared" si="3"/>
        <v>7693</v>
      </c>
      <c r="X20">
        <v>66</v>
      </c>
      <c r="Y20">
        <v>0.85970000000000002</v>
      </c>
      <c r="Z20">
        <v>0.92049999999999998</v>
      </c>
      <c r="AA20">
        <f t="shared" si="4"/>
        <v>0.8901</v>
      </c>
      <c r="AB20">
        <v>20</v>
      </c>
      <c r="AC20">
        <f t="shared" si="5"/>
        <v>33</v>
      </c>
      <c r="AD20">
        <f>IF(C20=1,(AC20/Y20),REF)</f>
        <v>38.385483308130745</v>
      </c>
      <c r="AE20">
        <v>19</v>
      </c>
      <c r="AF20">
        <f>IF(B20=1,(AC20/AA20),REF)</f>
        <v>37.074486012807547</v>
      </c>
      <c r="AG20">
        <v>19</v>
      </c>
      <c r="AH20">
        <f t="shared" si="6"/>
        <v>19</v>
      </c>
      <c r="AI20" t="str">
        <f t="shared" si="7"/>
        <v>Arkansas</v>
      </c>
      <c r="AJ20">
        <f t="shared" si="8"/>
        <v>0.59919421736978418</v>
      </c>
      <c r="AK20">
        <f t="shared" si="9"/>
        <v>0.56925025758021042</v>
      </c>
      <c r="AL20">
        <f t="shared" si="10"/>
        <v>0.8359738538878928</v>
      </c>
      <c r="AM20" t="str">
        <f t="shared" si="11"/>
        <v>Arkansas</v>
      </c>
      <c r="AN20">
        <v>19</v>
      </c>
      <c r="AO20">
        <f t="shared" si="12"/>
        <v>19.333333333333332</v>
      </c>
      <c r="AP20">
        <v>20</v>
      </c>
      <c r="AQ20" s="427" t="str">
        <f t="shared" si="13"/>
        <v>Arkansas</v>
      </c>
    </row>
    <row r="21" spans="2:43">
      <c r="B21">
        <v>1</v>
      </c>
      <c r="C21">
        <v>1</v>
      </c>
      <c r="D21" t="s">
        <v>374</v>
      </c>
      <c r="E21">
        <v>69.072100000000006</v>
      </c>
      <c r="F21">
        <v>123</v>
      </c>
      <c r="G21">
        <v>68.780100000000004</v>
      </c>
      <c r="H21">
        <v>108</v>
      </c>
      <c r="I21">
        <v>111.983</v>
      </c>
      <c r="J21">
        <v>20</v>
      </c>
      <c r="K21">
        <v>117.762</v>
      </c>
      <c r="L21">
        <v>13</v>
      </c>
      <c r="M21">
        <v>100.749</v>
      </c>
      <c r="N21">
        <v>113</v>
      </c>
      <c r="O21">
        <v>98.880700000000004</v>
      </c>
      <c r="P21">
        <v>64</v>
      </c>
      <c r="Q21">
        <v>18.881399999999999</v>
      </c>
      <c r="R21">
        <v>18</v>
      </c>
      <c r="S21" s="5">
        <f t="shared" si="0"/>
        <v>6584.5</v>
      </c>
      <c r="T21" s="3">
        <f t="shared" si="1"/>
        <v>46.178999556075269</v>
      </c>
      <c r="U21">
        <f t="shared" si="2"/>
        <v>6584.5</v>
      </c>
      <c r="V21">
        <v>58</v>
      </c>
      <c r="W21">
        <f t="shared" si="3"/>
        <v>46.178999556075269</v>
      </c>
      <c r="X21">
        <v>7</v>
      </c>
      <c r="Y21">
        <v>0.86050000000000004</v>
      </c>
      <c r="Z21">
        <v>0.87770000000000004</v>
      </c>
      <c r="AA21">
        <f t="shared" si="4"/>
        <v>0.86909999999999998</v>
      </c>
      <c r="AB21">
        <v>27</v>
      </c>
      <c r="AC21">
        <f t="shared" si="5"/>
        <v>30.666666666666668</v>
      </c>
      <c r="AD21">
        <f>IF(C21=1,(AC21/Y21),REF)</f>
        <v>35.638194847956612</v>
      </c>
      <c r="AE21">
        <v>16</v>
      </c>
      <c r="AF21">
        <f>IF(B21=1,(AC21/AA21),REF)</f>
        <v>35.285544432938288</v>
      </c>
      <c r="AG21">
        <v>18</v>
      </c>
      <c r="AH21">
        <f t="shared" si="6"/>
        <v>16</v>
      </c>
      <c r="AI21" t="str">
        <f t="shared" si="7"/>
        <v>Utah St.</v>
      </c>
      <c r="AJ21">
        <f t="shared" si="8"/>
        <v>0.60422222097912193</v>
      </c>
      <c r="AK21">
        <f t="shared" si="9"/>
        <v>0.55926671671498918</v>
      </c>
      <c r="AL21">
        <f t="shared" si="10"/>
        <v>0.8347903516346542</v>
      </c>
      <c r="AM21" t="str">
        <f t="shared" si="11"/>
        <v>Utah St.</v>
      </c>
      <c r="AN21">
        <v>20</v>
      </c>
      <c r="AO21">
        <f t="shared" si="12"/>
        <v>21</v>
      </c>
      <c r="AP21">
        <v>21</v>
      </c>
      <c r="AQ21" t="str">
        <f t="shared" si="13"/>
        <v>Utah St.</v>
      </c>
    </row>
    <row r="22" spans="2:43">
      <c r="B22">
        <v>1</v>
      </c>
      <c r="C22">
        <v>1</v>
      </c>
      <c r="D22" t="s">
        <v>63</v>
      </c>
      <c r="E22">
        <v>67.872299999999996</v>
      </c>
      <c r="F22">
        <v>185</v>
      </c>
      <c r="G22">
        <v>66.551000000000002</v>
      </c>
      <c r="H22">
        <v>217</v>
      </c>
      <c r="I22">
        <v>113.14100000000001</v>
      </c>
      <c r="J22">
        <v>14</v>
      </c>
      <c r="K22">
        <v>121.852</v>
      </c>
      <c r="L22">
        <v>2</v>
      </c>
      <c r="M22">
        <v>103.675</v>
      </c>
      <c r="N22">
        <v>190</v>
      </c>
      <c r="O22">
        <v>101.871</v>
      </c>
      <c r="P22">
        <v>104</v>
      </c>
      <c r="Q22">
        <v>19.981100000000001</v>
      </c>
      <c r="R22">
        <v>15</v>
      </c>
      <c r="S22" s="5">
        <f t="shared" si="0"/>
        <v>18148</v>
      </c>
      <c r="T22" s="3">
        <f t="shared" si="1"/>
        <v>73.552702193733168</v>
      </c>
      <c r="U22">
        <f t="shared" si="2"/>
        <v>18148</v>
      </c>
      <c r="V22">
        <v>103</v>
      </c>
      <c r="W22">
        <f t="shared" si="3"/>
        <v>73.552702193733168</v>
      </c>
      <c r="X22">
        <v>14</v>
      </c>
      <c r="Y22">
        <v>0.88090000000000002</v>
      </c>
      <c r="Z22">
        <v>0.92510000000000003</v>
      </c>
      <c r="AA22">
        <f t="shared" si="4"/>
        <v>0.90300000000000002</v>
      </c>
      <c r="AB22">
        <v>15</v>
      </c>
      <c r="AC22">
        <f t="shared" si="5"/>
        <v>44</v>
      </c>
      <c r="AD22">
        <f>IF(C22=1,(AC22/Y22),REF)</f>
        <v>49.948915881484844</v>
      </c>
      <c r="AE22">
        <v>33</v>
      </c>
      <c r="AF22">
        <f>IF(B22=1,(AC22/AA22),REF)</f>
        <v>48.726467331118492</v>
      </c>
      <c r="AG22">
        <v>33</v>
      </c>
      <c r="AH22">
        <f t="shared" si="6"/>
        <v>15</v>
      </c>
      <c r="AI22" t="str">
        <f t="shared" si="7"/>
        <v>Baylor</v>
      </c>
      <c r="AJ22">
        <f t="shared" si="8"/>
        <v>0.59801405520139006</v>
      </c>
      <c r="AK22">
        <f t="shared" si="9"/>
        <v>0.55810506211105737</v>
      </c>
      <c r="AL22">
        <f t="shared" si="10"/>
        <v>0.8330240289216837</v>
      </c>
      <c r="AM22" t="str">
        <f t="shared" si="11"/>
        <v>Baylor</v>
      </c>
      <c r="AN22">
        <v>21</v>
      </c>
      <c r="AO22">
        <f t="shared" si="12"/>
        <v>17</v>
      </c>
      <c r="AP22">
        <v>19</v>
      </c>
      <c r="AQ22" t="str">
        <f t="shared" si="13"/>
        <v>Baylor</v>
      </c>
    </row>
    <row r="23" spans="2:43">
      <c r="B23">
        <v>1</v>
      </c>
      <c r="C23">
        <v>1</v>
      </c>
      <c r="D23" t="s">
        <v>384</v>
      </c>
      <c r="E23">
        <v>62.3949</v>
      </c>
      <c r="F23">
        <v>360</v>
      </c>
      <c r="G23">
        <v>61.569600000000001</v>
      </c>
      <c r="H23">
        <v>360</v>
      </c>
      <c r="I23">
        <v>108.334</v>
      </c>
      <c r="J23">
        <v>70</v>
      </c>
      <c r="K23">
        <v>111.166</v>
      </c>
      <c r="L23">
        <v>74</v>
      </c>
      <c r="M23">
        <v>96.218900000000005</v>
      </c>
      <c r="N23">
        <v>38</v>
      </c>
      <c r="O23">
        <v>94.754400000000004</v>
      </c>
      <c r="P23">
        <v>25</v>
      </c>
      <c r="Q23">
        <v>16.4114</v>
      </c>
      <c r="R23">
        <v>34</v>
      </c>
      <c r="S23" s="5">
        <f t="shared" si="0"/>
        <v>3172</v>
      </c>
      <c r="T23" s="3">
        <f t="shared" si="1"/>
        <v>55.231331687729565</v>
      </c>
      <c r="U23">
        <f t="shared" si="2"/>
        <v>55.231331687729565</v>
      </c>
      <c r="V23">
        <v>19</v>
      </c>
      <c r="W23">
        <f t="shared" si="3"/>
        <v>3172</v>
      </c>
      <c r="X23">
        <v>46</v>
      </c>
      <c r="Y23">
        <v>0.84140000000000004</v>
      </c>
      <c r="Z23">
        <v>0.9002</v>
      </c>
      <c r="AA23">
        <f t="shared" si="4"/>
        <v>0.87080000000000002</v>
      </c>
      <c r="AB23">
        <v>26</v>
      </c>
      <c r="AC23">
        <f t="shared" si="5"/>
        <v>30.333333333333332</v>
      </c>
      <c r="AD23">
        <f>IF(C23=1,(AC23/Y23),REF)</f>
        <v>36.051026067664999</v>
      </c>
      <c r="AE23">
        <v>17</v>
      </c>
      <c r="AF23">
        <f>IF(B23=1,(AC23/AA23),REF)</f>
        <v>34.833869239013929</v>
      </c>
      <c r="AG23">
        <v>16</v>
      </c>
      <c r="AH23">
        <f t="shared" si="6"/>
        <v>16</v>
      </c>
      <c r="AI23" t="str">
        <f t="shared" si="7"/>
        <v>Virginia</v>
      </c>
      <c r="AJ23">
        <f t="shared" si="8"/>
        <v>0.59013059738631723</v>
      </c>
      <c r="AK23">
        <f t="shared" si="9"/>
        <v>0.56126380068975867</v>
      </c>
      <c r="AL23">
        <f t="shared" si="10"/>
        <v>0.83188770473350038</v>
      </c>
      <c r="AM23" t="str">
        <f t="shared" si="11"/>
        <v>Virginia</v>
      </c>
      <c r="AN23">
        <v>22</v>
      </c>
      <c r="AO23">
        <f t="shared" si="12"/>
        <v>21.333333333333332</v>
      </c>
      <c r="AP23">
        <v>22</v>
      </c>
      <c r="AQ23" t="str">
        <f t="shared" si="13"/>
        <v>Virginia</v>
      </c>
    </row>
    <row r="24" spans="2:43">
      <c r="B24">
        <v>1</v>
      </c>
      <c r="C24">
        <v>1</v>
      </c>
      <c r="D24" t="s">
        <v>342</v>
      </c>
      <c r="E24">
        <v>67.354399999999998</v>
      </c>
      <c r="F24">
        <v>212</v>
      </c>
      <c r="G24">
        <v>66.161299999999997</v>
      </c>
      <c r="H24">
        <v>237</v>
      </c>
      <c r="I24">
        <v>108.864</v>
      </c>
      <c r="J24">
        <v>62</v>
      </c>
      <c r="K24">
        <v>114.483</v>
      </c>
      <c r="L24">
        <v>30</v>
      </c>
      <c r="M24">
        <v>98.085700000000003</v>
      </c>
      <c r="N24">
        <v>66</v>
      </c>
      <c r="O24">
        <v>96.199700000000007</v>
      </c>
      <c r="P24">
        <v>37</v>
      </c>
      <c r="Q24">
        <v>18.2834</v>
      </c>
      <c r="R24">
        <v>25</v>
      </c>
      <c r="S24" s="5">
        <f t="shared" si="0"/>
        <v>4100</v>
      </c>
      <c r="T24" s="3">
        <f t="shared" si="1"/>
        <v>33.68233958619858</v>
      </c>
      <c r="U24">
        <f t="shared" si="2"/>
        <v>4100</v>
      </c>
      <c r="V24">
        <v>50</v>
      </c>
      <c r="W24">
        <f t="shared" si="3"/>
        <v>4100</v>
      </c>
      <c r="X24">
        <v>49</v>
      </c>
      <c r="Y24">
        <v>0.87090000000000001</v>
      </c>
      <c r="Z24">
        <v>0.9012</v>
      </c>
      <c r="AA24">
        <f t="shared" si="4"/>
        <v>0.88605</v>
      </c>
      <c r="AB24">
        <v>21</v>
      </c>
      <c r="AC24">
        <f t="shared" si="5"/>
        <v>40</v>
      </c>
      <c r="AD24">
        <f>IF(C24=1,(AC24/Y24),REF)</f>
        <v>45.929498220231942</v>
      </c>
      <c r="AE24">
        <v>27</v>
      </c>
      <c r="AF24">
        <f>IF(B24=1,(AC24/AA24),REF)</f>
        <v>45.144179222391514</v>
      </c>
      <c r="AG24">
        <v>27</v>
      </c>
      <c r="AH24">
        <f t="shared" si="6"/>
        <v>21</v>
      </c>
      <c r="AI24" t="str">
        <f t="shared" si="7"/>
        <v>Texas A&amp;M</v>
      </c>
      <c r="AJ24">
        <f t="shared" si="8"/>
        <v>0.59620622819611147</v>
      </c>
      <c r="AK24">
        <f t="shared" si="9"/>
        <v>0.55288121818047287</v>
      </c>
      <c r="AL24">
        <f t="shared" si="10"/>
        <v>0.83133173887869416</v>
      </c>
      <c r="AM24" t="str">
        <f t="shared" si="11"/>
        <v>Texas A&amp;M</v>
      </c>
      <c r="AN24">
        <v>23</v>
      </c>
      <c r="AO24">
        <f t="shared" si="12"/>
        <v>21.666666666666668</v>
      </c>
      <c r="AP24">
        <v>24</v>
      </c>
      <c r="AQ24" t="str">
        <f t="shared" si="13"/>
        <v>Texas A&amp;M</v>
      </c>
    </row>
    <row r="25" spans="2:43">
      <c r="B25">
        <v>1</v>
      </c>
      <c r="C25">
        <v>1</v>
      </c>
      <c r="D25" t="s">
        <v>60</v>
      </c>
      <c r="E25">
        <v>68.692499999999995</v>
      </c>
      <c r="F25">
        <v>145</v>
      </c>
      <c r="G25">
        <v>67.611199999999997</v>
      </c>
      <c r="H25">
        <v>165</v>
      </c>
      <c r="I25">
        <v>105.387</v>
      </c>
      <c r="J25">
        <v>131</v>
      </c>
      <c r="K25">
        <v>112.68899999999999</v>
      </c>
      <c r="L25">
        <v>48</v>
      </c>
      <c r="M25">
        <v>97.256299999999996</v>
      </c>
      <c r="N25">
        <v>53</v>
      </c>
      <c r="O25">
        <v>95.240799999999993</v>
      </c>
      <c r="P25">
        <v>29</v>
      </c>
      <c r="Q25">
        <v>17.448399999999999</v>
      </c>
      <c r="R25">
        <v>29</v>
      </c>
      <c r="S25" s="5">
        <f t="shared" si="0"/>
        <v>9985</v>
      </c>
      <c r="T25" s="3">
        <f t="shared" si="1"/>
        <v>39.654760117796705</v>
      </c>
      <c r="U25">
        <f t="shared" si="2"/>
        <v>39.654760117796705</v>
      </c>
      <c r="V25">
        <v>15</v>
      </c>
      <c r="W25">
        <f t="shared" si="3"/>
        <v>9985</v>
      </c>
      <c r="X25">
        <v>74</v>
      </c>
      <c r="Y25">
        <v>0.86160000000000003</v>
      </c>
      <c r="Z25">
        <v>0.89890000000000003</v>
      </c>
      <c r="AA25">
        <f t="shared" si="4"/>
        <v>0.88024999999999998</v>
      </c>
      <c r="AB25">
        <v>23</v>
      </c>
      <c r="AC25">
        <f t="shared" si="5"/>
        <v>37.333333333333336</v>
      </c>
      <c r="AD25">
        <f>IF(C25=1,(AC25/Y25),REF)</f>
        <v>43.330238316310741</v>
      </c>
      <c r="AE25">
        <v>25</v>
      </c>
      <c r="AF25">
        <f>IF(B25=1,(AC25/AA25),REF)</f>
        <v>42.412193505632871</v>
      </c>
      <c r="AG25">
        <v>24</v>
      </c>
      <c r="AH25">
        <f t="shared" si="6"/>
        <v>23</v>
      </c>
      <c r="AI25" t="str">
        <f t="shared" si="7"/>
        <v>Auburn</v>
      </c>
      <c r="AJ25">
        <f t="shared" si="8"/>
        <v>0.59328582286201603</v>
      </c>
      <c r="AK25">
        <f t="shared" si="9"/>
        <v>0.55356486706512031</v>
      </c>
      <c r="AL25">
        <f t="shared" si="10"/>
        <v>0.83079197883723965</v>
      </c>
      <c r="AM25" t="str">
        <f t="shared" si="11"/>
        <v>Auburn</v>
      </c>
      <c r="AN25">
        <v>24</v>
      </c>
      <c r="AO25">
        <f t="shared" si="12"/>
        <v>23.333333333333332</v>
      </c>
      <c r="AP25">
        <v>25</v>
      </c>
      <c r="AQ25" t="str">
        <f t="shared" si="13"/>
        <v>Auburn</v>
      </c>
    </row>
    <row r="26" spans="2:43">
      <c r="B26">
        <v>1</v>
      </c>
      <c r="C26">
        <v>1</v>
      </c>
      <c r="D26" t="s">
        <v>335</v>
      </c>
      <c r="E26">
        <v>70.873400000000004</v>
      </c>
      <c r="F26">
        <v>41</v>
      </c>
      <c r="G26">
        <v>69.811700000000002</v>
      </c>
      <c r="H26">
        <v>49</v>
      </c>
      <c r="I26">
        <v>105.499</v>
      </c>
      <c r="J26">
        <v>126</v>
      </c>
      <c r="K26">
        <v>112.366</v>
      </c>
      <c r="L26">
        <v>53</v>
      </c>
      <c r="M26">
        <v>95.598399999999998</v>
      </c>
      <c r="N26">
        <v>31</v>
      </c>
      <c r="O26">
        <v>94.302700000000002</v>
      </c>
      <c r="P26">
        <v>20</v>
      </c>
      <c r="Q26">
        <v>18.063300000000002</v>
      </c>
      <c r="R26">
        <v>27</v>
      </c>
      <c r="S26" s="5">
        <f t="shared" si="0"/>
        <v>8418.5</v>
      </c>
      <c r="T26" s="3">
        <f t="shared" si="1"/>
        <v>40.056210504739461</v>
      </c>
      <c r="U26">
        <f t="shared" si="2"/>
        <v>40.056210504739461</v>
      </c>
      <c r="V26">
        <v>16</v>
      </c>
      <c r="W26">
        <f t="shared" si="3"/>
        <v>8418.5</v>
      </c>
      <c r="X26">
        <v>69</v>
      </c>
      <c r="Y26">
        <v>0.84199999999999997</v>
      </c>
      <c r="Z26">
        <v>0.89990000000000003</v>
      </c>
      <c r="AA26">
        <f t="shared" si="4"/>
        <v>0.87095</v>
      </c>
      <c r="AB26">
        <v>25</v>
      </c>
      <c r="AC26">
        <f t="shared" si="5"/>
        <v>36.666666666666664</v>
      </c>
      <c r="AD26">
        <f>IF(C26=1,(AC26/Y26),REF)</f>
        <v>43.547110055423595</v>
      </c>
      <c r="AE26">
        <v>26</v>
      </c>
      <c r="AF26">
        <f>IF(B26=1,(AC26/AA26),REF)</f>
        <v>42.099623017012071</v>
      </c>
      <c r="AG26">
        <v>23</v>
      </c>
      <c r="AH26">
        <f t="shared" si="6"/>
        <v>23</v>
      </c>
      <c r="AI26" t="str">
        <f t="shared" si="7"/>
        <v>TCU</v>
      </c>
      <c r="AJ26">
        <f t="shared" si="8"/>
        <v>0.57950014058353105</v>
      </c>
      <c r="AK26">
        <f t="shared" si="9"/>
        <v>0.54822302889197749</v>
      </c>
      <c r="AL26">
        <f t="shared" si="10"/>
        <v>0.82614732793780166</v>
      </c>
      <c r="AM26" t="str">
        <f t="shared" si="11"/>
        <v>TCU</v>
      </c>
      <c r="AN26">
        <v>25</v>
      </c>
      <c r="AO26">
        <f t="shared" si="12"/>
        <v>24.333333333333332</v>
      </c>
      <c r="AP26">
        <v>26</v>
      </c>
      <c r="AQ26" t="str">
        <f t="shared" si="13"/>
        <v>TCU</v>
      </c>
    </row>
    <row r="27" spans="2:43">
      <c r="B27">
        <v>1</v>
      </c>
      <c r="C27">
        <v>1</v>
      </c>
      <c r="D27" t="s">
        <v>180</v>
      </c>
      <c r="E27">
        <v>66.838800000000006</v>
      </c>
      <c r="F27">
        <v>236</v>
      </c>
      <c r="G27">
        <v>66.011799999999994</v>
      </c>
      <c r="H27">
        <v>251</v>
      </c>
      <c r="I27">
        <v>111.767</v>
      </c>
      <c r="J27">
        <v>24</v>
      </c>
      <c r="K27">
        <v>117.41</v>
      </c>
      <c r="L27">
        <v>14</v>
      </c>
      <c r="M27">
        <v>101.19199999999999</v>
      </c>
      <c r="N27">
        <v>125</v>
      </c>
      <c r="O27">
        <v>99.611500000000007</v>
      </c>
      <c r="P27">
        <v>71</v>
      </c>
      <c r="Q27">
        <v>17.7987</v>
      </c>
      <c r="R27">
        <v>28</v>
      </c>
      <c r="S27" s="5">
        <f t="shared" si="0"/>
        <v>8100.5</v>
      </c>
      <c r="T27" s="3">
        <f t="shared" si="1"/>
        <v>51.171281008002914</v>
      </c>
      <c r="U27">
        <f t="shared" si="2"/>
        <v>8100.5</v>
      </c>
      <c r="V27">
        <v>66</v>
      </c>
      <c r="W27">
        <f t="shared" si="3"/>
        <v>51.171281008002914</v>
      </c>
      <c r="X27">
        <v>9</v>
      </c>
      <c r="Y27">
        <v>0.83840000000000003</v>
      </c>
      <c r="Z27">
        <v>0.87890000000000001</v>
      </c>
      <c r="AA27">
        <f t="shared" si="4"/>
        <v>0.85865000000000002</v>
      </c>
      <c r="AB27">
        <v>31</v>
      </c>
      <c r="AC27">
        <f t="shared" si="5"/>
        <v>35.333333333333336</v>
      </c>
      <c r="AD27">
        <f>IF(C27=1,(AC27/Y27),REF)</f>
        <v>42.143765903307887</v>
      </c>
      <c r="AE27">
        <v>23</v>
      </c>
      <c r="AF27">
        <f>IF(B27=1,(AC27/AA27),REF)</f>
        <v>41.149867039344713</v>
      </c>
      <c r="AG27">
        <v>21</v>
      </c>
      <c r="AH27">
        <f t="shared" si="6"/>
        <v>21</v>
      </c>
      <c r="AI27" t="str">
        <f t="shared" si="7"/>
        <v>Kentucky</v>
      </c>
      <c r="AJ27">
        <f t="shared" si="8"/>
        <v>0.57891569460524217</v>
      </c>
      <c r="AK27">
        <f t="shared" si="9"/>
        <v>0.54202453663549444</v>
      </c>
      <c r="AL27">
        <f t="shared" si="10"/>
        <v>0.82448764789999096</v>
      </c>
      <c r="AM27" t="str">
        <f t="shared" si="11"/>
        <v>Kentucky</v>
      </c>
      <c r="AN27">
        <v>26</v>
      </c>
      <c r="AO27">
        <f t="shared" si="12"/>
        <v>26</v>
      </c>
      <c r="AP27">
        <v>29</v>
      </c>
      <c r="AQ27" t="str">
        <f t="shared" si="13"/>
        <v>Kentucky</v>
      </c>
    </row>
    <row r="28" spans="2:43">
      <c r="B28">
        <v>1</v>
      </c>
      <c r="C28">
        <v>1</v>
      </c>
      <c r="D28" t="s">
        <v>205</v>
      </c>
      <c r="E28">
        <v>64.545500000000004</v>
      </c>
      <c r="F28">
        <v>335</v>
      </c>
      <c r="G28">
        <v>64.610399999999998</v>
      </c>
      <c r="H28">
        <v>312</v>
      </c>
      <c r="I28">
        <v>109.02500000000001</v>
      </c>
      <c r="J28">
        <v>56</v>
      </c>
      <c r="K28">
        <v>114.136</v>
      </c>
      <c r="L28">
        <v>35</v>
      </c>
      <c r="M28">
        <v>97.581800000000001</v>
      </c>
      <c r="N28">
        <v>60</v>
      </c>
      <c r="O28">
        <v>95.766199999999998</v>
      </c>
      <c r="P28">
        <v>33</v>
      </c>
      <c r="Q28">
        <v>18.3703</v>
      </c>
      <c r="R28">
        <v>22</v>
      </c>
      <c r="S28" s="5">
        <f t="shared" si="0"/>
        <v>3368</v>
      </c>
      <c r="T28" s="3">
        <f t="shared" si="1"/>
        <v>34.014702703389901</v>
      </c>
      <c r="U28">
        <f t="shared" si="2"/>
        <v>34.014702703389901</v>
      </c>
      <c r="V28">
        <v>10</v>
      </c>
      <c r="W28">
        <f t="shared" si="3"/>
        <v>3368</v>
      </c>
      <c r="X28">
        <v>47</v>
      </c>
      <c r="Y28">
        <v>0.81130000000000002</v>
      </c>
      <c r="Z28">
        <v>0.90269999999999995</v>
      </c>
      <c r="AA28">
        <f t="shared" si="4"/>
        <v>0.85699999999999998</v>
      </c>
      <c r="AB28">
        <v>33</v>
      </c>
      <c r="AC28">
        <f t="shared" si="5"/>
        <v>30</v>
      </c>
      <c r="AD28">
        <f>IF(C28=1,(AC28/Y28),REF)</f>
        <v>36.977690126956738</v>
      </c>
      <c r="AE28">
        <v>18</v>
      </c>
      <c r="AF28">
        <f>IF(B28=1,(AC28/AA28),REF)</f>
        <v>35.00583430571762</v>
      </c>
      <c r="AG28">
        <v>17</v>
      </c>
      <c r="AH28">
        <f t="shared" si="6"/>
        <v>17</v>
      </c>
      <c r="AI28" t="str">
        <f t="shared" si="7"/>
        <v>Maryland</v>
      </c>
      <c r="AJ28">
        <f t="shared" si="8"/>
        <v>0.56757712805913574</v>
      </c>
      <c r="AK28">
        <f t="shared" si="9"/>
        <v>0.55202925627553778</v>
      </c>
      <c r="AL28">
        <f t="shared" si="10"/>
        <v>0.82416048897781902</v>
      </c>
      <c r="AM28" t="str">
        <f t="shared" si="11"/>
        <v>Maryland</v>
      </c>
      <c r="AN28">
        <v>27</v>
      </c>
      <c r="AO28">
        <f t="shared" si="12"/>
        <v>25.666666666666668</v>
      </c>
      <c r="AP28">
        <v>28</v>
      </c>
      <c r="AQ28" t="str">
        <f t="shared" si="13"/>
        <v>Maryland</v>
      </c>
    </row>
    <row r="29" spans="2:43">
      <c r="B29">
        <v>1</v>
      </c>
      <c r="C29">
        <v>1</v>
      </c>
      <c r="D29" t="s">
        <v>392</v>
      </c>
      <c r="E29">
        <v>69.882599999999996</v>
      </c>
      <c r="F29">
        <v>84</v>
      </c>
      <c r="G29">
        <v>68.853700000000003</v>
      </c>
      <c r="H29">
        <v>104</v>
      </c>
      <c r="I29">
        <v>108.96899999999999</v>
      </c>
      <c r="J29">
        <v>58</v>
      </c>
      <c r="K29">
        <v>117.14400000000001</v>
      </c>
      <c r="L29">
        <v>15</v>
      </c>
      <c r="M29">
        <v>101.511</v>
      </c>
      <c r="N29">
        <v>134</v>
      </c>
      <c r="O29">
        <v>97.999600000000001</v>
      </c>
      <c r="P29">
        <v>52</v>
      </c>
      <c r="Q29">
        <v>19.144500000000001</v>
      </c>
      <c r="R29">
        <v>17</v>
      </c>
      <c r="S29" s="5">
        <f t="shared" si="0"/>
        <v>10660</v>
      </c>
      <c r="T29" s="3">
        <f t="shared" si="1"/>
        <v>38.268786236304905</v>
      </c>
      <c r="U29">
        <f t="shared" si="2"/>
        <v>10660</v>
      </c>
      <c r="V29">
        <v>74</v>
      </c>
      <c r="W29">
        <f t="shared" si="3"/>
        <v>10660</v>
      </c>
      <c r="X29">
        <v>77</v>
      </c>
      <c r="Y29">
        <v>0.87119999999999997</v>
      </c>
      <c r="Z29">
        <v>0.91369999999999996</v>
      </c>
      <c r="AA29">
        <f t="shared" si="4"/>
        <v>0.89244999999999997</v>
      </c>
      <c r="AB29">
        <v>18</v>
      </c>
      <c r="AC29">
        <f t="shared" si="5"/>
        <v>56.333333333333336</v>
      </c>
      <c r="AD29">
        <f>IF(C29=1,(AC29/Y29),REF)</f>
        <v>64.661769207223756</v>
      </c>
      <c r="AE29">
        <v>43</v>
      </c>
      <c r="AF29">
        <f>IF(B29=1,(AC29/AA29),REF)</f>
        <v>63.122117018693864</v>
      </c>
      <c r="AG29">
        <v>42</v>
      </c>
      <c r="AH29">
        <f t="shared" si="6"/>
        <v>18</v>
      </c>
      <c r="AI29" t="str">
        <f t="shared" si="7"/>
        <v>West Virginia</v>
      </c>
      <c r="AJ29">
        <f t="shared" si="8"/>
        <v>0.57635557248321745</v>
      </c>
      <c r="AK29">
        <f t="shared" si="9"/>
        <v>0.5340230790708832</v>
      </c>
      <c r="AL29">
        <f t="shared" si="10"/>
        <v>0.82189001167513942</v>
      </c>
      <c r="AM29" t="str">
        <f t="shared" si="11"/>
        <v>West Virginia</v>
      </c>
      <c r="AN29">
        <v>28</v>
      </c>
      <c r="AO29">
        <f t="shared" si="12"/>
        <v>21.333333333333332</v>
      </c>
      <c r="AP29">
        <v>23</v>
      </c>
      <c r="AQ29" t="str">
        <f t="shared" si="13"/>
        <v>West Virginia</v>
      </c>
    </row>
    <row r="30" spans="2:43">
      <c r="B30">
        <v>1</v>
      </c>
      <c r="C30">
        <v>1</v>
      </c>
      <c r="D30" t="s">
        <v>258</v>
      </c>
      <c r="E30">
        <v>65.348699999999994</v>
      </c>
      <c r="F30">
        <v>310</v>
      </c>
      <c r="G30">
        <v>64.919499999999999</v>
      </c>
      <c r="H30">
        <v>305</v>
      </c>
      <c r="I30">
        <v>102.63800000000001</v>
      </c>
      <c r="J30">
        <v>191</v>
      </c>
      <c r="K30">
        <v>108.511</v>
      </c>
      <c r="L30">
        <v>109</v>
      </c>
      <c r="M30">
        <v>95.444599999999994</v>
      </c>
      <c r="N30">
        <v>28</v>
      </c>
      <c r="O30">
        <v>93.678700000000006</v>
      </c>
      <c r="P30">
        <v>13</v>
      </c>
      <c r="Q30">
        <v>14.832100000000001</v>
      </c>
      <c r="R30">
        <v>42</v>
      </c>
      <c r="S30" s="5">
        <f t="shared" si="0"/>
        <v>18632.5</v>
      </c>
      <c r="T30" s="3">
        <f t="shared" si="1"/>
        <v>77.620873481300123</v>
      </c>
      <c r="U30">
        <f t="shared" si="2"/>
        <v>77.620873481300123</v>
      </c>
      <c r="V30">
        <v>23</v>
      </c>
      <c r="W30">
        <f t="shared" si="3"/>
        <v>18632.5</v>
      </c>
      <c r="X30">
        <v>107</v>
      </c>
      <c r="Y30">
        <v>0.89300000000000002</v>
      </c>
      <c r="Z30">
        <v>0.80300000000000005</v>
      </c>
      <c r="AA30">
        <f t="shared" si="4"/>
        <v>0.84800000000000009</v>
      </c>
      <c r="AB30">
        <v>36</v>
      </c>
      <c r="AC30">
        <f t="shared" si="5"/>
        <v>55.333333333333336</v>
      </c>
      <c r="AD30">
        <f>IF(C30=1,(AC30/Y30),REF)</f>
        <v>61.963419186263536</v>
      </c>
      <c r="AE30">
        <v>40</v>
      </c>
      <c r="AF30">
        <f>IF(B30=1,(AC30/AA30),REF)</f>
        <v>65.251572327044016</v>
      </c>
      <c r="AG30">
        <v>44</v>
      </c>
      <c r="AH30">
        <f t="shared" si="6"/>
        <v>36</v>
      </c>
      <c r="AI30" t="str">
        <f t="shared" si="7"/>
        <v>Northwestern</v>
      </c>
      <c r="AJ30">
        <f t="shared" si="8"/>
        <v>0.5933013130638749</v>
      </c>
      <c r="AK30">
        <f t="shared" si="9"/>
        <v>0.50532502568507598</v>
      </c>
      <c r="AL30">
        <f t="shared" si="10"/>
        <v>0.81898007705637921</v>
      </c>
      <c r="AM30" t="str">
        <f t="shared" si="11"/>
        <v>Northwestern</v>
      </c>
      <c r="AN30">
        <v>29</v>
      </c>
      <c r="AO30">
        <f t="shared" si="12"/>
        <v>33.666666666666664</v>
      </c>
      <c r="AP30">
        <v>34</v>
      </c>
      <c r="AQ30" t="str">
        <f t="shared" si="13"/>
        <v>Northwestern</v>
      </c>
    </row>
    <row r="31" spans="2:43">
      <c r="B31">
        <v>1</v>
      </c>
      <c r="C31">
        <v>1</v>
      </c>
      <c r="D31" t="s">
        <v>231</v>
      </c>
      <c r="E31">
        <v>69.821399999999997</v>
      </c>
      <c r="F31">
        <v>89</v>
      </c>
      <c r="G31">
        <v>69.132599999999996</v>
      </c>
      <c r="H31">
        <v>89</v>
      </c>
      <c r="I31">
        <v>111.298</v>
      </c>
      <c r="J31">
        <v>28</v>
      </c>
      <c r="K31">
        <v>113.89400000000001</v>
      </c>
      <c r="L31">
        <v>37</v>
      </c>
      <c r="M31">
        <v>101.235</v>
      </c>
      <c r="N31">
        <v>128</v>
      </c>
      <c r="O31">
        <v>100.589</v>
      </c>
      <c r="P31">
        <v>85</v>
      </c>
      <c r="Q31">
        <v>13.305199999999999</v>
      </c>
      <c r="R31">
        <v>55</v>
      </c>
      <c r="S31" s="5">
        <f t="shared" si="0"/>
        <v>8584</v>
      </c>
      <c r="T31" s="3">
        <f t="shared" si="1"/>
        <v>65.551506466289538</v>
      </c>
      <c r="U31">
        <f t="shared" si="2"/>
        <v>8584</v>
      </c>
      <c r="V31">
        <v>67</v>
      </c>
      <c r="W31">
        <f t="shared" si="3"/>
        <v>65.551506466289538</v>
      </c>
      <c r="X31">
        <v>12</v>
      </c>
      <c r="Y31">
        <v>0.8407</v>
      </c>
      <c r="Z31">
        <v>0.83979999999999999</v>
      </c>
      <c r="AA31">
        <f t="shared" si="4"/>
        <v>0.84024999999999994</v>
      </c>
      <c r="AB31">
        <v>39</v>
      </c>
      <c r="AC31">
        <f t="shared" si="5"/>
        <v>39.333333333333336</v>
      </c>
      <c r="AD31">
        <f>IF(C31=1,(AC31/Y31),REF)</f>
        <v>46.786408151936882</v>
      </c>
      <c r="AE31">
        <v>28</v>
      </c>
      <c r="AF31">
        <f>IF(B31=1,(AC31/AA31),REF)</f>
        <v>46.811464841812956</v>
      </c>
      <c r="AG31">
        <v>32</v>
      </c>
      <c r="AH31">
        <f t="shared" si="6"/>
        <v>28</v>
      </c>
      <c r="AI31" t="str">
        <f t="shared" si="7"/>
        <v>N.C. State</v>
      </c>
      <c r="AJ31">
        <f t="shared" si="8"/>
        <v>0.57446882417119061</v>
      </c>
      <c r="AK31">
        <f t="shared" si="9"/>
        <v>0.52193127264413786</v>
      </c>
      <c r="AL31">
        <f t="shared" si="10"/>
        <v>0.81842651283125145</v>
      </c>
      <c r="AM31" t="str">
        <f t="shared" si="11"/>
        <v>N.C. State</v>
      </c>
      <c r="AN31">
        <v>30</v>
      </c>
      <c r="AO31">
        <f t="shared" si="12"/>
        <v>32.333333333333336</v>
      </c>
      <c r="AP31">
        <v>31</v>
      </c>
      <c r="AQ31" t="str">
        <f t="shared" si="13"/>
        <v>N.C. State</v>
      </c>
    </row>
    <row r="32" spans="2:43">
      <c r="B32">
        <v>1</v>
      </c>
      <c r="C32">
        <v>1</v>
      </c>
      <c r="D32" t="s">
        <v>170</v>
      </c>
      <c r="E32">
        <v>65.821100000000001</v>
      </c>
      <c r="F32">
        <v>290</v>
      </c>
      <c r="G32">
        <v>64.3155</v>
      </c>
      <c r="H32">
        <v>326</v>
      </c>
      <c r="I32">
        <v>103.09399999999999</v>
      </c>
      <c r="J32">
        <v>174</v>
      </c>
      <c r="K32">
        <v>109.884</v>
      </c>
      <c r="L32">
        <v>96</v>
      </c>
      <c r="M32">
        <v>94.850800000000007</v>
      </c>
      <c r="N32">
        <v>21</v>
      </c>
      <c r="O32">
        <v>91.549300000000002</v>
      </c>
      <c r="P32">
        <v>8</v>
      </c>
      <c r="Q32">
        <v>18.334499999999998</v>
      </c>
      <c r="R32">
        <v>23</v>
      </c>
      <c r="S32" s="5">
        <f t="shared" si="0"/>
        <v>15358.5</v>
      </c>
      <c r="T32" s="3">
        <f t="shared" si="1"/>
        <v>68.117545463705611</v>
      </c>
      <c r="U32">
        <f t="shared" si="2"/>
        <v>68.117545463705611</v>
      </c>
      <c r="V32">
        <v>22</v>
      </c>
      <c r="W32">
        <f t="shared" si="3"/>
        <v>15358.5</v>
      </c>
      <c r="X32">
        <v>97</v>
      </c>
      <c r="Y32">
        <v>0.82630000000000003</v>
      </c>
      <c r="Z32">
        <v>0.94310000000000005</v>
      </c>
      <c r="AA32">
        <f t="shared" si="4"/>
        <v>0.88470000000000004</v>
      </c>
      <c r="AB32">
        <v>22</v>
      </c>
      <c r="AC32">
        <f t="shared" si="5"/>
        <v>47</v>
      </c>
      <c r="AD32">
        <f>IF(C32=1,(AC32/Y32),REF)</f>
        <v>56.880067771995641</v>
      </c>
      <c r="AE32">
        <v>35</v>
      </c>
      <c r="AF32">
        <f>IF(B32=1,(AC32/AA32),REF)</f>
        <v>53.125353227082627</v>
      </c>
      <c r="AG32">
        <v>36</v>
      </c>
      <c r="AH32">
        <f t="shared" si="6"/>
        <v>22</v>
      </c>
      <c r="AI32" t="str">
        <f t="shared" si="7"/>
        <v>Iowa St.</v>
      </c>
      <c r="AJ32">
        <f t="shared" si="8"/>
        <v>0.55370587340285182</v>
      </c>
      <c r="AK32">
        <f t="shared" si="9"/>
        <v>0.54091886184528049</v>
      </c>
      <c r="AL32">
        <f t="shared" si="10"/>
        <v>0.81798452456065107</v>
      </c>
      <c r="AM32" t="str">
        <f t="shared" si="11"/>
        <v>Iowa St.</v>
      </c>
      <c r="AN32">
        <v>31</v>
      </c>
      <c r="AO32">
        <f t="shared" si="12"/>
        <v>25</v>
      </c>
      <c r="AP32">
        <v>27</v>
      </c>
      <c r="AQ32" t="str">
        <f t="shared" si="13"/>
        <v>Iowa St.</v>
      </c>
    </row>
    <row r="33" spans="2:43">
      <c r="B33">
        <v>1</v>
      </c>
      <c r="C33">
        <v>1</v>
      </c>
      <c r="D33" t="s">
        <v>68</v>
      </c>
      <c r="E33">
        <v>67.012699999999995</v>
      </c>
      <c r="F33">
        <v>229</v>
      </c>
      <c r="G33">
        <v>66.500200000000007</v>
      </c>
      <c r="H33">
        <v>219</v>
      </c>
      <c r="I33">
        <v>105.78100000000001</v>
      </c>
      <c r="J33">
        <v>118</v>
      </c>
      <c r="K33">
        <v>110.96899999999999</v>
      </c>
      <c r="L33">
        <v>78</v>
      </c>
      <c r="M33">
        <v>95.392099999999999</v>
      </c>
      <c r="N33">
        <v>26</v>
      </c>
      <c r="O33">
        <v>93.8352</v>
      </c>
      <c r="P33">
        <v>14</v>
      </c>
      <c r="Q33">
        <v>17.1342</v>
      </c>
      <c r="R33">
        <v>31</v>
      </c>
      <c r="S33" s="5">
        <f t="shared" si="0"/>
        <v>7300</v>
      </c>
      <c r="T33" s="3">
        <f t="shared" si="1"/>
        <v>56.0357029044876</v>
      </c>
      <c r="U33">
        <f t="shared" si="2"/>
        <v>56.0357029044876</v>
      </c>
      <c r="V33">
        <v>20</v>
      </c>
      <c r="W33">
        <f t="shared" si="3"/>
        <v>7300</v>
      </c>
      <c r="X33">
        <v>64</v>
      </c>
      <c r="Y33">
        <v>0.82069999999999999</v>
      </c>
      <c r="Z33">
        <v>0.88449999999999995</v>
      </c>
      <c r="AA33">
        <f t="shared" si="4"/>
        <v>0.85260000000000002</v>
      </c>
      <c r="AB33">
        <v>35</v>
      </c>
      <c r="AC33">
        <f t="shared" si="5"/>
        <v>39.666666666666664</v>
      </c>
      <c r="AD33">
        <f>IF(C33=1,(AC33/Y33),REF)</f>
        <v>48.3327240973153</v>
      </c>
      <c r="AE33">
        <v>30</v>
      </c>
      <c r="AF33">
        <f>IF(B33=1,(AC33/AA33),REF)</f>
        <v>46.524356869184452</v>
      </c>
      <c r="AG33">
        <v>30</v>
      </c>
      <c r="AH33">
        <f t="shared" si="6"/>
        <v>30</v>
      </c>
      <c r="AI33" t="str">
        <f t="shared" si="7"/>
        <v>Boise St.</v>
      </c>
      <c r="AJ33">
        <f t="shared" si="8"/>
        <v>0.5589818338684478</v>
      </c>
      <c r="AK33">
        <f t="shared" si="9"/>
        <v>0.53001005415717761</v>
      </c>
      <c r="AL33">
        <f t="shared" si="10"/>
        <v>0.81657901763480933</v>
      </c>
      <c r="AM33" t="str">
        <f t="shared" si="11"/>
        <v>Boise St.</v>
      </c>
      <c r="AN33">
        <v>32</v>
      </c>
      <c r="AO33">
        <f t="shared" si="12"/>
        <v>32.333333333333336</v>
      </c>
      <c r="AP33">
        <v>32</v>
      </c>
      <c r="AQ33" t="str">
        <f t="shared" si="13"/>
        <v>Boise St.</v>
      </c>
    </row>
    <row r="34" spans="2:43">
      <c r="B34">
        <v>1</v>
      </c>
      <c r="C34">
        <v>1</v>
      </c>
      <c r="D34" s="419" t="s">
        <v>212</v>
      </c>
      <c r="E34" s="419">
        <v>68.979900000000001</v>
      </c>
      <c r="F34" s="419">
        <v>128</v>
      </c>
      <c r="G34" s="419">
        <v>68.852699999999999</v>
      </c>
      <c r="H34" s="419">
        <v>105</v>
      </c>
      <c r="I34" s="419">
        <v>114.539</v>
      </c>
      <c r="J34" s="419">
        <v>8</v>
      </c>
      <c r="K34" s="419">
        <v>118.233</v>
      </c>
      <c r="L34" s="419">
        <v>12</v>
      </c>
      <c r="M34" s="419">
        <v>104.044</v>
      </c>
      <c r="N34" s="419">
        <v>201</v>
      </c>
      <c r="O34" s="419">
        <v>103.319</v>
      </c>
      <c r="P34" s="419">
        <v>132</v>
      </c>
      <c r="Q34" s="419">
        <v>14.9148</v>
      </c>
      <c r="R34" s="419">
        <v>40</v>
      </c>
      <c r="S34" s="423">
        <f t="shared" si="0"/>
        <v>20232.5</v>
      </c>
      <c r="T34" s="423">
        <f t="shared" si="1"/>
        <v>93.722996110879848</v>
      </c>
      <c r="U34" s="419">
        <f t="shared" si="2"/>
        <v>20232.5</v>
      </c>
      <c r="V34" s="419">
        <v>110</v>
      </c>
      <c r="W34" s="419">
        <f t="shared" si="3"/>
        <v>93.722996110879848</v>
      </c>
      <c r="X34" s="419">
        <v>18</v>
      </c>
      <c r="Y34" s="419">
        <v>0.88639999999999997</v>
      </c>
      <c r="Z34" s="419">
        <v>0.7923</v>
      </c>
      <c r="AA34" s="419">
        <f t="shared" si="4"/>
        <v>0.83935000000000004</v>
      </c>
      <c r="AB34" s="419">
        <v>41</v>
      </c>
      <c r="AC34" s="419">
        <f t="shared" si="5"/>
        <v>56.333333333333336</v>
      </c>
      <c r="AD34" s="419">
        <f>IF(C34=1,(AC34/Y34),REF)</f>
        <v>63.552948255114323</v>
      </c>
      <c r="AE34" s="419">
        <v>41</v>
      </c>
      <c r="AF34" s="419">
        <f>IF(B34=1,(AC34/AA34),REF)</f>
        <v>67.115426619805007</v>
      </c>
      <c r="AG34" s="419">
        <v>46</v>
      </c>
      <c r="AH34" s="419">
        <f t="shared" si="6"/>
        <v>41</v>
      </c>
      <c r="AI34" s="419" t="str">
        <f t="shared" si="7"/>
        <v>Miami FL</v>
      </c>
      <c r="AJ34" s="419">
        <f t="shared" si="8"/>
        <v>0.58742654145946294</v>
      </c>
      <c r="AK34" s="419">
        <f t="shared" si="9"/>
        <v>0.49841273154958893</v>
      </c>
      <c r="AL34" s="419">
        <f t="shared" si="10"/>
        <v>0.81579026137058464</v>
      </c>
      <c r="AM34" s="419" t="str">
        <f t="shared" si="11"/>
        <v>Miami FL</v>
      </c>
      <c r="AN34" s="419">
        <v>33</v>
      </c>
      <c r="AO34" s="419">
        <f t="shared" si="12"/>
        <v>38.333333333333336</v>
      </c>
      <c r="AP34" s="419">
        <v>41</v>
      </c>
      <c r="AQ34" s="419" t="str">
        <f t="shared" si="13"/>
        <v>Miami FL</v>
      </c>
    </row>
    <row r="35" spans="2:43">
      <c r="B35">
        <v>1</v>
      </c>
      <c r="C35">
        <v>1</v>
      </c>
      <c r="D35" t="s">
        <v>177</v>
      </c>
      <c r="E35">
        <v>70.728700000000003</v>
      </c>
      <c r="F35">
        <v>48</v>
      </c>
      <c r="G35">
        <v>70.211200000000005</v>
      </c>
      <c r="H35">
        <v>40</v>
      </c>
      <c r="I35">
        <v>104.952</v>
      </c>
      <c r="J35">
        <v>139</v>
      </c>
      <c r="K35">
        <v>112.51600000000001</v>
      </c>
      <c r="L35">
        <v>52</v>
      </c>
      <c r="M35">
        <v>95.796899999999994</v>
      </c>
      <c r="N35">
        <v>34</v>
      </c>
      <c r="O35">
        <v>94.202100000000002</v>
      </c>
      <c r="P35">
        <v>19</v>
      </c>
      <c r="Q35">
        <v>18.314299999999999</v>
      </c>
      <c r="R35">
        <v>24</v>
      </c>
      <c r="S35" s="5">
        <f t="shared" si="0"/>
        <v>10238.5</v>
      </c>
      <c r="T35" s="3">
        <f t="shared" si="1"/>
        <v>39.147158262126766</v>
      </c>
      <c r="U35">
        <f t="shared" si="2"/>
        <v>39.147158262126766</v>
      </c>
      <c r="V35">
        <v>14</v>
      </c>
      <c r="W35">
        <f t="shared" si="3"/>
        <v>10238.5</v>
      </c>
      <c r="X35">
        <v>76</v>
      </c>
      <c r="Y35">
        <v>0.80279999999999996</v>
      </c>
      <c r="Z35">
        <v>0.92669999999999997</v>
      </c>
      <c r="AA35">
        <f t="shared" si="4"/>
        <v>0.86474999999999991</v>
      </c>
      <c r="AB35">
        <v>28</v>
      </c>
      <c r="AC35">
        <f t="shared" si="5"/>
        <v>39.333333333333336</v>
      </c>
      <c r="AD35">
        <f>IF(C35=1,(AC35/Y35),REF)</f>
        <v>48.995183524331509</v>
      </c>
      <c r="AE35">
        <v>31</v>
      </c>
      <c r="AF35">
        <f>IF(B35=1,(AC35/AA35),REF)</f>
        <v>45.485207670810453</v>
      </c>
      <c r="AG35">
        <v>28</v>
      </c>
      <c r="AH35">
        <f t="shared" si="6"/>
        <v>28</v>
      </c>
      <c r="AI35" t="str">
        <f t="shared" si="7"/>
        <v>Kansas St.</v>
      </c>
      <c r="AJ35">
        <f t="shared" si="8"/>
        <v>0.54604622998065921</v>
      </c>
      <c r="AK35">
        <f t="shared" si="9"/>
        <v>0.53908298574372859</v>
      </c>
      <c r="AL35">
        <f t="shared" si="10"/>
        <v>0.81561240075412245</v>
      </c>
      <c r="AM35" t="str">
        <f t="shared" si="11"/>
        <v>Kansas St.</v>
      </c>
      <c r="AN35">
        <v>34</v>
      </c>
      <c r="AO35">
        <f t="shared" si="12"/>
        <v>30</v>
      </c>
      <c r="AP35">
        <v>30</v>
      </c>
      <c r="AQ35" s="425" t="str">
        <f t="shared" si="13"/>
        <v>Kansas St.</v>
      </c>
    </row>
    <row r="36" spans="2:43">
      <c r="B36">
        <v>1</v>
      </c>
      <c r="C36">
        <v>1</v>
      </c>
      <c r="D36" t="s">
        <v>162</v>
      </c>
      <c r="E36">
        <v>69.285200000000003</v>
      </c>
      <c r="F36">
        <v>111</v>
      </c>
      <c r="G36">
        <v>69.387299999999996</v>
      </c>
      <c r="H36">
        <v>71</v>
      </c>
      <c r="I36">
        <v>106.28700000000001</v>
      </c>
      <c r="J36">
        <v>104</v>
      </c>
      <c r="K36">
        <v>112.167</v>
      </c>
      <c r="L36">
        <v>58</v>
      </c>
      <c r="M36">
        <v>96.004499999999993</v>
      </c>
      <c r="N36">
        <v>36</v>
      </c>
      <c r="O36">
        <v>95.686400000000006</v>
      </c>
      <c r="P36">
        <v>32</v>
      </c>
      <c r="Q36">
        <v>16.480499999999999</v>
      </c>
      <c r="R36">
        <v>33</v>
      </c>
      <c r="S36" s="5">
        <f t="shared" si="0"/>
        <v>6056</v>
      </c>
      <c r="T36" s="3">
        <f t="shared" si="1"/>
        <v>46.840153714521477</v>
      </c>
      <c r="U36">
        <f t="shared" si="2"/>
        <v>46.840153714521477</v>
      </c>
      <c r="V36">
        <v>18</v>
      </c>
      <c r="W36">
        <f t="shared" si="3"/>
        <v>6056</v>
      </c>
      <c r="X36">
        <v>57</v>
      </c>
      <c r="Y36">
        <v>0.82350000000000001</v>
      </c>
      <c r="Z36">
        <v>0.85499999999999998</v>
      </c>
      <c r="AA36">
        <f t="shared" si="4"/>
        <v>0.83925000000000005</v>
      </c>
      <c r="AB36">
        <v>42</v>
      </c>
      <c r="AC36">
        <f t="shared" si="5"/>
        <v>39</v>
      </c>
      <c r="AD36">
        <f>IF(C36=1,(AC36/Y36),REF)</f>
        <v>47.358834244080143</v>
      </c>
      <c r="AE36">
        <v>29</v>
      </c>
      <c r="AF36">
        <f>IF(B36=1,(AC36/AA36),REF)</f>
        <v>46.470062555853438</v>
      </c>
      <c r="AG36">
        <v>29</v>
      </c>
      <c r="AH36">
        <f t="shared" si="6"/>
        <v>29</v>
      </c>
      <c r="AI36" t="str">
        <f t="shared" si="7"/>
        <v>Illinois</v>
      </c>
      <c r="AJ36">
        <f t="shared" si="8"/>
        <v>0.5620318030708793</v>
      </c>
      <c r="AK36">
        <f t="shared" si="9"/>
        <v>0.52178731860391314</v>
      </c>
      <c r="AL36">
        <f t="shared" si="10"/>
        <v>0.81528403455785114</v>
      </c>
      <c r="AM36" t="str">
        <f t="shared" si="11"/>
        <v>Illinois</v>
      </c>
      <c r="AN36">
        <v>35</v>
      </c>
      <c r="AO36">
        <f t="shared" si="12"/>
        <v>35.333333333333336</v>
      </c>
      <c r="AP36">
        <v>37</v>
      </c>
      <c r="AQ36" t="str">
        <f t="shared" si="13"/>
        <v>Illinois</v>
      </c>
    </row>
    <row r="37" spans="2:43">
      <c r="B37">
        <v>1</v>
      </c>
      <c r="C37">
        <v>1</v>
      </c>
      <c r="D37" t="s">
        <v>166</v>
      </c>
      <c r="E37">
        <v>68.470699999999994</v>
      </c>
      <c r="F37">
        <v>158</v>
      </c>
      <c r="G37">
        <v>68.126599999999996</v>
      </c>
      <c r="H37">
        <v>142</v>
      </c>
      <c r="I37">
        <v>108.931</v>
      </c>
      <c r="J37">
        <v>60</v>
      </c>
      <c r="K37">
        <v>114.651</v>
      </c>
      <c r="L37">
        <v>27</v>
      </c>
      <c r="M37">
        <v>99.662099999999995</v>
      </c>
      <c r="N37">
        <v>91</v>
      </c>
      <c r="O37">
        <v>97.292100000000005</v>
      </c>
      <c r="P37">
        <v>43</v>
      </c>
      <c r="Q37">
        <v>17.358599999999999</v>
      </c>
      <c r="R37">
        <v>30</v>
      </c>
      <c r="S37" s="5">
        <f t="shared" si="0"/>
        <v>5940.5</v>
      </c>
      <c r="T37" s="3">
        <f t="shared" si="1"/>
        <v>35.902646142032481</v>
      </c>
      <c r="U37">
        <f t="shared" si="2"/>
        <v>5940.5</v>
      </c>
      <c r="V37">
        <v>56</v>
      </c>
      <c r="W37">
        <f t="shared" si="3"/>
        <v>5940.5</v>
      </c>
      <c r="X37">
        <v>56</v>
      </c>
      <c r="Y37">
        <v>0.81340000000000001</v>
      </c>
      <c r="Z37">
        <v>0.90349999999999997</v>
      </c>
      <c r="AA37">
        <f t="shared" si="4"/>
        <v>0.85844999999999994</v>
      </c>
      <c r="AB37">
        <v>32</v>
      </c>
      <c r="AC37">
        <f t="shared" si="5"/>
        <v>48</v>
      </c>
      <c r="AD37">
        <f>IF(C37=1,(AC37/Y37),REF)</f>
        <v>59.011556429800834</v>
      </c>
      <c r="AE37">
        <v>39</v>
      </c>
      <c r="AF37">
        <f>IF(B37=1,(AC37/AA37),REF)</f>
        <v>55.914730036694046</v>
      </c>
      <c r="AG37">
        <v>37</v>
      </c>
      <c r="AH37">
        <f t="shared" si="6"/>
        <v>32</v>
      </c>
      <c r="AI37" t="str">
        <f t="shared" si="7"/>
        <v>Indiana</v>
      </c>
      <c r="AJ37">
        <f t="shared" si="8"/>
        <v>0.54306004240358896</v>
      </c>
      <c r="AK37">
        <f t="shared" si="9"/>
        <v>0.52152250376663312</v>
      </c>
      <c r="AL37">
        <f t="shared" si="10"/>
        <v>0.81043175330290362</v>
      </c>
      <c r="AM37" t="str">
        <f t="shared" si="11"/>
        <v>Indiana</v>
      </c>
      <c r="AN37">
        <v>36</v>
      </c>
      <c r="AO37">
        <f t="shared" si="12"/>
        <v>33.333333333333336</v>
      </c>
      <c r="AP37">
        <v>33</v>
      </c>
      <c r="AQ37" t="str">
        <f t="shared" si="13"/>
        <v>Indiana</v>
      </c>
    </row>
    <row r="38" spans="2:43">
      <c r="B38">
        <v>1</v>
      </c>
      <c r="C38">
        <v>1</v>
      </c>
      <c r="D38" t="s">
        <v>280</v>
      </c>
      <c r="E38">
        <v>68.387600000000006</v>
      </c>
      <c r="F38">
        <v>163</v>
      </c>
      <c r="G38">
        <v>66.905100000000004</v>
      </c>
      <c r="H38">
        <v>195</v>
      </c>
      <c r="I38">
        <v>111.864</v>
      </c>
      <c r="J38">
        <v>23</v>
      </c>
      <c r="K38">
        <v>116.84699999999999</v>
      </c>
      <c r="L38">
        <v>16</v>
      </c>
      <c r="M38">
        <v>102.675</v>
      </c>
      <c r="N38">
        <v>162</v>
      </c>
      <c r="O38">
        <v>102.117</v>
      </c>
      <c r="P38">
        <v>108</v>
      </c>
      <c r="Q38">
        <v>14.730499999999999</v>
      </c>
      <c r="R38">
        <v>44</v>
      </c>
      <c r="S38" s="5">
        <f t="shared" si="0"/>
        <v>13386.5</v>
      </c>
      <c r="T38" s="3">
        <f t="shared" si="1"/>
        <v>77.201036262475128</v>
      </c>
      <c r="U38">
        <f t="shared" si="2"/>
        <v>13386.5</v>
      </c>
      <c r="V38">
        <v>86</v>
      </c>
      <c r="W38">
        <f t="shared" si="3"/>
        <v>77.201036262475128</v>
      </c>
      <c r="X38">
        <v>15</v>
      </c>
      <c r="Y38">
        <v>0.84619999999999995</v>
      </c>
      <c r="Z38">
        <v>0.80520000000000003</v>
      </c>
      <c r="AA38">
        <f t="shared" si="4"/>
        <v>0.82569999999999999</v>
      </c>
      <c r="AB38">
        <v>47</v>
      </c>
      <c r="AC38">
        <f t="shared" si="5"/>
        <v>49.333333333333336</v>
      </c>
      <c r="AD38">
        <f>IF(C38=1,(AC38/Y38),REF)</f>
        <v>58.299850311195151</v>
      </c>
      <c r="AE38">
        <v>38</v>
      </c>
      <c r="AF38">
        <f>IF(B38=1,(AC38/AA38),REF)</f>
        <v>59.747285131807359</v>
      </c>
      <c r="AG38">
        <v>39</v>
      </c>
      <c r="AH38">
        <f t="shared" si="6"/>
        <v>38</v>
      </c>
      <c r="AI38" t="str">
        <f t="shared" si="7"/>
        <v>Providence</v>
      </c>
      <c r="AJ38">
        <f t="shared" si="8"/>
        <v>0.56564462558841344</v>
      </c>
      <c r="AK38">
        <f t="shared" si="9"/>
        <v>0.49748654543010962</v>
      </c>
      <c r="AL38">
        <f t="shared" si="10"/>
        <v>0.8100632910506621</v>
      </c>
      <c r="AM38" t="str">
        <f t="shared" si="11"/>
        <v>Providence</v>
      </c>
      <c r="AN38">
        <v>37</v>
      </c>
      <c r="AO38">
        <f t="shared" si="12"/>
        <v>40.666666666666664</v>
      </c>
      <c r="AP38">
        <v>43</v>
      </c>
      <c r="AQ38" t="str">
        <f t="shared" si="13"/>
        <v>Providence</v>
      </c>
    </row>
    <row r="39" spans="2:43">
      <c r="B39">
        <v>1</v>
      </c>
      <c r="C39">
        <v>1</v>
      </c>
      <c r="D39" t="s">
        <v>251</v>
      </c>
      <c r="E39">
        <v>59.273899999999998</v>
      </c>
      <c r="F39">
        <v>363</v>
      </c>
      <c r="G39">
        <v>58.768000000000001</v>
      </c>
      <c r="H39">
        <v>363</v>
      </c>
      <c r="I39">
        <v>107.047</v>
      </c>
      <c r="J39">
        <v>94</v>
      </c>
      <c r="K39">
        <v>110.155</v>
      </c>
      <c r="L39">
        <v>90</v>
      </c>
      <c r="M39">
        <v>94.004900000000006</v>
      </c>
      <c r="N39">
        <v>11</v>
      </c>
      <c r="O39">
        <v>95.471900000000005</v>
      </c>
      <c r="P39">
        <v>31</v>
      </c>
      <c r="Q39">
        <v>14.6828</v>
      </c>
      <c r="R39">
        <v>45</v>
      </c>
      <c r="S39" s="5">
        <f t="shared" si="0"/>
        <v>4478.5</v>
      </c>
      <c r="T39" s="3">
        <f t="shared" si="1"/>
        <v>67.308988998498563</v>
      </c>
      <c r="U39">
        <f t="shared" si="2"/>
        <v>67.308988998498563</v>
      </c>
      <c r="V39">
        <v>21</v>
      </c>
      <c r="W39">
        <f t="shared" si="3"/>
        <v>4478.5</v>
      </c>
      <c r="X39">
        <v>52</v>
      </c>
      <c r="Y39">
        <v>0.78910000000000002</v>
      </c>
      <c r="Z39">
        <v>0.87939999999999996</v>
      </c>
      <c r="AA39">
        <f t="shared" si="4"/>
        <v>0.83424999999999994</v>
      </c>
      <c r="AB39">
        <v>44</v>
      </c>
      <c r="AC39">
        <f t="shared" si="5"/>
        <v>39</v>
      </c>
      <c r="AD39">
        <f>IF(C39=1,(AC39/Y39),REF)</f>
        <v>49.423393739703457</v>
      </c>
      <c r="AE39">
        <v>32</v>
      </c>
      <c r="AF39">
        <f>IF(B39=1,(AC39/AA39),REF)</f>
        <v>46.748576565777647</v>
      </c>
      <c r="AG39">
        <v>31</v>
      </c>
      <c r="AH39">
        <f t="shared" si="6"/>
        <v>31</v>
      </c>
      <c r="AI39" t="str">
        <f t="shared" si="7"/>
        <v>North Texas</v>
      </c>
      <c r="AJ39">
        <f t="shared" si="8"/>
        <v>0.53626095229130044</v>
      </c>
      <c r="AK39">
        <f t="shared" si="9"/>
        <v>0.51829138905119143</v>
      </c>
      <c r="AL39">
        <f t="shared" si="10"/>
        <v>0.80787849582091831</v>
      </c>
      <c r="AM39" t="str">
        <f t="shared" si="11"/>
        <v>North Texas</v>
      </c>
      <c r="AN39">
        <v>38</v>
      </c>
      <c r="AO39">
        <f t="shared" si="12"/>
        <v>37.666666666666664</v>
      </c>
      <c r="AP39">
        <v>40</v>
      </c>
      <c r="AQ39" t="str">
        <f t="shared" si="13"/>
        <v>North Texas</v>
      </c>
    </row>
    <row r="40" spans="2:43">
      <c r="B40">
        <v>1</v>
      </c>
      <c r="C40">
        <v>1</v>
      </c>
      <c r="D40" t="s">
        <v>185</v>
      </c>
      <c r="E40">
        <v>65.3399</v>
      </c>
      <c r="F40">
        <v>312</v>
      </c>
      <c r="G40">
        <v>64.524799999999999</v>
      </c>
      <c r="H40">
        <v>318</v>
      </c>
      <c r="I40">
        <v>111.92400000000001</v>
      </c>
      <c r="J40">
        <v>21</v>
      </c>
      <c r="K40">
        <v>112.655</v>
      </c>
      <c r="L40">
        <v>50</v>
      </c>
      <c r="M40">
        <v>94.608400000000003</v>
      </c>
      <c r="N40">
        <v>20</v>
      </c>
      <c r="O40">
        <v>98.147000000000006</v>
      </c>
      <c r="P40">
        <v>54</v>
      </c>
      <c r="Q40">
        <v>14.5078</v>
      </c>
      <c r="R40">
        <v>48</v>
      </c>
      <c r="S40" s="5">
        <f t="shared" si="0"/>
        <v>420.5</v>
      </c>
      <c r="T40" s="3">
        <f t="shared" si="1"/>
        <v>52.038447325030752</v>
      </c>
      <c r="U40">
        <f t="shared" si="2"/>
        <v>420.5</v>
      </c>
      <c r="V40">
        <v>37</v>
      </c>
      <c r="W40">
        <f t="shared" si="3"/>
        <v>52.038447325030752</v>
      </c>
      <c r="X40">
        <v>10</v>
      </c>
      <c r="Y40">
        <v>0.76339999999999997</v>
      </c>
      <c r="Z40">
        <v>0.88190000000000002</v>
      </c>
      <c r="AA40">
        <f t="shared" si="4"/>
        <v>0.82264999999999999</v>
      </c>
      <c r="AB40">
        <v>49</v>
      </c>
      <c r="AC40">
        <f t="shared" si="5"/>
        <v>32</v>
      </c>
      <c r="AD40">
        <f>IF(C40=1,(AC40/Y40),REF)</f>
        <v>41.917736442232119</v>
      </c>
      <c r="AE40">
        <v>22</v>
      </c>
      <c r="AF40">
        <f>IF(B40=1,(AC40/AA40),REF)</f>
        <v>38.898681091594241</v>
      </c>
      <c r="AG40">
        <v>20</v>
      </c>
      <c r="AH40">
        <f t="shared" si="6"/>
        <v>20</v>
      </c>
      <c r="AI40" t="str">
        <f t="shared" si="7"/>
        <v>Liberty</v>
      </c>
      <c r="AJ40">
        <f t="shared" si="8"/>
        <v>0.52741170185068242</v>
      </c>
      <c r="AK40">
        <f t="shared" si="9"/>
        <v>0.52296433218686622</v>
      </c>
      <c r="AL40">
        <f t="shared" si="10"/>
        <v>0.80681061375459417</v>
      </c>
      <c r="AM40" t="str">
        <f t="shared" si="11"/>
        <v>Liberty</v>
      </c>
      <c r="AN40">
        <v>39</v>
      </c>
      <c r="AO40">
        <f t="shared" si="12"/>
        <v>36</v>
      </c>
      <c r="AP40">
        <v>38</v>
      </c>
      <c r="AQ40" t="str">
        <f t="shared" si="13"/>
        <v>Liberty</v>
      </c>
    </row>
    <row r="41" spans="2:43">
      <c r="B41">
        <v>1</v>
      </c>
      <c r="C41">
        <v>1</v>
      </c>
      <c r="D41" t="s">
        <v>354</v>
      </c>
      <c r="E41">
        <v>70.675299999999993</v>
      </c>
      <c r="F41">
        <v>52</v>
      </c>
      <c r="G41">
        <v>70.609099999999998</v>
      </c>
      <c r="H41">
        <v>33</v>
      </c>
      <c r="I41">
        <v>110.99299999999999</v>
      </c>
      <c r="J41">
        <v>30</v>
      </c>
      <c r="K41">
        <v>112.718</v>
      </c>
      <c r="L41">
        <v>47</v>
      </c>
      <c r="M41">
        <v>98.263800000000003</v>
      </c>
      <c r="N41">
        <v>70</v>
      </c>
      <c r="O41">
        <v>99.855699999999999</v>
      </c>
      <c r="P41">
        <v>78</v>
      </c>
      <c r="Q41">
        <v>12.8621</v>
      </c>
      <c r="R41">
        <v>62</v>
      </c>
      <c r="S41" s="5">
        <f t="shared" si="0"/>
        <v>2900</v>
      </c>
      <c r="T41" s="3">
        <f t="shared" si="1"/>
        <v>64.393322635192547</v>
      </c>
      <c r="U41">
        <f t="shared" si="2"/>
        <v>2900</v>
      </c>
      <c r="V41">
        <v>47</v>
      </c>
      <c r="W41">
        <f t="shared" si="3"/>
        <v>2900</v>
      </c>
      <c r="X41">
        <v>44</v>
      </c>
      <c r="Y41">
        <v>0.81130000000000002</v>
      </c>
      <c r="Z41">
        <v>0.83789999999999998</v>
      </c>
      <c r="AA41">
        <f t="shared" si="4"/>
        <v>0.8246</v>
      </c>
      <c r="AB41">
        <v>48</v>
      </c>
      <c r="AC41">
        <f t="shared" si="5"/>
        <v>46.333333333333336</v>
      </c>
      <c r="AD41">
        <f>IF(C41=1,(AC41/Y41),REF)</f>
        <v>57.109988084966517</v>
      </c>
      <c r="AE41">
        <v>37</v>
      </c>
      <c r="AF41">
        <f>IF(B41=1,(AC41/AA41),REF)</f>
        <v>56.188859244886416</v>
      </c>
      <c r="AG41">
        <v>38</v>
      </c>
      <c r="AH41">
        <f t="shared" si="6"/>
        <v>37</v>
      </c>
      <c r="AI41" t="str">
        <f t="shared" si="7"/>
        <v>UAB</v>
      </c>
      <c r="AJ41">
        <f t="shared" si="8"/>
        <v>0.54343506419165921</v>
      </c>
      <c r="AK41">
        <f t="shared" si="9"/>
        <v>0.50065191386460384</v>
      </c>
      <c r="AL41">
        <f t="shared" si="10"/>
        <v>0.80519714782404239</v>
      </c>
      <c r="AM41" t="str">
        <f t="shared" si="11"/>
        <v>UAB</v>
      </c>
      <c r="AN41">
        <v>40</v>
      </c>
      <c r="AO41">
        <f t="shared" si="12"/>
        <v>41.666666666666664</v>
      </c>
      <c r="AP41">
        <v>44</v>
      </c>
      <c r="AQ41" t="str">
        <f t="shared" si="13"/>
        <v>UAB</v>
      </c>
    </row>
    <row r="42" spans="2:43">
      <c r="B42">
        <v>1</v>
      </c>
      <c r="C42">
        <v>1</v>
      </c>
      <c r="D42" t="s">
        <v>291</v>
      </c>
      <c r="E42">
        <v>66.239800000000002</v>
      </c>
      <c r="F42">
        <v>272</v>
      </c>
      <c r="G42">
        <v>65.887100000000004</v>
      </c>
      <c r="H42">
        <v>261</v>
      </c>
      <c r="I42">
        <v>101.815</v>
      </c>
      <c r="J42">
        <v>212</v>
      </c>
      <c r="K42">
        <v>105.82599999999999</v>
      </c>
      <c r="L42">
        <v>159</v>
      </c>
      <c r="M42">
        <v>91.0946</v>
      </c>
      <c r="N42">
        <v>4</v>
      </c>
      <c r="O42">
        <v>90.054299999999998</v>
      </c>
      <c r="P42">
        <v>5</v>
      </c>
      <c r="Q42">
        <v>15.7714</v>
      </c>
      <c r="R42">
        <v>35</v>
      </c>
      <c r="S42" s="5">
        <f t="shared" si="0"/>
        <v>22480</v>
      </c>
      <c r="T42" s="3">
        <f t="shared" si="1"/>
        <v>112.48555462813881</v>
      </c>
      <c r="U42">
        <f t="shared" si="2"/>
        <v>112.48555462813881</v>
      </c>
      <c r="V42">
        <v>33</v>
      </c>
      <c r="W42">
        <f t="shared" si="3"/>
        <v>22480</v>
      </c>
      <c r="X42">
        <v>121</v>
      </c>
      <c r="Y42">
        <v>0.82010000000000005</v>
      </c>
      <c r="Z42">
        <v>0.9012</v>
      </c>
      <c r="AA42">
        <f t="shared" si="4"/>
        <v>0.86065000000000003</v>
      </c>
      <c r="AB42">
        <v>30</v>
      </c>
      <c r="AC42">
        <f t="shared" si="5"/>
        <v>61.333333333333336</v>
      </c>
      <c r="AD42">
        <f>IF(C42=1,(AC42/Y42),REF)</f>
        <v>74.787627525098557</v>
      </c>
      <c r="AE42">
        <v>51</v>
      </c>
      <c r="AF42">
        <f>IF(B42=1,(AC42/AA42),REF)</f>
        <v>71.263967156606441</v>
      </c>
      <c r="AG42">
        <v>52</v>
      </c>
      <c r="AH42">
        <f t="shared" si="6"/>
        <v>30</v>
      </c>
      <c r="AI42" t="str">
        <f t="shared" si="7"/>
        <v>Rutgers</v>
      </c>
      <c r="AJ42">
        <f t="shared" si="8"/>
        <v>0.53471359279109987</v>
      </c>
      <c r="AK42">
        <f t="shared" si="9"/>
        <v>0.50724368719419322</v>
      </c>
      <c r="AL42">
        <f t="shared" si="10"/>
        <v>0.8046493026340068</v>
      </c>
      <c r="AM42" t="str">
        <f t="shared" si="11"/>
        <v>Rutgers</v>
      </c>
      <c r="AN42">
        <v>41</v>
      </c>
      <c r="AO42">
        <f t="shared" si="12"/>
        <v>33.666666666666664</v>
      </c>
      <c r="AP42">
        <v>35</v>
      </c>
      <c r="AQ42" t="str">
        <f t="shared" si="13"/>
        <v>Rutgers</v>
      </c>
    </row>
    <row r="43" spans="2:43">
      <c r="B43">
        <v>1</v>
      </c>
      <c r="C43">
        <v>1</v>
      </c>
      <c r="D43" t="s">
        <v>245</v>
      </c>
      <c r="E43">
        <v>69.363799999999998</v>
      </c>
      <c r="F43">
        <v>108</v>
      </c>
      <c r="G43">
        <v>68.957999999999998</v>
      </c>
      <c r="H43">
        <v>100</v>
      </c>
      <c r="I43">
        <v>107.65600000000001</v>
      </c>
      <c r="J43">
        <v>82</v>
      </c>
      <c r="K43">
        <v>112.121</v>
      </c>
      <c r="L43">
        <v>59</v>
      </c>
      <c r="M43">
        <v>100.256</v>
      </c>
      <c r="N43">
        <v>97</v>
      </c>
      <c r="O43">
        <v>97.459000000000003</v>
      </c>
      <c r="P43">
        <v>46</v>
      </c>
      <c r="Q43">
        <v>14.662000000000001</v>
      </c>
      <c r="R43">
        <v>47</v>
      </c>
      <c r="S43" s="5">
        <f t="shared" si="0"/>
        <v>8066.5</v>
      </c>
      <c r="T43" s="3">
        <f t="shared" si="1"/>
        <v>52.900850654786261</v>
      </c>
      <c r="U43">
        <f t="shared" si="2"/>
        <v>8066.5</v>
      </c>
      <c r="V43">
        <v>65</v>
      </c>
      <c r="W43">
        <f t="shared" si="3"/>
        <v>8066.5</v>
      </c>
      <c r="X43">
        <v>68</v>
      </c>
      <c r="Y43">
        <v>0.80840000000000001</v>
      </c>
      <c r="Z43">
        <v>0.87749999999999995</v>
      </c>
      <c r="AA43">
        <f t="shared" si="4"/>
        <v>0.84294999999999998</v>
      </c>
      <c r="AB43">
        <v>37</v>
      </c>
      <c r="AC43">
        <f t="shared" si="5"/>
        <v>56.666666666666664</v>
      </c>
      <c r="AD43">
        <f>IF(C43=1,(AC43/Y43),REF)</f>
        <v>70.097311561933026</v>
      </c>
      <c r="AE43">
        <v>47</v>
      </c>
      <c r="AF43">
        <f>IF(B43=1,(AC43/AA43),REF)</f>
        <v>67.224232358581958</v>
      </c>
      <c r="AG43">
        <v>48</v>
      </c>
      <c r="AH43">
        <f t="shared" si="6"/>
        <v>37</v>
      </c>
      <c r="AI43" t="str">
        <f t="shared" si="7"/>
        <v>North Carolina</v>
      </c>
      <c r="AJ43">
        <f t="shared" si="8"/>
        <v>0.53050997806162148</v>
      </c>
      <c r="AK43">
        <f t="shared" si="9"/>
        <v>0.50044909780896463</v>
      </c>
      <c r="AL43">
        <f t="shared" si="10"/>
        <v>0.8018081694164545</v>
      </c>
      <c r="AM43" t="str">
        <f t="shared" si="11"/>
        <v>North Carolina</v>
      </c>
      <c r="AN43">
        <v>42</v>
      </c>
      <c r="AO43">
        <f t="shared" si="12"/>
        <v>38.666666666666664</v>
      </c>
      <c r="AP43">
        <v>42</v>
      </c>
      <c r="AQ43" t="str">
        <f t="shared" si="13"/>
        <v>North Carolina</v>
      </c>
    </row>
    <row r="44" spans="2:43">
      <c r="B44">
        <v>1</v>
      </c>
      <c r="C44">
        <v>1</v>
      </c>
      <c r="D44" t="s">
        <v>369</v>
      </c>
      <c r="E44">
        <v>68.5518</v>
      </c>
      <c r="F44">
        <v>155</v>
      </c>
      <c r="G44">
        <v>68.146500000000003</v>
      </c>
      <c r="H44">
        <v>140</v>
      </c>
      <c r="I44">
        <v>105.64700000000001</v>
      </c>
      <c r="J44">
        <v>122</v>
      </c>
      <c r="K44">
        <v>113.122</v>
      </c>
      <c r="L44">
        <v>43</v>
      </c>
      <c r="M44">
        <v>97.737399999999994</v>
      </c>
      <c r="N44">
        <v>63</v>
      </c>
      <c r="O44">
        <v>97.489099999999993</v>
      </c>
      <c r="P44">
        <v>48</v>
      </c>
      <c r="Q44">
        <v>15.6327</v>
      </c>
      <c r="R44">
        <v>36</v>
      </c>
      <c r="S44" s="5">
        <f t="shared" si="0"/>
        <v>9426.5</v>
      </c>
      <c r="T44" s="3">
        <f t="shared" si="1"/>
        <v>45.56862956025779</v>
      </c>
      <c r="U44">
        <f t="shared" si="2"/>
        <v>9426.5</v>
      </c>
      <c r="V44">
        <v>71</v>
      </c>
      <c r="W44">
        <f t="shared" si="3"/>
        <v>9426.5</v>
      </c>
      <c r="X44">
        <v>73</v>
      </c>
      <c r="Y44">
        <v>0.82820000000000005</v>
      </c>
      <c r="Z44">
        <v>0.83579999999999999</v>
      </c>
      <c r="AA44">
        <f t="shared" si="4"/>
        <v>0.83200000000000007</v>
      </c>
      <c r="AB44">
        <v>45</v>
      </c>
      <c r="AC44">
        <f t="shared" si="5"/>
        <v>63</v>
      </c>
      <c r="AD44">
        <f>IF(C44=1,(AC44/Y44),REF)</f>
        <v>76.068582468002887</v>
      </c>
      <c r="AE44">
        <v>53</v>
      </c>
      <c r="AF44">
        <f>IF(B44=1,(AC44/AA44),REF)</f>
        <v>75.72115384615384</v>
      </c>
      <c r="AG44">
        <v>56</v>
      </c>
      <c r="AH44">
        <f t="shared" si="6"/>
        <v>45</v>
      </c>
      <c r="AI44" t="str">
        <f t="shared" si="7"/>
        <v>USC</v>
      </c>
      <c r="AJ44">
        <f t="shared" si="8"/>
        <v>0.53907858766760375</v>
      </c>
      <c r="AK44">
        <f t="shared" si="9"/>
        <v>0.48665366736415905</v>
      </c>
      <c r="AL44">
        <f t="shared" si="10"/>
        <v>0.80045085394685489</v>
      </c>
      <c r="AM44" t="str">
        <f t="shared" si="11"/>
        <v>USC</v>
      </c>
      <c r="AN44">
        <v>43</v>
      </c>
      <c r="AO44">
        <f t="shared" si="12"/>
        <v>44.333333333333336</v>
      </c>
      <c r="AP44">
        <v>46</v>
      </c>
      <c r="AQ44" t="str">
        <f t="shared" si="13"/>
        <v>USC</v>
      </c>
    </row>
    <row r="45" spans="2:43">
      <c r="B45">
        <v>1</v>
      </c>
      <c r="C45">
        <v>1</v>
      </c>
      <c r="D45" t="s">
        <v>265</v>
      </c>
      <c r="E45">
        <v>68.341300000000004</v>
      </c>
      <c r="F45">
        <v>165</v>
      </c>
      <c r="G45">
        <v>67.561300000000003</v>
      </c>
      <c r="H45">
        <v>166</v>
      </c>
      <c r="I45">
        <v>99.853899999999996</v>
      </c>
      <c r="J45">
        <v>260</v>
      </c>
      <c r="K45">
        <v>107.83</v>
      </c>
      <c r="L45">
        <v>126</v>
      </c>
      <c r="M45">
        <v>96.280500000000004</v>
      </c>
      <c r="N45">
        <v>39</v>
      </c>
      <c r="O45">
        <v>92.621700000000004</v>
      </c>
      <c r="P45">
        <v>12</v>
      </c>
      <c r="Q45">
        <v>15.2081</v>
      </c>
      <c r="R45">
        <v>38</v>
      </c>
      <c r="S45" s="5">
        <f t="shared" si="0"/>
        <v>34560.5</v>
      </c>
      <c r="T45" s="3">
        <f t="shared" si="1"/>
        <v>89.498603341057787</v>
      </c>
      <c r="U45">
        <f t="shared" si="2"/>
        <v>89.498603341057787</v>
      </c>
      <c r="V45">
        <v>25</v>
      </c>
      <c r="W45">
        <f t="shared" si="3"/>
        <v>34560.5</v>
      </c>
      <c r="X45">
        <v>172</v>
      </c>
      <c r="Y45">
        <v>0.83509999999999995</v>
      </c>
      <c r="Z45">
        <v>0.87660000000000005</v>
      </c>
      <c r="AA45">
        <f t="shared" si="4"/>
        <v>0.85585</v>
      </c>
      <c r="AB45">
        <v>34</v>
      </c>
      <c r="AC45">
        <f t="shared" si="5"/>
        <v>77</v>
      </c>
      <c r="AD45">
        <f>IF(C45=1,(AC45/Y45),REF)</f>
        <v>92.204526404023468</v>
      </c>
      <c r="AE45">
        <v>67</v>
      </c>
      <c r="AF45">
        <f>IF(B45=1,(AC45/AA45),REF)</f>
        <v>89.969036630250628</v>
      </c>
      <c r="AG45">
        <v>67</v>
      </c>
      <c r="AH45">
        <f t="shared" si="6"/>
        <v>34</v>
      </c>
      <c r="AI45" t="str">
        <f t="shared" si="7"/>
        <v>Oklahoma St.</v>
      </c>
      <c r="AJ45">
        <f t="shared" si="8"/>
        <v>0.53321289981317932</v>
      </c>
      <c r="AK45">
        <f t="shared" si="9"/>
        <v>0.48993091920897797</v>
      </c>
      <c r="AL45">
        <f t="shared" si="10"/>
        <v>0.7997769740337376</v>
      </c>
      <c r="AM45" t="str">
        <f t="shared" si="11"/>
        <v>Oklahoma St.</v>
      </c>
      <c r="AN45">
        <v>44</v>
      </c>
      <c r="AO45">
        <f t="shared" si="12"/>
        <v>37.333333333333336</v>
      </c>
      <c r="AP45">
        <v>39</v>
      </c>
      <c r="AQ45" t="str">
        <f t="shared" si="13"/>
        <v>Oklahoma St.</v>
      </c>
    </row>
    <row r="46" spans="2:43">
      <c r="B46">
        <v>1</v>
      </c>
      <c r="C46">
        <v>1</v>
      </c>
      <c r="D46" t="s">
        <v>215</v>
      </c>
      <c r="E46">
        <v>65.387</v>
      </c>
      <c r="F46">
        <v>309</v>
      </c>
      <c r="G46">
        <v>64.930400000000006</v>
      </c>
      <c r="H46">
        <v>304</v>
      </c>
      <c r="I46">
        <v>105.971</v>
      </c>
      <c r="J46">
        <v>112</v>
      </c>
      <c r="K46">
        <v>113.4</v>
      </c>
      <c r="L46">
        <v>41</v>
      </c>
      <c r="M46">
        <v>101.59399999999999</v>
      </c>
      <c r="N46">
        <v>135</v>
      </c>
      <c r="O46">
        <v>96.689800000000005</v>
      </c>
      <c r="P46">
        <v>40</v>
      </c>
      <c r="Q46">
        <v>16.709900000000001</v>
      </c>
      <c r="R46">
        <v>32</v>
      </c>
      <c r="S46" s="5">
        <f t="shared" si="0"/>
        <v>15384.5</v>
      </c>
      <c r="T46" s="3">
        <f t="shared" si="1"/>
        <v>40.503086302157271</v>
      </c>
      <c r="U46">
        <f t="shared" si="2"/>
        <v>15384.5</v>
      </c>
      <c r="V46">
        <v>97</v>
      </c>
      <c r="W46">
        <f t="shared" si="3"/>
        <v>15384.5</v>
      </c>
      <c r="X46">
        <v>98</v>
      </c>
      <c r="Y46">
        <v>0.80449999999999999</v>
      </c>
      <c r="Z46">
        <v>0.91749999999999998</v>
      </c>
      <c r="AA46">
        <f t="shared" si="4"/>
        <v>0.86099999999999999</v>
      </c>
      <c r="AB46">
        <v>29</v>
      </c>
      <c r="AC46">
        <f t="shared" si="5"/>
        <v>74.666666666666671</v>
      </c>
      <c r="AD46">
        <f>IF(C46=1,(AC46/Y46),REF)</f>
        <v>92.811269939921289</v>
      </c>
      <c r="AE46">
        <v>69</v>
      </c>
      <c r="AF46">
        <f>IF(B46=1,(AC46/AA46),REF)</f>
        <v>86.72086720867209</v>
      </c>
      <c r="AG46">
        <v>64</v>
      </c>
      <c r="AH46">
        <f t="shared" si="6"/>
        <v>29</v>
      </c>
      <c r="AI46" t="str">
        <f t="shared" si="7"/>
        <v>Michigan St.</v>
      </c>
      <c r="AJ46">
        <f t="shared" si="8"/>
        <v>0.5133379417719891</v>
      </c>
      <c r="AK46">
        <f t="shared" si="9"/>
        <v>0.49514970774897304</v>
      </c>
      <c r="AL46">
        <f t="shared" si="10"/>
        <v>0.79593975325383548</v>
      </c>
      <c r="AM46" t="str">
        <f t="shared" si="11"/>
        <v>Michigan St.</v>
      </c>
      <c r="AN46">
        <v>45</v>
      </c>
      <c r="AO46">
        <f t="shared" si="12"/>
        <v>34.333333333333336</v>
      </c>
      <c r="AP46">
        <v>36</v>
      </c>
      <c r="AQ46" t="str">
        <f t="shared" si="13"/>
        <v>Michigan St.</v>
      </c>
    </row>
    <row r="47" spans="2:43">
      <c r="B47">
        <v>1</v>
      </c>
      <c r="C47">
        <v>1</v>
      </c>
      <c r="D47" t="s">
        <v>237</v>
      </c>
      <c r="E47">
        <v>71.554699999999997</v>
      </c>
      <c r="F47">
        <v>33</v>
      </c>
      <c r="G47">
        <v>71.626900000000006</v>
      </c>
      <c r="H47">
        <v>19</v>
      </c>
      <c r="I47">
        <v>111.40900000000001</v>
      </c>
      <c r="J47">
        <v>26</v>
      </c>
      <c r="K47">
        <v>116.09</v>
      </c>
      <c r="L47">
        <v>20</v>
      </c>
      <c r="M47">
        <v>102.914</v>
      </c>
      <c r="N47">
        <v>166</v>
      </c>
      <c r="O47">
        <v>102.25</v>
      </c>
      <c r="P47">
        <v>111</v>
      </c>
      <c r="Q47">
        <v>13.840400000000001</v>
      </c>
      <c r="R47">
        <v>52</v>
      </c>
      <c r="S47" s="5">
        <f t="shared" si="0"/>
        <v>14116</v>
      </c>
      <c r="T47" s="3">
        <f t="shared" si="1"/>
        <v>79.7527428995392</v>
      </c>
      <c r="U47">
        <f t="shared" si="2"/>
        <v>14116</v>
      </c>
      <c r="V47">
        <v>92</v>
      </c>
      <c r="W47">
        <f t="shared" si="3"/>
        <v>79.7527428995392</v>
      </c>
      <c r="X47">
        <v>17</v>
      </c>
      <c r="Y47">
        <v>0.78979999999999995</v>
      </c>
      <c r="Z47">
        <v>0.83630000000000004</v>
      </c>
      <c r="AA47">
        <f t="shared" si="4"/>
        <v>0.81305000000000005</v>
      </c>
      <c r="AB47">
        <v>55</v>
      </c>
      <c r="AC47">
        <f t="shared" si="5"/>
        <v>54.666666666666664</v>
      </c>
      <c r="AD47">
        <f>IF(C47=1,(AC47/Y47),REF)</f>
        <v>69.215835232548329</v>
      </c>
      <c r="AE47">
        <v>45</v>
      </c>
      <c r="AF47">
        <f>IF(B47=1,(AC47/AA47),REF)</f>
        <v>67.236537318328104</v>
      </c>
      <c r="AG47">
        <v>49</v>
      </c>
      <c r="AH47">
        <f t="shared" si="6"/>
        <v>45</v>
      </c>
      <c r="AI47" t="str">
        <f t="shared" si="7"/>
        <v>New Mexico</v>
      </c>
      <c r="AJ47">
        <f t="shared" si="8"/>
        <v>0.51896010292927808</v>
      </c>
      <c r="AK47">
        <f t="shared" si="9"/>
        <v>0.4826867905651393</v>
      </c>
      <c r="AL47">
        <f t="shared" si="10"/>
        <v>0.79413600042243115</v>
      </c>
      <c r="AM47" t="str">
        <f t="shared" si="11"/>
        <v>New Mexico</v>
      </c>
      <c r="AN47">
        <v>46</v>
      </c>
      <c r="AO47">
        <f t="shared" si="12"/>
        <v>48.666666666666664</v>
      </c>
      <c r="AP47">
        <v>51</v>
      </c>
      <c r="AQ47" t="str">
        <f t="shared" si="13"/>
        <v>New Mexico</v>
      </c>
    </row>
    <row r="48" spans="2:43">
      <c r="B48">
        <v>1</v>
      </c>
      <c r="C48">
        <v>1</v>
      </c>
      <c r="D48" t="s">
        <v>222</v>
      </c>
      <c r="E48">
        <v>70.246799999999993</v>
      </c>
      <c r="F48">
        <v>69</v>
      </c>
      <c r="G48">
        <v>69.107799999999997</v>
      </c>
      <c r="H48">
        <v>92</v>
      </c>
      <c r="I48">
        <v>112.44499999999999</v>
      </c>
      <c r="J48">
        <v>18</v>
      </c>
      <c r="K48">
        <v>119.289</v>
      </c>
      <c r="L48">
        <v>10</v>
      </c>
      <c r="M48">
        <v>105.61199999999999</v>
      </c>
      <c r="N48">
        <v>241</v>
      </c>
      <c r="O48">
        <v>105.37</v>
      </c>
      <c r="P48">
        <v>178</v>
      </c>
      <c r="Q48">
        <v>13.9186</v>
      </c>
      <c r="R48">
        <v>51</v>
      </c>
      <c r="S48" s="5">
        <f t="shared" si="0"/>
        <v>29202.5</v>
      </c>
      <c r="T48" s="3">
        <f t="shared" si="1"/>
        <v>126.0634760745554</v>
      </c>
      <c r="U48">
        <f t="shared" si="2"/>
        <v>29202.5</v>
      </c>
      <c r="V48">
        <v>149</v>
      </c>
      <c r="W48">
        <f t="shared" si="3"/>
        <v>126.0634760745554</v>
      </c>
      <c r="X48">
        <v>22</v>
      </c>
      <c r="Y48">
        <v>0.84079999999999999</v>
      </c>
      <c r="Z48">
        <v>0.77649999999999997</v>
      </c>
      <c r="AA48">
        <f t="shared" si="4"/>
        <v>0.80864999999999998</v>
      </c>
      <c r="AB48">
        <v>57</v>
      </c>
      <c r="AC48">
        <f t="shared" si="5"/>
        <v>76</v>
      </c>
      <c r="AD48">
        <f>IF(C48=1,(AC48/Y48),REF)</f>
        <v>90.390104662226449</v>
      </c>
      <c r="AE48">
        <v>65</v>
      </c>
      <c r="AF48">
        <f>IF(B48=1,(AC48/AA48),REF)</f>
        <v>93.98380016076176</v>
      </c>
      <c r="AG48">
        <v>71</v>
      </c>
      <c r="AH48">
        <f t="shared" si="6"/>
        <v>57</v>
      </c>
      <c r="AI48" t="str">
        <f t="shared" si="7"/>
        <v>Missouri</v>
      </c>
      <c r="AJ48">
        <f t="shared" si="8"/>
        <v>0.53792038444634982</v>
      </c>
      <c r="AK48">
        <f t="shared" si="9"/>
        <v>0.46039202578454086</v>
      </c>
      <c r="AL48">
        <f t="shared" si="10"/>
        <v>0.79325379429403864</v>
      </c>
      <c r="AM48" t="str">
        <f t="shared" si="11"/>
        <v>Missouri</v>
      </c>
      <c r="AN48">
        <v>47</v>
      </c>
      <c r="AO48">
        <f t="shared" si="12"/>
        <v>53.666666666666664</v>
      </c>
      <c r="AP48">
        <v>55</v>
      </c>
      <c r="AQ48" t="str">
        <f t="shared" si="13"/>
        <v>Missouri</v>
      </c>
    </row>
    <row r="49" spans="2:43">
      <c r="B49">
        <v>1</v>
      </c>
      <c r="C49">
        <v>1</v>
      </c>
      <c r="D49" t="s">
        <v>169</v>
      </c>
      <c r="E49">
        <v>69.592100000000002</v>
      </c>
      <c r="F49">
        <v>99</v>
      </c>
      <c r="G49">
        <v>69.537700000000001</v>
      </c>
      <c r="H49">
        <v>66</v>
      </c>
      <c r="I49">
        <v>113.509</v>
      </c>
      <c r="J49">
        <v>10</v>
      </c>
      <c r="K49">
        <v>120.47499999999999</v>
      </c>
      <c r="L49">
        <v>3</v>
      </c>
      <c r="M49">
        <v>105.69199999999999</v>
      </c>
      <c r="N49">
        <v>243</v>
      </c>
      <c r="O49">
        <v>104.873</v>
      </c>
      <c r="P49">
        <v>167</v>
      </c>
      <c r="Q49">
        <v>15.6021</v>
      </c>
      <c r="R49">
        <v>37</v>
      </c>
      <c r="S49" s="5">
        <f t="shared" si="0"/>
        <v>29574.5</v>
      </c>
      <c r="T49" s="3">
        <f t="shared" si="1"/>
        <v>118.10588469674151</v>
      </c>
      <c r="U49">
        <f t="shared" si="2"/>
        <v>29574.5</v>
      </c>
      <c r="V49">
        <v>151</v>
      </c>
      <c r="W49">
        <f t="shared" si="3"/>
        <v>118.10588469674151</v>
      </c>
      <c r="X49">
        <v>21</v>
      </c>
      <c r="Y49">
        <v>0.80059999999999998</v>
      </c>
      <c r="Z49">
        <v>0.87519999999999998</v>
      </c>
      <c r="AA49">
        <f t="shared" si="4"/>
        <v>0.83789999999999998</v>
      </c>
      <c r="AB49">
        <v>43</v>
      </c>
      <c r="AC49">
        <f t="shared" si="5"/>
        <v>71.666666666666671</v>
      </c>
      <c r="AD49">
        <f>IF(C49=1,(AC49/Y49),REF)</f>
        <v>89.516196186193696</v>
      </c>
      <c r="AE49">
        <v>62</v>
      </c>
      <c r="AF49">
        <f>IF(B49=1,(AC49/AA49),REF)</f>
        <v>85.531288538807345</v>
      </c>
      <c r="AG49">
        <v>63</v>
      </c>
      <c r="AH49">
        <f t="shared" si="6"/>
        <v>43</v>
      </c>
      <c r="AI49" t="str">
        <f t="shared" si="7"/>
        <v>Iowa</v>
      </c>
      <c r="AJ49">
        <f t="shared" si="8"/>
        <v>0.5126994031657085</v>
      </c>
      <c r="AK49">
        <f t="shared" si="9"/>
        <v>0.48269787920418988</v>
      </c>
      <c r="AL49">
        <f t="shared" si="10"/>
        <v>0.79248092644038393</v>
      </c>
      <c r="AM49" t="str">
        <f t="shared" si="11"/>
        <v>Iowa</v>
      </c>
      <c r="AN49">
        <v>48</v>
      </c>
      <c r="AO49">
        <f t="shared" si="12"/>
        <v>44.666666666666664</v>
      </c>
      <c r="AP49">
        <v>47</v>
      </c>
      <c r="AQ49" t="str">
        <f t="shared" si="13"/>
        <v>Iowa</v>
      </c>
    </row>
    <row r="50" spans="2:43">
      <c r="B50">
        <v>1</v>
      </c>
      <c r="C50">
        <v>1</v>
      </c>
      <c r="D50" t="s">
        <v>263</v>
      </c>
      <c r="E50">
        <v>65.921800000000005</v>
      </c>
      <c r="F50">
        <v>283</v>
      </c>
      <c r="G50">
        <v>66.041899999999998</v>
      </c>
      <c r="H50">
        <v>248</v>
      </c>
      <c r="I50">
        <v>109.348</v>
      </c>
      <c r="J50">
        <v>52</v>
      </c>
      <c r="K50">
        <v>115.872</v>
      </c>
      <c r="L50">
        <v>21</v>
      </c>
      <c r="M50">
        <v>104.369</v>
      </c>
      <c r="N50">
        <v>214</v>
      </c>
      <c r="O50">
        <v>101.889</v>
      </c>
      <c r="P50">
        <v>105</v>
      </c>
      <c r="Q50">
        <v>13.982799999999999</v>
      </c>
      <c r="R50">
        <v>50</v>
      </c>
      <c r="S50" s="5">
        <f t="shared" si="0"/>
        <v>24250</v>
      </c>
      <c r="T50" s="3">
        <f t="shared" si="1"/>
        <v>75.716576784743779</v>
      </c>
      <c r="U50">
        <f t="shared" si="2"/>
        <v>24250</v>
      </c>
      <c r="V50">
        <v>129</v>
      </c>
      <c r="W50">
        <f t="shared" si="3"/>
        <v>24250</v>
      </c>
      <c r="X50">
        <v>129</v>
      </c>
      <c r="Y50">
        <v>0.84619999999999995</v>
      </c>
      <c r="Z50">
        <v>0.8387</v>
      </c>
      <c r="AA50">
        <f t="shared" si="4"/>
        <v>0.84244999999999992</v>
      </c>
      <c r="AB50">
        <v>38</v>
      </c>
      <c r="AC50">
        <f t="shared" si="5"/>
        <v>98.666666666666671</v>
      </c>
      <c r="AD50">
        <f>IF(C50=1,(AC50/Y50),REF)</f>
        <v>116.5997006223903</v>
      </c>
      <c r="AE50">
        <v>84</v>
      </c>
      <c r="AF50">
        <f>IF(B50=1,(AC50/AA50),REF)</f>
        <v>117.11872119017946</v>
      </c>
      <c r="AG50">
        <v>90</v>
      </c>
      <c r="AH50">
        <f t="shared" si="6"/>
        <v>38</v>
      </c>
      <c r="AI50" t="str">
        <f t="shared" si="7"/>
        <v>Ohio St.</v>
      </c>
      <c r="AJ50">
        <f t="shared" si="8"/>
        <v>0.52776509715947473</v>
      </c>
      <c r="AK50">
        <f t="shared" si="9"/>
        <v>0.46662142060813017</v>
      </c>
      <c r="AL50">
        <f t="shared" si="10"/>
        <v>0.79221259708027747</v>
      </c>
      <c r="AM50" t="str">
        <f t="shared" si="11"/>
        <v>Ohio St.</v>
      </c>
      <c r="AN50">
        <v>49</v>
      </c>
      <c r="AO50">
        <f t="shared" si="12"/>
        <v>41.666666666666664</v>
      </c>
      <c r="AP50">
        <v>45</v>
      </c>
      <c r="AQ50" t="str">
        <f t="shared" si="13"/>
        <v>Ohio St.</v>
      </c>
    </row>
    <row r="51" spans="2:43">
      <c r="B51">
        <v>1</v>
      </c>
      <c r="C51">
        <v>1</v>
      </c>
      <c r="D51" t="s">
        <v>347</v>
      </c>
      <c r="E51">
        <v>68.908500000000004</v>
      </c>
      <c r="F51">
        <v>135</v>
      </c>
      <c r="G51">
        <v>67.183999999999997</v>
      </c>
      <c r="H51">
        <v>183</v>
      </c>
      <c r="I51">
        <v>105.54300000000001</v>
      </c>
      <c r="J51">
        <v>124</v>
      </c>
      <c r="K51">
        <v>111.842</v>
      </c>
      <c r="L51">
        <v>65</v>
      </c>
      <c r="M51">
        <v>100.31</v>
      </c>
      <c r="N51">
        <v>100</v>
      </c>
      <c r="O51">
        <v>98.893299999999996</v>
      </c>
      <c r="P51">
        <v>65</v>
      </c>
      <c r="Q51">
        <v>12.948700000000001</v>
      </c>
      <c r="R51">
        <v>61</v>
      </c>
      <c r="S51" s="5">
        <f t="shared" si="0"/>
        <v>12688</v>
      </c>
      <c r="T51" s="3">
        <f t="shared" si="1"/>
        <v>65</v>
      </c>
      <c r="U51">
        <f t="shared" si="2"/>
        <v>12688</v>
      </c>
      <c r="V51">
        <v>83</v>
      </c>
      <c r="W51">
        <f t="shared" si="3"/>
        <v>12688</v>
      </c>
      <c r="X51">
        <v>87</v>
      </c>
      <c r="Y51">
        <v>0.82750000000000001</v>
      </c>
      <c r="Z51">
        <v>0.79890000000000005</v>
      </c>
      <c r="AA51">
        <f t="shared" si="4"/>
        <v>0.81320000000000003</v>
      </c>
      <c r="AB51">
        <v>54</v>
      </c>
      <c r="AC51">
        <f t="shared" si="5"/>
        <v>74.666666666666671</v>
      </c>
      <c r="AD51">
        <f>IF(C51=1,(AC51/Y51),REF)</f>
        <v>90.231621349446129</v>
      </c>
      <c r="AE51">
        <v>64</v>
      </c>
      <c r="AF51">
        <f>IF(B51=1,(AC51/AA51),REF)</f>
        <v>91.818330873913752</v>
      </c>
      <c r="AG51">
        <v>70</v>
      </c>
      <c r="AH51">
        <f t="shared" si="6"/>
        <v>54</v>
      </c>
      <c r="AI51" t="str">
        <f t="shared" si="7"/>
        <v>Texas Tech</v>
      </c>
      <c r="AJ51">
        <f t="shared" si="8"/>
        <v>0.52950432816994486</v>
      </c>
      <c r="AK51">
        <f t="shared" si="9"/>
        <v>0.46433350565696169</v>
      </c>
      <c r="AL51">
        <f t="shared" si="10"/>
        <v>0.79206686089192335</v>
      </c>
      <c r="AM51" t="str">
        <f t="shared" si="11"/>
        <v>Texas Tech</v>
      </c>
      <c r="AN51">
        <v>50</v>
      </c>
      <c r="AO51">
        <f t="shared" si="12"/>
        <v>52.666666666666664</v>
      </c>
      <c r="AP51">
        <v>53</v>
      </c>
      <c r="AQ51" t="str">
        <f t="shared" si="13"/>
        <v>Texas Tech</v>
      </c>
    </row>
    <row r="52" spans="2:43">
      <c r="B52">
        <v>1</v>
      </c>
      <c r="C52">
        <v>1</v>
      </c>
      <c r="D52" t="s">
        <v>95</v>
      </c>
      <c r="E52">
        <v>69.633600000000001</v>
      </c>
      <c r="F52">
        <v>96</v>
      </c>
      <c r="G52">
        <v>68.534899999999993</v>
      </c>
      <c r="H52">
        <v>120</v>
      </c>
      <c r="I52">
        <v>108.821</v>
      </c>
      <c r="J52">
        <v>63</v>
      </c>
      <c r="K52">
        <v>112.31</v>
      </c>
      <c r="L52">
        <v>55</v>
      </c>
      <c r="M52">
        <v>99.4709</v>
      </c>
      <c r="N52">
        <v>87</v>
      </c>
      <c r="O52">
        <v>98.956800000000001</v>
      </c>
      <c r="P52">
        <v>66</v>
      </c>
      <c r="Q52">
        <v>13.3528</v>
      </c>
      <c r="R52">
        <v>54</v>
      </c>
      <c r="S52" s="5">
        <f t="shared" si="0"/>
        <v>5769</v>
      </c>
      <c r="T52" s="3">
        <f t="shared" si="1"/>
        <v>60.749485594529936</v>
      </c>
      <c r="U52">
        <f t="shared" si="2"/>
        <v>5769</v>
      </c>
      <c r="V52">
        <v>55</v>
      </c>
      <c r="W52">
        <f t="shared" si="3"/>
        <v>5769</v>
      </c>
      <c r="X52">
        <v>55</v>
      </c>
      <c r="Y52">
        <v>0.77229999999999999</v>
      </c>
      <c r="Z52">
        <v>0.86240000000000006</v>
      </c>
      <c r="AA52">
        <f t="shared" si="4"/>
        <v>0.81735000000000002</v>
      </c>
      <c r="AB52">
        <v>53</v>
      </c>
      <c r="AC52">
        <f t="shared" si="5"/>
        <v>54.333333333333336</v>
      </c>
      <c r="AD52">
        <f>IF(C52=1,(AC52/Y52),REF)</f>
        <v>70.35262635418016</v>
      </c>
      <c r="AE52">
        <v>48</v>
      </c>
      <c r="AF52">
        <f>IF(B52=1,(AC52/AA52),REF)</f>
        <v>66.474990314226872</v>
      </c>
      <c r="AG52">
        <v>45</v>
      </c>
      <c r="AH52">
        <f t="shared" si="6"/>
        <v>45</v>
      </c>
      <c r="AI52" t="str">
        <f t="shared" si="7"/>
        <v>Cincinnati</v>
      </c>
      <c r="AJ52">
        <f t="shared" si="8"/>
        <v>0.50663523615278594</v>
      </c>
      <c r="AK52">
        <f t="shared" si="9"/>
        <v>0.48593100329785938</v>
      </c>
      <c r="AL52">
        <f t="shared" si="10"/>
        <v>0.79172890581324395</v>
      </c>
      <c r="AM52" t="str">
        <f t="shared" si="11"/>
        <v>Cincinnati</v>
      </c>
      <c r="AN52">
        <v>51</v>
      </c>
      <c r="AO52">
        <f t="shared" si="12"/>
        <v>49.666666666666664</v>
      </c>
      <c r="AP52">
        <v>52</v>
      </c>
      <c r="AQ52" t="str">
        <f t="shared" si="13"/>
        <v>Cincinnati</v>
      </c>
    </row>
    <row r="53" spans="2:43">
      <c r="B53">
        <v>1</v>
      </c>
      <c r="C53">
        <v>1</v>
      </c>
      <c r="D53" t="s">
        <v>168</v>
      </c>
      <c r="E53">
        <v>68.917299999999997</v>
      </c>
      <c r="F53">
        <v>133</v>
      </c>
      <c r="G53">
        <v>68.898700000000005</v>
      </c>
      <c r="H53">
        <v>102</v>
      </c>
      <c r="I53">
        <v>110.68899999999999</v>
      </c>
      <c r="J53">
        <v>35</v>
      </c>
      <c r="K53">
        <v>110.85599999999999</v>
      </c>
      <c r="L53">
        <v>79</v>
      </c>
      <c r="M53">
        <v>94.025899999999993</v>
      </c>
      <c r="N53">
        <v>12</v>
      </c>
      <c r="O53">
        <v>99.144800000000004</v>
      </c>
      <c r="P53">
        <v>67</v>
      </c>
      <c r="Q53">
        <v>11.711399999999999</v>
      </c>
      <c r="R53">
        <v>74</v>
      </c>
      <c r="S53" s="5">
        <f t="shared" si="0"/>
        <v>684.5</v>
      </c>
      <c r="T53" s="3">
        <f t="shared" si="1"/>
        <v>73.246160308919954</v>
      </c>
      <c r="U53">
        <f t="shared" si="2"/>
        <v>684.5</v>
      </c>
      <c r="V53">
        <v>38</v>
      </c>
      <c r="W53">
        <f t="shared" si="3"/>
        <v>684.5</v>
      </c>
      <c r="X53">
        <v>31</v>
      </c>
      <c r="Y53">
        <v>0.74139999999999995</v>
      </c>
      <c r="Z53">
        <v>0.86809999999999998</v>
      </c>
      <c r="AA53">
        <f t="shared" si="4"/>
        <v>0.80474999999999997</v>
      </c>
      <c r="AB53">
        <v>58</v>
      </c>
      <c r="AC53">
        <f t="shared" si="5"/>
        <v>42.333333333333336</v>
      </c>
      <c r="AD53">
        <f>IF(C53=1,(AC53/Y53),REF)</f>
        <v>57.099181728261854</v>
      </c>
      <c r="AE53">
        <v>36</v>
      </c>
      <c r="AF53">
        <f>IF(B53=1,(AC53/AA53),REF)</f>
        <v>52.60432846639744</v>
      </c>
      <c r="AG53">
        <v>35</v>
      </c>
      <c r="AH53">
        <f t="shared" si="6"/>
        <v>35</v>
      </c>
      <c r="AI53" t="str">
        <f t="shared" si="7"/>
        <v>Iona</v>
      </c>
      <c r="AJ53">
        <f t="shared" si="8"/>
        <v>0.49662317405956918</v>
      </c>
      <c r="AK53">
        <f t="shared" si="9"/>
        <v>0.49264278574338805</v>
      </c>
      <c r="AL53">
        <f t="shared" si="10"/>
        <v>0.79085043273912592</v>
      </c>
      <c r="AM53" t="str">
        <f t="shared" si="11"/>
        <v>Iona</v>
      </c>
      <c r="AN53">
        <v>52</v>
      </c>
      <c r="AO53">
        <f t="shared" si="12"/>
        <v>48.333333333333336</v>
      </c>
      <c r="AP53">
        <v>49</v>
      </c>
      <c r="AQ53" t="str">
        <f t="shared" si="13"/>
        <v>Iona</v>
      </c>
    </row>
    <row r="54" spans="2:43">
      <c r="B54">
        <v>1</v>
      </c>
      <c r="C54">
        <v>1</v>
      </c>
      <c r="D54" t="s">
        <v>268</v>
      </c>
      <c r="E54">
        <v>66.255600000000001</v>
      </c>
      <c r="F54">
        <v>270</v>
      </c>
      <c r="G54">
        <v>66.271299999999997</v>
      </c>
      <c r="H54">
        <v>231</v>
      </c>
      <c r="I54">
        <v>106.65900000000001</v>
      </c>
      <c r="J54">
        <v>100</v>
      </c>
      <c r="K54">
        <v>114.45399999999999</v>
      </c>
      <c r="L54">
        <v>31</v>
      </c>
      <c r="M54">
        <v>101.05800000000001</v>
      </c>
      <c r="N54">
        <v>118</v>
      </c>
      <c r="O54">
        <v>99.617500000000007</v>
      </c>
      <c r="P54">
        <v>75</v>
      </c>
      <c r="Q54">
        <v>14.8361</v>
      </c>
      <c r="R54">
        <v>41</v>
      </c>
      <c r="S54" s="5">
        <f t="shared" si="0"/>
        <v>11962</v>
      </c>
      <c r="T54" s="3">
        <f t="shared" si="1"/>
        <v>57.384666941614292</v>
      </c>
      <c r="U54">
        <f t="shared" si="2"/>
        <v>11962</v>
      </c>
      <c r="V54">
        <v>81</v>
      </c>
      <c r="W54">
        <f t="shared" si="3"/>
        <v>11962</v>
      </c>
      <c r="X54">
        <v>84</v>
      </c>
      <c r="Y54">
        <v>0.79659999999999997</v>
      </c>
      <c r="Z54">
        <v>0.85880000000000001</v>
      </c>
      <c r="AA54">
        <f t="shared" si="4"/>
        <v>0.82769999999999999</v>
      </c>
      <c r="AB54">
        <v>46</v>
      </c>
      <c r="AC54">
        <f t="shared" si="5"/>
        <v>70.333333333333329</v>
      </c>
      <c r="AD54">
        <f>IF(C54=1,(AC54/Y54),REF)</f>
        <v>88.291907272575102</v>
      </c>
      <c r="AE54">
        <v>61</v>
      </c>
      <c r="AF54">
        <f>IF(B54=1,(AC54/AA54),REF)</f>
        <v>84.974427127381091</v>
      </c>
      <c r="AG54">
        <v>62</v>
      </c>
      <c r="AH54">
        <f t="shared" si="6"/>
        <v>46</v>
      </c>
      <c r="AI54" t="str">
        <f t="shared" si="7"/>
        <v>Oregon</v>
      </c>
      <c r="AJ54">
        <f t="shared" si="8"/>
        <v>0.5108408281405703</v>
      </c>
      <c r="AK54">
        <f t="shared" si="9"/>
        <v>0.477211336001584</v>
      </c>
      <c r="AL54">
        <f t="shared" si="10"/>
        <v>0.79052685150776369</v>
      </c>
      <c r="AM54" t="str">
        <f t="shared" si="11"/>
        <v>Oregon</v>
      </c>
      <c r="AN54">
        <v>53</v>
      </c>
      <c r="AO54">
        <f t="shared" si="12"/>
        <v>48.333333333333336</v>
      </c>
      <c r="AP54">
        <v>50</v>
      </c>
      <c r="AQ54" t="str">
        <f t="shared" si="13"/>
        <v>Oregon</v>
      </c>
    </row>
    <row r="55" spans="2:43">
      <c r="B55">
        <v>1</v>
      </c>
      <c r="C55">
        <v>1</v>
      </c>
      <c r="D55" t="s">
        <v>90</v>
      </c>
      <c r="E55">
        <v>70.8386</v>
      </c>
      <c r="F55">
        <v>44</v>
      </c>
      <c r="G55">
        <v>70.956699999999998</v>
      </c>
      <c r="H55">
        <v>29</v>
      </c>
      <c r="I55">
        <v>112.46</v>
      </c>
      <c r="J55">
        <v>17</v>
      </c>
      <c r="K55">
        <v>111.378</v>
      </c>
      <c r="L55">
        <v>70</v>
      </c>
      <c r="M55">
        <v>94.307199999999995</v>
      </c>
      <c r="N55">
        <v>14</v>
      </c>
      <c r="O55">
        <v>99.617099999999994</v>
      </c>
      <c r="P55">
        <v>74</v>
      </c>
      <c r="Q55">
        <v>11.7607</v>
      </c>
      <c r="R55">
        <v>73</v>
      </c>
      <c r="S55" s="5">
        <f t="shared" si="0"/>
        <v>242.5</v>
      </c>
      <c r="T55" s="3">
        <f t="shared" si="1"/>
        <v>72.027772421476428</v>
      </c>
      <c r="U55">
        <f t="shared" si="2"/>
        <v>242.5</v>
      </c>
      <c r="V55">
        <v>36</v>
      </c>
      <c r="W55">
        <f t="shared" si="3"/>
        <v>72.027772421476428</v>
      </c>
      <c r="X55">
        <v>13</v>
      </c>
      <c r="Y55">
        <v>0.74099999999999999</v>
      </c>
      <c r="Z55">
        <v>0.81899999999999995</v>
      </c>
      <c r="AA55">
        <f t="shared" si="4"/>
        <v>0.78</v>
      </c>
      <c r="AB55">
        <v>74</v>
      </c>
      <c r="AC55">
        <f t="shared" si="5"/>
        <v>41</v>
      </c>
      <c r="AD55">
        <f>IF(C55=1,(AC55/Y55),REF)</f>
        <v>55.330634278002698</v>
      </c>
      <c r="AE55">
        <v>34</v>
      </c>
      <c r="AF55">
        <f>IF(B55=1,(AC55/AA55),REF)</f>
        <v>52.564102564102562</v>
      </c>
      <c r="AG55">
        <v>34</v>
      </c>
      <c r="AH55">
        <f t="shared" si="6"/>
        <v>34</v>
      </c>
      <c r="AI55" t="str">
        <f t="shared" si="7"/>
        <v>Charleston</v>
      </c>
      <c r="AJ55">
        <f t="shared" si="8"/>
        <v>0.49791938109850803</v>
      </c>
      <c r="AK55">
        <f t="shared" si="9"/>
        <v>0.47753727082720099</v>
      </c>
      <c r="AL55">
        <f t="shared" si="10"/>
        <v>0.78715331058221583</v>
      </c>
      <c r="AM55" t="str">
        <f t="shared" si="11"/>
        <v>Charleston</v>
      </c>
      <c r="AN55">
        <v>54</v>
      </c>
      <c r="AO55">
        <f t="shared" si="12"/>
        <v>54</v>
      </c>
      <c r="AP55">
        <v>57</v>
      </c>
      <c r="AQ55" t="str">
        <f t="shared" si="13"/>
        <v>Charleston</v>
      </c>
    </row>
    <row r="56" spans="2:43">
      <c r="B56">
        <v>1</v>
      </c>
      <c r="C56">
        <v>1</v>
      </c>
      <c r="D56" t="s">
        <v>115</v>
      </c>
      <c r="E56">
        <v>66.685000000000002</v>
      </c>
      <c r="F56">
        <v>243</v>
      </c>
      <c r="G56">
        <v>66.4238</v>
      </c>
      <c r="H56">
        <v>222</v>
      </c>
      <c r="I56">
        <v>108.714</v>
      </c>
      <c r="J56">
        <v>65</v>
      </c>
      <c r="K56">
        <v>109.84</v>
      </c>
      <c r="L56">
        <v>98</v>
      </c>
      <c r="M56">
        <v>94.392399999999995</v>
      </c>
      <c r="N56">
        <v>16</v>
      </c>
      <c r="O56">
        <v>97.331199999999995</v>
      </c>
      <c r="P56">
        <v>44</v>
      </c>
      <c r="Q56">
        <v>12.508599999999999</v>
      </c>
      <c r="R56">
        <v>66</v>
      </c>
      <c r="S56" s="5">
        <f t="shared" si="0"/>
        <v>2240.5</v>
      </c>
      <c r="T56" s="3">
        <f t="shared" si="1"/>
        <v>75.960516059331766</v>
      </c>
      <c r="U56">
        <f t="shared" si="2"/>
        <v>2240.5</v>
      </c>
      <c r="V56">
        <v>42</v>
      </c>
      <c r="W56">
        <f t="shared" si="3"/>
        <v>2240.5</v>
      </c>
      <c r="X56">
        <v>39</v>
      </c>
      <c r="Y56">
        <v>0.74790000000000001</v>
      </c>
      <c r="Z56">
        <v>0.84519999999999995</v>
      </c>
      <c r="AA56">
        <f t="shared" si="4"/>
        <v>0.79654999999999998</v>
      </c>
      <c r="AB56">
        <v>63</v>
      </c>
      <c r="AC56">
        <f t="shared" si="5"/>
        <v>48</v>
      </c>
      <c r="AD56">
        <f>IF(C56=1,(AC56/Y56),REF)</f>
        <v>64.179703168872848</v>
      </c>
      <c r="AE56">
        <v>42</v>
      </c>
      <c r="AF56">
        <f>IF(B56=1,(AC56/AA56),REF)</f>
        <v>60.259870692360806</v>
      </c>
      <c r="AG56">
        <v>40</v>
      </c>
      <c r="AH56">
        <f t="shared" si="6"/>
        <v>40</v>
      </c>
      <c r="AI56" t="str">
        <f t="shared" si="7"/>
        <v>Drake</v>
      </c>
      <c r="AJ56">
        <f t="shared" si="8"/>
        <v>0.49515497949084425</v>
      </c>
      <c r="AK56">
        <f t="shared" si="9"/>
        <v>0.47941138639556174</v>
      </c>
      <c r="AL56">
        <f t="shared" si="10"/>
        <v>0.7869137629778602</v>
      </c>
      <c r="AM56" t="str">
        <f t="shared" si="11"/>
        <v>Drake</v>
      </c>
      <c r="AN56">
        <v>55</v>
      </c>
      <c r="AO56">
        <f t="shared" si="12"/>
        <v>52.666666666666664</v>
      </c>
      <c r="AP56">
        <v>54</v>
      </c>
      <c r="AQ56" t="str">
        <f t="shared" si="13"/>
        <v>Drake</v>
      </c>
    </row>
    <row r="57" spans="2:43">
      <c r="B57">
        <v>1</v>
      </c>
      <c r="C57">
        <v>1</v>
      </c>
      <c r="D57" t="s">
        <v>272</v>
      </c>
      <c r="E57">
        <v>64.554599999999994</v>
      </c>
      <c r="F57">
        <v>334</v>
      </c>
      <c r="G57">
        <v>64.6096</v>
      </c>
      <c r="H57">
        <v>313</v>
      </c>
      <c r="I57">
        <v>109.964</v>
      </c>
      <c r="J57">
        <v>40</v>
      </c>
      <c r="K57">
        <v>116.82599999999999</v>
      </c>
      <c r="L57">
        <v>17</v>
      </c>
      <c r="M57">
        <v>104.26</v>
      </c>
      <c r="N57">
        <v>209</v>
      </c>
      <c r="O57">
        <v>101.79</v>
      </c>
      <c r="P57">
        <v>101</v>
      </c>
      <c r="Q57">
        <v>15.0367</v>
      </c>
      <c r="R57">
        <v>39</v>
      </c>
      <c r="S57" s="5">
        <f t="shared" si="0"/>
        <v>22640.5</v>
      </c>
      <c r="T57" s="3">
        <f t="shared" si="1"/>
        <v>72.422372233999624</v>
      </c>
      <c r="U57">
        <f t="shared" si="2"/>
        <v>22640.5</v>
      </c>
      <c r="V57">
        <v>121</v>
      </c>
      <c r="W57">
        <f t="shared" si="3"/>
        <v>22640.5</v>
      </c>
      <c r="X57">
        <v>122</v>
      </c>
      <c r="Y57">
        <v>0.80969999999999998</v>
      </c>
      <c r="Z57">
        <v>0.86919999999999997</v>
      </c>
      <c r="AA57">
        <f t="shared" si="4"/>
        <v>0.83945000000000003</v>
      </c>
      <c r="AB57">
        <v>40</v>
      </c>
      <c r="AC57">
        <f t="shared" si="5"/>
        <v>94.333333333333329</v>
      </c>
      <c r="AD57">
        <f>IF(C57=1,(AC57/Y57),REF)</f>
        <v>116.50405499979416</v>
      </c>
      <c r="AE57">
        <v>83</v>
      </c>
      <c r="AF57">
        <f>IF(B57=1,(AC57/AA57),REF)</f>
        <v>112.37516627950839</v>
      </c>
      <c r="AG57">
        <v>85</v>
      </c>
      <c r="AH57">
        <f t="shared" si="6"/>
        <v>40</v>
      </c>
      <c r="AI57" t="str">
        <f t="shared" si="7"/>
        <v>Penn St.</v>
      </c>
      <c r="AJ57">
        <f t="shared" si="8"/>
        <v>0.50504191512772112</v>
      </c>
      <c r="AK57">
        <f t="shared" si="9"/>
        <v>0.46736896162672525</v>
      </c>
      <c r="AL57">
        <f t="shared" si="10"/>
        <v>0.7863331847264543</v>
      </c>
      <c r="AM57" t="str">
        <f t="shared" si="11"/>
        <v>Penn St.</v>
      </c>
      <c r="AN57">
        <v>56</v>
      </c>
      <c r="AO57">
        <f t="shared" si="12"/>
        <v>45.333333333333336</v>
      </c>
      <c r="AP57">
        <v>48</v>
      </c>
      <c r="AQ57" t="str">
        <f t="shared" si="13"/>
        <v>Penn St.</v>
      </c>
    </row>
    <row r="58" spans="2:43">
      <c r="B58">
        <v>1</v>
      </c>
      <c r="C58">
        <v>1</v>
      </c>
      <c r="D58" t="s">
        <v>381</v>
      </c>
      <c r="E58">
        <v>68.432000000000002</v>
      </c>
      <c r="F58">
        <v>159</v>
      </c>
      <c r="G58">
        <v>68.008600000000001</v>
      </c>
      <c r="H58">
        <v>147</v>
      </c>
      <c r="I58">
        <v>104.381</v>
      </c>
      <c r="J58">
        <v>150</v>
      </c>
      <c r="K58">
        <v>107.19499999999999</v>
      </c>
      <c r="L58">
        <v>140</v>
      </c>
      <c r="M58">
        <v>92.132000000000005</v>
      </c>
      <c r="N58">
        <v>6</v>
      </c>
      <c r="O58">
        <v>94.044899999999998</v>
      </c>
      <c r="P58">
        <v>17</v>
      </c>
      <c r="Q58">
        <v>13.149800000000001</v>
      </c>
      <c r="R58">
        <v>58</v>
      </c>
      <c r="S58" s="5">
        <f t="shared" si="0"/>
        <v>11268</v>
      </c>
      <c r="T58" s="3">
        <f t="shared" si="1"/>
        <v>99.722113896567592</v>
      </c>
      <c r="U58">
        <f t="shared" si="2"/>
        <v>99.722113896567592</v>
      </c>
      <c r="V58">
        <v>29</v>
      </c>
      <c r="W58">
        <f t="shared" si="3"/>
        <v>11268</v>
      </c>
      <c r="X58">
        <v>81</v>
      </c>
      <c r="Y58">
        <v>0.78920000000000001</v>
      </c>
      <c r="Z58">
        <v>0.78039999999999998</v>
      </c>
      <c r="AA58">
        <f t="shared" si="4"/>
        <v>0.78479999999999994</v>
      </c>
      <c r="AB58">
        <v>71</v>
      </c>
      <c r="AC58">
        <f t="shared" si="5"/>
        <v>60.333333333333336</v>
      </c>
      <c r="AD58">
        <f>IF(C58=1,(AC58/Y58),REF)</f>
        <v>76.448724446697085</v>
      </c>
      <c r="AE58">
        <v>54</v>
      </c>
      <c r="AF58">
        <f>IF(B58=1,(AC58/AA58),REF)</f>
        <v>76.877336051647987</v>
      </c>
      <c r="AG58">
        <v>57</v>
      </c>
      <c r="AH58">
        <f t="shared" si="6"/>
        <v>54</v>
      </c>
      <c r="AI58" t="str">
        <f t="shared" si="7"/>
        <v>VCU</v>
      </c>
      <c r="AJ58">
        <f t="shared" si="8"/>
        <v>0.51343732876458026</v>
      </c>
      <c r="AK58">
        <f t="shared" si="9"/>
        <v>0.45817673255123365</v>
      </c>
      <c r="AL58">
        <f t="shared" si="10"/>
        <v>0.78611834630981603</v>
      </c>
      <c r="AM58" t="str">
        <f t="shared" si="11"/>
        <v>VCU</v>
      </c>
      <c r="AN58">
        <v>57</v>
      </c>
      <c r="AO58">
        <f t="shared" si="12"/>
        <v>60.666666666666664</v>
      </c>
      <c r="AP58">
        <v>65</v>
      </c>
      <c r="AQ58" t="str">
        <f t="shared" si="13"/>
        <v>VCU</v>
      </c>
    </row>
    <row r="59" spans="2:43">
      <c r="B59">
        <v>1</v>
      </c>
      <c r="C59">
        <v>1</v>
      </c>
      <c r="D59" t="s">
        <v>298</v>
      </c>
      <c r="E59">
        <v>65.512600000000006</v>
      </c>
      <c r="F59">
        <v>303</v>
      </c>
      <c r="G59">
        <v>64.442300000000003</v>
      </c>
      <c r="H59">
        <v>320</v>
      </c>
      <c r="I59">
        <v>103.914</v>
      </c>
      <c r="J59">
        <v>158</v>
      </c>
      <c r="K59">
        <v>106.629</v>
      </c>
      <c r="L59">
        <v>148</v>
      </c>
      <c r="M59">
        <v>93.146000000000001</v>
      </c>
      <c r="N59">
        <v>8</v>
      </c>
      <c r="O59">
        <v>94.344999999999999</v>
      </c>
      <c r="P59">
        <v>21</v>
      </c>
      <c r="Q59">
        <v>12.2836</v>
      </c>
      <c r="R59">
        <v>69</v>
      </c>
      <c r="S59" s="5">
        <f t="shared" si="0"/>
        <v>12514</v>
      </c>
      <c r="T59" s="3">
        <f t="shared" si="1"/>
        <v>105.7000473036791</v>
      </c>
      <c r="U59">
        <f t="shared" si="2"/>
        <v>105.7000473036791</v>
      </c>
      <c r="V59">
        <v>31</v>
      </c>
      <c r="W59">
        <f t="shared" si="3"/>
        <v>12514</v>
      </c>
      <c r="X59">
        <v>86</v>
      </c>
      <c r="Y59">
        <v>0.76719999999999999</v>
      </c>
      <c r="Z59">
        <v>0.83760000000000001</v>
      </c>
      <c r="AA59">
        <f t="shared" si="4"/>
        <v>0.8024</v>
      </c>
      <c r="AB59">
        <v>60</v>
      </c>
      <c r="AC59">
        <f t="shared" si="5"/>
        <v>59</v>
      </c>
      <c r="AD59">
        <f>IF(C59=1,(AC59/Y59),REF)</f>
        <v>76.903023983315961</v>
      </c>
      <c r="AE59">
        <v>56</v>
      </c>
      <c r="AF59">
        <f>IF(B59=1,(AC59/AA59),REF)</f>
        <v>73.529411764705884</v>
      </c>
      <c r="AG59">
        <v>54</v>
      </c>
      <c r="AH59">
        <f t="shared" si="6"/>
        <v>54</v>
      </c>
      <c r="AI59" t="str">
        <f t="shared" si="7"/>
        <v>Sam Houston St.</v>
      </c>
      <c r="AJ59">
        <f t="shared" si="8"/>
        <v>0.49882893879619533</v>
      </c>
      <c r="AK59">
        <f t="shared" si="9"/>
        <v>0.4710663810028089</v>
      </c>
      <c r="AL59">
        <f t="shared" si="10"/>
        <v>0.78565453673247576</v>
      </c>
      <c r="AM59" t="str">
        <f t="shared" si="11"/>
        <v>Sam Houston St.</v>
      </c>
      <c r="AN59">
        <v>58</v>
      </c>
      <c r="AO59">
        <f t="shared" si="12"/>
        <v>57.333333333333336</v>
      </c>
      <c r="AP59">
        <v>60</v>
      </c>
      <c r="AQ59" t="str">
        <f t="shared" si="13"/>
        <v>Sam Houston St.</v>
      </c>
    </row>
    <row r="60" spans="2:43">
      <c r="B60">
        <v>1</v>
      </c>
      <c r="C60">
        <v>1</v>
      </c>
      <c r="D60" t="s">
        <v>306</v>
      </c>
      <c r="E60">
        <v>67.673400000000001</v>
      </c>
      <c r="F60">
        <v>197</v>
      </c>
      <c r="G60">
        <v>66.489999999999995</v>
      </c>
      <c r="H60">
        <v>220</v>
      </c>
      <c r="I60">
        <v>100.66500000000001</v>
      </c>
      <c r="J60">
        <v>244</v>
      </c>
      <c r="K60">
        <v>106.735</v>
      </c>
      <c r="L60">
        <v>145</v>
      </c>
      <c r="M60">
        <v>96.842799999999997</v>
      </c>
      <c r="N60">
        <v>45</v>
      </c>
      <c r="O60">
        <v>94.508200000000002</v>
      </c>
      <c r="P60">
        <v>22</v>
      </c>
      <c r="Q60">
        <v>12.226599999999999</v>
      </c>
      <c r="R60">
        <v>70</v>
      </c>
      <c r="S60" s="5">
        <f t="shared" si="0"/>
        <v>30780.5</v>
      </c>
      <c r="T60" s="3">
        <f t="shared" si="1"/>
        <v>103.70390542308424</v>
      </c>
      <c r="U60">
        <f t="shared" si="2"/>
        <v>103.70390542308424</v>
      </c>
      <c r="V60">
        <v>30</v>
      </c>
      <c r="W60">
        <f t="shared" si="3"/>
        <v>30780.5</v>
      </c>
      <c r="X60">
        <v>153</v>
      </c>
      <c r="Y60">
        <v>0.80400000000000005</v>
      </c>
      <c r="Z60">
        <v>0.82110000000000005</v>
      </c>
      <c r="AA60">
        <f t="shared" si="4"/>
        <v>0.81255000000000011</v>
      </c>
      <c r="AB60">
        <v>56</v>
      </c>
      <c r="AC60">
        <f t="shared" si="5"/>
        <v>79.666666666666671</v>
      </c>
      <c r="AD60">
        <f>IF(C60=1,(AC60/Y60),REF)</f>
        <v>99.087893864013267</v>
      </c>
      <c r="AE60">
        <v>72</v>
      </c>
      <c r="AF60">
        <f>IF(B60=1,(AC60/AA60),REF)</f>
        <v>98.045248497528348</v>
      </c>
      <c r="AG60">
        <v>74</v>
      </c>
      <c r="AH60">
        <f t="shared" si="6"/>
        <v>56</v>
      </c>
      <c r="AI60" t="str">
        <f t="shared" si="7"/>
        <v>Seton Hall</v>
      </c>
      <c r="AJ60">
        <f t="shared" si="8"/>
        <v>0.50967270621664673</v>
      </c>
      <c r="AK60">
        <f t="shared" si="9"/>
        <v>0.46017243772919886</v>
      </c>
      <c r="AL60">
        <f t="shared" si="10"/>
        <v>0.7856409883403026</v>
      </c>
      <c r="AM60" t="str">
        <f t="shared" si="11"/>
        <v>Seton Hall</v>
      </c>
      <c r="AN60">
        <v>59</v>
      </c>
      <c r="AO60">
        <f t="shared" si="12"/>
        <v>57</v>
      </c>
      <c r="AP60">
        <v>59</v>
      </c>
      <c r="AQ60" t="str">
        <f t="shared" si="13"/>
        <v>Seton Hall</v>
      </c>
    </row>
    <row r="61" spans="2:43">
      <c r="B61">
        <v>1</v>
      </c>
      <c r="C61">
        <v>1</v>
      </c>
      <c r="D61" t="s">
        <v>360</v>
      </c>
      <c r="E61">
        <v>65.8536</v>
      </c>
      <c r="F61">
        <v>286</v>
      </c>
      <c r="G61">
        <v>64.480199999999996</v>
      </c>
      <c r="H61">
        <v>319</v>
      </c>
      <c r="I61">
        <v>107.054</v>
      </c>
      <c r="J61">
        <v>93</v>
      </c>
      <c r="K61">
        <v>110.167</v>
      </c>
      <c r="L61">
        <v>89</v>
      </c>
      <c r="M61">
        <v>97.008499999999998</v>
      </c>
      <c r="N61">
        <v>50</v>
      </c>
      <c r="O61">
        <v>97.579499999999996</v>
      </c>
      <c r="P61">
        <v>49</v>
      </c>
      <c r="Q61">
        <v>12.5878</v>
      </c>
      <c r="R61">
        <v>65</v>
      </c>
      <c r="S61" s="5">
        <f t="shared" si="0"/>
        <v>5574.5</v>
      </c>
      <c r="T61" s="3">
        <f t="shared" si="1"/>
        <v>71.840100222647237</v>
      </c>
      <c r="U61">
        <f t="shared" si="2"/>
        <v>5574.5</v>
      </c>
      <c r="V61">
        <v>54</v>
      </c>
      <c r="W61">
        <f t="shared" si="3"/>
        <v>5574.5</v>
      </c>
      <c r="X61">
        <v>54</v>
      </c>
      <c r="Y61">
        <v>0.76800000000000002</v>
      </c>
      <c r="Z61">
        <v>0.8226</v>
      </c>
      <c r="AA61">
        <f t="shared" si="4"/>
        <v>0.79530000000000001</v>
      </c>
      <c r="AB61">
        <v>65</v>
      </c>
      <c r="AC61">
        <f t="shared" si="5"/>
        <v>57.666666666666664</v>
      </c>
      <c r="AD61">
        <f>IF(C61=1,(AC61/Y61),REF)</f>
        <v>75.086805555555557</v>
      </c>
      <c r="AE61">
        <v>52</v>
      </c>
      <c r="AF61">
        <f>IF(B61=1,(AC61/AA61),REF)</f>
        <v>72.509325621358812</v>
      </c>
      <c r="AG61">
        <v>53</v>
      </c>
      <c r="AH61">
        <f t="shared" si="6"/>
        <v>52</v>
      </c>
      <c r="AI61" t="str">
        <f t="shared" si="7"/>
        <v>UCF</v>
      </c>
      <c r="AJ61">
        <f t="shared" si="8"/>
        <v>0.50054398314193171</v>
      </c>
      <c r="AK61">
        <f t="shared" si="9"/>
        <v>0.46771422246110039</v>
      </c>
      <c r="AL61">
        <f t="shared" si="10"/>
        <v>0.7852122448262836</v>
      </c>
      <c r="AM61" t="str">
        <f t="shared" si="11"/>
        <v>UCF</v>
      </c>
      <c r="AN61">
        <v>60</v>
      </c>
      <c r="AO61">
        <f t="shared" si="12"/>
        <v>59</v>
      </c>
      <c r="AP61">
        <v>62</v>
      </c>
      <c r="AQ61" t="str">
        <f t="shared" si="13"/>
        <v>UCF</v>
      </c>
    </row>
    <row r="62" spans="2:43">
      <c r="B62">
        <v>1</v>
      </c>
      <c r="C62">
        <v>1</v>
      </c>
      <c r="D62" t="s">
        <v>214</v>
      </c>
      <c r="E62">
        <v>67.387799999999999</v>
      </c>
      <c r="F62">
        <v>210</v>
      </c>
      <c r="G62">
        <v>67.490700000000004</v>
      </c>
      <c r="H62">
        <v>168</v>
      </c>
      <c r="I62">
        <v>105.83499999999999</v>
      </c>
      <c r="J62">
        <v>117</v>
      </c>
      <c r="K62">
        <v>112.759</v>
      </c>
      <c r="L62">
        <v>46</v>
      </c>
      <c r="M62">
        <v>100.74</v>
      </c>
      <c r="N62">
        <v>112</v>
      </c>
      <c r="O62">
        <v>98.079499999999996</v>
      </c>
      <c r="P62">
        <v>53</v>
      </c>
      <c r="Q62">
        <v>14.679500000000001</v>
      </c>
      <c r="R62">
        <v>46</v>
      </c>
      <c r="S62" s="5">
        <f t="shared" si="0"/>
        <v>13116.5</v>
      </c>
      <c r="T62" s="3">
        <f t="shared" si="1"/>
        <v>49.623583103198023</v>
      </c>
      <c r="U62">
        <f t="shared" si="2"/>
        <v>13116.5</v>
      </c>
      <c r="V62">
        <v>85</v>
      </c>
      <c r="W62">
        <f t="shared" si="3"/>
        <v>13116.5</v>
      </c>
      <c r="X62">
        <v>89</v>
      </c>
      <c r="Y62">
        <v>0.78120000000000001</v>
      </c>
      <c r="Z62">
        <v>0.86240000000000006</v>
      </c>
      <c r="AA62">
        <f t="shared" si="4"/>
        <v>0.82180000000000009</v>
      </c>
      <c r="AB62">
        <v>50</v>
      </c>
      <c r="AC62">
        <f t="shared" si="5"/>
        <v>74.666666666666671</v>
      </c>
      <c r="AD62">
        <f>IF(C62=1,(AC62/Y62),REF)</f>
        <v>95.579450418160107</v>
      </c>
      <c r="AE62">
        <v>71</v>
      </c>
      <c r="AF62">
        <f>IF(B62=1,(AC62/AA62),REF)</f>
        <v>90.857467348097671</v>
      </c>
      <c r="AG62">
        <v>69</v>
      </c>
      <c r="AH62">
        <f t="shared" si="6"/>
        <v>50</v>
      </c>
      <c r="AI62" t="str">
        <f t="shared" si="7"/>
        <v>Michigan</v>
      </c>
      <c r="AJ62">
        <f t="shared" si="8"/>
        <v>0.4970077601726775</v>
      </c>
      <c r="AK62">
        <f t="shared" si="9"/>
        <v>0.46986152694094224</v>
      </c>
      <c r="AL62">
        <f t="shared" si="10"/>
        <v>0.78483661579015196</v>
      </c>
      <c r="AM62" t="str">
        <f t="shared" si="11"/>
        <v>Michigan</v>
      </c>
      <c r="AN62">
        <v>61</v>
      </c>
      <c r="AO62">
        <f t="shared" si="12"/>
        <v>53.666666666666664</v>
      </c>
      <c r="AP62">
        <v>56</v>
      </c>
      <c r="AQ62" t="str">
        <f t="shared" si="13"/>
        <v>Michigan</v>
      </c>
    </row>
    <row r="63" spans="2:43">
      <c r="B63">
        <v>1</v>
      </c>
      <c r="C63">
        <v>1</v>
      </c>
      <c r="D63" t="s">
        <v>179</v>
      </c>
      <c r="E63">
        <v>69.3536</v>
      </c>
      <c r="F63">
        <v>109</v>
      </c>
      <c r="G63">
        <v>68.053799999999995</v>
      </c>
      <c r="H63">
        <v>144</v>
      </c>
      <c r="I63">
        <v>108.77800000000001</v>
      </c>
      <c r="J63">
        <v>64</v>
      </c>
      <c r="K63">
        <v>108.34699999999999</v>
      </c>
      <c r="L63">
        <v>110</v>
      </c>
      <c r="M63">
        <v>95.619900000000001</v>
      </c>
      <c r="N63">
        <v>32</v>
      </c>
      <c r="O63">
        <v>96.449799999999996</v>
      </c>
      <c r="P63">
        <v>38</v>
      </c>
      <c r="Q63">
        <v>11.8972</v>
      </c>
      <c r="R63">
        <v>71</v>
      </c>
      <c r="S63" s="5">
        <f t="shared" si="0"/>
        <v>2560</v>
      </c>
      <c r="T63" s="3">
        <f t="shared" si="1"/>
        <v>82.292162445763935</v>
      </c>
      <c r="U63">
        <f t="shared" si="2"/>
        <v>2560</v>
      </c>
      <c r="V63">
        <v>45</v>
      </c>
      <c r="W63">
        <f t="shared" si="3"/>
        <v>2560</v>
      </c>
      <c r="X63">
        <v>42</v>
      </c>
      <c r="Y63">
        <v>0.76329999999999998</v>
      </c>
      <c r="Z63">
        <v>0.79990000000000006</v>
      </c>
      <c r="AA63">
        <f t="shared" si="4"/>
        <v>0.78160000000000007</v>
      </c>
      <c r="AB63">
        <v>73</v>
      </c>
      <c r="AC63">
        <f t="shared" si="5"/>
        <v>53.333333333333336</v>
      </c>
      <c r="AD63">
        <f>IF(C63=1,(AC63/Y63),REF)</f>
        <v>69.872046814271371</v>
      </c>
      <c r="AE63">
        <v>46</v>
      </c>
      <c r="AF63">
        <f>IF(B63=1,(AC63/AA63),REF)</f>
        <v>68.236096895257589</v>
      </c>
      <c r="AG63">
        <v>50</v>
      </c>
      <c r="AH63">
        <f t="shared" si="6"/>
        <v>46</v>
      </c>
      <c r="AI63" t="str">
        <f t="shared" si="7"/>
        <v>Kent St.</v>
      </c>
      <c r="AJ63">
        <f t="shared" si="8"/>
        <v>0.50107450241715079</v>
      </c>
      <c r="AK63">
        <f t="shared" si="9"/>
        <v>0.46316059766756412</v>
      </c>
      <c r="AL63">
        <f t="shared" si="10"/>
        <v>0.78412321815277997</v>
      </c>
      <c r="AM63" t="str">
        <f t="shared" si="11"/>
        <v>Kent St.</v>
      </c>
      <c r="AN63">
        <v>62</v>
      </c>
      <c r="AO63">
        <f t="shared" si="12"/>
        <v>60.333333333333336</v>
      </c>
      <c r="AP63">
        <v>64</v>
      </c>
      <c r="AQ63" t="str">
        <f t="shared" si="13"/>
        <v>Kent St.</v>
      </c>
    </row>
    <row r="64" spans="2:43">
      <c r="B64">
        <v>1</v>
      </c>
      <c r="C64">
        <v>1</v>
      </c>
      <c r="D64" t="s">
        <v>96</v>
      </c>
      <c r="E64">
        <v>68.080799999999996</v>
      </c>
      <c r="F64">
        <v>175</v>
      </c>
      <c r="G64">
        <v>68.159400000000005</v>
      </c>
      <c r="H64">
        <v>139</v>
      </c>
      <c r="I64">
        <v>109.33</v>
      </c>
      <c r="J64">
        <v>53</v>
      </c>
      <c r="K64">
        <v>111.11799999999999</v>
      </c>
      <c r="L64">
        <v>75</v>
      </c>
      <c r="M64">
        <v>98.897499999999994</v>
      </c>
      <c r="N64">
        <v>77</v>
      </c>
      <c r="O64">
        <v>98.447900000000004</v>
      </c>
      <c r="P64">
        <v>58</v>
      </c>
      <c r="Q64">
        <v>12.670500000000001</v>
      </c>
      <c r="R64">
        <v>64</v>
      </c>
      <c r="S64" s="5">
        <f t="shared" si="0"/>
        <v>4369</v>
      </c>
      <c r="T64" s="3">
        <f t="shared" si="1"/>
        <v>67.041032211623943</v>
      </c>
      <c r="U64">
        <f t="shared" si="2"/>
        <v>4369</v>
      </c>
      <c r="V64">
        <v>52</v>
      </c>
      <c r="W64">
        <f t="shared" si="3"/>
        <v>4369</v>
      </c>
      <c r="X64">
        <v>51</v>
      </c>
      <c r="Y64">
        <v>0.72860000000000003</v>
      </c>
      <c r="Z64">
        <v>0.87909999999999999</v>
      </c>
      <c r="AA64">
        <f t="shared" si="4"/>
        <v>0.80384999999999995</v>
      </c>
      <c r="AB64">
        <v>59</v>
      </c>
      <c r="AC64">
        <f t="shared" si="5"/>
        <v>54</v>
      </c>
      <c r="AD64">
        <f>IF(C64=1,(AC64/Y64),REF)</f>
        <v>74.114740598407906</v>
      </c>
      <c r="AE64">
        <v>50</v>
      </c>
      <c r="AF64">
        <f>IF(B64=1,(AC64/AA64),REF)</f>
        <v>67.176712073147982</v>
      </c>
      <c r="AG64">
        <v>47</v>
      </c>
      <c r="AH64">
        <f t="shared" si="6"/>
        <v>47</v>
      </c>
      <c r="AI64" t="str">
        <f t="shared" si="7"/>
        <v>Clemson</v>
      </c>
      <c r="AJ64">
        <f t="shared" si="8"/>
        <v>0.47548420596406871</v>
      </c>
      <c r="AK64">
        <f t="shared" si="9"/>
        <v>0.47727809243743752</v>
      </c>
      <c r="AL64">
        <f t="shared" si="10"/>
        <v>0.78100087885342584</v>
      </c>
      <c r="AM64" t="str">
        <f t="shared" si="11"/>
        <v>Clemson</v>
      </c>
      <c r="AN64">
        <v>63</v>
      </c>
      <c r="AO64">
        <f t="shared" si="12"/>
        <v>56.333333333333336</v>
      </c>
      <c r="AP64">
        <v>58</v>
      </c>
      <c r="AQ64" t="str">
        <f t="shared" si="13"/>
        <v>Clemson</v>
      </c>
    </row>
    <row r="65" spans="2:43">
      <c r="B65">
        <v>1</v>
      </c>
      <c r="C65">
        <v>1</v>
      </c>
      <c r="D65" t="s">
        <v>55</v>
      </c>
      <c r="E65">
        <v>69.154799999999994</v>
      </c>
      <c r="F65">
        <v>121</v>
      </c>
      <c r="G65">
        <v>68.403499999999994</v>
      </c>
      <c r="H65">
        <v>131</v>
      </c>
      <c r="I65">
        <v>100.983</v>
      </c>
      <c r="J65">
        <v>236</v>
      </c>
      <c r="K65">
        <v>107.586</v>
      </c>
      <c r="L65">
        <v>133</v>
      </c>
      <c r="M65">
        <v>96.971299999999999</v>
      </c>
      <c r="N65">
        <v>48</v>
      </c>
      <c r="O65">
        <v>95.210099999999997</v>
      </c>
      <c r="P65">
        <v>28</v>
      </c>
      <c r="Q65">
        <v>12.376200000000001</v>
      </c>
      <c r="R65">
        <v>68</v>
      </c>
      <c r="S65" s="5">
        <f t="shared" si="0"/>
        <v>29000</v>
      </c>
      <c r="T65" s="3">
        <f t="shared" si="1"/>
        <v>96.106711524221865</v>
      </c>
      <c r="U65">
        <f t="shared" si="2"/>
        <v>96.106711524221865</v>
      </c>
      <c r="V65">
        <v>28</v>
      </c>
      <c r="W65">
        <f t="shared" si="3"/>
        <v>29000</v>
      </c>
      <c r="X65">
        <v>149</v>
      </c>
      <c r="Y65">
        <v>0.78959999999999997</v>
      </c>
      <c r="Z65">
        <v>0.81169999999999998</v>
      </c>
      <c r="AA65">
        <f t="shared" si="4"/>
        <v>0.80064999999999997</v>
      </c>
      <c r="AB65">
        <v>61</v>
      </c>
      <c r="AC65">
        <f t="shared" si="5"/>
        <v>79.333333333333329</v>
      </c>
      <c r="AD65">
        <f>IF(C65=1,(AC65/Y65),REF)</f>
        <v>100.47281323877068</v>
      </c>
      <c r="AE65">
        <v>73</v>
      </c>
      <c r="AF65">
        <f>IF(B65=1,(AC65/AA65),REF)</f>
        <v>99.086159162347258</v>
      </c>
      <c r="AG65">
        <v>76</v>
      </c>
      <c r="AH65">
        <f t="shared" si="6"/>
        <v>61</v>
      </c>
      <c r="AI65" t="str">
        <f t="shared" si="7"/>
        <v>Arizona St.</v>
      </c>
      <c r="AJ65">
        <f t="shared" si="8"/>
        <v>0.49984997122756153</v>
      </c>
      <c r="AK65">
        <f t="shared" si="9"/>
        <v>0.45283492111599516</v>
      </c>
      <c r="AL65">
        <f t="shared" si="10"/>
        <v>0.78097972777980917</v>
      </c>
      <c r="AM65" t="str">
        <f t="shared" si="11"/>
        <v>Arizona St.</v>
      </c>
      <c r="AN65">
        <v>64</v>
      </c>
      <c r="AO65">
        <f t="shared" si="12"/>
        <v>62</v>
      </c>
      <c r="AP65">
        <v>67</v>
      </c>
      <c r="AQ65" t="str">
        <f t="shared" si="13"/>
        <v>Arizona St.</v>
      </c>
    </row>
    <row r="66" spans="2:43">
      <c r="B66">
        <v>1</v>
      </c>
      <c r="C66">
        <v>1</v>
      </c>
      <c r="D66" t="s">
        <v>109</v>
      </c>
      <c r="E66">
        <v>63.5687</v>
      </c>
      <c r="F66">
        <v>347</v>
      </c>
      <c r="G66">
        <v>62.383200000000002</v>
      </c>
      <c r="H66">
        <v>354</v>
      </c>
      <c r="I66">
        <v>107.383</v>
      </c>
      <c r="J66">
        <v>88</v>
      </c>
      <c r="K66">
        <v>110.018</v>
      </c>
      <c r="L66">
        <v>94</v>
      </c>
      <c r="M66">
        <v>95.4285</v>
      </c>
      <c r="N66">
        <v>27</v>
      </c>
      <c r="O66">
        <v>98.822599999999994</v>
      </c>
      <c r="P66">
        <v>63</v>
      </c>
      <c r="Q66">
        <v>11.1957</v>
      </c>
      <c r="R66">
        <v>78</v>
      </c>
      <c r="S66" s="5">
        <f t="shared" ref="S66:S129" si="14">((J66^2)+N66^2)/2</f>
        <v>4236.5</v>
      </c>
      <c r="T66" s="3">
        <f t="shared" ref="T66:T129" si="15">SQRT((L66^2+(P66^2))/2)</f>
        <v>80.015623474419044</v>
      </c>
      <c r="U66">
        <f t="shared" ref="U66:U129" si="16">IF(O66&lt;96,T66,S66)</f>
        <v>4236.5</v>
      </c>
      <c r="V66">
        <v>51</v>
      </c>
      <c r="W66">
        <f t="shared" ref="W66:W129" si="17">IF(J66&lt;30,T66,S66)</f>
        <v>4236.5</v>
      </c>
      <c r="X66">
        <v>50</v>
      </c>
      <c r="Y66">
        <v>0.73680000000000001</v>
      </c>
      <c r="Z66">
        <v>0.8488</v>
      </c>
      <c r="AA66">
        <f t="shared" ref="AA66:AA129" si="18">(Y66+Z66)/2</f>
        <v>0.79279999999999995</v>
      </c>
      <c r="AB66">
        <v>68</v>
      </c>
      <c r="AC66">
        <f t="shared" ref="AC66:AC129" si="19">(V66+X66+(AB66))/3</f>
        <v>56.333333333333336</v>
      </c>
      <c r="AD66">
        <f>IF(C66=1,(AC66/Y66),REF)</f>
        <v>76.456749909518635</v>
      </c>
      <c r="AE66">
        <v>55</v>
      </c>
      <c r="AF66">
        <f>IF(B66=1,(AC66/AA66),REF)</f>
        <v>71.056172216616218</v>
      </c>
      <c r="AG66">
        <v>51</v>
      </c>
      <c r="AH66">
        <f t="shared" ref="AH66:AH129" si="20">MIN(AE66,AG66,AB66)</f>
        <v>51</v>
      </c>
      <c r="AI66" t="str">
        <f t="shared" ref="AI66:AI129" si="21">D66</f>
        <v>Dayton</v>
      </c>
      <c r="AJ66">
        <f t="shared" ref="AJ66:AJ129" si="22">(Y66*(($AV$2)/((AD66)))^(1/10))</f>
        <v>0.47934193198754294</v>
      </c>
      <c r="AK66">
        <f t="shared" ref="AK66:AK129" si="23">(AA66*(($AU$2)/((AF66)))^(1/8))</f>
        <v>0.46742532916855573</v>
      </c>
      <c r="AL66">
        <f t="shared" ref="AL66:AL129" si="24">((AJ66+AK66)/2)^(1/3)</f>
        <v>0.77935934166345566</v>
      </c>
      <c r="AM66" t="str">
        <f t="shared" ref="AM66:AM129" si="25">AI66</f>
        <v>Dayton</v>
      </c>
      <c r="AN66">
        <v>65</v>
      </c>
      <c r="AO66">
        <f t="shared" ref="AO66:AO129" si="26">(AN66+AH66+AB66)/3</f>
        <v>61.333333333333336</v>
      </c>
      <c r="AP66">
        <v>66</v>
      </c>
      <c r="AQ66" t="str">
        <f t="shared" ref="AQ66:AQ129" si="27">AM66</f>
        <v>Dayton</v>
      </c>
    </row>
    <row r="67" spans="2:43">
      <c r="B67">
        <v>1</v>
      </c>
      <c r="C67">
        <v>1</v>
      </c>
      <c r="D67" t="s">
        <v>220</v>
      </c>
      <c r="E67">
        <v>64.9893</v>
      </c>
      <c r="F67">
        <v>321</v>
      </c>
      <c r="G67">
        <v>63.815600000000003</v>
      </c>
      <c r="H67">
        <v>334</v>
      </c>
      <c r="I67">
        <v>100.199</v>
      </c>
      <c r="J67">
        <v>254</v>
      </c>
      <c r="K67">
        <v>105.45099999999999</v>
      </c>
      <c r="L67">
        <v>164</v>
      </c>
      <c r="M67">
        <v>92.609899999999996</v>
      </c>
      <c r="N67">
        <v>7</v>
      </c>
      <c r="O67">
        <v>91.334400000000002</v>
      </c>
      <c r="P67">
        <v>6</v>
      </c>
      <c r="Q67">
        <v>14.116099999999999</v>
      </c>
      <c r="R67">
        <v>49</v>
      </c>
      <c r="S67" s="5">
        <f t="shared" si="14"/>
        <v>32282.5</v>
      </c>
      <c r="T67" s="3">
        <f t="shared" si="15"/>
        <v>116.04309544302927</v>
      </c>
      <c r="U67">
        <f t="shared" si="16"/>
        <v>116.04309544302927</v>
      </c>
      <c r="V67">
        <v>34</v>
      </c>
      <c r="W67">
        <f t="shared" si="17"/>
        <v>32282.5</v>
      </c>
      <c r="X67">
        <v>158</v>
      </c>
      <c r="Y67">
        <v>0.78920000000000001</v>
      </c>
      <c r="Z67">
        <v>0.81079999999999997</v>
      </c>
      <c r="AA67">
        <f t="shared" si="18"/>
        <v>0.8</v>
      </c>
      <c r="AB67">
        <v>62</v>
      </c>
      <c r="AC67">
        <f t="shared" si="19"/>
        <v>84.666666666666671</v>
      </c>
      <c r="AD67">
        <f>IF(C67=1,(AC67/Y67),REF)</f>
        <v>107.28163541138706</v>
      </c>
      <c r="AE67">
        <v>76</v>
      </c>
      <c r="AF67">
        <f>IF(B67=1,(AC67/AA67),REF)</f>
        <v>105.83333333333333</v>
      </c>
      <c r="AG67">
        <v>79</v>
      </c>
      <c r="AH67">
        <f t="shared" si="20"/>
        <v>62</v>
      </c>
      <c r="AI67" t="str">
        <f t="shared" si="21"/>
        <v>Mississippi St.</v>
      </c>
      <c r="AJ67">
        <f t="shared" si="22"/>
        <v>0.49633159970981383</v>
      </c>
      <c r="AK67">
        <f t="shared" si="23"/>
        <v>0.44875676100242573</v>
      </c>
      <c r="AL67">
        <f t="shared" si="24"/>
        <v>0.77889839031352315</v>
      </c>
      <c r="AM67" t="str">
        <f t="shared" si="25"/>
        <v>Mississippi St.</v>
      </c>
      <c r="AN67">
        <v>66</v>
      </c>
      <c r="AO67">
        <f t="shared" si="26"/>
        <v>63.333333333333336</v>
      </c>
      <c r="AP67">
        <v>69</v>
      </c>
      <c r="AQ67" t="str">
        <f t="shared" si="27"/>
        <v>Mississippi St.</v>
      </c>
    </row>
    <row r="68" spans="2:43">
      <c r="B68">
        <v>1</v>
      </c>
      <c r="C68">
        <v>1</v>
      </c>
      <c r="D68" t="s">
        <v>267</v>
      </c>
      <c r="E68">
        <v>70.736699999999999</v>
      </c>
      <c r="F68">
        <v>47</v>
      </c>
      <c r="G68">
        <v>70.498599999999996</v>
      </c>
      <c r="H68">
        <v>38</v>
      </c>
      <c r="I68">
        <v>116.53</v>
      </c>
      <c r="J68">
        <v>3</v>
      </c>
      <c r="K68">
        <v>115.289</v>
      </c>
      <c r="L68">
        <v>23</v>
      </c>
      <c r="M68">
        <v>99.003399999999999</v>
      </c>
      <c r="N68">
        <v>79</v>
      </c>
      <c r="O68">
        <v>102.04</v>
      </c>
      <c r="P68">
        <v>107</v>
      </c>
      <c r="Q68">
        <v>13.248699999999999</v>
      </c>
      <c r="R68">
        <v>56</v>
      </c>
      <c r="S68" s="5">
        <f t="shared" si="14"/>
        <v>3125</v>
      </c>
      <c r="T68" s="3">
        <f t="shared" si="15"/>
        <v>77.388629655783419</v>
      </c>
      <c r="U68">
        <f t="shared" si="16"/>
        <v>3125</v>
      </c>
      <c r="V68">
        <v>48</v>
      </c>
      <c r="W68">
        <f t="shared" si="17"/>
        <v>77.388629655783419</v>
      </c>
      <c r="X68">
        <v>16</v>
      </c>
      <c r="Y68">
        <v>0.72840000000000005</v>
      </c>
      <c r="Z68">
        <v>0.80979999999999996</v>
      </c>
      <c r="AA68">
        <f t="shared" si="18"/>
        <v>0.76910000000000001</v>
      </c>
      <c r="AB68">
        <v>78</v>
      </c>
      <c r="AC68">
        <f t="shared" si="19"/>
        <v>47.333333333333336</v>
      </c>
      <c r="AD68">
        <f>IF(C68=1,(AC68/Y68),REF)</f>
        <v>64.982610287387885</v>
      </c>
      <c r="AE68">
        <v>44</v>
      </c>
      <c r="AF68">
        <f>IF(B68=1,(AC68/AA68),REF)</f>
        <v>61.543795778615703</v>
      </c>
      <c r="AG68">
        <v>41</v>
      </c>
      <c r="AH68">
        <f t="shared" si="20"/>
        <v>41</v>
      </c>
      <c r="AI68" t="str">
        <f t="shared" si="21"/>
        <v>Oral Roberts</v>
      </c>
      <c r="AJ68">
        <f t="shared" si="22"/>
        <v>0.48164561409678114</v>
      </c>
      <c r="AK68">
        <f t="shared" si="23"/>
        <v>0.46167207219540363</v>
      </c>
      <c r="AL68">
        <f t="shared" si="24"/>
        <v>0.77841165004999502</v>
      </c>
      <c r="AM68" t="str">
        <f t="shared" si="25"/>
        <v>Oral Roberts</v>
      </c>
      <c r="AN68">
        <v>67</v>
      </c>
      <c r="AO68">
        <f t="shared" si="26"/>
        <v>62</v>
      </c>
      <c r="AP68">
        <v>68</v>
      </c>
      <c r="AQ68" t="str">
        <f t="shared" si="27"/>
        <v>Oral Roberts</v>
      </c>
    </row>
    <row r="69" spans="2:43">
      <c r="B69">
        <v>1</v>
      </c>
      <c r="C69">
        <v>1</v>
      </c>
      <c r="D69" t="s">
        <v>400</v>
      </c>
      <c r="E69">
        <v>63.0443</v>
      </c>
      <c r="F69">
        <v>354</v>
      </c>
      <c r="G69">
        <v>63.110700000000001</v>
      </c>
      <c r="H69">
        <v>348</v>
      </c>
      <c r="I69">
        <v>100.556</v>
      </c>
      <c r="J69">
        <v>247</v>
      </c>
      <c r="K69">
        <v>106.444</v>
      </c>
      <c r="L69">
        <v>151</v>
      </c>
      <c r="M69">
        <v>98.820400000000006</v>
      </c>
      <c r="N69">
        <v>75</v>
      </c>
      <c r="O69">
        <v>94.905500000000004</v>
      </c>
      <c r="P69">
        <v>27</v>
      </c>
      <c r="Q69">
        <v>11.5381</v>
      </c>
      <c r="R69">
        <v>76</v>
      </c>
      <c r="S69" s="5">
        <f t="shared" si="14"/>
        <v>33317</v>
      </c>
      <c r="T69" s="3">
        <f t="shared" si="15"/>
        <v>108.46658471621571</v>
      </c>
      <c r="U69">
        <f t="shared" si="16"/>
        <v>108.46658471621571</v>
      </c>
      <c r="V69">
        <v>32</v>
      </c>
      <c r="W69">
        <f t="shared" si="17"/>
        <v>33317</v>
      </c>
      <c r="X69">
        <v>166</v>
      </c>
      <c r="Y69">
        <v>0.81030000000000002</v>
      </c>
      <c r="Z69">
        <v>0.75390000000000001</v>
      </c>
      <c r="AA69">
        <f t="shared" si="18"/>
        <v>0.78210000000000002</v>
      </c>
      <c r="AB69">
        <v>72</v>
      </c>
      <c r="AC69">
        <f t="shared" si="19"/>
        <v>90</v>
      </c>
      <c r="AD69">
        <f>IF(C69=1,(AC69/Y69),REF)</f>
        <v>111.0699740836727</v>
      </c>
      <c r="AE69">
        <v>80</v>
      </c>
      <c r="AF69">
        <f>IF(B69=1,(AC69/AA69),REF)</f>
        <v>115.07479861910241</v>
      </c>
      <c r="AG69">
        <v>87</v>
      </c>
      <c r="AH69">
        <f t="shared" si="20"/>
        <v>72</v>
      </c>
      <c r="AI69" t="str">
        <f t="shared" si="21"/>
        <v>Wisconsin</v>
      </c>
      <c r="AJ69">
        <f t="shared" si="22"/>
        <v>0.50783608835839877</v>
      </c>
      <c r="AK69">
        <f t="shared" si="23"/>
        <v>0.43414878011298724</v>
      </c>
      <c r="AL69">
        <f t="shared" si="24"/>
        <v>0.77804487014166979</v>
      </c>
      <c r="AM69" t="str">
        <f t="shared" si="25"/>
        <v>Wisconsin</v>
      </c>
      <c r="AN69">
        <v>68</v>
      </c>
      <c r="AO69">
        <f t="shared" si="26"/>
        <v>70.666666666666671</v>
      </c>
      <c r="AP69">
        <v>76</v>
      </c>
      <c r="AQ69" t="str">
        <f t="shared" si="27"/>
        <v>Wisconsin</v>
      </c>
    </row>
    <row r="70" spans="2:43">
      <c r="B70">
        <v>1</v>
      </c>
      <c r="C70">
        <v>1</v>
      </c>
      <c r="D70" t="s">
        <v>274</v>
      </c>
      <c r="E70">
        <v>68.138999999999996</v>
      </c>
      <c r="F70">
        <v>174</v>
      </c>
      <c r="G70">
        <v>67.319599999999994</v>
      </c>
      <c r="H70">
        <v>174</v>
      </c>
      <c r="I70">
        <v>111.89700000000001</v>
      </c>
      <c r="J70">
        <v>22</v>
      </c>
      <c r="K70">
        <v>115.10299999999999</v>
      </c>
      <c r="L70">
        <v>24</v>
      </c>
      <c r="M70">
        <v>103.73099999999999</v>
      </c>
      <c r="N70">
        <v>192</v>
      </c>
      <c r="O70">
        <v>103.837</v>
      </c>
      <c r="P70">
        <v>142</v>
      </c>
      <c r="Q70">
        <v>11.266299999999999</v>
      </c>
      <c r="R70">
        <v>77</v>
      </c>
      <c r="S70" s="5">
        <f t="shared" si="14"/>
        <v>18674</v>
      </c>
      <c r="T70" s="3">
        <f t="shared" si="15"/>
        <v>101.83319694480774</v>
      </c>
      <c r="U70">
        <f t="shared" si="16"/>
        <v>18674</v>
      </c>
      <c r="V70">
        <v>105</v>
      </c>
      <c r="W70">
        <f t="shared" si="17"/>
        <v>101.83319694480774</v>
      </c>
      <c r="X70">
        <v>20</v>
      </c>
      <c r="Y70">
        <v>0.7843</v>
      </c>
      <c r="Z70">
        <v>0.74319999999999997</v>
      </c>
      <c r="AA70">
        <f t="shared" si="18"/>
        <v>0.76374999999999993</v>
      </c>
      <c r="AB70">
        <v>79</v>
      </c>
      <c r="AC70">
        <f t="shared" si="19"/>
        <v>68</v>
      </c>
      <c r="AD70">
        <f>IF(C70=1,(AC70/Y70),REF)</f>
        <v>86.701517276552337</v>
      </c>
      <c r="AE70">
        <v>60</v>
      </c>
      <c r="AF70">
        <f>IF(B70=1,(AC70/AA70),REF)</f>
        <v>89.034369885433719</v>
      </c>
      <c r="AG70">
        <v>66</v>
      </c>
      <c r="AH70">
        <f t="shared" si="20"/>
        <v>60</v>
      </c>
      <c r="AI70" t="str">
        <f t="shared" si="21"/>
        <v>Pittsburgh</v>
      </c>
      <c r="AJ70">
        <f t="shared" si="22"/>
        <v>0.50386818045361981</v>
      </c>
      <c r="AK70">
        <f t="shared" si="23"/>
        <v>0.43777941763109057</v>
      </c>
      <c r="AL70">
        <f t="shared" si="24"/>
        <v>0.77795200141049259</v>
      </c>
      <c r="AM70" t="str">
        <f t="shared" si="25"/>
        <v>Pittsburgh</v>
      </c>
      <c r="AN70">
        <v>69</v>
      </c>
      <c r="AO70">
        <f t="shared" si="26"/>
        <v>69.333333333333329</v>
      </c>
      <c r="AP70">
        <v>74</v>
      </c>
      <c r="AQ70" t="str">
        <f t="shared" si="27"/>
        <v>Pittsburgh</v>
      </c>
    </row>
    <row r="71" spans="2:43">
      <c r="B71">
        <v>1</v>
      </c>
      <c r="C71">
        <v>1</v>
      </c>
      <c r="D71" t="s">
        <v>235</v>
      </c>
      <c r="E71">
        <v>66.203800000000001</v>
      </c>
      <c r="F71">
        <v>274</v>
      </c>
      <c r="G71">
        <v>66.056799999999996</v>
      </c>
      <c r="H71">
        <v>245</v>
      </c>
      <c r="I71">
        <v>106.46</v>
      </c>
      <c r="J71">
        <v>103</v>
      </c>
      <c r="K71">
        <v>112.039</v>
      </c>
      <c r="L71">
        <v>61</v>
      </c>
      <c r="M71">
        <v>99.331100000000006</v>
      </c>
      <c r="N71">
        <v>84</v>
      </c>
      <c r="O71">
        <v>97.246600000000001</v>
      </c>
      <c r="P71">
        <v>42</v>
      </c>
      <c r="Q71">
        <v>14.7927</v>
      </c>
      <c r="R71">
        <v>43</v>
      </c>
      <c r="S71" s="5">
        <f t="shared" si="14"/>
        <v>8832.5</v>
      </c>
      <c r="T71" s="3">
        <f t="shared" si="15"/>
        <v>52.368883891104652</v>
      </c>
      <c r="U71">
        <f t="shared" si="16"/>
        <v>8832.5</v>
      </c>
      <c r="V71">
        <v>69</v>
      </c>
      <c r="W71">
        <f t="shared" si="17"/>
        <v>8832.5</v>
      </c>
      <c r="X71">
        <v>71</v>
      </c>
      <c r="Y71">
        <v>0.74150000000000005</v>
      </c>
      <c r="Z71">
        <v>0.84489999999999998</v>
      </c>
      <c r="AA71">
        <f t="shared" si="18"/>
        <v>0.79320000000000002</v>
      </c>
      <c r="AB71">
        <v>67</v>
      </c>
      <c r="AC71">
        <f t="shared" si="19"/>
        <v>69</v>
      </c>
      <c r="AD71">
        <f>IF(C71=1,(AC71/Y71),REF)</f>
        <v>93.054619015509104</v>
      </c>
      <c r="AE71">
        <v>70</v>
      </c>
      <c r="AF71">
        <f>IF(B71=1,(AC71/AA71),REF)</f>
        <v>86.989409984871401</v>
      </c>
      <c r="AG71">
        <v>65</v>
      </c>
      <c r="AH71">
        <f t="shared" si="20"/>
        <v>65</v>
      </c>
      <c r="AI71" t="str">
        <f t="shared" si="21"/>
        <v>Nevada</v>
      </c>
      <c r="AJ71">
        <f t="shared" si="22"/>
        <v>0.47301482225687241</v>
      </c>
      <c r="AK71">
        <f t="shared" si="23"/>
        <v>0.45598256211565341</v>
      </c>
      <c r="AL71">
        <f t="shared" si="24"/>
        <v>0.77445258168572795</v>
      </c>
      <c r="AM71" t="str">
        <f t="shared" si="25"/>
        <v>Nevada</v>
      </c>
      <c r="AN71">
        <v>70</v>
      </c>
      <c r="AO71">
        <f t="shared" si="26"/>
        <v>67.333333333333329</v>
      </c>
      <c r="AP71">
        <v>72</v>
      </c>
      <c r="AQ71" t="str">
        <f t="shared" si="27"/>
        <v>Nevada</v>
      </c>
    </row>
    <row r="72" spans="2:43">
      <c r="B72">
        <v>1</v>
      </c>
      <c r="C72">
        <v>1</v>
      </c>
      <c r="D72" t="s">
        <v>130</v>
      </c>
      <c r="E72">
        <v>69.795699999999997</v>
      </c>
      <c r="F72">
        <v>90</v>
      </c>
      <c r="G72">
        <v>69.4161</v>
      </c>
      <c r="H72">
        <v>70</v>
      </c>
      <c r="I72">
        <v>102.815</v>
      </c>
      <c r="J72">
        <v>182</v>
      </c>
      <c r="K72">
        <v>108.229</v>
      </c>
      <c r="L72">
        <v>112</v>
      </c>
      <c r="M72">
        <v>97.887299999999996</v>
      </c>
      <c r="N72">
        <v>64</v>
      </c>
      <c r="O72">
        <v>95.408199999999994</v>
      </c>
      <c r="P72">
        <v>30</v>
      </c>
      <c r="Q72">
        <v>12.821099999999999</v>
      </c>
      <c r="R72">
        <v>63</v>
      </c>
      <c r="S72" s="5">
        <f t="shared" si="14"/>
        <v>18610</v>
      </c>
      <c r="T72" s="3">
        <f t="shared" si="15"/>
        <v>81.987803971078534</v>
      </c>
      <c r="U72">
        <f t="shared" si="16"/>
        <v>81.987803971078534</v>
      </c>
      <c r="V72">
        <v>24</v>
      </c>
      <c r="W72">
        <f t="shared" si="17"/>
        <v>18610</v>
      </c>
      <c r="X72">
        <v>106</v>
      </c>
      <c r="Y72">
        <v>0.73699999999999999</v>
      </c>
      <c r="Z72">
        <v>0.83509999999999995</v>
      </c>
      <c r="AA72">
        <f t="shared" si="18"/>
        <v>0.78604999999999992</v>
      </c>
      <c r="AB72">
        <v>70</v>
      </c>
      <c r="AC72">
        <f t="shared" si="19"/>
        <v>66.666666666666671</v>
      </c>
      <c r="AD72">
        <f>IF(C72=1,(AC72/Y72),REF)</f>
        <v>90.45680687471733</v>
      </c>
      <c r="AE72">
        <v>66</v>
      </c>
      <c r="AF72">
        <f>IF(B72=1,(AC72/AA72),REF)</f>
        <v>84.812246888450701</v>
      </c>
      <c r="AG72">
        <v>61</v>
      </c>
      <c r="AH72">
        <f t="shared" si="20"/>
        <v>61</v>
      </c>
      <c r="AI72" t="str">
        <f t="shared" si="21"/>
        <v>Florida</v>
      </c>
      <c r="AJ72">
        <f t="shared" si="22"/>
        <v>0.47147725961631526</v>
      </c>
      <c r="AK72">
        <f t="shared" si="23"/>
        <v>0.45330621980255392</v>
      </c>
      <c r="AL72">
        <f t="shared" si="24"/>
        <v>0.77327984197312705</v>
      </c>
      <c r="AM72" t="str">
        <f t="shared" si="25"/>
        <v>Florida</v>
      </c>
      <c r="AN72">
        <v>71</v>
      </c>
      <c r="AO72">
        <f t="shared" si="26"/>
        <v>67.333333333333329</v>
      </c>
      <c r="AP72">
        <v>73</v>
      </c>
      <c r="AQ72" t="str">
        <f t="shared" si="27"/>
        <v>Florida</v>
      </c>
    </row>
    <row r="73" spans="2:43">
      <c r="B73">
        <v>1</v>
      </c>
      <c r="C73">
        <v>1</v>
      </c>
      <c r="D73" t="s">
        <v>405</v>
      </c>
      <c r="E73">
        <v>67.185900000000004</v>
      </c>
      <c r="F73">
        <v>218</v>
      </c>
      <c r="G73">
        <v>66.110399999999998</v>
      </c>
      <c r="H73">
        <v>242</v>
      </c>
      <c r="I73">
        <v>109.517</v>
      </c>
      <c r="J73">
        <v>50</v>
      </c>
      <c r="K73">
        <v>110.798</v>
      </c>
      <c r="L73">
        <v>81</v>
      </c>
      <c r="M73">
        <v>94.518100000000004</v>
      </c>
      <c r="N73">
        <v>19</v>
      </c>
      <c r="O73">
        <v>98.406700000000001</v>
      </c>
      <c r="P73">
        <v>56</v>
      </c>
      <c r="Q73">
        <v>12.391</v>
      </c>
      <c r="R73">
        <v>67</v>
      </c>
      <c r="S73" s="5">
        <f t="shared" si="14"/>
        <v>1430.5</v>
      </c>
      <c r="T73" s="3">
        <f t="shared" si="15"/>
        <v>69.631171180729112</v>
      </c>
      <c r="U73">
        <f t="shared" si="16"/>
        <v>1430.5</v>
      </c>
      <c r="V73">
        <v>39</v>
      </c>
      <c r="W73">
        <f t="shared" si="17"/>
        <v>1430.5</v>
      </c>
      <c r="X73">
        <v>34</v>
      </c>
      <c r="Y73">
        <v>0.70269999999999999</v>
      </c>
      <c r="Z73">
        <v>0.84689999999999999</v>
      </c>
      <c r="AA73">
        <f t="shared" si="18"/>
        <v>0.77479999999999993</v>
      </c>
      <c r="AB73">
        <v>76</v>
      </c>
      <c r="AC73">
        <f t="shared" si="19"/>
        <v>49.666666666666664</v>
      </c>
      <c r="AD73">
        <f>IF(C73=1,(AC73/Y73),REF)</f>
        <v>70.679759024714201</v>
      </c>
      <c r="AE73">
        <v>49</v>
      </c>
      <c r="AF73">
        <f>IF(B73=1,(AC73/AA73),REF)</f>
        <v>64.102564102564102</v>
      </c>
      <c r="AG73">
        <v>43</v>
      </c>
      <c r="AH73">
        <f t="shared" si="20"/>
        <v>43</v>
      </c>
      <c r="AI73" t="str">
        <f t="shared" si="21"/>
        <v>Yale</v>
      </c>
      <c r="AJ73">
        <f t="shared" si="22"/>
        <v>0.46076325281678648</v>
      </c>
      <c r="AK73">
        <f t="shared" si="23"/>
        <v>0.46273144595640447</v>
      </c>
      <c r="AL73">
        <f t="shared" si="24"/>
        <v>0.77292046004779913</v>
      </c>
      <c r="AM73" t="str">
        <f t="shared" si="25"/>
        <v>Yale</v>
      </c>
      <c r="AN73">
        <v>72</v>
      </c>
      <c r="AO73">
        <f t="shared" si="26"/>
        <v>63.666666666666664</v>
      </c>
      <c r="AP73">
        <v>70</v>
      </c>
      <c r="AQ73" t="str">
        <f t="shared" si="27"/>
        <v>Yale</v>
      </c>
    </row>
    <row r="74" spans="2:43">
      <c r="B74">
        <v>1</v>
      </c>
      <c r="C74">
        <v>1</v>
      </c>
      <c r="D74" t="s">
        <v>373</v>
      </c>
      <c r="E74">
        <v>66.569000000000003</v>
      </c>
      <c r="F74">
        <v>251</v>
      </c>
      <c r="G74">
        <v>66.200100000000006</v>
      </c>
      <c r="H74">
        <v>235</v>
      </c>
      <c r="I74">
        <v>102.663</v>
      </c>
      <c r="J74">
        <v>189</v>
      </c>
      <c r="K74">
        <v>107.687</v>
      </c>
      <c r="L74">
        <v>131</v>
      </c>
      <c r="M74">
        <v>95.557599999999994</v>
      </c>
      <c r="N74">
        <v>29</v>
      </c>
      <c r="O74">
        <v>95.838499999999996</v>
      </c>
      <c r="P74">
        <v>34</v>
      </c>
      <c r="Q74">
        <v>11.8482</v>
      </c>
      <c r="R74">
        <v>72</v>
      </c>
      <c r="S74" s="5">
        <f t="shared" si="14"/>
        <v>18281</v>
      </c>
      <c r="T74" s="3">
        <f t="shared" si="15"/>
        <v>95.700052246589706</v>
      </c>
      <c r="U74">
        <f t="shared" si="16"/>
        <v>95.700052246589706</v>
      </c>
      <c r="V74">
        <v>27</v>
      </c>
      <c r="W74">
        <f t="shared" si="17"/>
        <v>18281</v>
      </c>
      <c r="X74">
        <v>104</v>
      </c>
      <c r="Y74">
        <v>0.7208</v>
      </c>
      <c r="Z74">
        <v>0.87229999999999996</v>
      </c>
      <c r="AA74">
        <f t="shared" si="18"/>
        <v>0.79654999999999998</v>
      </c>
      <c r="AB74">
        <v>64</v>
      </c>
      <c r="AC74">
        <f t="shared" si="19"/>
        <v>65</v>
      </c>
      <c r="AD74">
        <f>IF(C74=1,(AC74/Y74),REF)</f>
        <v>90.177580466148726</v>
      </c>
      <c r="AE74">
        <v>63</v>
      </c>
      <c r="AF74">
        <f>IF(B74=1,(AC74/AA74),REF)</f>
        <v>81.601908229238589</v>
      </c>
      <c r="AG74">
        <v>59</v>
      </c>
      <c r="AH74">
        <f t="shared" si="20"/>
        <v>59</v>
      </c>
      <c r="AI74" t="str">
        <f t="shared" si="21"/>
        <v>Utah</v>
      </c>
      <c r="AJ74">
        <f t="shared" si="22"/>
        <v>0.46125629702771603</v>
      </c>
      <c r="AK74">
        <f t="shared" si="23"/>
        <v>0.4615824943815805</v>
      </c>
      <c r="AL74">
        <f t="shared" si="24"/>
        <v>0.77273742911381338</v>
      </c>
      <c r="AM74" t="str">
        <f t="shared" si="25"/>
        <v>Utah</v>
      </c>
      <c r="AN74">
        <v>73</v>
      </c>
      <c r="AO74">
        <f t="shared" si="26"/>
        <v>65.333333333333329</v>
      </c>
      <c r="AP74">
        <v>71</v>
      </c>
      <c r="AQ74" t="str">
        <f t="shared" si="27"/>
        <v>Utah</v>
      </c>
    </row>
    <row r="75" spans="2:43">
      <c r="B75">
        <v>1</v>
      </c>
      <c r="C75">
        <v>1</v>
      </c>
      <c r="D75" t="s">
        <v>390</v>
      </c>
      <c r="E75">
        <v>64.600999999999999</v>
      </c>
      <c r="F75">
        <v>333</v>
      </c>
      <c r="G75">
        <v>64.311499999999995</v>
      </c>
      <c r="H75">
        <v>327</v>
      </c>
      <c r="I75">
        <v>105.432</v>
      </c>
      <c r="J75">
        <v>129</v>
      </c>
      <c r="K75">
        <v>111.97499999999999</v>
      </c>
      <c r="L75">
        <v>63</v>
      </c>
      <c r="M75">
        <v>100.681</v>
      </c>
      <c r="N75">
        <v>110</v>
      </c>
      <c r="O75">
        <v>98.758899999999997</v>
      </c>
      <c r="P75">
        <v>62</v>
      </c>
      <c r="Q75">
        <v>13.2159</v>
      </c>
      <c r="R75">
        <v>57</v>
      </c>
      <c r="S75" s="5">
        <f t="shared" si="14"/>
        <v>14370.5</v>
      </c>
      <c r="T75" s="3">
        <f t="shared" si="15"/>
        <v>62.501999968001023</v>
      </c>
      <c r="U75">
        <f t="shared" si="16"/>
        <v>14370.5</v>
      </c>
      <c r="V75">
        <v>94</v>
      </c>
      <c r="W75">
        <f t="shared" si="17"/>
        <v>14370.5</v>
      </c>
      <c r="X75">
        <v>95</v>
      </c>
      <c r="Y75">
        <v>0.72440000000000004</v>
      </c>
      <c r="Z75">
        <v>0.91890000000000005</v>
      </c>
      <c r="AA75">
        <f t="shared" si="18"/>
        <v>0.82164999999999999</v>
      </c>
      <c r="AB75">
        <v>51</v>
      </c>
      <c r="AC75">
        <f t="shared" si="19"/>
        <v>80</v>
      </c>
      <c r="AD75">
        <f>IF(C75=1,(AC75/Y75),REF)</f>
        <v>110.43622308117062</v>
      </c>
      <c r="AE75">
        <v>79</v>
      </c>
      <c r="AF75">
        <f>IF(B75=1,(AC75/AA75),REF)</f>
        <v>97.36505811476907</v>
      </c>
      <c r="AG75">
        <v>73</v>
      </c>
      <c r="AH75">
        <f t="shared" si="20"/>
        <v>51</v>
      </c>
      <c r="AI75" t="str">
        <f t="shared" si="21"/>
        <v>Washington St.</v>
      </c>
      <c r="AJ75">
        <f t="shared" si="22"/>
        <v>0.4542601868007019</v>
      </c>
      <c r="AK75">
        <f t="shared" si="23"/>
        <v>0.46573116017495381</v>
      </c>
      <c r="AL75">
        <f t="shared" si="24"/>
        <v>0.77194184276462741</v>
      </c>
      <c r="AM75" t="str">
        <f t="shared" si="25"/>
        <v>Washington St.</v>
      </c>
      <c r="AN75">
        <v>74</v>
      </c>
      <c r="AO75">
        <f t="shared" si="26"/>
        <v>58.666666666666664</v>
      </c>
      <c r="AP75">
        <v>61</v>
      </c>
      <c r="AQ75" t="str">
        <f t="shared" si="27"/>
        <v>Washington St.</v>
      </c>
    </row>
    <row r="76" spans="2:43">
      <c r="B76">
        <v>1</v>
      </c>
      <c r="C76">
        <v>1</v>
      </c>
      <c r="D76" t="s">
        <v>304</v>
      </c>
      <c r="E76">
        <v>71.470399999999998</v>
      </c>
      <c r="F76">
        <v>36</v>
      </c>
      <c r="G76">
        <v>70.0779</v>
      </c>
      <c r="H76">
        <v>43</v>
      </c>
      <c r="I76">
        <v>107.759</v>
      </c>
      <c r="J76">
        <v>81</v>
      </c>
      <c r="K76">
        <v>111.30800000000001</v>
      </c>
      <c r="L76">
        <v>72</v>
      </c>
      <c r="M76">
        <v>103.045</v>
      </c>
      <c r="N76">
        <v>176</v>
      </c>
      <c r="O76">
        <v>101.178</v>
      </c>
      <c r="P76">
        <v>93</v>
      </c>
      <c r="Q76">
        <v>10.1303</v>
      </c>
      <c r="R76">
        <v>82</v>
      </c>
      <c r="S76" s="5">
        <f t="shared" si="14"/>
        <v>18768.5</v>
      </c>
      <c r="T76" s="3">
        <f t="shared" si="15"/>
        <v>83.165497653774665</v>
      </c>
      <c r="U76">
        <f t="shared" si="16"/>
        <v>18768.5</v>
      </c>
      <c r="V76">
        <v>106</v>
      </c>
      <c r="W76">
        <f t="shared" si="17"/>
        <v>18768.5</v>
      </c>
      <c r="X76">
        <v>108</v>
      </c>
      <c r="Y76">
        <v>0.81189999999999996</v>
      </c>
      <c r="Z76">
        <v>0.69210000000000005</v>
      </c>
      <c r="AA76">
        <f t="shared" si="18"/>
        <v>0.752</v>
      </c>
      <c r="AB76">
        <v>81</v>
      </c>
      <c r="AC76">
        <f t="shared" si="19"/>
        <v>98.333333333333329</v>
      </c>
      <c r="AD76">
        <f>IF(C76=1,(AC76/Y76),REF)</f>
        <v>121.11507985384078</v>
      </c>
      <c r="AE76">
        <v>88</v>
      </c>
      <c r="AF76">
        <f>IF(B76=1,(AC76/AA76),REF)</f>
        <v>130.76241134751771</v>
      </c>
      <c r="AG76">
        <v>95</v>
      </c>
      <c r="AH76">
        <f t="shared" si="20"/>
        <v>81</v>
      </c>
      <c r="AI76" t="str">
        <f t="shared" si="21"/>
        <v>Santa Clara</v>
      </c>
      <c r="AJ76">
        <f t="shared" si="22"/>
        <v>0.50445230113153894</v>
      </c>
      <c r="AK76">
        <f t="shared" si="23"/>
        <v>0.41082446903955527</v>
      </c>
      <c r="AL76">
        <f t="shared" si="24"/>
        <v>0.77062095583409995</v>
      </c>
      <c r="AM76" t="str">
        <f t="shared" si="25"/>
        <v>Santa Clara</v>
      </c>
      <c r="AN76">
        <v>75</v>
      </c>
      <c r="AO76">
        <f t="shared" si="26"/>
        <v>79</v>
      </c>
      <c r="AP76">
        <v>82</v>
      </c>
      <c r="AQ76" t="str">
        <f t="shared" si="27"/>
        <v>Santa Clara</v>
      </c>
    </row>
    <row r="77" spans="2:43">
      <c r="B77">
        <v>1</v>
      </c>
      <c r="C77">
        <v>1</v>
      </c>
      <c r="D77" t="s">
        <v>264</v>
      </c>
      <c r="E77">
        <v>66.377899999999997</v>
      </c>
      <c r="F77">
        <v>260</v>
      </c>
      <c r="G77">
        <v>65.297600000000003</v>
      </c>
      <c r="H77">
        <v>286</v>
      </c>
      <c r="I77">
        <v>101.46299999999999</v>
      </c>
      <c r="J77">
        <v>222</v>
      </c>
      <c r="K77">
        <v>111.11199999999999</v>
      </c>
      <c r="L77">
        <v>76</v>
      </c>
      <c r="M77">
        <v>100.776</v>
      </c>
      <c r="N77">
        <v>114</v>
      </c>
      <c r="O77">
        <v>97.41</v>
      </c>
      <c r="P77">
        <v>45</v>
      </c>
      <c r="Q77">
        <v>13.702199999999999</v>
      </c>
      <c r="R77">
        <v>53</v>
      </c>
      <c r="S77" s="5">
        <f t="shared" si="14"/>
        <v>31140</v>
      </c>
      <c r="T77" s="3">
        <f t="shared" si="15"/>
        <v>62.45398305952952</v>
      </c>
      <c r="U77">
        <f t="shared" si="16"/>
        <v>31140</v>
      </c>
      <c r="V77">
        <v>154</v>
      </c>
      <c r="W77">
        <f t="shared" si="17"/>
        <v>31140</v>
      </c>
      <c r="X77">
        <v>154</v>
      </c>
      <c r="Y77">
        <v>0.77869999999999995</v>
      </c>
      <c r="Z77">
        <v>0.85609999999999997</v>
      </c>
      <c r="AA77">
        <f t="shared" si="18"/>
        <v>0.8173999999999999</v>
      </c>
      <c r="AB77">
        <v>52</v>
      </c>
      <c r="AC77">
        <f t="shared" si="19"/>
        <v>120</v>
      </c>
      <c r="AD77">
        <f>IF(C77=1,(AC77/Y77),REF)</f>
        <v>154.10299216643125</v>
      </c>
      <c r="AE77">
        <v>103</v>
      </c>
      <c r="AF77">
        <f>IF(B77=1,(AC77/AA77),REF)</f>
        <v>146.80694886224617</v>
      </c>
      <c r="AG77">
        <v>104</v>
      </c>
      <c r="AH77">
        <f t="shared" si="20"/>
        <v>52</v>
      </c>
      <c r="AI77" t="str">
        <f t="shared" si="21"/>
        <v>Oklahoma</v>
      </c>
      <c r="AJ77">
        <f t="shared" si="22"/>
        <v>0.47230925484749603</v>
      </c>
      <c r="AK77">
        <f t="shared" si="23"/>
        <v>0.44013928530536467</v>
      </c>
      <c r="AL77">
        <f t="shared" si="24"/>
        <v>0.76982639031737754</v>
      </c>
      <c r="AM77" t="str">
        <f t="shared" si="25"/>
        <v>Oklahoma</v>
      </c>
      <c r="AN77">
        <v>76</v>
      </c>
      <c r="AO77">
        <f t="shared" si="26"/>
        <v>60</v>
      </c>
      <c r="AP77">
        <v>63</v>
      </c>
      <c r="AQ77" t="str">
        <f t="shared" si="27"/>
        <v>Oklahoma</v>
      </c>
    </row>
    <row r="78" spans="2:43">
      <c r="B78">
        <v>1</v>
      </c>
      <c r="C78">
        <v>1</v>
      </c>
      <c r="D78" t="s">
        <v>383</v>
      </c>
      <c r="E78">
        <v>64.911600000000007</v>
      </c>
      <c r="F78">
        <v>322</v>
      </c>
      <c r="G78">
        <v>63.747300000000003</v>
      </c>
      <c r="H78">
        <v>336</v>
      </c>
      <c r="I78">
        <v>107.58799999999999</v>
      </c>
      <c r="J78">
        <v>84</v>
      </c>
      <c r="K78">
        <v>113.818</v>
      </c>
      <c r="L78">
        <v>38</v>
      </c>
      <c r="M78">
        <v>104.006</v>
      </c>
      <c r="N78">
        <v>200</v>
      </c>
      <c r="O78">
        <v>100.839</v>
      </c>
      <c r="P78">
        <v>90</v>
      </c>
      <c r="Q78">
        <v>12.978999999999999</v>
      </c>
      <c r="R78">
        <v>60</v>
      </c>
      <c r="S78" s="5">
        <f t="shared" si="14"/>
        <v>23528</v>
      </c>
      <c r="T78" s="3">
        <f t="shared" si="15"/>
        <v>69.079664156682171</v>
      </c>
      <c r="U78">
        <f t="shared" si="16"/>
        <v>23528</v>
      </c>
      <c r="V78">
        <v>124</v>
      </c>
      <c r="W78">
        <f t="shared" si="17"/>
        <v>23528</v>
      </c>
      <c r="X78">
        <v>124</v>
      </c>
      <c r="Y78">
        <v>0.77500000000000002</v>
      </c>
      <c r="Z78">
        <v>0.81279999999999997</v>
      </c>
      <c r="AA78">
        <f t="shared" si="18"/>
        <v>0.79390000000000005</v>
      </c>
      <c r="AB78">
        <v>66</v>
      </c>
      <c r="AC78">
        <f t="shared" si="19"/>
        <v>104.66666666666667</v>
      </c>
      <c r="AD78">
        <f>IF(C78=1,(AC78/Y78),REF)</f>
        <v>135.05376344086022</v>
      </c>
      <c r="AE78">
        <v>96</v>
      </c>
      <c r="AF78">
        <f>IF(B78=1,(AC78/AA78),REF)</f>
        <v>131.83860267875886</v>
      </c>
      <c r="AG78">
        <v>96</v>
      </c>
      <c r="AH78">
        <f t="shared" si="20"/>
        <v>66</v>
      </c>
      <c r="AI78" t="str">
        <f t="shared" si="21"/>
        <v>Villanova</v>
      </c>
      <c r="AJ78">
        <f t="shared" si="22"/>
        <v>0.47630859833000599</v>
      </c>
      <c r="AK78">
        <f t="shared" si="23"/>
        <v>0.43327068438110794</v>
      </c>
      <c r="AL78">
        <f t="shared" si="24"/>
        <v>0.76901861894612256</v>
      </c>
      <c r="AM78" t="str">
        <f t="shared" si="25"/>
        <v>Villanova</v>
      </c>
      <c r="AN78">
        <v>77</v>
      </c>
      <c r="AO78">
        <f t="shared" si="26"/>
        <v>69.666666666666671</v>
      </c>
      <c r="AP78">
        <v>75</v>
      </c>
      <c r="AQ78" t="str">
        <f t="shared" si="27"/>
        <v>Villanova</v>
      </c>
    </row>
    <row r="79" spans="2:43">
      <c r="B79">
        <v>1</v>
      </c>
      <c r="C79">
        <v>1</v>
      </c>
      <c r="D79" t="s">
        <v>100</v>
      </c>
      <c r="E79">
        <v>69.686400000000006</v>
      </c>
      <c r="F79">
        <v>93</v>
      </c>
      <c r="G79">
        <v>68.9923</v>
      </c>
      <c r="H79">
        <v>98</v>
      </c>
      <c r="I79">
        <v>100.328</v>
      </c>
      <c r="J79">
        <v>252</v>
      </c>
      <c r="K79">
        <v>107.71299999999999</v>
      </c>
      <c r="L79">
        <v>130</v>
      </c>
      <c r="M79">
        <v>95.733900000000006</v>
      </c>
      <c r="N79">
        <v>33</v>
      </c>
      <c r="O79">
        <v>94.662700000000001</v>
      </c>
      <c r="P79">
        <v>23</v>
      </c>
      <c r="Q79">
        <v>13.049899999999999</v>
      </c>
      <c r="R79">
        <v>59</v>
      </c>
      <c r="S79" s="5">
        <f t="shared" si="14"/>
        <v>32296.5</v>
      </c>
      <c r="T79" s="3">
        <f t="shared" si="15"/>
        <v>93.351486329891927</v>
      </c>
      <c r="U79">
        <f t="shared" si="16"/>
        <v>93.351486329891927</v>
      </c>
      <c r="V79">
        <v>26</v>
      </c>
      <c r="W79">
        <f t="shared" si="17"/>
        <v>32296.5</v>
      </c>
      <c r="X79">
        <v>159</v>
      </c>
      <c r="Y79">
        <v>0.70979999999999999</v>
      </c>
      <c r="Z79">
        <v>0.87549999999999994</v>
      </c>
      <c r="AA79">
        <f t="shared" si="18"/>
        <v>0.79264999999999997</v>
      </c>
      <c r="AB79">
        <v>69</v>
      </c>
      <c r="AC79">
        <f t="shared" si="19"/>
        <v>84.666666666666671</v>
      </c>
      <c r="AD79">
        <f>IF(C79=1,(AC79/Y79),REF)</f>
        <v>119.28242697473468</v>
      </c>
      <c r="AE79">
        <v>87</v>
      </c>
      <c r="AF79">
        <f>IF(B79=1,(AC79/AA79),REF)</f>
        <v>106.81469332828698</v>
      </c>
      <c r="AG79">
        <v>80</v>
      </c>
      <c r="AH79">
        <f t="shared" si="20"/>
        <v>69</v>
      </c>
      <c r="AI79" t="str">
        <f t="shared" si="21"/>
        <v>Colorado</v>
      </c>
      <c r="AJ79">
        <f t="shared" si="22"/>
        <v>0.44168813840130727</v>
      </c>
      <c r="AK79">
        <f t="shared" si="23"/>
        <v>0.44412110974737856</v>
      </c>
      <c r="AL79">
        <f t="shared" si="24"/>
        <v>0.76226048143684466</v>
      </c>
      <c r="AM79" t="str">
        <f t="shared" si="25"/>
        <v>Colorado</v>
      </c>
      <c r="AN79">
        <v>78</v>
      </c>
      <c r="AO79">
        <f t="shared" si="26"/>
        <v>72</v>
      </c>
      <c r="AP79">
        <v>77</v>
      </c>
      <c r="AQ79" t="str">
        <f t="shared" si="27"/>
        <v>Colorado</v>
      </c>
    </row>
    <row r="80" spans="2:43">
      <c r="B80">
        <v>1</v>
      </c>
      <c r="C80">
        <v>1</v>
      </c>
      <c r="D80" t="s">
        <v>368</v>
      </c>
      <c r="E80">
        <v>69.1875</v>
      </c>
      <c r="F80">
        <v>119</v>
      </c>
      <c r="G80">
        <v>69.470100000000002</v>
      </c>
      <c r="H80">
        <v>68</v>
      </c>
      <c r="I80">
        <v>102.968</v>
      </c>
      <c r="J80">
        <v>179</v>
      </c>
      <c r="K80">
        <v>107.83199999999999</v>
      </c>
      <c r="L80">
        <v>125</v>
      </c>
      <c r="M80">
        <v>100.32899999999999</v>
      </c>
      <c r="N80">
        <v>101</v>
      </c>
      <c r="O80">
        <v>99.612200000000001</v>
      </c>
      <c r="P80">
        <v>73</v>
      </c>
      <c r="Q80">
        <v>8.2196200000000008</v>
      </c>
      <c r="R80">
        <v>91</v>
      </c>
      <c r="S80" s="5">
        <f t="shared" si="14"/>
        <v>21121</v>
      </c>
      <c r="T80" s="3">
        <f t="shared" si="15"/>
        <v>102.35721762533407</v>
      </c>
      <c r="U80">
        <f t="shared" si="16"/>
        <v>21121</v>
      </c>
      <c r="V80">
        <v>118</v>
      </c>
      <c r="W80">
        <f t="shared" si="17"/>
        <v>21121</v>
      </c>
      <c r="X80">
        <v>118</v>
      </c>
      <c r="Y80">
        <v>0.8175</v>
      </c>
      <c r="Z80">
        <v>0.59940000000000004</v>
      </c>
      <c r="AA80">
        <f t="shared" si="18"/>
        <v>0.70845000000000002</v>
      </c>
      <c r="AB80">
        <v>93</v>
      </c>
      <c r="AC80">
        <f t="shared" si="19"/>
        <v>109.66666666666667</v>
      </c>
      <c r="AD80">
        <f>IF(C80=1,(AC80/Y80),REF)</f>
        <v>134.14882772680937</v>
      </c>
      <c r="AE80">
        <v>95</v>
      </c>
      <c r="AF80">
        <f>IF(B80=1,(AC80/AA80),REF)</f>
        <v>154.79803326510927</v>
      </c>
      <c r="AG80">
        <v>109</v>
      </c>
      <c r="AH80">
        <f t="shared" si="20"/>
        <v>93</v>
      </c>
      <c r="AI80" t="str">
        <f t="shared" si="21"/>
        <v>UNLV</v>
      </c>
      <c r="AJ80">
        <f t="shared" si="22"/>
        <v>0.50276664914670977</v>
      </c>
      <c r="AK80">
        <f t="shared" si="23"/>
        <v>0.37895474723997769</v>
      </c>
      <c r="AL80">
        <f t="shared" si="24"/>
        <v>0.76108610766163132</v>
      </c>
      <c r="AM80" t="str">
        <f t="shared" si="25"/>
        <v>UNLV</v>
      </c>
      <c r="AN80">
        <v>79</v>
      </c>
      <c r="AO80">
        <f t="shared" si="26"/>
        <v>88.333333333333329</v>
      </c>
      <c r="AP80">
        <v>91</v>
      </c>
      <c r="AQ80" t="str">
        <f t="shared" si="27"/>
        <v>UNLV</v>
      </c>
    </row>
    <row r="81" spans="2:43">
      <c r="B81">
        <v>1</v>
      </c>
      <c r="C81">
        <v>1</v>
      </c>
      <c r="D81" t="s">
        <v>385</v>
      </c>
      <c r="E81">
        <v>66.747500000000002</v>
      </c>
      <c r="F81">
        <v>238</v>
      </c>
      <c r="G81">
        <v>66.629000000000005</v>
      </c>
      <c r="H81">
        <v>214</v>
      </c>
      <c r="I81">
        <v>111.047</v>
      </c>
      <c r="J81">
        <v>29</v>
      </c>
      <c r="K81">
        <v>113.895</v>
      </c>
      <c r="L81">
        <v>36</v>
      </c>
      <c r="M81">
        <v>104.12</v>
      </c>
      <c r="N81">
        <v>203</v>
      </c>
      <c r="O81">
        <v>103.68300000000001</v>
      </c>
      <c r="P81">
        <v>139</v>
      </c>
      <c r="Q81">
        <v>10.2119</v>
      </c>
      <c r="R81">
        <v>81</v>
      </c>
      <c r="S81" s="5">
        <f t="shared" si="14"/>
        <v>21025</v>
      </c>
      <c r="T81" s="3">
        <f t="shared" si="15"/>
        <v>101.5307835092392</v>
      </c>
      <c r="U81">
        <f t="shared" si="16"/>
        <v>21025</v>
      </c>
      <c r="V81">
        <v>116</v>
      </c>
      <c r="W81">
        <f t="shared" si="17"/>
        <v>101.5307835092392</v>
      </c>
      <c r="X81">
        <v>19</v>
      </c>
      <c r="Y81">
        <v>0.69159999999999999</v>
      </c>
      <c r="Z81">
        <v>0.85880000000000001</v>
      </c>
      <c r="AA81">
        <f t="shared" si="18"/>
        <v>0.7752</v>
      </c>
      <c r="AB81">
        <v>75</v>
      </c>
      <c r="AC81">
        <f t="shared" si="19"/>
        <v>70</v>
      </c>
      <c r="AD81">
        <f>IF(C81=1,(AC81/Y81),REF)</f>
        <v>101.21457489878543</v>
      </c>
      <c r="AE81">
        <v>75</v>
      </c>
      <c r="AF81">
        <f>IF(B81=1,(AC81/AA81),REF)</f>
        <v>90.299277605779153</v>
      </c>
      <c r="AG81">
        <v>68</v>
      </c>
      <c r="AH81">
        <f t="shared" si="20"/>
        <v>68</v>
      </c>
      <c r="AI81" t="str">
        <f t="shared" si="21"/>
        <v>Virginia Tech</v>
      </c>
      <c r="AJ81">
        <f t="shared" si="22"/>
        <v>0.43748993613158743</v>
      </c>
      <c r="AK81">
        <f t="shared" si="23"/>
        <v>0.44355967507666799</v>
      </c>
      <c r="AL81">
        <f t="shared" si="24"/>
        <v>0.76089276757569757</v>
      </c>
      <c r="AM81" t="str">
        <f t="shared" si="25"/>
        <v>Virginia Tech</v>
      </c>
      <c r="AN81">
        <v>80</v>
      </c>
      <c r="AO81">
        <f t="shared" si="26"/>
        <v>74.333333333333329</v>
      </c>
      <c r="AP81">
        <v>78</v>
      </c>
      <c r="AQ81" t="str">
        <f t="shared" si="27"/>
        <v>Virginia Tech</v>
      </c>
    </row>
    <row r="82" spans="2:43">
      <c r="B82">
        <v>1</v>
      </c>
      <c r="C82">
        <v>1</v>
      </c>
      <c r="D82" t="s">
        <v>167</v>
      </c>
      <c r="E82">
        <v>70.795199999999994</v>
      </c>
      <c r="F82">
        <v>45</v>
      </c>
      <c r="G82">
        <v>70.604500000000002</v>
      </c>
      <c r="H82">
        <v>34</v>
      </c>
      <c r="I82">
        <v>110.691</v>
      </c>
      <c r="J82">
        <v>34</v>
      </c>
      <c r="K82">
        <v>110.562</v>
      </c>
      <c r="L82">
        <v>84</v>
      </c>
      <c r="M82">
        <v>97.529700000000005</v>
      </c>
      <c r="N82">
        <v>58</v>
      </c>
      <c r="O82">
        <v>103.17400000000001</v>
      </c>
      <c r="P82">
        <v>128</v>
      </c>
      <c r="Q82">
        <v>7.38802</v>
      </c>
      <c r="R82">
        <v>97</v>
      </c>
      <c r="S82" s="5">
        <f t="shared" si="14"/>
        <v>2260</v>
      </c>
      <c r="T82" s="3">
        <f t="shared" si="15"/>
        <v>108.25894882179486</v>
      </c>
      <c r="U82">
        <f t="shared" si="16"/>
        <v>2260</v>
      </c>
      <c r="V82">
        <v>43</v>
      </c>
      <c r="W82">
        <f t="shared" si="17"/>
        <v>2260</v>
      </c>
      <c r="X82">
        <v>40</v>
      </c>
      <c r="Y82">
        <v>0.72289999999999999</v>
      </c>
      <c r="Z82">
        <v>0.68799999999999994</v>
      </c>
      <c r="AA82">
        <f t="shared" si="18"/>
        <v>0.70544999999999991</v>
      </c>
      <c r="AB82">
        <v>94</v>
      </c>
      <c r="AC82">
        <f t="shared" si="19"/>
        <v>59</v>
      </c>
      <c r="AD82">
        <f>IF(C82=1,(AC82/Y82),REF)</f>
        <v>81.615714483331033</v>
      </c>
      <c r="AE82">
        <v>58</v>
      </c>
      <c r="AF82">
        <f>IF(B82=1,(AC82/AA82),REF)</f>
        <v>83.634559501027724</v>
      </c>
      <c r="AG82">
        <v>60</v>
      </c>
      <c r="AH82">
        <f t="shared" si="20"/>
        <v>58</v>
      </c>
      <c r="AI82" t="str">
        <f t="shared" si="21"/>
        <v>Indiana St.</v>
      </c>
      <c r="AJ82">
        <f t="shared" si="22"/>
        <v>0.46723808373540732</v>
      </c>
      <c r="AK82">
        <f t="shared" si="23"/>
        <v>0.40753681141446241</v>
      </c>
      <c r="AL82">
        <f t="shared" si="24"/>
        <v>0.75908213729927931</v>
      </c>
      <c r="AM82" t="str">
        <f t="shared" si="25"/>
        <v>Indiana St.</v>
      </c>
      <c r="AN82">
        <v>81</v>
      </c>
      <c r="AO82">
        <f t="shared" si="26"/>
        <v>77.666666666666671</v>
      </c>
      <c r="AP82">
        <v>81</v>
      </c>
      <c r="AQ82" t="str">
        <f t="shared" si="27"/>
        <v>Indiana St.</v>
      </c>
    </row>
    <row r="83" spans="2:43">
      <c r="B83">
        <v>1</v>
      </c>
      <c r="C83">
        <v>1</v>
      </c>
      <c r="D83" t="s">
        <v>326</v>
      </c>
      <c r="E83">
        <v>73.819100000000006</v>
      </c>
      <c r="F83">
        <v>2</v>
      </c>
      <c r="G83">
        <v>73.450500000000005</v>
      </c>
      <c r="H83">
        <v>1</v>
      </c>
      <c r="I83">
        <v>103.202</v>
      </c>
      <c r="J83">
        <v>172</v>
      </c>
      <c r="K83">
        <v>107.946</v>
      </c>
      <c r="L83">
        <v>119</v>
      </c>
      <c r="M83">
        <v>100.404</v>
      </c>
      <c r="N83">
        <v>105</v>
      </c>
      <c r="O83">
        <v>98.488900000000001</v>
      </c>
      <c r="P83">
        <v>60</v>
      </c>
      <c r="Q83">
        <v>9.4567399999999999</v>
      </c>
      <c r="R83">
        <v>85</v>
      </c>
      <c r="S83" s="5">
        <f t="shared" si="14"/>
        <v>20304.5</v>
      </c>
      <c r="T83" s="3">
        <f t="shared" si="15"/>
        <v>94.236404855024048</v>
      </c>
      <c r="U83">
        <f t="shared" si="16"/>
        <v>20304.5</v>
      </c>
      <c r="V83">
        <v>111</v>
      </c>
      <c r="W83">
        <f t="shared" si="17"/>
        <v>20304.5</v>
      </c>
      <c r="X83">
        <v>112</v>
      </c>
      <c r="Y83">
        <v>0.75249999999999995</v>
      </c>
      <c r="Z83">
        <v>0.74839999999999995</v>
      </c>
      <c r="AA83">
        <f t="shared" si="18"/>
        <v>0.75044999999999995</v>
      </c>
      <c r="AB83">
        <v>85</v>
      </c>
      <c r="AC83">
        <f t="shared" si="19"/>
        <v>102.66666666666667</v>
      </c>
      <c r="AD83">
        <f>IF(C83=1,(AC83/Y83),REF)</f>
        <v>136.4341085271318</v>
      </c>
      <c r="AE83">
        <v>98</v>
      </c>
      <c r="AF83">
        <f>IF(B83=1,(AC83/AA83),REF)</f>
        <v>136.80680480600529</v>
      </c>
      <c r="AG83">
        <v>98</v>
      </c>
      <c r="AH83">
        <f t="shared" si="20"/>
        <v>85</v>
      </c>
      <c r="AI83" t="str">
        <f t="shared" si="21"/>
        <v>St. John's</v>
      </c>
      <c r="AJ83">
        <f t="shared" si="22"/>
        <v>0.46201023488863885</v>
      </c>
      <c r="AK83">
        <f t="shared" si="23"/>
        <v>0.40766847295092851</v>
      </c>
      <c r="AL83">
        <f t="shared" si="24"/>
        <v>0.75760520066279868</v>
      </c>
      <c r="AM83" t="str">
        <f t="shared" si="25"/>
        <v>St. John's</v>
      </c>
      <c r="AN83">
        <v>82</v>
      </c>
      <c r="AO83">
        <f t="shared" si="26"/>
        <v>84</v>
      </c>
      <c r="AP83">
        <v>85</v>
      </c>
      <c r="AQ83" t="str">
        <f t="shared" si="27"/>
        <v>St. John's</v>
      </c>
    </row>
    <row r="84" spans="2:43">
      <c r="B84">
        <v>1</v>
      </c>
      <c r="C84">
        <v>1</v>
      </c>
      <c r="D84" t="s">
        <v>204</v>
      </c>
      <c r="E84">
        <v>72.366200000000006</v>
      </c>
      <c r="F84">
        <v>20</v>
      </c>
      <c r="G84">
        <v>72.107399999999998</v>
      </c>
      <c r="H84">
        <v>13</v>
      </c>
      <c r="I84">
        <v>110.983</v>
      </c>
      <c r="J84">
        <v>31</v>
      </c>
      <c r="K84">
        <v>111.277</v>
      </c>
      <c r="L84">
        <v>73</v>
      </c>
      <c r="M84">
        <v>97.552599999999998</v>
      </c>
      <c r="N84">
        <v>59</v>
      </c>
      <c r="O84">
        <v>101.533</v>
      </c>
      <c r="P84">
        <v>96</v>
      </c>
      <c r="Q84">
        <v>9.7439300000000006</v>
      </c>
      <c r="R84">
        <v>84</v>
      </c>
      <c r="S84" s="5">
        <f t="shared" si="14"/>
        <v>2221</v>
      </c>
      <c r="T84" s="3">
        <f t="shared" si="15"/>
        <v>85.27895402735659</v>
      </c>
      <c r="U84">
        <f t="shared" si="16"/>
        <v>2221</v>
      </c>
      <c r="V84">
        <v>41</v>
      </c>
      <c r="W84">
        <f t="shared" si="17"/>
        <v>2221</v>
      </c>
      <c r="X84">
        <v>38</v>
      </c>
      <c r="Y84">
        <v>0.67610000000000003</v>
      </c>
      <c r="Z84">
        <v>0.79890000000000005</v>
      </c>
      <c r="AA84">
        <f t="shared" si="18"/>
        <v>0.73750000000000004</v>
      </c>
      <c r="AB84">
        <v>86</v>
      </c>
      <c r="AC84">
        <f t="shared" si="19"/>
        <v>55</v>
      </c>
      <c r="AD84">
        <f>IF(C84=1,(AC84/Y84),REF)</f>
        <v>81.348912882709655</v>
      </c>
      <c r="AE84">
        <v>57</v>
      </c>
      <c r="AF84">
        <f>IF(B84=1,(AC84/AA84),REF)</f>
        <v>74.576271186440678</v>
      </c>
      <c r="AG84">
        <v>55</v>
      </c>
      <c r="AH84">
        <f t="shared" si="20"/>
        <v>55</v>
      </c>
      <c r="AI84" t="str">
        <f t="shared" si="21"/>
        <v>Marshall</v>
      </c>
      <c r="AJ84">
        <f t="shared" si="22"/>
        <v>0.43713255228247161</v>
      </c>
      <c r="AK84">
        <f t="shared" si="23"/>
        <v>0.43220100126633393</v>
      </c>
      <c r="AL84">
        <f t="shared" si="24"/>
        <v>0.75750496238549847</v>
      </c>
      <c r="AM84" t="str">
        <f t="shared" si="25"/>
        <v>Marshall</v>
      </c>
      <c r="AN84">
        <v>83</v>
      </c>
      <c r="AO84">
        <f t="shared" si="26"/>
        <v>74.666666666666671</v>
      </c>
      <c r="AP84">
        <v>79</v>
      </c>
      <c r="AQ84" t="str">
        <f t="shared" si="27"/>
        <v>Marshall</v>
      </c>
    </row>
    <row r="85" spans="2:43">
      <c r="B85">
        <v>1</v>
      </c>
      <c r="C85">
        <v>1</v>
      </c>
      <c r="D85" t="s">
        <v>78</v>
      </c>
      <c r="E85">
        <v>70.624799999999993</v>
      </c>
      <c r="F85">
        <v>55</v>
      </c>
      <c r="G85">
        <v>69.599299999999999</v>
      </c>
      <c r="H85">
        <v>62</v>
      </c>
      <c r="I85">
        <v>104.842</v>
      </c>
      <c r="J85">
        <v>142</v>
      </c>
      <c r="K85">
        <v>109.17</v>
      </c>
      <c r="L85">
        <v>101</v>
      </c>
      <c r="M85">
        <v>98.872699999999995</v>
      </c>
      <c r="N85">
        <v>76</v>
      </c>
      <c r="O85">
        <v>97.582400000000007</v>
      </c>
      <c r="P85">
        <v>50</v>
      </c>
      <c r="Q85">
        <v>11.587199999999999</v>
      </c>
      <c r="R85">
        <v>75</v>
      </c>
      <c r="S85" s="5">
        <f t="shared" si="14"/>
        <v>12970</v>
      </c>
      <c r="T85" s="3">
        <f t="shared" si="15"/>
        <v>79.690024469816791</v>
      </c>
      <c r="U85">
        <f t="shared" si="16"/>
        <v>12970</v>
      </c>
      <c r="V85">
        <v>84</v>
      </c>
      <c r="W85">
        <f t="shared" si="17"/>
        <v>12970</v>
      </c>
      <c r="X85">
        <v>88</v>
      </c>
      <c r="Y85">
        <v>0.72140000000000004</v>
      </c>
      <c r="Z85">
        <v>0.78139999999999998</v>
      </c>
      <c r="AA85">
        <f t="shared" si="18"/>
        <v>0.75140000000000007</v>
      </c>
      <c r="AB85">
        <v>84</v>
      </c>
      <c r="AC85">
        <f t="shared" si="19"/>
        <v>85.333333333333329</v>
      </c>
      <c r="AD85">
        <f>IF(C85=1,(AC85/Y85),REF)</f>
        <v>118.28851307642546</v>
      </c>
      <c r="AE85">
        <v>85</v>
      </c>
      <c r="AF85">
        <f>IF(B85=1,(AC85/AA85),REF)</f>
        <v>113.56578830627272</v>
      </c>
      <c r="AG85">
        <v>86</v>
      </c>
      <c r="AH85">
        <f t="shared" si="20"/>
        <v>84</v>
      </c>
      <c r="AI85" t="str">
        <f t="shared" si="21"/>
        <v>BYU</v>
      </c>
      <c r="AJ85">
        <f t="shared" si="22"/>
        <v>0.44928225797823979</v>
      </c>
      <c r="AK85">
        <f t="shared" si="23"/>
        <v>0.41779580774919522</v>
      </c>
      <c r="AL85">
        <f t="shared" si="24"/>
        <v>0.75684927890237241</v>
      </c>
      <c r="AM85" t="str">
        <f t="shared" si="25"/>
        <v>BYU</v>
      </c>
      <c r="AN85">
        <v>84</v>
      </c>
      <c r="AO85">
        <f t="shared" si="26"/>
        <v>84</v>
      </c>
      <c r="AP85">
        <v>86</v>
      </c>
      <c r="AQ85" t="str">
        <f t="shared" si="27"/>
        <v>BYU</v>
      </c>
    </row>
    <row r="86" spans="2:43">
      <c r="B86">
        <v>1</v>
      </c>
      <c r="C86">
        <v>1</v>
      </c>
      <c r="D86" t="s">
        <v>397</v>
      </c>
      <c r="E86">
        <v>67.739000000000004</v>
      </c>
      <c r="F86">
        <v>191</v>
      </c>
      <c r="G86">
        <v>66.290000000000006</v>
      </c>
      <c r="H86">
        <v>229</v>
      </c>
      <c r="I86">
        <v>102.68300000000001</v>
      </c>
      <c r="J86">
        <v>187</v>
      </c>
      <c r="K86">
        <v>106.816</v>
      </c>
      <c r="L86">
        <v>143</v>
      </c>
      <c r="M86">
        <v>99.3095</v>
      </c>
      <c r="N86">
        <v>83</v>
      </c>
      <c r="O86">
        <v>100.30200000000001</v>
      </c>
      <c r="P86">
        <v>80</v>
      </c>
      <c r="Q86">
        <v>6.5142600000000002</v>
      </c>
      <c r="R86">
        <v>103</v>
      </c>
      <c r="S86" s="5">
        <f t="shared" si="14"/>
        <v>20929</v>
      </c>
      <c r="T86" s="3">
        <f t="shared" si="15"/>
        <v>115.86414458321435</v>
      </c>
      <c r="U86">
        <f t="shared" si="16"/>
        <v>20929</v>
      </c>
      <c r="V86">
        <v>113</v>
      </c>
      <c r="W86">
        <f t="shared" si="17"/>
        <v>20929</v>
      </c>
      <c r="X86">
        <v>114</v>
      </c>
      <c r="Y86">
        <v>0.78059999999999996</v>
      </c>
      <c r="Z86">
        <v>0.64839999999999998</v>
      </c>
      <c r="AA86">
        <f t="shared" si="18"/>
        <v>0.71449999999999991</v>
      </c>
      <c r="AB86">
        <v>91</v>
      </c>
      <c r="AC86">
        <f t="shared" si="19"/>
        <v>106</v>
      </c>
      <c r="AD86">
        <f>IF(C86=1,(AC86/Y86),REF)</f>
        <v>135.79297975915964</v>
      </c>
      <c r="AE86">
        <v>97</v>
      </c>
      <c r="AF86">
        <f>IF(B86=1,(AC86/AA86),REF)</f>
        <v>148.35549335199443</v>
      </c>
      <c r="AG86">
        <v>105</v>
      </c>
      <c r="AH86">
        <f t="shared" si="20"/>
        <v>91</v>
      </c>
      <c r="AI86" t="str">
        <f t="shared" si="21"/>
        <v>Wichita St.</v>
      </c>
      <c r="AJ86">
        <f t="shared" si="22"/>
        <v>0.47948850839594193</v>
      </c>
      <c r="AK86">
        <f t="shared" si="23"/>
        <v>0.38422720024802637</v>
      </c>
      <c r="AL86">
        <f t="shared" si="24"/>
        <v>0.75586970772471218</v>
      </c>
      <c r="AM86" t="str">
        <f t="shared" si="25"/>
        <v>Wichita St.</v>
      </c>
      <c r="AN86">
        <v>85</v>
      </c>
      <c r="AO86">
        <f t="shared" si="26"/>
        <v>89</v>
      </c>
      <c r="AP86">
        <v>93</v>
      </c>
      <c r="AQ86" t="str">
        <f t="shared" si="27"/>
        <v>Wichita St.</v>
      </c>
    </row>
    <row r="87" spans="2:43">
      <c r="B87">
        <v>1</v>
      </c>
      <c r="C87">
        <v>1</v>
      </c>
      <c r="D87" t="s">
        <v>155</v>
      </c>
      <c r="E87">
        <v>67.424000000000007</v>
      </c>
      <c r="F87">
        <v>206</v>
      </c>
      <c r="G87">
        <v>67.215000000000003</v>
      </c>
      <c r="H87">
        <v>179</v>
      </c>
      <c r="I87">
        <v>109.229</v>
      </c>
      <c r="J87">
        <v>54</v>
      </c>
      <c r="K87">
        <v>110.255</v>
      </c>
      <c r="L87">
        <v>87</v>
      </c>
      <c r="M87">
        <v>96.992999999999995</v>
      </c>
      <c r="N87">
        <v>49</v>
      </c>
      <c r="O87">
        <v>101.854</v>
      </c>
      <c r="P87">
        <v>103</v>
      </c>
      <c r="Q87">
        <v>8.4006900000000009</v>
      </c>
      <c r="R87">
        <v>90</v>
      </c>
      <c r="S87" s="5">
        <f t="shared" si="14"/>
        <v>2658.5</v>
      </c>
      <c r="T87" s="3">
        <f t="shared" si="15"/>
        <v>95.336247041720711</v>
      </c>
      <c r="U87">
        <f t="shared" si="16"/>
        <v>2658.5</v>
      </c>
      <c r="V87">
        <v>46</v>
      </c>
      <c r="W87">
        <f t="shared" si="17"/>
        <v>2658.5</v>
      </c>
      <c r="X87">
        <v>43</v>
      </c>
      <c r="Y87">
        <v>0.67730000000000001</v>
      </c>
      <c r="Z87">
        <v>0.79279999999999995</v>
      </c>
      <c r="AA87">
        <f t="shared" si="18"/>
        <v>0.73504999999999998</v>
      </c>
      <c r="AB87">
        <v>87</v>
      </c>
      <c r="AC87">
        <f t="shared" si="19"/>
        <v>58.666666666666664</v>
      </c>
      <c r="AD87">
        <f>IF(C87=1,(AC87/Y87),REF)</f>
        <v>86.618435946650919</v>
      </c>
      <c r="AE87">
        <v>59</v>
      </c>
      <c r="AF87">
        <f>IF(B87=1,(AC87/AA87),REF)</f>
        <v>79.813164637326253</v>
      </c>
      <c r="AG87">
        <v>58</v>
      </c>
      <c r="AH87">
        <f t="shared" si="20"/>
        <v>58</v>
      </c>
      <c r="AI87" t="str">
        <f t="shared" si="21"/>
        <v>Hofstra</v>
      </c>
      <c r="AJ87">
        <f t="shared" si="22"/>
        <v>0.43516847877191034</v>
      </c>
      <c r="AK87">
        <f t="shared" si="23"/>
        <v>0.42712637771486395</v>
      </c>
      <c r="AL87">
        <f t="shared" si="24"/>
        <v>0.75545500006574573</v>
      </c>
      <c r="AM87" t="str">
        <f t="shared" si="25"/>
        <v>Hofstra</v>
      </c>
      <c r="AN87">
        <v>86</v>
      </c>
      <c r="AO87">
        <f t="shared" si="26"/>
        <v>77</v>
      </c>
      <c r="AP87">
        <v>80</v>
      </c>
      <c r="AQ87" t="str">
        <f t="shared" si="27"/>
        <v>Hofstra</v>
      </c>
    </row>
    <row r="88" spans="2:43">
      <c r="B88">
        <v>1</v>
      </c>
      <c r="C88">
        <v>1</v>
      </c>
      <c r="D88" t="s">
        <v>356</v>
      </c>
      <c r="E88">
        <v>69.376599999999996</v>
      </c>
      <c r="F88">
        <v>107</v>
      </c>
      <c r="G88">
        <v>69.554000000000002</v>
      </c>
      <c r="H88">
        <v>64</v>
      </c>
      <c r="I88">
        <v>105.182</v>
      </c>
      <c r="J88">
        <v>136</v>
      </c>
      <c r="K88">
        <v>107.74299999999999</v>
      </c>
      <c r="L88">
        <v>129</v>
      </c>
      <c r="M88">
        <v>96.803299999999993</v>
      </c>
      <c r="N88">
        <v>43</v>
      </c>
      <c r="O88">
        <v>100.453</v>
      </c>
      <c r="P88">
        <v>83</v>
      </c>
      <c r="Q88">
        <v>7.28911</v>
      </c>
      <c r="R88">
        <v>99</v>
      </c>
      <c r="S88" s="5">
        <f t="shared" si="14"/>
        <v>10172.5</v>
      </c>
      <c r="T88" s="3">
        <f t="shared" si="15"/>
        <v>108.46658471621571</v>
      </c>
      <c r="U88">
        <f t="shared" si="16"/>
        <v>10172.5</v>
      </c>
      <c r="V88">
        <v>73</v>
      </c>
      <c r="W88">
        <f t="shared" si="17"/>
        <v>10172.5</v>
      </c>
      <c r="X88">
        <v>75</v>
      </c>
      <c r="Y88">
        <v>0.7601</v>
      </c>
      <c r="Z88">
        <v>0.62580000000000002</v>
      </c>
      <c r="AA88">
        <f t="shared" si="18"/>
        <v>0.69294999999999995</v>
      </c>
      <c r="AB88">
        <v>98</v>
      </c>
      <c r="AC88">
        <f t="shared" si="19"/>
        <v>82</v>
      </c>
      <c r="AD88">
        <f>IF(C88=1,(AC88/Y88),REF)</f>
        <v>107.8805420339429</v>
      </c>
      <c r="AE88">
        <v>77</v>
      </c>
      <c r="AF88">
        <f>IF(B88=1,(AC88/AA88),REF)</f>
        <v>118.33465618009959</v>
      </c>
      <c r="AG88">
        <v>92</v>
      </c>
      <c r="AH88">
        <f t="shared" si="20"/>
        <v>77</v>
      </c>
      <c r="AI88" t="str">
        <f t="shared" si="21"/>
        <v>UC Irvine</v>
      </c>
      <c r="AJ88">
        <f t="shared" si="22"/>
        <v>0.47776442516362316</v>
      </c>
      <c r="AK88">
        <f t="shared" si="23"/>
        <v>0.38332022293998042</v>
      </c>
      <c r="AL88">
        <f t="shared" si="24"/>
        <v>0.75510141412255716</v>
      </c>
      <c r="AM88" t="str">
        <f t="shared" si="25"/>
        <v>UC Irvine</v>
      </c>
      <c r="AN88">
        <v>87</v>
      </c>
      <c r="AO88">
        <f t="shared" si="26"/>
        <v>87.333333333333329</v>
      </c>
      <c r="AP88">
        <v>90</v>
      </c>
      <c r="AQ88" t="str">
        <f t="shared" si="27"/>
        <v>UC Irvine</v>
      </c>
    </row>
    <row r="89" spans="2:43">
      <c r="B89">
        <v>1</v>
      </c>
      <c r="C89">
        <v>1</v>
      </c>
      <c r="D89" t="s">
        <v>376</v>
      </c>
      <c r="E89">
        <v>71.490600000000001</v>
      </c>
      <c r="F89">
        <v>35</v>
      </c>
      <c r="G89">
        <v>70.004599999999996</v>
      </c>
      <c r="H89">
        <v>46</v>
      </c>
      <c r="I89">
        <v>104.501</v>
      </c>
      <c r="J89">
        <v>147</v>
      </c>
      <c r="K89">
        <v>107.336</v>
      </c>
      <c r="L89">
        <v>138</v>
      </c>
      <c r="M89">
        <v>95.570300000000003</v>
      </c>
      <c r="N89">
        <v>30</v>
      </c>
      <c r="O89">
        <v>96.468400000000003</v>
      </c>
      <c r="P89">
        <v>39</v>
      </c>
      <c r="Q89">
        <v>10.8675</v>
      </c>
      <c r="R89">
        <v>79</v>
      </c>
      <c r="S89" s="5">
        <f t="shared" si="14"/>
        <v>11254.5</v>
      </c>
      <c r="T89" s="3">
        <f t="shared" si="15"/>
        <v>101.40266268693343</v>
      </c>
      <c r="U89">
        <f t="shared" si="16"/>
        <v>11254.5</v>
      </c>
      <c r="V89">
        <v>77</v>
      </c>
      <c r="W89">
        <f t="shared" si="17"/>
        <v>11254.5</v>
      </c>
      <c r="X89">
        <v>80</v>
      </c>
      <c r="Y89">
        <v>0.67520000000000002</v>
      </c>
      <c r="Z89">
        <v>0.87290000000000001</v>
      </c>
      <c r="AA89">
        <f t="shared" si="18"/>
        <v>0.77405000000000002</v>
      </c>
      <c r="AB89">
        <v>77</v>
      </c>
      <c r="AC89">
        <f t="shared" si="19"/>
        <v>78</v>
      </c>
      <c r="AD89">
        <f>IF(C89=1,(AC89/Y89),REF)</f>
        <v>115.521327014218</v>
      </c>
      <c r="AE89">
        <v>81</v>
      </c>
      <c r="AF89">
        <f>IF(B89=1,(AC89/AA89),REF)</f>
        <v>100.76868419352755</v>
      </c>
      <c r="AG89">
        <v>77</v>
      </c>
      <c r="AH89">
        <f t="shared" si="20"/>
        <v>77</v>
      </c>
      <c r="AI89" t="str">
        <f t="shared" si="21"/>
        <v>Utah Valley</v>
      </c>
      <c r="AJ89">
        <f t="shared" si="22"/>
        <v>0.42150584831902904</v>
      </c>
      <c r="AK89">
        <f t="shared" si="23"/>
        <v>0.43686992056802787</v>
      </c>
      <c r="AL89">
        <f t="shared" si="24"/>
        <v>0.75430875986581936</v>
      </c>
      <c r="AM89" t="str">
        <f t="shared" si="25"/>
        <v>Utah Valley</v>
      </c>
      <c r="AN89">
        <v>88</v>
      </c>
      <c r="AO89">
        <f t="shared" si="26"/>
        <v>80.666666666666671</v>
      </c>
      <c r="AP89">
        <v>83</v>
      </c>
      <c r="AQ89" t="str">
        <f t="shared" si="27"/>
        <v>Utah Valley</v>
      </c>
    </row>
    <row r="90" spans="2:43">
      <c r="B90">
        <v>1</v>
      </c>
      <c r="C90">
        <v>1</v>
      </c>
      <c r="D90" t="s">
        <v>137</v>
      </c>
      <c r="E90">
        <v>68.839699999999993</v>
      </c>
      <c r="F90">
        <v>138</v>
      </c>
      <c r="G90">
        <v>68.458399999999997</v>
      </c>
      <c r="H90">
        <v>124</v>
      </c>
      <c r="I90">
        <v>115.465</v>
      </c>
      <c r="J90">
        <v>6</v>
      </c>
      <c r="K90">
        <v>114.2</v>
      </c>
      <c r="L90">
        <v>33</v>
      </c>
      <c r="M90">
        <v>102.41200000000001</v>
      </c>
      <c r="N90">
        <v>154</v>
      </c>
      <c r="O90">
        <v>105.77500000000001</v>
      </c>
      <c r="P90">
        <v>183</v>
      </c>
      <c r="Q90">
        <v>8.4250699999999998</v>
      </c>
      <c r="R90">
        <v>89</v>
      </c>
      <c r="S90" s="5">
        <f t="shared" si="14"/>
        <v>11876</v>
      </c>
      <c r="T90" s="3">
        <f t="shared" si="15"/>
        <v>131.48764200486676</v>
      </c>
      <c r="U90">
        <f t="shared" si="16"/>
        <v>11876</v>
      </c>
      <c r="V90">
        <v>80</v>
      </c>
      <c r="W90">
        <f t="shared" si="17"/>
        <v>131.48764200486676</v>
      </c>
      <c r="X90">
        <v>23</v>
      </c>
      <c r="Y90">
        <v>0.73499999999999999</v>
      </c>
      <c r="Z90">
        <v>0.63949999999999996</v>
      </c>
      <c r="AA90">
        <f t="shared" si="18"/>
        <v>0.68724999999999992</v>
      </c>
      <c r="AB90">
        <v>101</v>
      </c>
      <c r="AC90">
        <f t="shared" si="19"/>
        <v>68</v>
      </c>
      <c r="AD90">
        <f>IF(C90=1,(AC90/Y90),REF)</f>
        <v>92.517006802721085</v>
      </c>
      <c r="AE90">
        <v>68</v>
      </c>
      <c r="AF90">
        <f>IF(B90=1,(AC90/AA90),REF)</f>
        <v>98.945070934885422</v>
      </c>
      <c r="AG90">
        <v>75</v>
      </c>
      <c r="AH90">
        <f t="shared" si="20"/>
        <v>68</v>
      </c>
      <c r="AI90" t="str">
        <f t="shared" si="21"/>
        <v>Furman</v>
      </c>
      <c r="AJ90">
        <f t="shared" si="22"/>
        <v>0.46914011478553558</v>
      </c>
      <c r="AK90">
        <f t="shared" si="23"/>
        <v>0.38876692107844207</v>
      </c>
      <c r="AL90">
        <f t="shared" si="24"/>
        <v>0.75417143313955726</v>
      </c>
      <c r="AM90" t="str">
        <f t="shared" si="25"/>
        <v>Furman</v>
      </c>
      <c r="AN90">
        <v>89</v>
      </c>
      <c r="AO90">
        <f t="shared" si="26"/>
        <v>86</v>
      </c>
      <c r="AP90">
        <v>88</v>
      </c>
      <c r="AQ90" t="str">
        <f t="shared" si="27"/>
        <v>Furman</v>
      </c>
    </row>
    <row r="91" spans="2:43">
      <c r="B91">
        <v>1</v>
      </c>
      <c r="C91">
        <v>1</v>
      </c>
      <c r="D91" t="s">
        <v>388</v>
      </c>
      <c r="E91">
        <v>70.0839</v>
      </c>
      <c r="F91">
        <v>75</v>
      </c>
      <c r="G91">
        <v>69.604600000000005</v>
      </c>
      <c r="H91">
        <v>61</v>
      </c>
      <c r="I91">
        <v>108.431</v>
      </c>
      <c r="J91">
        <v>69</v>
      </c>
      <c r="K91">
        <v>112.087</v>
      </c>
      <c r="L91">
        <v>60</v>
      </c>
      <c r="M91">
        <v>104.639</v>
      </c>
      <c r="N91">
        <v>220</v>
      </c>
      <c r="O91">
        <v>103.517</v>
      </c>
      <c r="P91">
        <v>136</v>
      </c>
      <c r="Q91">
        <v>8.5698100000000004</v>
      </c>
      <c r="R91">
        <v>88</v>
      </c>
      <c r="S91" s="5">
        <f t="shared" si="14"/>
        <v>26580.5</v>
      </c>
      <c r="T91" s="3">
        <f t="shared" si="15"/>
        <v>105.1094667477673</v>
      </c>
      <c r="U91">
        <f t="shared" si="16"/>
        <v>26580.5</v>
      </c>
      <c r="V91">
        <v>139</v>
      </c>
      <c r="W91">
        <f t="shared" si="17"/>
        <v>26580.5</v>
      </c>
      <c r="X91">
        <v>139</v>
      </c>
      <c r="Y91">
        <v>0.71399999999999997</v>
      </c>
      <c r="Z91">
        <v>0.79469999999999996</v>
      </c>
      <c r="AA91">
        <f t="shared" si="18"/>
        <v>0.75434999999999997</v>
      </c>
      <c r="AB91">
        <v>80</v>
      </c>
      <c r="AC91">
        <f t="shared" si="19"/>
        <v>119.33333333333333</v>
      </c>
      <c r="AD91">
        <f>IF(C91=1,(AC91/Y91),REF)</f>
        <v>167.13352007469655</v>
      </c>
      <c r="AE91">
        <v>109</v>
      </c>
      <c r="AF91">
        <f>IF(B91=1,(AC91/AA91),REF)</f>
        <v>158.19358829897703</v>
      </c>
      <c r="AG91">
        <v>110</v>
      </c>
      <c r="AH91">
        <f t="shared" si="20"/>
        <v>80</v>
      </c>
      <c r="AI91" t="str">
        <f t="shared" si="21"/>
        <v>Wake Forest</v>
      </c>
      <c r="AJ91">
        <f t="shared" si="22"/>
        <v>0.42956535116124139</v>
      </c>
      <c r="AK91">
        <f t="shared" si="23"/>
        <v>0.40241402845248386</v>
      </c>
      <c r="AL91">
        <f t="shared" si="24"/>
        <v>0.74649606417934067</v>
      </c>
      <c r="AM91" t="str">
        <f t="shared" si="25"/>
        <v>Wake Forest</v>
      </c>
      <c r="AN91">
        <v>90</v>
      </c>
      <c r="AO91">
        <f t="shared" si="26"/>
        <v>83.333333333333329</v>
      </c>
      <c r="AP91">
        <v>84</v>
      </c>
      <c r="AQ91" t="str">
        <f t="shared" si="27"/>
        <v>Wake Forest</v>
      </c>
    </row>
    <row r="92" spans="2:43">
      <c r="B92">
        <v>1</v>
      </c>
      <c r="C92">
        <v>1</v>
      </c>
      <c r="D92" t="s">
        <v>380</v>
      </c>
      <c r="E92">
        <v>67.001800000000003</v>
      </c>
      <c r="F92">
        <v>230</v>
      </c>
      <c r="G92">
        <v>66.701400000000007</v>
      </c>
      <c r="H92">
        <v>209</v>
      </c>
      <c r="I92">
        <v>107.48699999999999</v>
      </c>
      <c r="J92">
        <v>86</v>
      </c>
      <c r="K92">
        <v>115.67400000000001</v>
      </c>
      <c r="L92">
        <v>22</v>
      </c>
      <c r="M92">
        <v>106.914</v>
      </c>
      <c r="N92">
        <v>271</v>
      </c>
      <c r="O92">
        <v>104.85299999999999</v>
      </c>
      <c r="P92">
        <v>166</v>
      </c>
      <c r="Q92">
        <v>10.821</v>
      </c>
      <c r="R92">
        <v>80</v>
      </c>
      <c r="S92" s="5">
        <f t="shared" si="14"/>
        <v>40418.5</v>
      </c>
      <c r="T92" s="3">
        <f t="shared" si="15"/>
        <v>118.40608092492548</v>
      </c>
      <c r="U92">
        <f t="shared" si="16"/>
        <v>40418.5</v>
      </c>
      <c r="V92">
        <v>184</v>
      </c>
      <c r="W92">
        <f t="shared" si="17"/>
        <v>40418.5</v>
      </c>
      <c r="X92">
        <v>187</v>
      </c>
      <c r="Y92">
        <v>0.74880000000000002</v>
      </c>
      <c r="Z92">
        <v>0.75519999999999998</v>
      </c>
      <c r="AA92">
        <f t="shared" si="18"/>
        <v>0.752</v>
      </c>
      <c r="AB92">
        <v>82</v>
      </c>
      <c r="AC92">
        <f t="shared" si="19"/>
        <v>151</v>
      </c>
      <c r="AD92">
        <f>IF(C92=1,(AC92/Y92),REF)</f>
        <v>201.65598290598291</v>
      </c>
      <c r="AE92">
        <v>114</v>
      </c>
      <c r="AF92">
        <f>IF(B92=1,(AC92/AA92),REF)</f>
        <v>200.79787234042553</v>
      </c>
      <c r="AG92">
        <v>120</v>
      </c>
      <c r="AH92">
        <f t="shared" si="20"/>
        <v>82</v>
      </c>
      <c r="AI92" t="str">
        <f t="shared" si="21"/>
        <v>Vanderbilt</v>
      </c>
      <c r="AJ92">
        <f t="shared" si="22"/>
        <v>0.44212198643885847</v>
      </c>
      <c r="AK92">
        <f t="shared" si="23"/>
        <v>0.38937833110064424</v>
      </c>
      <c r="AL92">
        <f t="shared" si="24"/>
        <v>0.74635275669535051</v>
      </c>
      <c r="AM92" t="str">
        <f t="shared" si="25"/>
        <v>Vanderbilt</v>
      </c>
      <c r="AN92">
        <v>91</v>
      </c>
      <c r="AO92">
        <f t="shared" si="26"/>
        <v>85</v>
      </c>
      <c r="AP92">
        <v>87</v>
      </c>
      <c r="AQ92" t="str">
        <f t="shared" si="27"/>
        <v>Vanderbilt</v>
      </c>
    </row>
    <row r="93" spans="2:43">
      <c r="B93">
        <v>1</v>
      </c>
      <c r="C93">
        <v>1</v>
      </c>
      <c r="D93" t="s">
        <v>328</v>
      </c>
      <c r="E93">
        <v>66.126499999999993</v>
      </c>
      <c r="F93">
        <v>279</v>
      </c>
      <c r="G93">
        <v>65.775899999999993</v>
      </c>
      <c r="H93">
        <v>269</v>
      </c>
      <c r="I93">
        <v>106.563</v>
      </c>
      <c r="J93">
        <v>102</v>
      </c>
      <c r="K93">
        <v>114.13800000000001</v>
      </c>
      <c r="L93">
        <v>34</v>
      </c>
      <c r="M93">
        <v>103.575</v>
      </c>
      <c r="N93">
        <v>185</v>
      </c>
      <c r="O93">
        <v>104.377</v>
      </c>
      <c r="P93">
        <v>154</v>
      </c>
      <c r="Q93">
        <v>9.7610299999999999</v>
      </c>
      <c r="R93">
        <v>83</v>
      </c>
      <c r="S93" s="5">
        <f t="shared" si="14"/>
        <v>22314.5</v>
      </c>
      <c r="T93" s="3">
        <f t="shared" si="15"/>
        <v>111.51681487560519</v>
      </c>
      <c r="U93">
        <f t="shared" si="16"/>
        <v>22314.5</v>
      </c>
      <c r="V93">
        <v>120</v>
      </c>
      <c r="W93">
        <f t="shared" si="17"/>
        <v>22314.5</v>
      </c>
      <c r="X93">
        <v>120</v>
      </c>
      <c r="Y93">
        <v>0.69399999999999995</v>
      </c>
      <c r="Z93">
        <v>0.80959999999999999</v>
      </c>
      <c r="AA93">
        <f t="shared" si="18"/>
        <v>0.75180000000000002</v>
      </c>
      <c r="AB93">
        <v>83</v>
      </c>
      <c r="AC93">
        <f t="shared" si="19"/>
        <v>107.66666666666667</v>
      </c>
      <c r="AD93">
        <f>IF(C93=1,(AC93/Y93),REF)</f>
        <v>155.13928914505286</v>
      </c>
      <c r="AE93">
        <v>105</v>
      </c>
      <c r="AF93">
        <f>IF(B93=1,(AC93/AA93),REF)</f>
        <v>143.21184712246165</v>
      </c>
      <c r="AG93">
        <v>101</v>
      </c>
      <c r="AH93">
        <f t="shared" si="20"/>
        <v>83</v>
      </c>
      <c r="AI93" t="str">
        <f t="shared" si="21"/>
        <v>Stanford</v>
      </c>
      <c r="AJ93">
        <f t="shared" si="22"/>
        <v>0.42065366662238435</v>
      </c>
      <c r="AK93">
        <f t="shared" si="23"/>
        <v>0.40607268791851608</v>
      </c>
      <c r="AL93">
        <f t="shared" si="24"/>
        <v>0.74492164830430618</v>
      </c>
      <c r="AM93" t="str">
        <f t="shared" si="25"/>
        <v>Stanford</v>
      </c>
      <c r="AN93">
        <v>92</v>
      </c>
      <c r="AO93">
        <f t="shared" si="26"/>
        <v>86</v>
      </c>
      <c r="AP93">
        <v>89</v>
      </c>
      <c r="AQ93" t="str">
        <f t="shared" si="27"/>
        <v>Stanford</v>
      </c>
    </row>
    <row r="94" spans="2:43">
      <c r="B94">
        <v>1</v>
      </c>
      <c r="C94">
        <v>1</v>
      </c>
      <c r="D94" t="s">
        <v>349</v>
      </c>
      <c r="E94">
        <v>70.737899999999996</v>
      </c>
      <c r="F94">
        <v>46</v>
      </c>
      <c r="G94">
        <v>69.568700000000007</v>
      </c>
      <c r="H94">
        <v>63</v>
      </c>
      <c r="I94">
        <v>120.405</v>
      </c>
      <c r="J94">
        <v>1</v>
      </c>
      <c r="K94">
        <v>119.63800000000001</v>
      </c>
      <c r="L94">
        <v>5</v>
      </c>
      <c r="M94">
        <v>107.846</v>
      </c>
      <c r="N94">
        <v>288</v>
      </c>
      <c r="O94">
        <v>110.51300000000001</v>
      </c>
      <c r="P94">
        <v>287</v>
      </c>
      <c r="Q94">
        <v>9.12453</v>
      </c>
      <c r="R94">
        <v>87</v>
      </c>
      <c r="S94" s="5">
        <f t="shared" si="14"/>
        <v>41472.5</v>
      </c>
      <c r="T94" s="3">
        <f t="shared" si="15"/>
        <v>202.97044119772713</v>
      </c>
      <c r="U94">
        <f t="shared" si="16"/>
        <v>41472.5</v>
      </c>
      <c r="V94">
        <v>189</v>
      </c>
      <c r="W94">
        <f t="shared" si="17"/>
        <v>202.97044119772713</v>
      </c>
      <c r="X94">
        <v>27</v>
      </c>
      <c r="Y94">
        <v>0.68730000000000002</v>
      </c>
      <c r="Z94">
        <v>0.77639999999999998</v>
      </c>
      <c r="AA94">
        <f t="shared" si="18"/>
        <v>0.73185</v>
      </c>
      <c r="AB94">
        <v>88</v>
      </c>
      <c r="AC94">
        <f t="shared" si="19"/>
        <v>101.33333333333333</v>
      </c>
      <c r="AD94">
        <f>IF(C94=1,(AC94/Y94),REF)</f>
        <v>147.43683010815266</v>
      </c>
      <c r="AE94">
        <v>100</v>
      </c>
      <c r="AF94">
        <f>IF(B94=1,(AC94/AA94),REF)</f>
        <v>138.46188882056887</v>
      </c>
      <c r="AG94">
        <v>100</v>
      </c>
      <c r="AH94">
        <f t="shared" si="20"/>
        <v>88</v>
      </c>
      <c r="AI94" t="str">
        <f t="shared" si="21"/>
        <v>Toledo</v>
      </c>
      <c r="AJ94">
        <f t="shared" si="22"/>
        <v>0.4187194486737692</v>
      </c>
      <c r="AK94">
        <f t="shared" si="23"/>
        <v>0.3969671989021239</v>
      </c>
      <c r="AL94">
        <f t="shared" si="24"/>
        <v>0.74159100334381067</v>
      </c>
      <c r="AM94" t="str">
        <f t="shared" si="25"/>
        <v>Toledo</v>
      </c>
      <c r="AN94">
        <v>93</v>
      </c>
      <c r="AO94">
        <f t="shared" si="26"/>
        <v>89.666666666666671</v>
      </c>
      <c r="AP94">
        <v>94</v>
      </c>
      <c r="AQ94" t="str">
        <f t="shared" si="27"/>
        <v>Toledo</v>
      </c>
    </row>
    <row r="95" spans="2:43">
      <c r="B95">
        <v>1</v>
      </c>
      <c r="C95">
        <v>1</v>
      </c>
      <c r="D95" t="s">
        <v>99</v>
      </c>
      <c r="E95">
        <v>68.007199999999997</v>
      </c>
      <c r="F95">
        <v>179</v>
      </c>
      <c r="G95">
        <v>67.878299999999996</v>
      </c>
      <c r="H95">
        <v>156</v>
      </c>
      <c r="I95">
        <v>114.974</v>
      </c>
      <c r="J95">
        <v>7</v>
      </c>
      <c r="K95">
        <v>112.96299999999999</v>
      </c>
      <c r="L95">
        <v>44</v>
      </c>
      <c r="M95">
        <v>101.68300000000001</v>
      </c>
      <c r="N95">
        <v>138</v>
      </c>
      <c r="O95">
        <v>107.67</v>
      </c>
      <c r="P95">
        <v>231</v>
      </c>
      <c r="Q95">
        <v>5.2926700000000002</v>
      </c>
      <c r="R95">
        <v>114</v>
      </c>
      <c r="S95" s="5">
        <f t="shared" si="14"/>
        <v>9546.5</v>
      </c>
      <c r="T95" s="3">
        <f t="shared" si="15"/>
        <v>166.2783810361407</v>
      </c>
      <c r="U95">
        <f t="shared" si="16"/>
        <v>9546.5</v>
      </c>
      <c r="V95">
        <v>72</v>
      </c>
      <c r="W95">
        <f t="shared" si="17"/>
        <v>166.2783810361407</v>
      </c>
      <c r="X95">
        <v>24</v>
      </c>
      <c r="Y95">
        <v>0.70109999999999995</v>
      </c>
      <c r="Z95">
        <v>0.58640000000000003</v>
      </c>
      <c r="AA95">
        <f t="shared" si="18"/>
        <v>0.64375000000000004</v>
      </c>
      <c r="AB95">
        <v>116</v>
      </c>
      <c r="AC95">
        <f t="shared" si="19"/>
        <v>70.666666666666671</v>
      </c>
      <c r="AD95">
        <f>IF(C95=1,(AC95/Y95),REF)</f>
        <v>100.79399039604432</v>
      </c>
      <c r="AE95">
        <v>74</v>
      </c>
      <c r="AF95">
        <f>IF(B95=1,(AC95/AA95),REF)</f>
        <v>109.77346278317152</v>
      </c>
      <c r="AG95">
        <v>81</v>
      </c>
      <c r="AH95">
        <f t="shared" si="20"/>
        <v>74</v>
      </c>
      <c r="AI95" t="str">
        <f t="shared" si="21"/>
        <v>Colgate</v>
      </c>
      <c r="AJ95">
        <f t="shared" si="22"/>
        <v>0.44368412632594995</v>
      </c>
      <c r="AK95">
        <f t="shared" si="23"/>
        <v>0.35946275511252718</v>
      </c>
      <c r="AL95">
        <f t="shared" si="24"/>
        <v>0.73777113659890603</v>
      </c>
      <c r="AM95" t="str">
        <f t="shared" si="25"/>
        <v>Colgate</v>
      </c>
      <c r="AN95">
        <v>94</v>
      </c>
      <c r="AO95">
        <f t="shared" si="26"/>
        <v>94.666666666666671</v>
      </c>
      <c r="AP95">
        <v>100</v>
      </c>
      <c r="AQ95" t="str">
        <f t="shared" si="27"/>
        <v>Colgate</v>
      </c>
    </row>
    <row r="96" spans="2:43">
      <c r="B96">
        <v>1</v>
      </c>
      <c r="C96">
        <v>1</v>
      </c>
      <c r="D96" t="s">
        <v>226</v>
      </c>
      <c r="E96">
        <v>67.106999999999999</v>
      </c>
      <c r="F96">
        <v>223</v>
      </c>
      <c r="G96">
        <v>66.469200000000001</v>
      </c>
      <c r="H96">
        <v>221</v>
      </c>
      <c r="I96">
        <v>105.386</v>
      </c>
      <c r="J96">
        <v>133</v>
      </c>
      <c r="K96">
        <v>105.36</v>
      </c>
      <c r="L96">
        <v>170</v>
      </c>
      <c r="M96">
        <v>99.073700000000002</v>
      </c>
      <c r="N96">
        <v>80</v>
      </c>
      <c r="O96">
        <v>99.612099999999998</v>
      </c>
      <c r="P96">
        <v>72</v>
      </c>
      <c r="Q96">
        <v>5.7479300000000002</v>
      </c>
      <c r="R96">
        <v>110</v>
      </c>
      <c r="S96" s="5">
        <f t="shared" si="14"/>
        <v>12044.5</v>
      </c>
      <c r="T96" s="3">
        <f t="shared" si="15"/>
        <v>130.5450113945378</v>
      </c>
      <c r="U96">
        <f t="shared" si="16"/>
        <v>12044.5</v>
      </c>
      <c r="V96">
        <v>82</v>
      </c>
      <c r="W96">
        <f t="shared" si="17"/>
        <v>12044.5</v>
      </c>
      <c r="X96">
        <v>85</v>
      </c>
      <c r="Y96">
        <v>0.67</v>
      </c>
      <c r="Z96">
        <v>0.73529999999999995</v>
      </c>
      <c r="AA96">
        <f t="shared" si="18"/>
        <v>0.70265</v>
      </c>
      <c r="AB96">
        <v>95</v>
      </c>
      <c r="AC96">
        <f t="shared" si="19"/>
        <v>87.333333333333329</v>
      </c>
      <c r="AD96">
        <f>IF(C96=1,(AC96/Y96),REF)</f>
        <v>130.34825870646765</v>
      </c>
      <c r="AE96">
        <v>93</v>
      </c>
      <c r="AF96">
        <f>IF(B96=1,(AC96/AA96),REF)</f>
        <v>124.29137313503641</v>
      </c>
      <c r="AG96">
        <v>93</v>
      </c>
      <c r="AH96">
        <f t="shared" si="20"/>
        <v>93</v>
      </c>
      <c r="AI96" t="str">
        <f t="shared" si="21"/>
        <v>Montana St.</v>
      </c>
      <c r="AJ96">
        <f t="shared" si="22"/>
        <v>0.41323934772313831</v>
      </c>
      <c r="AK96">
        <f t="shared" si="23"/>
        <v>0.38630715717708203</v>
      </c>
      <c r="AL96">
        <f t="shared" si="24"/>
        <v>0.73666704922649784</v>
      </c>
      <c r="AM96" t="str">
        <f t="shared" si="25"/>
        <v>Montana St.</v>
      </c>
      <c r="AN96">
        <v>95</v>
      </c>
      <c r="AO96">
        <f t="shared" si="26"/>
        <v>94.333333333333329</v>
      </c>
      <c r="AP96">
        <v>99</v>
      </c>
      <c r="AQ96" t="str">
        <f t="shared" si="27"/>
        <v>Montana St.</v>
      </c>
    </row>
    <row r="97" spans="2:43">
      <c r="B97">
        <v>1</v>
      </c>
      <c r="C97">
        <v>1</v>
      </c>
      <c r="D97" t="s">
        <v>279</v>
      </c>
      <c r="E97">
        <v>68.349199999999996</v>
      </c>
      <c r="F97">
        <v>164</v>
      </c>
      <c r="G97">
        <v>67.450299999999999</v>
      </c>
      <c r="H97">
        <v>171</v>
      </c>
      <c r="I97">
        <v>108.05500000000001</v>
      </c>
      <c r="J97">
        <v>74</v>
      </c>
      <c r="K97">
        <v>109.093</v>
      </c>
      <c r="L97">
        <v>103</v>
      </c>
      <c r="M97">
        <v>99.564999999999998</v>
      </c>
      <c r="N97">
        <v>89</v>
      </c>
      <c r="O97">
        <v>103.527</v>
      </c>
      <c r="P97">
        <v>137</v>
      </c>
      <c r="Q97">
        <v>5.5658000000000003</v>
      </c>
      <c r="R97">
        <v>112</v>
      </c>
      <c r="S97" s="5">
        <f t="shared" si="14"/>
        <v>6698.5</v>
      </c>
      <c r="T97" s="3">
        <f t="shared" si="15"/>
        <v>121.19818480488888</v>
      </c>
      <c r="U97">
        <f t="shared" si="16"/>
        <v>6698.5</v>
      </c>
      <c r="V97">
        <v>60</v>
      </c>
      <c r="W97">
        <f t="shared" si="17"/>
        <v>6698.5</v>
      </c>
      <c r="X97">
        <v>60</v>
      </c>
      <c r="Y97">
        <v>0.69230000000000003</v>
      </c>
      <c r="Z97">
        <v>0.62190000000000001</v>
      </c>
      <c r="AA97">
        <f t="shared" si="18"/>
        <v>0.65710000000000002</v>
      </c>
      <c r="AB97">
        <v>108</v>
      </c>
      <c r="AC97">
        <f t="shared" si="19"/>
        <v>76</v>
      </c>
      <c r="AD97">
        <f>IF(C97=1,(AC97/Y97),REF)</f>
        <v>109.77899754441715</v>
      </c>
      <c r="AE97">
        <v>78</v>
      </c>
      <c r="AF97">
        <f>IF(B97=1,(AC97/AA97),REF)</f>
        <v>115.65971693806118</v>
      </c>
      <c r="AG97">
        <v>89</v>
      </c>
      <c r="AH97">
        <f t="shared" si="20"/>
        <v>78</v>
      </c>
      <c r="AI97" t="str">
        <f t="shared" si="21"/>
        <v>Princeton</v>
      </c>
      <c r="AJ97">
        <f t="shared" si="22"/>
        <v>0.4343899746954783</v>
      </c>
      <c r="AK97">
        <f t="shared" si="23"/>
        <v>0.36452937307252292</v>
      </c>
      <c r="AL97">
        <f t="shared" si="24"/>
        <v>0.73647438716051428</v>
      </c>
      <c r="AM97" t="str">
        <f t="shared" si="25"/>
        <v>Princeton</v>
      </c>
      <c r="AN97">
        <v>96</v>
      </c>
      <c r="AO97">
        <f t="shared" si="26"/>
        <v>94</v>
      </c>
      <c r="AP97">
        <v>98</v>
      </c>
      <c r="AQ97" t="str">
        <f t="shared" si="27"/>
        <v>Princeton</v>
      </c>
    </row>
    <row r="98" spans="2:43">
      <c r="B98">
        <v>1</v>
      </c>
      <c r="C98">
        <v>1</v>
      </c>
      <c r="D98" t="s">
        <v>192</v>
      </c>
      <c r="E98">
        <v>68.661199999999994</v>
      </c>
      <c r="F98">
        <v>147</v>
      </c>
      <c r="G98">
        <v>68.408299999999997</v>
      </c>
      <c r="H98">
        <v>130</v>
      </c>
      <c r="I98">
        <v>109.745</v>
      </c>
      <c r="J98">
        <v>42</v>
      </c>
      <c r="K98">
        <v>112.24299999999999</v>
      </c>
      <c r="L98">
        <v>57</v>
      </c>
      <c r="M98">
        <v>102.03400000000001</v>
      </c>
      <c r="N98">
        <v>143</v>
      </c>
      <c r="O98">
        <v>104.042</v>
      </c>
      <c r="P98">
        <v>146</v>
      </c>
      <c r="Q98">
        <v>8.2009100000000004</v>
      </c>
      <c r="R98">
        <v>92</v>
      </c>
      <c r="S98" s="5">
        <f t="shared" si="14"/>
        <v>11106.5</v>
      </c>
      <c r="T98" s="3">
        <f t="shared" si="15"/>
        <v>110.82644088844503</v>
      </c>
      <c r="U98">
        <f t="shared" si="16"/>
        <v>11106.5</v>
      </c>
      <c r="V98">
        <v>76</v>
      </c>
      <c r="W98">
        <f t="shared" si="17"/>
        <v>11106.5</v>
      </c>
      <c r="X98">
        <v>79</v>
      </c>
      <c r="Y98">
        <v>0.63139999999999996</v>
      </c>
      <c r="Z98">
        <v>0.82340000000000002</v>
      </c>
      <c r="AA98">
        <f t="shared" si="18"/>
        <v>0.72740000000000005</v>
      </c>
      <c r="AB98">
        <v>89</v>
      </c>
      <c r="AC98">
        <f t="shared" si="19"/>
        <v>81.333333333333329</v>
      </c>
      <c r="AD98">
        <f>IF(C98=1,(AC98/Y98),REF)</f>
        <v>128.81427515573856</v>
      </c>
      <c r="AE98">
        <v>91</v>
      </c>
      <c r="AF98">
        <f>IF(B98=1,(AC98/AA98),REF)</f>
        <v>111.81376592429656</v>
      </c>
      <c r="AG98">
        <v>83</v>
      </c>
      <c r="AH98">
        <f t="shared" si="20"/>
        <v>83</v>
      </c>
      <c r="AI98" t="str">
        <f t="shared" si="21"/>
        <v>Louisiana</v>
      </c>
      <c r="AJ98">
        <f t="shared" si="22"/>
        <v>0.38989311501374468</v>
      </c>
      <c r="AK98">
        <f t="shared" si="23"/>
        <v>0.4052380477672573</v>
      </c>
      <c r="AL98">
        <f t="shared" si="24"/>
        <v>0.73530851126290131</v>
      </c>
      <c r="AM98" t="str">
        <f t="shared" si="25"/>
        <v>Louisiana</v>
      </c>
      <c r="AN98">
        <v>97</v>
      </c>
      <c r="AO98">
        <f t="shared" si="26"/>
        <v>89.666666666666671</v>
      </c>
      <c r="AP98">
        <v>95</v>
      </c>
      <c r="AQ98" t="str">
        <f t="shared" si="27"/>
        <v>Louisiana</v>
      </c>
    </row>
    <row r="99" spans="2:43">
      <c r="B99">
        <v>1</v>
      </c>
      <c r="C99">
        <v>1</v>
      </c>
      <c r="D99" t="s">
        <v>321</v>
      </c>
      <c r="E99">
        <v>68.270700000000005</v>
      </c>
      <c r="F99">
        <v>169</v>
      </c>
      <c r="G99">
        <v>68.5381</v>
      </c>
      <c r="H99">
        <v>119</v>
      </c>
      <c r="I99">
        <v>106.843</v>
      </c>
      <c r="J99">
        <v>96</v>
      </c>
      <c r="K99">
        <v>108.035</v>
      </c>
      <c r="L99">
        <v>117</v>
      </c>
      <c r="M99">
        <v>97.985399999999998</v>
      </c>
      <c r="N99">
        <v>65</v>
      </c>
      <c r="O99">
        <v>100.724</v>
      </c>
      <c r="P99">
        <v>88</v>
      </c>
      <c r="Q99">
        <v>7.3112899999999996</v>
      </c>
      <c r="R99">
        <v>98</v>
      </c>
      <c r="S99" s="5">
        <f t="shared" si="14"/>
        <v>6720.5</v>
      </c>
      <c r="T99" s="3">
        <f t="shared" si="15"/>
        <v>103.52052936495254</v>
      </c>
      <c r="U99">
        <f t="shared" si="16"/>
        <v>6720.5</v>
      </c>
      <c r="V99">
        <v>61</v>
      </c>
      <c r="W99">
        <f t="shared" si="17"/>
        <v>6720.5</v>
      </c>
      <c r="X99">
        <v>61</v>
      </c>
      <c r="Y99">
        <v>0.62780000000000002</v>
      </c>
      <c r="Z99">
        <v>0.77580000000000005</v>
      </c>
      <c r="AA99">
        <f t="shared" si="18"/>
        <v>0.70179999999999998</v>
      </c>
      <c r="AB99">
        <v>96</v>
      </c>
      <c r="AC99">
        <f t="shared" si="19"/>
        <v>72.666666666666671</v>
      </c>
      <c r="AD99">
        <f>IF(C99=1,(AC99/Y99),REF)</f>
        <v>115.74811511096952</v>
      </c>
      <c r="AE99">
        <v>82</v>
      </c>
      <c r="AF99">
        <f>IF(B99=1,(AC99/AA99),REF)</f>
        <v>103.54326968747033</v>
      </c>
      <c r="AG99">
        <v>78</v>
      </c>
      <c r="AH99">
        <f t="shared" si="20"/>
        <v>78</v>
      </c>
      <c r="AI99" t="str">
        <f t="shared" si="21"/>
        <v>Southern Miss</v>
      </c>
      <c r="AJ99">
        <f t="shared" si="22"/>
        <v>0.39183868171643543</v>
      </c>
      <c r="AK99">
        <f t="shared" si="23"/>
        <v>0.39474983452041174</v>
      </c>
      <c r="AL99">
        <f t="shared" si="24"/>
        <v>0.73266571399739366</v>
      </c>
      <c r="AM99" t="str">
        <f t="shared" si="25"/>
        <v>Southern Miss</v>
      </c>
      <c r="AN99">
        <v>98</v>
      </c>
      <c r="AO99">
        <f t="shared" si="26"/>
        <v>90.666666666666671</v>
      </c>
      <c r="AP99">
        <v>96</v>
      </c>
      <c r="AQ99" t="str">
        <f t="shared" si="27"/>
        <v>Southern Miss</v>
      </c>
    </row>
    <row r="100" spans="2:43">
      <c r="B100">
        <v>1</v>
      </c>
      <c r="C100">
        <v>1</v>
      </c>
      <c r="D100" t="s">
        <v>310</v>
      </c>
      <c r="E100">
        <v>66.279799999999994</v>
      </c>
      <c r="F100">
        <v>269</v>
      </c>
      <c r="G100">
        <v>65.758899999999997</v>
      </c>
      <c r="H100">
        <v>270</v>
      </c>
      <c r="I100">
        <v>105.48399999999999</v>
      </c>
      <c r="J100">
        <v>127</v>
      </c>
      <c r="K100">
        <v>108.18300000000001</v>
      </c>
      <c r="L100">
        <v>113</v>
      </c>
      <c r="M100">
        <v>98.613699999999994</v>
      </c>
      <c r="N100">
        <v>73</v>
      </c>
      <c r="O100">
        <v>100.444</v>
      </c>
      <c r="P100">
        <v>82</v>
      </c>
      <c r="Q100">
        <v>7.7390400000000001</v>
      </c>
      <c r="R100">
        <v>94</v>
      </c>
      <c r="S100" s="5">
        <f t="shared" si="14"/>
        <v>10729</v>
      </c>
      <c r="T100" s="3">
        <f t="shared" si="15"/>
        <v>98.72436376092783</v>
      </c>
      <c r="U100">
        <f t="shared" si="16"/>
        <v>10729</v>
      </c>
      <c r="V100">
        <v>75</v>
      </c>
      <c r="W100">
        <f t="shared" si="17"/>
        <v>10729</v>
      </c>
      <c r="X100">
        <v>78</v>
      </c>
      <c r="Y100">
        <v>0.62370000000000003</v>
      </c>
      <c r="Z100">
        <v>0.79549999999999998</v>
      </c>
      <c r="AA100">
        <f t="shared" si="18"/>
        <v>0.70960000000000001</v>
      </c>
      <c r="AB100">
        <v>92</v>
      </c>
      <c r="AC100">
        <f t="shared" si="19"/>
        <v>81.666666666666671</v>
      </c>
      <c r="AD100">
        <f>IF(C100=1,(AC100/Y100),REF)</f>
        <v>130.93901982790871</v>
      </c>
      <c r="AE100">
        <v>94</v>
      </c>
      <c r="AF100">
        <f>IF(B100=1,(AC100/AA100),REF)</f>
        <v>115.08831266441189</v>
      </c>
      <c r="AG100">
        <v>88</v>
      </c>
      <c r="AH100">
        <f t="shared" si="20"/>
        <v>88</v>
      </c>
      <c r="AI100" t="str">
        <f t="shared" si="21"/>
        <v>South Alabama</v>
      </c>
      <c r="AJ100">
        <f t="shared" si="22"/>
        <v>0.38450874677166019</v>
      </c>
      <c r="AK100">
        <f t="shared" si="23"/>
        <v>0.39389777814060323</v>
      </c>
      <c r="AL100">
        <f t="shared" si="24"/>
        <v>0.7301164901084447</v>
      </c>
      <c r="AM100" t="str">
        <f t="shared" si="25"/>
        <v>South Alabama</v>
      </c>
      <c r="AN100">
        <v>99</v>
      </c>
      <c r="AO100">
        <f t="shared" si="26"/>
        <v>93</v>
      </c>
      <c r="AP100">
        <v>97</v>
      </c>
      <c r="AQ100" t="str">
        <f t="shared" si="27"/>
        <v>South Alabama</v>
      </c>
    </row>
    <row r="101" spans="2:43">
      <c r="B101">
        <v>1</v>
      </c>
      <c r="C101">
        <v>1</v>
      </c>
      <c r="D101" t="s">
        <v>175</v>
      </c>
      <c r="E101">
        <v>71.7637</v>
      </c>
      <c r="F101">
        <v>31</v>
      </c>
      <c r="G101">
        <v>70.540599999999998</v>
      </c>
      <c r="H101">
        <v>35</v>
      </c>
      <c r="I101">
        <v>106.039</v>
      </c>
      <c r="J101">
        <v>111</v>
      </c>
      <c r="K101">
        <v>106.72199999999999</v>
      </c>
      <c r="L101">
        <v>146</v>
      </c>
      <c r="M101">
        <v>96.418099999999995</v>
      </c>
      <c r="N101">
        <v>41</v>
      </c>
      <c r="O101">
        <v>99.982600000000005</v>
      </c>
      <c r="P101">
        <v>79</v>
      </c>
      <c r="Q101">
        <v>6.7394400000000001</v>
      </c>
      <c r="R101">
        <v>101</v>
      </c>
      <c r="S101" s="5">
        <f t="shared" si="14"/>
        <v>7001</v>
      </c>
      <c r="T101" s="3">
        <f t="shared" si="15"/>
        <v>117.38185549734678</v>
      </c>
      <c r="U101">
        <f t="shared" si="16"/>
        <v>7001</v>
      </c>
      <c r="V101">
        <v>62</v>
      </c>
      <c r="W101">
        <f t="shared" si="17"/>
        <v>7001</v>
      </c>
      <c r="X101">
        <v>63</v>
      </c>
      <c r="Y101">
        <v>0.64970000000000006</v>
      </c>
      <c r="Z101">
        <v>0.66849999999999998</v>
      </c>
      <c r="AA101">
        <f t="shared" si="18"/>
        <v>0.65910000000000002</v>
      </c>
      <c r="AB101">
        <v>107</v>
      </c>
      <c r="AC101">
        <f t="shared" si="19"/>
        <v>77.333333333333329</v>
      </c>
      <c r="AD101">
        <f>IF(C101=1,(AC101/Y101),REF)</f>
        <v>119.02929557231541</v>
      </c>
      <c r="AE101">
        <v>86</v>
      </c>
      <c r="AF101">
        <f>IF(B101=1,(AC101/AA101),REF)</f>
        <v>117.33171496485105</v>
      </c>
      <c r="AG101">
        <v>91</v>
      </c>
      <c r="AH101">
        <f t="shared" si="20"/>
        <v>86</v>
      </c>
      <c r="AI101" t="str">
        <f t="shared" si="21"/>
        <v>James Madison</v>
      </c>
      <c r="AJ101">
        <f t="shared" si="22"/>
        <v>0.40437553116321934</v>
      </c>
      <c r="AK101">
        <f t="shared" si="23"/>
        <v>0.36498348312573314</v>
      </c>
      <c r="AL101">
        <f t="shared" si="24"/>
        <v>0.72727671589161835</v>
      </c>
      <c r="AM101" t="str">
        <f t="shared" si="25"/>
        <v>James Madison</v>
      </c>
      <c r="AN101">
        <v>100</v>
      </c>
      <c r="AO101">
        <f t="shared" si="26"/>
        <v>97.666666666666671</v>
      </c>
      <c r="AP101">
        <v>102</v>
      </c>
      <c r="AQ101" t="str">
        <f t="shared" si="27"/>
        <v>James Madison</v>
      </c>
    </row>
    <row r="102" spans="2:43">
      <c r="B102">
        <v>1</v>
      </c>
      <c r="C102">
        <v>1</v>
      </c>
      <c r="D102" t="s">
        <v>302</v>
      </c>
      <c r="E102">
        <v>70.425700000000006</v>
      </c>
      <c r="F102">
        <v>63</v>
      </c>
      <c r="G102">
        <v>68.623000000000005</v>
      </c>
      <c r="H102">
        <v>113</v>
      </c>
      <c r="I102">
        <v>106.81100000000001</v>
      </c>
      <c r="J102">
        <v>98</v>
      </c>
      <c r="K102">
        <v>110.127</v>
      </c>
      <c r="L102">
        <v>92</v>
      </c>
      <c r="M102">
        <v>103.78700000000001</v>
      </c>
      <c r="N102">
        <v>194</v>
      </c>
      <c r="O102">
        <v>103.18300000000001</v>
      </c>
      <c r="P102">
        <v>129</v>
      </c>
      <c r="Q102">
        <v>6.9447000000000001</v>
      </c>
      <c r="R102">
        <v>100</v>
      </c>
      <c r="S102" s="5">
        <f t="shared" si="14"/>
        <v>23620</v>
      </c>
      <c r="T102" s="3">
        <f t="shared" si="15"/>
        <v>112.03794000248308</v>
      </c>
      <c r="U102">
        <f t="shared" si="16"/>
        <v>23620</v>
      </c>
      <c r="V102">
        <v>126</v>
      </c>
      <c r="W102">
        <f t="shared" si="17"/>
        <v>23620</v>
      </c>
      <c r="X102">
        <v>126</v>
      </c>
      <c r="Y102">
        <v>0.65229999999999999</v>
      </c>
      <c r="Z102">
        <v>0.74099999999999999</v>
      </c>
      <c r="AA102">
        <f t="shared" si="18"/>
        <v>0.69664999999999999</v>
      </c>
      <c r="AB102">
        <v>97</v>
      </c>
      <c r="AC102">
        <f t="shared" si="19"/>
        <v>116.33333333333333</v>
      </c>
      <c r="AD102">
        <f>IF(C102=1,(AC102/Y102),REF)</f>
        <v>178.34329807348357</v>
      </c>
      <c r="AE102">
        <v>112</v>
      </c>
      <c r="AF102">
        <f>IF(B102=1,(AC102/AA102),REF)</f>
        <v>166.98964090050001</v>
      </c>
      <c r="AG102">
        <v>111</v>
      </c>
      <c r="AH102">
        <f t="shared" si="20"/>
        <v>97</v>
      </c>
      <c r="AI102" t="str">
        <f t="shared" si="21"/>
        <v>San Francisco</v>
      </c>
      <c r="AJ102">
        <f t="shared" si="22"/>
        <v>0.38990525384449726</v>
      </c>
      <c r="AK102">
        <f t="shared" si="23"/>
        <v>0.36912824444978659</v>
      </c>
      <c r="AL102">
        <f t="shared" si="24"/>
        <v>0.72400847361139975</v>
      </c>
      <c r="AM102" t="str">
        <f t="shared" si="25"/>
        <v>San Francisco</v>
      </c>
      <c r="AN102">
        <v>101</v>
      </c>
      <c r="AO102">
        <f t="shared" si="26"/>
        <v>98.333333333333329</v>
      </c>
      <c r="AP102">
        <v>103</v>
      </c>
      <c r="AQ102" t="str">
        <f t="shared" si="27"/>
        <v>San Francisco</v>
      </c>
    </row>
    <row r="103" spans="2:43">
      <c r="B103">
        <v>1</v>
      </c>
      <c r="C103">
        <v>1</v>
      </c>
      <c r="D103" t="s">
        <v>352</v>
      </c>
      <c r="E103">
        <v>73.982900000000001</v>
      </c>
      <c r="F103">
        <v>1</v>
      </c>
      <c r="G103">
        <v>73.104600000000005</v>
      </c>
      <c r="H103">
        <v>2</v>
      </c>
      <c r="I103">
        <v>106.248</v>
      </c>
      <c r="J103">
        <v>107</v>
      </c>
      <c r="K103">
        <v>110.238</v>
      </c>
      <c r="L103">
        <v>88</v>
      </c>
      <c r="M103">
        <v>102.602</v>
      </c>
      <c r="N103">
        <v>159</v>
      </c>
      <c r="O103">
        <v>103.934</v>
      </c>
      <c r="P103">
        <v>145</v>
      </c>
      <c r="Q103">
        <v>6.3041099999999997</v>
      </c>
      <c r="R103">
        <v>108</v>
      </c>
      <c r="S103" s="5">
        <f t="shared" si="14"/>
        <v>18365</v>
      </c>
      <c r="T103" s="3">
        <f t="shared" si="15"/>
        <v>119.93539927811138</v>
      </c>
      <c r="U103">
        <f t="shared" si="16"/>
        <v>18365</v>
      </c>
      <c r="V103">
        <v>104</v>
      </c>
      <c r="W103">
        <f t="shared" si="17"/>
        <v>18365</v>
      </c>
      <c r="X103">
        <v>105</v>
      </c>
      <c r="Y103">
        <v>0.63970000000000005</v>
      </c>
      <c r="Z103">
        <v>0.72189999999999999</v>
      </c>
      <c r="AA103">
        <f t="shared" si="18"/>
        <v>0.68080000000000007</v>
      </c>
      <c r="AB103">
        <v>103</v>
      </c>
      <c r="AC103">
        <f t="shared" si="19"/>
        <v>104</v>
      </c>
      <c r="AD103">
        <f>IF(C103=1,(AC103/Y103),REF)</f>
        <v>162.57620759731122</v>
      </c>
      <c r="AE103">
        <v>107</v>
      </c>
      <c r="AF103">
        <f>IF(B103=1,(AC103/AA103),REF)</f>
        <v>152.76145710928319</v>
      </c>
      <c r="AG103">
        <v>106</v>
      </c>
      <c r="AH103">
        <f t="shared" si="20"/>
        <v>103</v>
      </c>
      <c r="AI103" t="str">
        <f t="shared" si="21"/>
        <v>Tulane</v>
      </c>
      <c r="AJ103">
        <f t="shared" si="22"/>
        <v>0.3859295560798558</v>
      </c>
      <c r="AK103">
        <f t="shared" si="23"/>
        <v>0.3647679312874067</v>
      </c>
      <c r="AL103">
        <f t="shared" si="24"/>
        <v>0.72134826052651002</v>
      </c>
      <c r="AM103" t="str">
        <f t="shared" si="25"/>
        <v>Tulane</v>
      </c>
      <c r="AN103">
        <v>102</v>
      </c>
      <c r="AO103">
        <f t="shared" si="26"/>
        <v>102.66666666666667</v>
      </c>
      <c r="AP103">
        <v>104</v>
      </c>
      <c r="AQ103" t="str">
        <f t="shared" si="27"/>
        <v>Tulane</v>
      </c>
    </row>
    <row r="104" spans="2:43">
      <c r="B104">
        <v>1</v>
      </c>
      <c r="C104">
        <v>1</v>
      </c>
      <c r="D104" t="s">
        <v>382</v>
      </c>
      <c r="E104">
        <v>65.460099999999997</v>
      </c>
      <c r="F104">
        <v>306</v>
      </c>
      <c r="G104">
        <v>64.604799999999997</v>
      </c>
      <c r="H104">
        <v>314</v>
      </c>
      <c r="I104">
        <v>109.14400000000001</v>
      </c>
      <c r="J104">
        <v>55</v>
      </c>
      <c r="K104">
        <v>109.77800000000001</v>
      </c>
      <c r="L104">
        <v>99</v>
      </c>
      <c r="M104">
        <v>100.59399999999999</v>
      </c>
      <c r="N104">
        <v>109</v>
      </c>
      <c r="O104">
        <v>104.357</v>
      </c>
      <c r="P104">
        <v>153</v>
      </c>
      <c r="Q104">
        <v>5.4212400000000001</v>
      </c>
      <c r="R104">
        <v>113</v>
      </c>
      <c r="S104" s="5">
        <f t="shared" si="14"/>
        <v>7453</v>
      </c>
      <c r="T104" s="3">
        <f t="shared" si="15"/>
        <v>128.86038956948718</v>
      </c>
      <c r="U104">
        <f t="shared" si="16"/>
        <v>7453</v>
      </c>
      <c r="V104">
        <v>63</v>
      </c>
      <c r="W104">
        <f t="shared" si="17"/>
        <v>7453</v>
      </c>
      <c r="X104">
        <v>65</v>
      </c>
      <c r="Y104">
        <v>0.58579999999999999</v>
      </c>
      <c r="Z104">
        <v>0.79410000000000003</v>
      </c>
      <c r="AA104">
        <f t="shared" si="18"/>
        <v>0.68995000000000006</v>
      </c>
      <c r="AB104">
        <v>100</v>
      </c>
      <c r="AC104">
        <f t="shared" si="19"/>
        <v>76</v>
      </c>
      <c r="AD104">
        <f>IF(C104=1,(AC104/Y104),REF)</f>
        <v>129.7371116421987</v>
      </c>
      <c r="AE104">
        <v>92</v>
      </c>
      <c r="AF104">
        <f>IF(B104=1,(AC104/AA104),REF)</f>
        <v>110.15290963113269</v>
      </c>
      <c r="AG104">
        <v>82</v>
      </c>
      <c r="AH104">
        <f t="shared" si="20"/>
        <v>82</v>
      </c>
      <c r="AI104" t="str">
        <f t="shared" si="21"/>
        <v>Vermont</v>
      </c>
      <c r="AJ104">
        <f t="shared" si="22"/>
        <v>0.36147672001432712</v>
      </c>
      <c r="AK104">
        <f t="shared" si="23"/>
        <v>0.38509417498204107</v>
      </c>
      <c r="AL104">
        <f t="shared" si="24"/>
        <v>0.72002407809021385</v>
      </c>
      <c r="AM104" t="str">
        <f t="shared" si="25"/>
        <v>Vermont</v>
      </c>
      <c r="AN104">
        <v>103</v>
      </c>
      <c r="AO104">
        <f t="shared" si="26"/>
        <v>95</v>
      </c>
      <c r="AP104">
        <v>101</v>
      </c>
      <c r="AQ104" t="str">
        <f t="shared" si="27"/>
        <v>Vermont</v>
      </c>
    </row>
    <row r="105" spans="2:43">
      <c r="B105">
        <v>1</v>
      </c>
      <c r="C105">
        <v>1</v>
      </c>
      <c r="D105" t="s">
        <v>72</v>
      </c>
      <c r="E105">
        <v>65.8489</v>
      </c>
      <c r="F105">
        <v>287</v>
      </c>
      <c r="G105">
        <v>65.219700000000003</v>
      </c>
      <c r="H105">
        <v>289</v>
      </c>
      <c r="I105">
        <v>106.059</v>
      </c>
      <c r="J105">
        <v>110</v>
      </c>
      <c r="K105">
        <v>107.133</v>
      </c>
      <c r="L105">
        <v>142</v>
      </c>
      <c r="M105">
        <v>94.195899999999995</v>
      </c>
      <c r="N105">
        <v>13</v>
      </c>
      <c r="O105">
        <v>97.888300000000001</v>
      </c>
      <c r="P105">
        <v>51</v>
      </c>
      <c r="Q105">
        <v>9.2448999999999995</v>
      </c>
      <c r="R105">
        <v>86</v>
      </c>
      <c r="S105" s="5">
        <f t="shared" si="14"/>
        <v>6134.5</v>
      </c>
      <c r="T105" s="3">
        <f t="shared" si="15"/>
        <v>106.68879978704419</v>
      </c>
      <c r="U105">
        <f t="shared" si="16"/>
        <v>6134.5</v>
      </c>
      <c r="V105">
        <v>57</v>
      </c>
      <c r="W105">
        <f t="shared" si="17"/>
        <v>6134.5</v>
      </c>
      <c r="X105">
        <v>58</v>
      </c>
      <c r="Y105">
        <v>0.54590000000000005</v>
      </c>
      <c r="Z105">
        <v>0.89100000000000001</v>
      </c>
      <c r="AA105">
        <f t="shared" si="18"/>
        <v>0.71845000000000003</v>
      </c>
      <c r="AB105">
        <v>90</v>
      </c>
      <c r="AC105">
        <f t="shared" si="19"/>
        <v>68.333333333333329</v>
      </c>
      <c r="AD105">
        <f>IF(C105=1,(AC105/Y105),REF)</f>
        <v>125.17555107773094</v>
      </c>
      <c r="AE105">
        <v>89</v>
      </c>
      <c r="AF105">
        <f>IF(B105=1,(AC105/AA105),REF)</f>
        <v>95.112162757788752</v>
      </c>
      <c r="AG105">
        <v>72</v>
      </c>
      <c r="AH105">
        <f t="shared" si="20"/>
        <v>72</v>
      </c>
      <c r="AI105" t="str">
        <f t="shared" si="21"/>
        <v>Bradley</v>
      </c>
      <c r="AJ105">
        <f t="shared" si="22"/>
        <v>0.33806369282452969</v>
      </c>
      <c r="AK105">
        <f t="shared" si="23"/>
        <v>0.40842833983570159</v>
      </c>
      <c r="AL105">
        <f t="shared" si="24"/>
        <v>0.71999872448984148</v>
      </c>
      <c r="AM105" t="str">
        <f t="shared" si="25"/>
        <v>Bradley</v>
      </c>
      <c r="AN105">
        <v>104</v>
      </c>
      <c r="AO105">
        <f t="shared" si="26"/>
        <v>88.666666666666671</v>
      </c>
      <c r="AP105">
        <v>92</v>
      </c>
      <c r="AQ105" t="str">
        <f t="shared" si="27"/>
        <v>Bradley</v>
      </c>
    </row>
    <row r="106" spans="2:43">
      <c r="B106">
        <v>1</v>
      </c>
      <c r="C106">
        <v>1</v>
      </c>
      <c r="D106" t="s">
        <v>366</v>
      </c>
      <c r="E106">
        <v>66.634600000000006</v>
      </c>
      <c r="F106">
        <v>248</v>
      </c>
      <c r="G106">
        <v>65.979200000000006</v>
      </c>
      <c r="H106">
        <v>257</v>
      </c>
      <c r="I106">
        <v>103.76900000000001</v>
      </c>
      <c r="J106">
        <v>162</v>
      </c>
      <c r="K106">
        <v>103.504</v>
      </c>
      <c r="L106">
        <v>209</v>
      </c>
      <c r="M106">
        <v>96.866200000000006</v>
      </c>
      <c r="N106">
        <v>46</v>
      </c>
      <c r="O106">
        <v>98.572500000000005</v>
      </c>
      <c r="P106">
        <v>61</v>
      </c>
      <c r="Q106">
        <v>4.9313200000000004</v>
      </c>
      <c r="R106">
        <v>116</v>
      </c>
      <c r="S106" s="5">
        <f t="shared" si="14"/>
        <v>14180</v>
      </c>
      <c r="T106" s="3">
        <f t="shared" si="15"/>
        <v>153.95129099815955</v>
      </c>
      <c r="U106">
        <f t="shared" si="16"/>
        <v>14180</v>
      </c>
      <c r="V106">
        <v>93</v>
      </c>
      <c r="W106">
        <f t="shared" si="17"/>
        <v>14180</v>
      </c>
      <c r="X106">
        <v>94</v>
      </c>
      <c r="Y106">
        <v>0.64970000000000006</v>
      </c>
      <c r="Z106">
        <v>0.64729999999999999</v>
      </c>
      <c r="AA106">
        <f t="shared" si="18"/>
        <v>0.64850000000000008</v>
      </c>
      <c r="AB106">
        <v>112</v>
      </c>
      <c r="AC106">
        <f t="shared" si="19"/>
        <v>99.666666666666671</v>
      </c>
      <c r="AD106">
        <f>IF(C106=1,(AC106/Y106),REF)</f>
        <v>153.40413524190652</v>
      </c>
      <c r="AE106">
        <v>102</v>
      </c>
      <c r="AF106">
        <f>IF(B106=1,(AC106/AA106),REF)</f>
        <v>153.68799794397327</v>
      </c>
      <c r="AG106">
        <v>107</v>
      </c>
      <c r="AH106">
        <f t="shared" si="20"/>
        <v>102</v>
      </c>
      <c r="AI106" t="str">
        <f t="shared" si="21"/>
        <v>UNC Greensboro</v>
      </c>
      <c r="AJ106">
        <f t="shared" si="22"/>
        <v>0.39424532137624008</v>
      </c>
      <c r="AK106">
        <f t="shared" si="23"/>
        <v>0.34719927800063954</v>
      </c>
      <c r="AL106">
        <f t="shared" si="24"/>
        <v>0.71837228728900138</v>
      </c>
      <c r="AM106" t="str">
        <f t="shared" si="25"/>
        <v>UNC Greensboro</v>
      </c>
      <c r="AN106">
        <v>105</v>
      </c>
      <c r="AO106">
        <f t="shared" si="26"/>
        <v>106.33333333333333</v>
      </c>
      <c r="AP106">
        <v>108</v>
      </c>
      <c r="AQ106" t="str">
        <f t="shared" si="27"/>
        <v>UNC Greensboro</v>
      </c>
    </row>
    <row r="107" spans="2:43">
      <c r="B107">
        <v>1</v>
      </c>
      <c r="C107">
        <v>1</v>
      </c>
      <c r="D107" t="s">
        <v>336</v>
      </c>
      <c r="E107">
        <v>67.089699999999993</v>
      </c>
      <c r="F107">
        <v>224</v>
      </c>
      <c r="G107">
        <v>66.045100000000005</v>
      </c>
      <c r="H107">
        <v>247</v>
      </c>
      <c r="I107">
        <v>101.73</v>
      </c>
      <c r="J107">
        <v>215</v>
      </c>
      <c r="K107">
        <v>107.288</v>
      </c>
      <c r="L107">
        <v>139</v>
      </c>
      <c r="M107">
        <v>102.65</v>
      </c>
      <c r="N107">
        <v>161</v>
      </c>
      <c r="O107">
        <v>102.72199999999999</v>
      </c>
      <c r="P107">
        <v>119</v>
      </c>
      <c r="Q107">
        <v>4.5662900000000004</v>
      </c>
      <c r="R107">
        <v>118</v>
      </c>
      <c r="S107" s="5">
        <f t="shared" si="14"/>
        <v>36073</v>
      </c>
      <c r="T107" s="3">
        <f t="shared" si="15"/>
        <v>129.38701635017324</v>
      </c>
      <c r="U107">
        <f t="shared" si="16"/>
        <v>36073</v>
      </c>
      <c r="V107">
        <v>172</v>
      </c>
      <c r="W107">
        <f t="shared" si="17"/>
        <v>36073</v>
      </c>
      <c r="X107">
        <v>175</v>
      </c>
      <c r="Y107">
        <v>0.67330000000000001</v>
      </c>
      <c r="Z107">
        <v>0.67259999999999998</v>
      </c>
      <c r="AA107">
        <f t="shared" si="18"/>
        <v>0.67294999999999994</v>
      </c>
      <c r="AB107">
        <v>105</v>
      </c>
      <c r="AC107">
        <f t="shared" si="19"/>
        <v>150.66666666666666</v>
      </c>
      <c r="AD107">
        <f>IF(C107=1,(AC107/Y107),REF)</f>
        <v>223.77345413139264</v>
      </c>
      <c r="AE107">
        <v>121</v>
      </c>
      <c r="AF107">
        <f>IF(B107=1,(AC107/AA107),REF)</f>
        <v>223.88983827426506</v>
      </c>
      <c r="AG107">
        <v>127</v>
      </c>
      <c r="AH107">
        <f t="shared" si="20"/>
        <v>105</v>
      </c>
      <c r="AI107" t="str">
        <f t="shared" si="21"/>
        <v>Temple</v>
      </c>
      <c r="AJ107">
        <f t="shared" si="22"/>
        <v>0.39342789204758893</v>
      </c>
      <c r="AK107">
        <f t="shared" si="23"/>
        <v>0.34373782666867503</v>
      </c>
      <c r="AL107">
        <f t="shared" si="24"/>
        <v>0.71698771032075181</v>
      </c>
      <c r="AM107" t="str">
        <f t="shared" si="25"/>
        <v>Temple</v>
      </c>
      <c r="AN107">
        <v>106</v>
      </c>
      <c r="AO107">
        <f t="shared" si="26"/>
        <v>105.33333333333333</v>
      </c>
      <c r="AP107">
        <v>106</v>
      </c>
      <c r="AQ107" t="str">
        <f t="shared" si="27"/>
        <v>Temple</v>
      </c>
    </row>
    <row r="108" spans="2:43">
      <c r="B108">
        <v>1</v>
      </c>
      <c r="C108">
        <v>1</v>
      </c>
      <c r="D108" t="s">
        <v>295</v>
      </c>
      <c r="E108">
        <v>69.835899999999995</v>
      </c>
      <c r="F108">
        <v>88</v>
      </c>
      <c r="G108">
        <v>69.325999999999993</v>
      </c>
      <c r="H108">
        <v>75</v>
      </c>
      <c r="I108">
        <v>107.422</v>
      </c>
      <c r="J108">
        <v>87</v>
      </c>
      <c r="K108">
        <v>111.696</v>
      </c>
      <c r="L108">
        <v>66</v>
      </c>
      <c r="M108">
        <v>102.575</v>
      </c>
      <c r="N108">
        <v>158</v>
      </c>
      <c r="O108">
        <v>104.248</v>
      </c>
      <c r="P108">
        <v>150</v>
      </c>
      <c r="Q108">
        <v>7.4482200000000001</v>
      </c>
      <c r="R108">
        <v>96</v>
      </c>
      <c r="S108" s="5">
        <f t="shared" si="14"/>
        <v>16266.5</v>
      </c>
      <c r="T108" s="3">
        <f t="shared" si="15"/>
        <v>115.8792474949678</v>
      </c>
      <c r="U108">
        <f t="shared" si="16"/>
        <v>16266.5</v>
      </c>
      <c r="V108">
        <v>98</v>
      </c>
      <c r="W108">
        <f t="shared" si="17"/>
        <v>16266.5</v>
      </c>
      <c r="X108">
        <v>99</v>
      </c>
      <c r="Y108">
        <v>0.61250000000000004</v>
      </c>
      <c r="Z108">
        <v>0.75209999999999999</v>
      </c>
      <c r="AA108">
        <f t="shared" si="18"/>
        <v>0.68230000000000002</v>
      </c>
      <c r="AB108">
        <v>102</v>
      </c>
      <c r="AC108">
        <f t="shared" si="19"/>
        <v>99.666666666666671</v>
      </c>
      <c r="AD108">
        <f>IF(C108=1,(AC108/Y108),REF)</f>
        <v>162.72108843537416</v>
      </c>
      <c r="AE108">
        <v>108</v>
      </c>
      <c r="AF108">
        <f>IF(B108=1,(AC108/AA108),REF)</f>
        <v>146.07455176119987</v>
      </c>
      <c r="AG108">
        <v>103</v>
      </c>
      <c r="AH108">
        <f t="shared" si="20"/>
        <v>102</v>
      </c>
      <c r="AI108" t="str">
        <f t="shared" si="21"/>
        <v>Saint Louis</v>
      </c>
      <c r="AJ108">
        <f t="shared" si="22"/>
        <v>0.36948694402961746</v>
      </c>
      <c r="AK108">
        <f t="shared" si="23"/>
        <v>0.36762274885212332</v>
      </c>
      <c r="AL108">
        <f t="shared" si="24"/>
        <v>0.71696954576991656</v>
      </c>
      <c r="AM108" t="str">
        <f t="shared" si="25"/>
        <v>Saint Louis</v>
      </c>
      <c r="AN108">
        <v>107</v>
      </c>
      <c r="AO108">
        <f t="shared" si="26"/>
        <v>103.66666666666667</v>
      </c>
      <c r="AP108">
        <v>105</v>
      </c>
      <c r="AQ108" t="str">
        <f t="shared" si="27"/>
        <v>Saint Louis</v>
      </c>
    </row>
    <row r="109" spans="2:43">
      <c r="B109">
        <v>1</v>
      </c>
      <c r="C109">
        <v>1</v>
      </c>
      <c r="D109" t="s">
        <v>389</v>
      </c>
      <c r="E109">
        <v>69.222099999999998</v>
      </c>
      <c r="F109">
        <v>115</v>
      </c>
      <c r="G109">
        <v>69.225700000000003</v>
      </c>
      <c r="H109">
        <v>82</v>
      </c>
      <c r="I109">
        <v>98.550399999999996</v>
      </c>
      <c r="J109">
        <v>288</v>
      </c>
      <c r="K109">
        <v>105.825</v>
      </c>
      <c r="L109">
        <v>160</v>
      </c>
      <c r="M109">
        <v>100.355</v>
      </c>
      <c r="N109">
        <v>102</v>
      </c>
      <c r="O109">
        <v>99.440799999999996</v>
      </c>
      <c r="P109">
        <v>69</v>
      </c>
      <c r="Q109">
        <v>6.3843399999999999</v>
      </c>
      <c r="R109">
        <v>106</v>
      </c>
      <c r="S109" s="5">
        <f t="shared" si="14"/>
        <v>46674</v>
      </c>
      <c r="T109" s="3">
        <f t="shared" si="15"/>
        <v>123.20917173652293</v>
      </c>
      <c r="U109">
        <f t="shared" si="16"/>
        <v>46674</v>
      </c>
      <c r="V109">
        <v>207</v>
      </c>
      <c r="W109">
        <f t="shared" si="17"/>
        <v>46674</v>
      </c>
      <c r="X109">
        <v>209</v>
      </c>
      <c r="Y109">
        <v>0.68569999999999998</v>
      </c>
      <c r="Z109">
        <v>0.63449999999999995</v>
      </c>
      <c r="AA109">
        <f t="shared" si="18"/>
        <v>0.66009999999999991</v>
      </c>
      <c r="AB109">
        <v>106</v>
      </c>
      <c r="AC109">
        <f t="shared" si="19"/>
        <v>174</v>
      </c>
      <c r="AD109">
        <f>IF(C109=1,(AC109/Y109),REF)</f>
        <v>253.75528656847018</v>
      </c>
      <c r="AE109">
        <v>132</v>
      </c>
      <c r="AF109">
        <f>IF(B109=1,(AC109/AA109),REF)</f>
        <v>263.59642478412366</v>
      </c>
      <c r="AG109">
        <v>144</v>
      </c>
      <c r="AH109">
        <f t="shared" si="20"/>
        <v>106</v>
      </c>
      <c r="AI109" t="str">
        <f t="shared" si="21"/>
        <v>Washington</v>
      </c>
      <c r="AJ109">
        <f t="shared" si="22"/>
        <v>0.39566717995607581</v>
      </c>
      <c r="AK109">
        <f t="shared" si="23"/>
        <v>0.33036278638172745</v>
      </c>
      <c r="AL109">
        <f t="shared" si="24"/>
        <v>0.7133590635598196</v>
      </c>
      <c r="AM109" t="str">
        <f t="shared" si="25"/>
        <v>Washington</v>
      </c>
      <c r="AN109">
        <v>108</v>
      </c>
      <c r="AO109">
        <f t="shared" si="26"/>
        <v>106.66666666666667</v>
      </c>
      <c r="AP109">
        <v>109</v>
      </c>
      <c r="AQ109" t="str">
        <f t="shared" si="27"/>
        <v>Washington</v>
      </c>
    </row>
    <row r="110" spans="2:43">
      <c r="B110">
        <v>1</v>
      </c>
      <c r="C110">
        <v>1</v>
      </c>
      <c r="D110" t="s">
        <v>359</v>
      </c>
      <c r="E110">
        <v>65.242199999999997</v>
      </c>
      <c r="F110">
        <v>313</v>
      </c>
      <c r="G110">
        <v>64.956699999999998</v>
      </c>
      <c r="H110">
        <v>302</v>
      </c>
      <c r="I110">
        <v>109.642</v>
      </c>
      <c r="J110">
        <v>46</v>
      </c>
      <c r="K110">
        <v>111.33499999999999</v>
      </c>
      <c r="L110">
        <v>71</v>
      </c>
      <c r="M110">
        <v>100.429</v>
      </c>
      <c r="N110">
        <v>106</v>
      </c>
      <c r="O110">
        <v>104.693</v>
      </c>
      <c r="P110">
        <v>163</v>
      </c>
      <c r="Q110">
        <v>6.6421999999999999</v>
      </c>
      <c r="R110">
        <v>102</v>
      </c>
      <c r="S110" s="5">
        <f t="shared" si="14"/>
        <v>6676</v>
      </c>
      <c r="T110" s="3">
        <f t="shared" si="15"/>
        <v>125.7179382586272</v>
      </c>
      <c r="U110">
        <f t="shared" si="16"/>
        <v>6676</v>
      </c>
      <c r="V110">
        <v>59</v>
      </c>
      <c r="W110">
        <f t="shared" si="17"/>
        <v>6676</v>
      </c>
      <c r="X110">
        <v>59</v>
      </c>
      <c r="Y110">
        <v>0.62260000000000004</v>
      </c>
      <c r="Z110">
        <v>0.62260000000000004</v>
      </c>
      <c r="AA110">
        <f t="shared" si="18"/>
        <v>0.62260000000000004</v>
      </c>
      <c r="AB110">
        <v>122</v>
      </c>
      <c r="AC110">
        <f t="shared" si="19"/>
        <v>80</v>
      </c>
      <c r="AD110">
        <f>IF(C110=1,(AC110/Y110),REF)</f>
        <v>128.49341471249596</v>
      </c>
      <c r="AE110">
        <v>90</v>
      </c>
      <c r="AF110">
        <f>IF(B110=1,(AC110/AA110),REF)</f>
        <v>128.49341471249596</v>
      </c>
      <c r="AG110">
        <v>94</v>
      </c>
      <c r="AH110">
        <f t="shared" si="20"/>
        <v>90</v>
      </c>
      <c r="AI110" t="str">
        <f t="shared" si="21"/>
        <v>UC Santa Barbara</v>
      </c>
      <c r="AJ110">
        <f t="shared" si="22"/>
        <v>0.38455496005709711</v>
      </c>
      <c r="AK110">
        <f t="shared" si="23"/>
        <v>0.34087710641476915</v>
      </c>
      <c r="AL110">
        <f t="shared" si="24"/>
        <v>0.71316318807091983</v>
      </c>
      <c r="AM110" t="str">
        <f t="shared" si="25"/>
        <v>UC Santa Barbara</v>
      </c>
      <c r="AN110">
        <v>109</v>
      </c>
      <c r="AO110">
        <f t="shared" si="26"/>
        <v>107</v>
      </c>
      <c r="AP110">
        <v>112</v>
      </c>
      <c r="AQ110" t="str">
        <f t="shared" si="27"/>
        <v>UC Santa Barbara</v>
      </c>
    </row>
    <row r="111" spans="2:43">
      <c r="B111">
        <v>1</v>
      </c>
      <c r="C111">
        <v>1</v>
      </c>
      <c r="D111" t="s">
        <v>148</v>
      </c>
      <c r="E111">
        <v>65.932500000000005</v>
      </c>
      <c r="F111">
        <v>281</v>
      </c>
      <c r="G111">
        <v>65.1541</v>
      </c>
      <c r="H111">
        <v>293</v>
      </c>
      <c r="I111">
        <v>108.542</v>
      </c>
      <c r="J111">
        <v>67</v>
      </c>
      <c r="K111">
        <v>112.31699999999999</v>
      </c>
      <c r="L111">
        <v>54</v>
      </c>
      <c r="M111">
        <v>103.639</v>
      </c>
      <c r="N111">
        <v>188</v>
      </c>
      <c r="O111">
        <v>106.325</v>
      </c>
      <c r="P111">
        <v>198</v>
      </c>
      <c r="Q111">
        <v>5.9914100000000001</v>
      </c>
      <c r="R111">
        <v>109</v>
      </c>
      <c r="S111" s="5">
        <f t="shared" si="14"/>
        <v>19916.5</v>
      </c>
      <c r="T111" s="3">
        <f t="shared" si="15"/>
        <v>145.12063946937388</v>
      </c>
      <c r="U111">
        <f t="shared" si="16"/>
        <v>19916.5</v>
      </c>
      <c r="V111">
        <v>108</v>
      </c>
      <c r="W111">
        <f t="shared" si="17"/>
        <v>19916.5</v>
      </c>
      <c r="X111">
        <v>110</v>
      </c>
      <c r="Y111">
        <v>0.629</v>
      </c>
      <c r="Z111">
        <v>0.64759999999999995</v>
      </c>
      <c r="AA111">
        <f t="shared" si="18"/>
        <v>0.63829999999999998</v>
      </c>
      <c r="AB111">
        <v>117</v>
      </c>
      <c r="AC111">
        <f t="shared" si="19"/>
        <v>111.66666666666667</v>
      </c>
      <c r="AD111">
        <f>IF(C111=1,(AC111/Y111),REF)</f>
        <v>177.53047164811872</v>
      </c>
      <c r="AE111">
        <v>111</v>
      </c>
      <c r="AF111">
        <f>IF(B111=1,(AC111/AA111),REF)</f>
        <v>174.94386129824014</v>
      </c>
      <c r="AG111">
        <v>113</v>
      </c>
      <c r="AH111">
        <f t="shared" si="20"/>
        <v>111</v>
      </c>
      <c r="AI111" t="str">
        <f t="shared" si="21"/>
        <v>Grand Canyon</v>
      </c>
      <c r="AJ111">
        <f t="shared" si="22"/>
        <v>0.37614971994467017</v>
      </c>
      <c r="AK111">
        <f t="shared" si="23"/>
        <v>0.33624925676765577</v>
      </c>
      <c r="AL111">
        <f t="shared" si="24"/>
        <v>0.7088664636419304</v>
      </c>
      <c r="AM111" t="str">
        <f t="shared" si="25"/>
        <v>Grand Canyon</v>
      </c>
      <c r="AN111">
        <v>110</v>
      </c>
      <c r="AO111">
        <f t="shared" si="26"/>
        <v>112.66666666666667</v>
      </c>
      <c r="AP111">
        <v>116</v>
      </c>
      <c r="AQ111" t="str">
        <f t="shared" si="27"/>
        <v>Grand Canyon</v>
      </c>
    </row>
    <row r="112" spans="2:43">
      <c r="B112">
        <v>1</v>
      </c>
      <c r="C112">
        <v>1</v>
      </c>
      <c r="D112" t="s">
        <v>92</v>
      </c>
      <c r="E112">
        <v>61.431800000000003</v>
      </c>
      <c r="F112">
        <v>361</v>
      </c>
      <c r="G112">
        <v>60.467100000000002</v>
      </c>
      <c r="H112">
        <v>362</v>
      </c>
      <c r="I112">
        <v>106.28700000000001</v>
      </c>
      <c r="J112">
        <v>105</v>
      </c>
      <c r="K112">
        <v>107.97199999999999</v>
      </c>
      <c r="L112">
        <v>118</v>
      </c>
      <c r="M112">
        <v>100.53400000000001</v>
      </c>
      <c r="N112">
        <v>108</v>
      </c>
      <c r="O112">
        <v>103.37</v>
      </c>
      <c r="P112">
        <v>133</v>
      </c>
      <c r="Q112">
        <v>4.6012300000000002</v>
      </c>
      <c r="R112">
        <v>117</v>
      </c>
      <c r="S112" s="5">
        <f t="shared" si="14"/>
        <v>11344.5</v>
      </c>
      <c r="T112" s="3">
        <f t="shared" si="15"/>
        <v>125.72390385284733</v>
      </c>
      <c r="U112">
        <f t="shared" si="16"/>
        <v>11344.5</v>
      </c>
      <c r="V112">
        <v>78</v>
      </c>
      <c r="W112">
        <f t="shared" si="17"/>
        <v>11344.5</v>
      </c>
      <c r="X112">
        <v>82</v>
      </c>
      <c r="Y112">
        <v>0.57789999999999997</v>
      </c>
      <c r="Z112">
        <v>0.73150000000000004</v>
      </c>
      <c r="AA112">
        <f t="shared" si="18"/>
        <v>0.65470000000000006</v>
      </c>
      <c r="AB112">
        <v>110</v>
      </c>
      <c r="AC112">
        <f t="shared" si="19"/>
        <v>90</v>
      </c>
      <c r="AD112">
        <f>IF(C112=1,(AC112/Y112),REF)</f>
        <v>155.73628655476728</v>
      </c>
      <c r="AE112">
        <v>106</v>
      </c>
      <c r="AF112">
        <f>IF(B112=1,(AC112/AA112),REF)</f>
        <v>137.46754238582557</v>
      </c>
      <c r="AG112">
        <v>99</v>
      </c>
      <c r="AH112">
        <f t="shared" si="20"/>
        <v>99</v>
      </c>
      <c r="AI112" t="str">
        <f t="shared" si="21"/>
        <v>Charlotte</v>
      </c>
      <c r="AJ112">
        <f t="shared" si="22"/>
        <v>0.35014755734171765</v>
      </c>
      <c r="AK112">
        <f t="shared" si="23"/>
        <v>0.35543987457094689</v>
      </c>
      <c r="AL112">
        <f t="shared" si="24"/>
        <v>0.70659996826140914</v>
      </c>
      <c r="AM112" t="str">
        <f t="shared" si="25"/>
        <v>Charlotte</v>
      </c>
      <c r="AN112">
        <v>111</v>
      </c>
      <c r="AO112">
        <f t="shared" si="26"/>
        <v>106.66666666666667</v>
      </c>
      <c r="AP112">
        <v>110</v>
      </c>
      <c r="AQ112" t="str">
        <f t="shared" si="27"/>
        <v>Charlotte</v>
      </c>
    </row>
    <row r="113" spans="2:43">
      <c r="B113">
        <v>1</v>
      </c>
      <c r="C113">
        <v>1</v>
      </c>
      <c r="D113" t="s">
        <v>303</v>
      </c>
      <c r="E113">
        <v>62.865499999999997</v>
      </c>
      <c r="F113">
        <v>356</v>
      </c>
      <c r="G113">
        <v>62.728099999999998</v>
      </c>
      <c r="H113">
        <v>351</v>
      </c>
      <c r="I113">
        <v>105.06699999999999</v>
      </c>
      <c r="J113">
        <v>138</v>
      </c>
      <c r="K113">
        <v>110.68899999999999</v>
      </c>
      <c r="L113">
        <v>82</v>
      </c>
      <c r="M113">
        <v>104.542</v>
      </c>
      <c r="N113">
        <v>218</v>
      </c>
      <c r="O113">
        <v>102.776</v>
      </c>
      <c r="P113">
        <v>120</v>
      </c>
      <c r="Q113">
        <v>7.9129500000000004</v>
      </c>
      <c r="R113">
        <v>93</v>
      </c>
      <c r="S113" s="5">
        <f t="shared" si="14"/>
        <v>33284</v>
      </c>
      <c r="T113" s="3">
        <f t="shared" si="15"/>
        <v>102.77159140540736</v>
      </c>
      <c r="U113">
        <f t="shared" si="16"/>
        <v>33284</v>
      </c>
      <c r="V113">
        <v>163</v>
      </c>
      <c r="W113">
        <f t="shared" si="17"/>
        <v>33284</v>
      </c>
      <c r="X113">
        <v>165</v>
      </c>
      <c r="Y113">
        <v>0.61580000000000001</v>
      </c>
      <c r="Z113">
        <v>0.73440000000000005</v>
      </c>
      <c r="AA113">
        <f t="shared" si="18"/>
        <v>0.67510000000000003</v>
      </c>
      <c r="AB113">
        <v>104</v>
      </c>
      <c r="AC113">
        <f t="shared" si="19"/>
        <v>144</v>
      </c>
      <c r="AD113">
        <f>IF(C113=1,(AC113/Y113),REF)</f>
        <v>233.84215654433257</v>
      </c>
      <c r="AE113">
        <v>125</v>
      </c>
      <c r="AF113">
        <f>IF(B113=1,(AC113/AA113),REF)</f>
        <v>213.30173307658123</v>
      </c>
      <c r="AG113">
        <v>123</v>
      </c>
      <c r="AH113">
        <f t="shared" si="20"/>
        <v>104</v>
      </c>
      <c r="AI113" t="str">
        <f t="shared" si="21"/>
        <v>San Jose St.</v>
      </c>
      <c r="AJ113">
        <f t="shared" si="22"/>
        <v>0.3582488391979875</v>
      </c>
      <c r="AK113">
        <f t="shared" si="23"/>
        <v>0.34693062387564644</v>
      </c>
      <c r="AL113">
        <f t="shared" si="24"/>
        <v>0.70646375724410038</v>
      </c>
      <c r="AM113" t="str">
        <f t="shared" si="25"/>
        <v>San Jose St.</v>
      </c>
      <c r="AN113">
        <v>112</v>
      </c>
      <c r="AO113">
        <f t="shared" si="26"/>
        <v>106.66666666666667</v>
      </c>
      <c r="AP113">
        <v>111</v>
      </c>
      <c r="AQ113" t="str">
        <f t="shared" si="27"/>
        <v>San Jose St.</v>
      </c>
    </row>
    <row r="114" spans="2:43">
      <c r="B114">
        <v>1</v>
      </c>
      <c r="C114">
        <v>1</v>
      </c>
      <c r="D114" t="s">
        <v>219</v>
      </c>
      <c r="E114">
        <v>66.632999999999996</v>
      </c>
      <c r="F114">
        <v>249</v>
      </c>
      <c r="G114">
        <v>66.127099999999999</v>
      </c>
      <c r="H114">
        <v>241</v>
      </c>
      <c r="I114">
        <v>100.764</v>
      </c>
      <c r="J114">
        <v>242</v>
      </c>
      <c r="K114">
        <v>106.761</v>
      </c>
      <c r="L114">
        <v>144</v>
      </c>
      <c r="M114">
        <v>103.40600000000001</v>
      </c>
      <c r="N114">
        <v>183</v>
      </c>
      <c r="O114">
        <v>101.726</v>
      </c>
      <c r="P114">
        <v>99</v>
      </c>
      <c r="Q114">
        <v>5.0343600000000004</v>
      </c>
      <c r="R114">
        <v>115</v>
      </c>
      <c r="S114" s="5">
        <f t="shared" si="14"/>
        <v>46026.5</v>
      </c>
      <c r="T114" s="3">
        <f t="shared" si="15"/>
        <v>123.56577195971383</v>
      </c>
      <c r="U114">
        <f t="shared" si="16"/>
        <v>46026.5</v>
      </c>
      <c r="V114">
        <v>204</v>
      </c>
      <c r="W114">
        <f t="shared" si="17"/>
        <v>46026.5</v>
      </c>
      <c r="X114">
        <v>206</v>
      </c>
      <c r="Y114">
        <v>0.65880000000000005</v>
      </c>
      <c r="Z114">
        <v>0.6462</v>
      </c>
      <c r="AA114">
        <f t="shared" si="18"/>
        <v>0.65250000000000008</v>
      </c>
      <c r="AB114">
        <v>111</v>
      </c>
      <c r="AC114">
        <f t="shared" si="19"/>
        <v>173.66666666666666</v>
      </c>
      <c r="AD114">
        <f>IF(C114=1,(AC114/Y114),REF)</f>
        <v>263.61060514065974</v>
      </c>
      <c r="AE114">
        <v>136</v>
      </c>
      <c r="AF114">
        <f>IF(B114=1,(AC114/AA114),REF)</f>
        <v>266.15581098339715</v>
      </c>
      <c r="AG114">
        <v>146</v>
      </c>
      <c r="AH114">
        <f t="shared" si="20"/>
        <v>111</v>
      </c>
      <c r="AI114" t="str">
        <f t="shared" si="21"/>
        <v>Mississippi</v>
      </c>
      <c r="AJ114">
        <f t="shared" si="22"/>
        <v>0.37869946426778067</v>
      </c>
      <c r="AK114">
        <f t="shared" si="23"/>
        <v>0.32616499472425303</v>
      </c>
      <c r="AL114">
        <f t="shared" si="24"/>
        <v>0.70635854898482686</v>
      </c>
      <c r="AM114" t="str">
        <f t="shared" si="25"/>
        <v>Mississippi</v>
      </c>
      <c r="AN114">
        <v>113</v>
      </c>
      <c r="AO114">
        <f t="shared" si="26"/>
        <v>111.66666666666667</v>
      </c>
      <c r="AP114">
        <v>114</v>
      </c>
      <c r="AQ114" t="str">
        <f t="shared" si="27"/>
        <v>Mississippi</v>
      </c>
    </row>
    <row r="115" spans="2:43">
      <c r="B115">
        <v>1</v>
      </c>
      <c r="C115">
        <v>1</v>
      </c>
      <c r="D115" t="s">
        <v>315</v>
      </c>
      <c r="E115">
        <v>69.557699999999997</v>
      </c>
      <c r="F115">
        <v>101</v>
      </c>
      <c r="G115">
        <v>68.355500000000006</v>
      </c>
      <c r="H115">
        <v>136</v>
      </c>
      <c r="I115">
        <v>103.229</v>
      </c>
      <c r="J115">
        <v>171</v>
      </c>
      <c r="K115">
        <v>105.93600000000001</v>
      </c>
      <c r="L115">
        <v>157</v>
      </c>
      <c r="M115">
        <v>103.02800000000001</v>
      </c>
      <c r="N115">
        <v>174</v>
      </c>
      <c r="O115">
        <v>104.613</v>
      </c>
      <c r="P115">
        <v>159</v>
      </c>
      <c r="Q115">
        <v>1.32324</v>
      </c>
      <c r="R115">
        <v>150</v>
      </c>
      <c r="S115" s="5">
        <f t="shared" si="14"/>
        <v>29758.5</v>
      </c>
      <c r="T115" s="3">
        <f t="shared" si="15"/>
        <v>158.00316452527144</v>
      </c>
      <c r="U115">
        <f t="shared" si="16"/>
        <v>29758.5</v>
      </c>
      <c r="V115">
        <v>152</v>
      </c>
      <c r="W115">
        <f t="shared" si="17"/>
        <v>29758.5</v>
      </c>
      <c r="X115">
        <v>151</v>
      </c>
      <c r="Y115">
        <v>0.69330000000000003</v>
      </c>
      <c r="Z115">
        <v>0.45540000000000003</v>
      </c>
      <c r="AA115">
        <f t="shared" si="18"/>
        <v>0.57435000000000003</v>
      </c>
      <c r="AB115">
        <v>135</v>
      </c>
      <c r="AC115">
        <f t="shared" si="19"/>
        <v>146</v>
      </c>
      <c r="AD115">
        <f>IF(C115=1,(AC115/Y115),REF)</f>
        <v>210.58704745420451</v>
      </c>
      <c r="AE115">
        <v>116</v>
      </c>
      <c r="AF115">
        <f>IF(B115=1,(AC115/AA115),REF)</f>
        <v>254.20040045268564</v>
      </c>
      <c r="AG115">
        <v>137</v>
      </c>
      <c r="AH115">
        <f t="shared" si="20"/>
        <v>116</v>
      </c>
      <c r="AI115" t="str">
        <f t="shared" si="21"/>
        <v>South Florida</v>
      </c>
      <c r="AJ115">
        <f t="shared" si="22"/>
        <v>0.40758240039297561</v>
      </c>
      <c r="AK115">
        <f t="shared" si="23"/>
        <v>0.28875427570387707</v>
      </c>
      <c r="AL115">
        <f t="shared" si="24"/>
        <v>0.70349836345922867</v>
      </c>
      <c r="AM115" t="str">
        <f t="shared" si="25"/>
        <v>South Florida</v>
      </c>
      <c r="AN115">
        <v>114</v>
      </c>
      <c r="AO115">
        <f t="shared" si="26"/>
        <v>121.66666666666667</v>
      </c>
      <c r="AP115">
        <v>124</v>
      </c>
      <c r="AQ115" t="str">
        <f t="shared" si="27"/>
        <v>South Florida</v>
      </c>
    </row>
    <row r="116" spans="2:43">
      <c r="B116">
        <v>1</v>
      </c>
      <c r="C116">
        <v>1</v>
      </c>
      <c r="D116" t="s">
        <v>178</v>
      </c>
      <c r="E116">
        <v>69.191800000000001</v>
      </c>
      <c r="F116">
        <v>118</v>
      </c>
      <c r="G116">
        <v>68.542500000000004</v>
      </c>
      <c r="H116">
        <v>118</v>
      </c>
      <c r="I116">
        <v>105.334</v>
      </c>
      <c r="J116">
        <v>134</v>
      </c>
      <c r="K116">
        <v>106.304</v>
      </c>
      <c r="L116">
        <v>153</v>
      </c>
      <c r="M116">
        <v>101.312</v>
      </c>
      <c r="N116">
        <v>130</v>
      </c>
      <c r="O116">
        <v>102.661</v>
      </c>
      <c r="P116">
        <v>116</v>
      </c>
      <c r="Q116">
        <v>3.64263</v>
      </c>
      <c r="R116">
        <v>127</v>
      </c>
      <c r="S116" s="5">
        <f t="shared" si="14"/>
        <v>17428</v>
      </c>
      <c r="T116" s="3">
        <f t="shared" si="15"/>
        <v>135.76634339923868</v>
      </c>
      <c r="U116">
        <f t="shared" si="16"/>
        <v>17428</v>
      </c>
      <c r="V116">
        <v>102</v>
      </c>
      <c r="W116">
        <f t="shared" si="17"/>
        <v>17428</v>
      </c>
      <c r="X116">
        <v>103</v>
      </c>
      <c r="Y116">
        <v>0.60409999999999997</v>
      </c>
      <c r="Z116">
        <v>0.65159999999999996</v>
      </c>
      <c r="AA116">
        <f t="shared" si="18"/>
        <v>0.62785000000000002</v>
      </c>
      <c r="AB116">
        <v>121</v>
      </c>
      <c r="AC116">
        <f t="shared" si="19"/>
        <v>108.66666666666667</v>
      </c>
      <c r="AD116">
        <f>IF(C116=1,(AC116/Y116),REF)</f>
        <v>179.88191800474536</v>
      </c>
      <c r="AE116">
        <v>113</v>
      </c>
      <c r="AF116">
        <f>IF(B116=1,(AC116/AA116),REF)</f>
        <v>173.07743356958935</v>
      </c>
      <c r="AG116">
        <v>112</v>
      </c>
      <c r="AH116">
        <f t="shared" si="20"/>
        <v>112</v>
      </c>
      <c r="AI116" t="str">
        <f t="shared" si="21"/>
        <v>Kennesaw St.</v>
      </c>
      <c r="AJ116">
        <f t="shared" si="22"/>
        <v>0.36078416910034089</v>
      </c>
      <c r="AK116">
        <f t="shared" si="23"/>
        <v>0.33118805898075027</v>
      </c>
      <c r="AL116">
        <f t="shared" si="24"/>
        <v>0.70202550349342896</v>
      </c>
      <c r="AM116" t="str">
        <f t="shared" si="25"/>
        <v>Kennesaw St.</v>
      </c>
      <c r="AN116">
        <v>115</v>
      </c>
      <c r="AO116">
        <f t="shared" si="26"/>
        <v>116</v>
      </c>
      <c r="AP116">
        <v>119</v>
      </c>
      <c r="AQ116" t="str">
        <f t="shared" si="27"/>
        <v>Kennesaw St.</v>
      </c>
    </row>
    <row r="117" spans="2:43">
      <c r="B117">
        <v>1</v>
      </c>
      <c r="C117">
        <v>1</v>
      </c>
      <c r="D117" t="s">
        <v>46</v>
      </c>
      <c r="E117">
        <v>66.974400000000003</v>
      </c>
      <c r="F117">
        <v>232</v>
      </c>
      <c r="G117">
        <v>65.347899999999996</v>
      </c>
      <c r="H117">
        <v>283</v>
      </c>
      <c r="I117">
        <v>109.675</v>
      </c>
      <c r="J117">
        <v>45</v>
      </c>
      <c r="K117">
        <v>109.979</v>
      </c>
      <c r="L117">
        <v>95</v>
      </c>
      <c r="M117">
        <v>101.21899999999999</v>
      </c>
      <c r="N117">
        <v>127</v>
      </c>
      <c r="O117">
        <v>103.50700000000001</v>
      </c>
      <c r="P117">
        <v>135</v>
      </c>
      <c r="Q117">
        <v>6.4715400000000001</v>
      </c>
      <c r="R117">
        <v>104</v>
      </c>
      <c r="S117" s="5">
        <f t="shared" si="14"/>
        <v>9077</v>
      </c>
      <c r="T117" s="3">
        <f t="shared" si="15"/>
        <v>116.72617529928752</v>
      </c>
      <c r="U117">
        <f t="shared" si="16"/>
        <v>9077</v>
      </c>
      <c r="V117">
        <v>70</v>
      </c>
      <c r="W117">
        <f t="shared" si="17"/>
        <v>9077</v>
      </c>
      <c r="X117">
        <v>72</v>
      </c>
      <c r="Y117">
        <v>0.55379999999999996</v>
      </c>
      <c r="Z117">
        <v>0.7339</v>
      </c>
      <c r="AA117">
        <f t="shared" si="18"/>
        <v>0.64385000000000003</v>
      </c>
      <c r="AB117">
        <v>115</v>
      </c>
      <c r="AC117">
        <f t="shared" si="19"/>
        <v>85.666666666666671</v>
      </c>
      <c r="AD117">
        <f>IF(C117=1,(AC117/Y117),REF)</f>
        <v>154.68881666064766</v>
      </c>
      <c r="AE117">
        <v>104</v>
      </c>
      <c r="AF117">
        <f>IF(B117=1,(AC117/AA117),REF)</f>
        <v>133.05376511092129</v>
      </c>
      <c r="AG117">
        <v>97</v>
      </c>
      <c r="AH117">
        <f t="shared" si="20"/>
        <v>97</v>
      </c>
      <c r="AI117" t="str">
        <f t="shared" si="21"/>
        <v>Akron</v>
      </c>
      <c r="AJ117">
        <f t="shared" si="22"/>
        <v>0.33577197696845246</v>
      </c>
      <c r="AK117">
        <f t="shared" si="23"/>
        <v>0.35097819088806798</v>
      </c>
      <c r="AL117">
        <f t="shared" si="24"/>
        <v>0.70025506618250022</v>
      </c>
      <c r="AM117" t="str">
        <f t="shared" si="25"/>
        <v>Akron</v>
      </c>
      <c r="AN117">
        <v>116</v>
      </c>
      <c r="AO117">
        <f t="shared" si="26"/>
        <v>109.33333333333333</v>
      </c>
      <c r="AP117">
        <v>113</v>
      </c>
      <c r="AQ117" t="str">
        <f t="shared" si="27"/>
        <v>Akron</v>
      </c>
    </row>
    <row r="118" spans="2:43">
      <c r="B118">
        <v>1</v>
      </c>
      <c r="C118">
        <v>1</v>
      </c>
      <c r="D118" t="s">
        <v>118</v>
      </c>
      <c r="E118">
        <v>69.348799999999997</v>
      </c>
      <c r="F118">
        <v>110</v>
      </c>
      <c r="G118">
        <v>68.236900000000006</v>
      </c>
      <c r="H118">
        <v>138</v>
      </c>
      <c r="I118">
        <v>107.92400000000001</v>
      </c>
      <c r="J118">
        <v>76</v>
      </c>
      <c r="K118">
        <v>108.59699999999999</v>
      </c>
      <c r="L118">
        <v>107</v>
      </c>
      <c r="M118">
        <v>102.09699999999999</v>
      </c>
      <c r="N118">
        <v>145</v>
      </c>
      <c r="O118">
        <v>104.616</v>
      </c>
      <c r="P118">
        <v>160</v>
      </c>
      <c r="Q118">
        <v>3.9808400000000002</v>
      </c>
      <c r="R118">
        <v>125</v>
      </c>
      <c r="S118" s="5">
        <f t="shared" si="14"/>
        <v>13400.5</v>
      </c>
      <c r="T118" s="3">
        <f t="shared" si="15"/>
        <v>136.10473907987188</v>
      </c>
      <c r="U118">
        <f t="shared" si="16"/>
        <v>13400.5</v>
      </c>
      <c r="V118">
        <v>87</v>
      </c>
      <c r="W118">
        <f t="shared" si="17"/>
        <v>13400.5</v>
      </c>
      <c r="X118">
        <v>90</v>
      </c>
      <c r="Y118">
        <v>0.57310000000000005</v>
      </c>
      <c r="Z118">
        <v>0.70109999999999995</v>
      </c>
      <c r="AA118">
        <f t="shared" si="18"/>
        <v>0.6371</v>
      </c>
      <c r="AB118">
        <v>118</v>
      </c>
      <c r="AC118">
        <f t="shared" si="19"/>
        <v>98.333333333333329</v>
      </c>
      <c r="AD118">
        <f>IF(C118=1,(AC118/Y118),REF)</f>
        <v>171.58145756994122</v>
      </c>
      <c r="AE118">
        <v>110</v>
      </c>
      <c r="AF118">
        <f>IF(B118=1,(AC118/AA118),REF)</f>
        <v>154.34521006644692</v>
      </c>
      <c r="AG118">
        <v>108</v>
      </c>
      <c r="AH118">
        <f t="shared" si="20"/>
        <v>108</v>
      </c>
      <c r="AI118" t="str">
        <f t="shared" si="21"/>
        <v>Duquesne</v>
      </c>
      <c r="AJ118">
        <f t="shared" si="22"/>
        <v>0.34389096137040703</v>
      </c>
      <c r="AK118">
        <f t="shared" si="23"/>
        <v>0.34091396178300598</v>
      </c>
      <c r="AL118">
        <f t="shared" si="24"/>
        <v>0.69959327500069146</v>
      </c>
      <c r="AM118" t="str">
        <f t="shared" si="25"/>
        <v>Duquesne</v>
      </c>
      <c r="AN118">
        <v>117</v>
      </c>
      <c r="AO118">
        <f t="shared" si="26"/>
        <v>114.33333333333333</v>
      </c>
      <c r="AP118">
        <v>118</v>
      </c>
      <c r="AQ118" t="str">
        <f t="shared" si="27"/>
        <v>Duquesne</v>
      </c>
    </row>
    <row r="119" spans="2:43">
      <c r="B119">
        <v>1</v>
      </c>
      <c r="C119">
        <v>1</v>
      </c>
      <c r="D119" t="s">
        <v>233</v>
      </c>
      <c r="E119">
        <v>67.313900000000004</v>
      </c>
      <c r="F119">
        <v>214</v>
      </c>
      <c r="G119">
        <v>67.123599999999996</v>
      </c>
      <c r="H119">
        <v>185</v>
      </c>
      <c r="I119">
        <v>99.764399999999995</v>
      </c>
      <c r="J119">
        <v>262</v>
      </c>
      <c r="K119">
        <v>106.67700000000001</v>
      </c>
      <c r="L119">
        <v>147</v>
      </c>
      <c r="M119">
        <v>102.678</v>
      </c>
      <c r="N119">
        <v>163</v>
      </c>
      <c r="O119">
        <v>99.208500000000001</v>
      </c>
      <c r="P119">
        <v>68</v>
      </c>
      <c r="Q119">
        <v>7.4685199999999998</v>
      </c>
      <c r="R119">
        <v>95</v>
      </c>
      <c r="S119" s="5">
        <f t="shared" si="14"/>
        <v>47606.5</v>
      </c>
      <c r="T119" s="3">
        <f t="shared" si="15"/>
        <v>114.52728932442258</v>
      </c>
      <c r="U119">
        <f t="shared" si="16"/>
        <v>47606.5</v>
      </c>
      <c r="V119">
        <v>210</v>
      </c>
      <c r="W119">
        <f t="shared" si="17"/>
        <v>47606.5</v>
      </c>
      <c r="X119">
        <v>212</v>
      </c>
      <c r="Y119">
        <v>0.58760000000000001</v>
      </c>
      <c r="Z119">
        <v>0.79390000000000005</v>
      </c>
      <c r="AA119">
        <f t="shared" si="18"/>
        <v>0.69074999999999998</v>
      </c>
      <c r="AB119">
        <v>99</v>
      </c>
      <c r="AC119">
        <f t="shared" si="19"/>
        <v>173.66666666666666</v>
      </c>
      <c r="AD119">
        <f>IF(C119=1,(AC119/Y119),REF)</f>
        <v>295.55253006580438</v>
      </c>
      <c r="AE119">
        <v>152</v>
      </c>
      <c r="AF119">
        <f>IF(B119=1,(AC119/AA119),REF)</f>
        <v>251.41754131982145</v>
      </c>
      <c r="AG119">
        <v>136</v>
      </c>
      <c r="AH119">
        <f t="shared" si="20"/>
        <v>99</v>
      </c>
      <c r="AI119" t="str">
        <f t="shared" si="21"/>
        <v>Nebraska</v>
      </c>
      <c r="AJ119">
        <f t="shared" si="22"/>
        <v>0.33393020725976447</v>
      </c>
      <c r="AK119">
        <f t="shared" si="23"/>
        <v>0.3477525104152005</v>
      </c>
      <c r="AL119">
        <f t="shared" si="24"/>
        <v>0.69852844525853408</v>
      </c>
      <c r="AM119" t="str">
        <f t="shared" si="25"/>
        <v>Nebraska</v>
      </c>
      <c r="AN119">
        <v>118</v>
      </c>
      <c r="AO119">
        <f t="shared" si="26"/>
        <v>105.33333333333333</v>
      </c>
      <c r="AP119">
        <v>107</v>
      </c>
      <c r="AQ119" t="str">
        <f t="shared" si="27"/>
        <v>Nebraska</v>
      </c>
    </row>
    <row r="120" spans="2:43">
      <c r="B120">
        <v>1</v>
      </c>
      <c r="C120">
        <v>1</v>
      </c>
      <c r="D120" t="s">
        <v>101</v>
      </c>
      <c r="E120">
        <v>66.222800000000007</v>
      </c>
      <c r="F120">
        <v>273</v>
      </c>
      <c r="G120">
        <v>66.148600000000002</v>
      </c>
      <c r="H120">
        <v>238</v>
      </c>
      <c r="I120">
        <v>106.163</v>
      </c>
      <c r="J120">
        <v>108</v>
      </c>
      <c r="K120">
        <v>112.27500000000001</v>
      </c>
      <c r="L120">
        <v>56</v>
      </c>
      <c r="M120">
        <v>106.624</v>
      </c>
      <c r="N120">
        <v>265</v>
      </c>
      <c r="O120">
        <v>105.87</v>
      </c>
      <c r="P120">
        <v>187</v>
      </c>
      <c r="Q120">
        <v>6.40503</v>
      </c>
      <c r="R120">
        <v>105</v>
      </c>
      <c r="S120" s="5">
        <f t="shared" si="14"/>
        <v>40944.5</v>
      </c>
      <c r="T120" s="3">
        <f t="shared" si="15"/>
        <v>138.03079366576142</v>
      </c>
      <c r="U120">
        <f t="shared" si="16"/>
        <v>40944.5</v>
      </c>
      <c r="V120">
        <v>187</v>
      </c>
      <c r="W120">
        <f t="shared" si="17"/>
        <v>40944.5</v>
      </c>
      <c r="X120">
        <v>190</v>
      </c>
      <c r="Y120">
        <v>0.60360000000000003</v>
      </c>
      <c r="Z120">
        <v>0.71009999999999995</v>
      </c>
      <c r="AA120">
        <f t="shared" si="18"/>
        <v>0.65684999999999993</v>
      </c>
      <c r="AB120">
        <v>109</v>
      </c>
      <c r="AC120">
        <f t="shared" si="19"/>
        <v>162</v>
      </c>
      <c r="AD120">
        <f>IF(C120=1,(AC120/Y120),REF)</f>
        <v>268.38966202783297</v>
      </c>
      <c r="AE120">
        <v>142</v>
      </c>
      <c r="AF120">
        <f>IF(B120=1,(AC120/AA120),REF)</f>
        <v>246.63165106188629</v>
      </c>
      <c r="AG120">
        <v>133</v>
      </c>
      <c r="AH120">
        <f t="shared" si="20"/>
        <v>109</v>
      </c>
      <c r="AI120" t="str">
        <f t="shared" si="21"/>
        <v>Colorado St.</v>
      </c>
      <c r="AJ120">
        <f t="shared" si="22"/>
        <v>0.34634589197095789</v>
      </c>
      <c r="AK120">
        <f t="shared" si="23"/>
        <v>0.33148122115040946</v>
      </c>
      <c r="AL120">
        <f t="shared" si="24"/>
        <v>0.69720899312321971</v>
      </c>
      <c r="AM120" t="str">
        <f t="shared" si="25"/>
        <v>Colorado St.</v>
      </c>
      <c r="AN120">
        <v>119</v>
      </c>
      <c r="AO120">
        <f t="shared" si="26"/>
        <v>112.33333333333333</v>
      </c>
      <c r="AP120">
        <v>115</v>
      </c>
      <c r="AQ120" t="str">
        <f t="shared" si="27"/>
        <v>Colorado St.</v>
      </c>
    </row>
    <row r="121" spans="2:43">
      <c r="B121">
        <v>1</v>
      </c>
      <c r="C121">
        <v>1</v>
      </c>
      <c r="D121" t="s">
        <v>82</v>
      </c>
      <c r="E121">
        <v>65.209199999999996</v>
      </c>
      <c r="F121">
        <v>314</v>
      </c>
      <c r="G121">
        <v>64.828500000000005</v>
      </c>
      <c r="H121">
        <v>307</v>
      </c>
      <c r="I121">
        <v>101.51</v>
      </c>
      <c r="J121">
        <v>220</v>
      </c>
      <c r="K121">
        <v>104.955</v>
      </c>
      <c r="L121">
        <v>177</v>
      </c>
      <c r="M121">
        <v>98.245599999999996</v>
      </c>
      <c r="N121">
        <v>69</v>
      </c>
      <c r="O121">
        <v>100.405</v>
      </c>
      <c r="P121">
        <v>81</v>
      </c>
      <c r="Q121">
        <v>4.5502799999999999</v>
      </c>
      <c r="R121">
        <v>119</v>
      </c>
      <c r="S121" s="5">
        <f t="shared" si="14"/>
        <v>26580.5</v>
      </c>
      <c r="T121" s="3">
        <f t="shared" si="15"/>
        <v>137.64083696345355</v>
      </c>
      <c r="U121">
        <f t="shared" si="16"/>
        <v>26580.5</v>
      </c>
      <c r="V121">
        <v>138</v>
      </c>
      <c r="W121">
        <f t="shared" si="17"/>
        <v>26580.5</v>
      </c>
      <c r="X121">
        <v>138</v>
      </c>
      <c r="Y121">
        <v>0.60499999999999998</v>
      </c>
      <c r="Z121">
        <v>0.63349999999999995</v>
      </c>
      <c r="AA121">
        <f t="shared" si="18"/>
        <v>0.61924999999999997</v>
      </c>
      <c r="AB121">
        <v>124</v>
      </c>
      <c r="AC121">
        <f t="shared" si="19"/>
        <v>133.33333333333334</v>
      </c>
      <c r="AD121">
        <f>IF(C121=1,(AC121/Y121),REF)</f>
        <v>220.3856749311295</v>
      </c>
      <c r="AE121">
        <v>120</v>
      </c>
      <c r="AF121">
        <f>IF(B121=1,(AC121/AA121),REF)</f>
        <v>215.31422419593596</v>
      </c>
      <c r="AG121">
        <v>124</v>
      </c>
      <c r="AH121">
        <f t="shared" si="20"/>
        <v>120</v>
      </c>
      <c r="AI121" t="str">
        <f t="shared" si="21"/>
        <v>Cal St. Fullerton</v>
      </c>
      <c r="AJ121">
        <f t="shared" si="22"/>
        <v>0.35405801199868497</v>
      </c>
      <c r="AK121">
        <f t="shared" si="23"/>
        <v>0.31785624768454401</v>
      </c>
      <c r="AL121">
        <f t="shared" si="24"/>
        <v>0.69517576069336473</v>
      </c>
      <c r="AM121" t="str">
        <f t="shared" si="25"/>
        <v>Cal St. Fullerton</v>
      </c>
      <c r="AN121">
        <v>120</v>
      </c>
      <c r="AO121">
        <f t="shared" si="26"/>
        <v>121.33333333333333</v>
      </c>
      <c r="AP121">
        <v>123</v>
      </c>
      <c r="AQ121" t="str">
        <f t="shared" si="27"/>
        <v>Cal St. Fullerton</v>
      </c>
    </row>
    <row r="122" spans="2:43">
      <c r="B122">
        <v>1</v>
      </c>
      <c r="C122">
        <v>1</v>
      </c>
      <c r="D122" t="s">
        <v>350</v>
      </c>
      <c r="E122">
        <v>65.683199999999999</v>
      </c>
      <c r="F122">
        <v>297</v>
      </c>
      <c r="G122">
        <v>64.934899999999999</v>
      </c>
      <c r="H122">
        <v>303</v>
      </c>
      <c r="I122">
        <v>108.193</v>
      </c>
      <c r="J122">
        <v>72</v>
      </c>
      <c r="K122">
        <v>108.164</v>
      </c>
      <c r="L122">
        <v>115</v>
      </c>
      <c r="M122">
        <v>100.36</v>
      </c>
      <c r="N122">
        <v>103</v>
      </c>
      <c r="O122">
        <v>104.669</v>
      </c>
      <c r="P122">
        <v>161</v>
      </c>
      <c r="Q122">
        <v>3.4954900000000002</v>
      </c>
      <c r="R122">
        <v>130</v>
      </c>
      <c r="S122" s="5">
        <f t="shared" si="14"/>
        <v>7896.5</v>
      </c>
      <c r="T122" s="3">
        <f t="shared" si="15"/>
        <v>139.90353819685905</v>
      </c>
      <c r="U122">
        <f t="shared" si="16"/>
        <v>7896.5</v>
      </c>
      <c r="V122">
        <v>64</v>
      </c>
      <c r="W122">
        <f t="shared" si="17"/>
        <v>7896.5</v>
      </c>
      <c r="X122">
        <v>67</v>
      </c>
      <c r="Y122">
        <v>0.56389999999999996</v>
      </c>
      <c r="Z122">
        <v>0.62970000000000004</v>
      </c>
      <c r="AA122">
        <f t="shared" si="18"/>
        <v>0.5968</v>
      </c>
      <c r="AB122">
        <v>128</v>
      </c>
      <c r="AC122">
        <f t="shared" si="19"/>
        <v>86.333333333333329</v>
      </c>
      <c r="AD122">
        <f>IF(C122=1,(AC122/Y122),REF)</f>
        <v>153.10043151859077</v>
      </c>
      <c r="AE122">
        <v>101</v>
      </c>
      <c r="AF122">
        <f>IF(B122=1,(AC122/AA122),REF)</f>
        <v>144.66041108132259</v>
      </c>
      <c r="AG122">
        <v>102</v>
      </c>
      <c r="AH122">
        <f t="shared" si="20"/>
        <v>101</v>
      </c>
      <c r="AI122" t="str">
        <f t="shared" si="21"/>
        <v>Towson</v>
      </c>
      <c r="AJ122">
        <f t="shared" si="22"/>
        <v>0.34224872677861073</v>
      </c>
      <c r="AK122">
        <f t="shared" si="23"/>
        <v>0.32194666430771279</v>
      </c>
      <c r="AL122">
        <f t="shared" si="24"/>
        <v>0.69250347014776314</v>
      </c>
      <c r="AM122" t="str">
        <f t="shared" si="25"/>
        <v>Towson</v>
      </c>
      <c r="AN122">
        <v>121</v>
      </c>
      <c r="AO122">
        <f t="shared" si="26"/>
        <v>116.66666666666667</v>
      </c>
      <c r="AP122">
        <v>121</v>
      </c>
      <c r="AQ122" t="str">
        <f t="shared" si="27"/>
        <v>Towson</v>
      </c>
    </row>
    <row r="123" spans="2:43">
      <c r="B123">
        <v>1</v>
      </c>
      <c r="C123">
        <v>1</v>
      </c>
      <c r="D123" t="s">
        <v>322</v>
      </c>
      <c r="E123">
        <v>72.494699999999995</v>
      </c>
      <c r="F123">
        <v>19</v>
      </c>
      <c r="G123">
        <v>71.9191</v>
      </c>
      <c r="H123">
        <v>16</v>
      </c>
      <c r="I123">
        <v>106.268</v>
      </c>
      <c r="J123">
        <v>106</v>
      </c>
      <c r="K123">
        <v>110.151</v>
      </c>
      <c r="L123">
        <v>91</v>
      </c>
      <c r="M123">
        <v>104.21</v>
      </c>
      <c r="N123">
        <v>208</v>
      </c>
      <c r="O123">
        <v>104.515</v>
      </c>
      <c r="P123">
        <v>156</v>
      </c>
      <c r="Q123">
        <v>5.6358499999999996</v>
      </c>
      <c r="R123">
        <v>111</v>
      </c>
      <c r="S123" s="5">
        <f t="shared" si="14"/>
        <v>27250</v>
      </c>
      <c r="T123" s="3">
        <f t="shared" si="15"/>
        <v>127.70473757852525</v>
      </c>
      <c r="U123">
        <f t="shared" si="16"/>
        <v>27250</v>
      </c>
      <c r="V123">
        <v>142</v>
      </c>
      <c r="W123">
        <f t="shared" si="17"/>
        <v>27250</v>
      </c>
      <c r="X123">
        <v>142</v>
      </c>
      <c r="Y123">
        <v>0.56330000000000002</v>
      </c>
      <c r="Z123">
        <v>0.73360000000000003</v>
      </c>
      <c r="AA123">
        <f t="shared" si="18"/>
        <v>0.64844999999999997</v>
      </c>
      <c r="AB123">
        <v>113</v>
      </c>
      <c r="AC123">
        <f t="shared" si="19"/>
        <v>132.33333333333334</v>
      </c>
      <c r="AD123">
        <f>IF(C123=1,(AC123/Y123),REF)</f>
        <v>234.92514349961536</v>
      </c>
      <c r="AE123">
        <v>126</v>
      </c>
      <c r="AF123">
        <f>IF(B123=1,(AC123/AA123),REF)</f>
        <v>204.07638728249418</v>
      </c>
      <c r="AG123">
        <v>121</v>
      </c>
      <c r="AH123">
        <f t="shared" si="20"/>
        <v>113</v>
      </c>
      <c r="AI123" t="str">
        <f t="shared" si="21"/>
        <v>Southern Utah</v>
      </c>
      <c r="AJ123">
        <f t="shared" si="22"/>
        <v>0.32755496685227636</v>
      </c>
      <c r="AK123">
        <f t="shared" si="23"/>
        <v>0.33508209882154349</v>
      </c>
      <c r="AL123">
        <f t="shared" si="24"/>
        <v>0.69196146557568949</v>
      </c>
      <c r="AM123" t="str">
        <f t="shared" si="25"/>
        <v>Southern Utah</v>
      </c>
      <c r="AN123">
        <v>122</v>
      </c>
      <c r="AO123">
        <f t="shared" si="26"/>
        <v>116</v>
      </c>
      <c r="AP123">
        <v>120</v>
      </c>
      <c r="AQ123" t="str">
        <f t="shared" si="27"/>
        <v>Southern Utah</v>
      </c>
    </row>
    <row r="124" spans="2:43">
      <c r="B124">
        <v>1</v>
      </c>
      <c r="C124">
        <v>1</v>
      </c>
      <c r="D124" t="s">
        <v>108</v>
      </c>
      <c r="E124">
        <v>65.823700000000002</v>
      </c>
      <c r="F124">
        <v>288</v>
      </c>
      <c r="G124">
        <v>65.107699999999994</v>
      </c>
      <c r="H124">
        <v>295</v>
      </c>
      <c r="I124">
        <v>103.914</v>
      </c>
      <c r="J124">
        <v>159</v>
      </c>
      <c r="K124">
        <v>107.426</v>
      </c>
      <c r="L124">
        <v>136</v>
      </c>
      <c r="M124">
        <v>103.208</v>
      </c>
      <c r="N124">
        <v>180</v>
      </c>
      <c r="O124">
        <v>104.95</v>
      </c>
      <c r="P124">
        <v>169</v>
      </c>
      <c r="Q124">
        <v>2.4758399999999998</v>
      </c>
      <c r="R124">
        <v>140</v>
      </c>
      <c r="S124" s="5">
        <f t="shared" si="14"/>
        <v>28840.5</v>
      </c>
      <c r="T124" s="3">
        <f t="shared" si="15"/>
        <v>153.39002575135061</v>
      </c>
      <c r="U124">
        <f t="shared" si="16"/>
        <v>28840.5</v>
      </c>
      <c r="V124">
        <v>148</v>
      </c>
      <c r="W124">
        <f t="shared" si="17"/>
        <v>28840.5</v>
      </c>
      <c r="X124">
        <v>148</v>
      </c>
      <c r="Y124">
        <v>0.64339999999999997</v>
      </c>
      <c r="Z124">
        <v>0.48409999999999997</v>
      </c>
      <c r="AA124">
        <f t="shared" si="18"/>
        <v>0.56374999999999997</v>
      </c>
      <c r="AB124">
        <v>140</v>
      </c>
      <c r="AC124">
        <f t="shared" si="19"/>
        <v>145.33333333333334</v>
      </c>
      <c r="AD124">
        <f>IF(C124=1,(AC124/Y124),REF)</f>
        <v>225.88332815252309</v>
      </c>
      <c r="AE124">
        <v>123</v>
      </c>
      <c r="AF124">
        <f>IF(B124=1,(AC124/AA124),REF)</f>
        <v>257.79748706577976</v>
      </c>
      <c r="AG124">
        <v>139</v>
      </c>
      <c r="AH124">
        <f t="shared" si="20"/>
        <v>123</v>
      </c>
      <c r="AI124" t="str">
        <f t="shared" si="21"/>
        <v>Davidson</v>
      </c>
      <c r="AJ124">
        <f t="shared" si="22"/>
        <v>0.37560384274697373</v>
      </c>
      <c r="AK124">
        <f t="shared" si="23"/>
        <v>0.28292775079099075</v>
      </c>
      <c r="AL124">
        <f t="shared" si="24"/>
        <v>0.69052945204737293</v>
      </c>
      <c r="AM124" t="str">
        <f t="shared" si="25"/>
        <v>Davidson</v>
      </c>
      <c r="AN124">
        <v>123</v>
      </c>
      <c r="AO124">
        <f t="shared" si="26"/>
        <v>128.66666666666666</v>
      </c>
      <c r="AP124">
        <v>132</v>
      </c>
      <c r="AQ124" t="str">
        <f t="shared" si="27"/>
        <v>Davidson</v>
      </c>
    </row>
    <row r="125" spans="2:43">
      <c r="B125">
        <v>1</v>
      </c>
      <c r="C125">
        <v>1</v>
      </c>
      <c r="D125" t="s">
        <v>197</v>
      </c>
      <c r="E125">
        <v>68.998099999999994</v>
      </c>
      <c r="F125">
        <v>126</v>
      </c>
      <c r="G125">
        <v>67.075000000000003</v>
      </c>
      <c r="H125">
        <v>187</v>
      </c>
      <c r="I125">
        <v>106.824</v>
      </c>
      <c r="J125">
        <v>97</v>
      </c>
      <c r="K125">
        <v>110.035</v>
      </c>
      <c r="L125">
        <v>93</v>
      </c>
      <c r="M125">
        <v>105.715</v>
      </c>
      <c r="N125">
        <v>244</v>
      </c>
      <c r="O125">
        <v>103.71299999999999</v>
      </c>
      <c r="P125">
        <v>140</v>
      </c>
      <c r="Q125">
        <v>6.3225199999999999</v>
      </c>
      <c r="R125">
        <v>107</v>
      </c>
      <c r="S125" s="5">
        <f t="shared" si="14"/>
        <v>34472.5</v>
      </c>
      <c r="T125" s="3">
        <f t="shared" si="15"/>
        <v>118.84653970562205</v>
      </c>
      <c r="U125">
        <f t="shared" si="16"/>
        <v>34472.5</v>
      </c>
      <c r="V125">
        <v>169</v>
      </c>
      <c r="W125">
        <f t="shared" si="17"/>
        <v>34472.5</v>
      </c>
      <c r="X125">
        <v>171</v>
      </c>
      <c r="Y125">
        <v>0.59540000000000004</v>
      </c>
      <c r="Z125">
        <v>0.6462</v>
      </c>
      <c r="AA125">
        <f t="shared" si="18"/>
        <v>0.62080000000000002</v>
      </c>
      <c r="AB125">
        <v>123</v>
      </c>
      <c r="AC125">
        <f t="shared" si="19"/>
        <v>154.33333333333334</v>
      </c>
      <c r="AD125">
        <f>IF(C125=1,(AC125/Y125),REF)</f>
        <v>259.20949501735527</v>
      </c>
      <c r="AE125">
        <v>134</v>
      </c>
      <c r="AF125">
        <f>IF(B125=1,(AC125/AA125),REF)</f>
        <v>248.60395189003438</v>
      </c>
      <c r="AG125">
        <v>134</v>
      </c>
      <c r="AH125">
        <f t="shared" si="20"/>
        <v>123</v>
      </c>
      <c r="AI125" t="str">
        <f t="shared" si="21"/>
        <v>Loyola Marymount</v>
      </c>
      <c r="AJ125">
        <f t="shared" si="22"/>
        <v>0.34283182277641727</v>
      </c>
      <c r="AK125">
        <f t="shared" si="23"/>
        <v>0.31297671786555381</v>
      </c>
      <c r="AL125">
        <f t="shared" si="24"/>
        <v>0.68957634871705875</v>
      </c>
      <c r="AM125" t="str">
        <f t="shared" si="25"/>
        <v>Loyola Marymount</v>
      </c>
      <c r="AN125">
        <v>124</v>
      </c>
      <c r="AO125">
        <f t="shared" si="26"/>
        <v>123.33333333333333</v>
      </c>
      <c r="AP125">
        <v>126</v>
      </c>
      <c r="AQ125" t="str">
        <f t="shared" si="27"/>
        <v>Loyola Marymount</v>
      </c>
    </row>
    <row r="126" spans="2:43">
      <c r="B126">
        <v>1</v>
      </c>
      <c r="C126">
        <v>1</v>
      </c>
      <c r="D126" t="s">
        <v>153</v>
      </c>
      <c r="E126">
        <v>64.876000000000005</v>
      </c>
      <c r="F126">
        <v>325</v>
      </c>
      <c r="G126">
        <v>64.770399999999995</v>
      </c>
      <c r="H126">
        <v>309</v>
      </c>
      <c r="I126">
        <v>101.667</v>
      </c>
      <c r="J126">
        <v>218</v>
      </c>
      <c r="K126">
        <v>102.057</v>
      </c>
      <c r="L126">
        <v>246</v>
      </c>
      <c r="M126">
        <v>94.500500000000002</v>
      </c>
      <c r="N126">
        <v>18</v>
      </c>
      <c r="O126">
        <v>98.200999999999993</v>
      </c>
      <c r="P126">
        <v>55</v>
      </c>
      <c r="Q126">
        <v>3.85575</v>
      </c>
      <c r="R126">
        <v>126</v>
      </c>
      <c r="S126" s="5">
        <f t="shared" si="14"/>
        <v>23924</v>
      </c>
      <c r="T126" s="3">
        <f t="shared" si="15"/>
        <v>178.24281191677829</v>
      </c>
      <c r="U126">
        <f t="shared" si="16"/>
        <v>23924</v>
      </c>
      <c r="V126">
        <v>127</v>
      </c>
      <c r="W126">
        <f t="shared" si="17"/>
        <v>23924</v>
      </c>
      <c r="X126">
        <v>127</v>
      </c>
      <c r="Y126">
        <v>0.59099999999999997</v>
      </c>
      <c r="Z126">
        <v>0.57330000000000003</v>
      </c>
      <c r="AA126">
        <f t="shared" si="18"/>
        <v>0.58214999999999995</v>
      </c>
      <c r="AB126">
        <v>131</v>
      </c>
      <c r="AC126">
        <f t="shared" si="19"/>
        <v>128.33333333333334</v>
      </c>
      <c r="AD126">
        <f>IF(C126=1,(AC126/Y126),REF)</f>
        <v>217.14608009024255</v>
      </c>
      <c r="AE126">
        <v>117</v>
      </c>
      <c r="AF126">
        <f>IF(B126=1,(AC126/AA126),REF)</f>
        <v>220.44719287697905</v>
      </c>
      <c r="AG126">
        <v>126</v>
      </c>
      <c r="AH126">
        <f t="shared" si="20"/>
        <v>117</v>
      </c>
      <c r="AI126" t="str">
        <f t="shared" si="21"/>
        <v>Hawaii</v>
      </c>
      <c r="AJ126">
        <f t="shared" si="22"/>
        <v>0.34637749696464337</v>
      </c>
      <c r="AK126">
        <f t="shared" si="23"/>
        <v>0.29793440467872345</v>
      </c>
      <c r="AL126">
        <f t="shared" si="24"/>
        <v>0.68552303514728274</v>
      </c>
      <c r="AM126" t="str">
        <f t="shared" si="25"/>
        <v>Hawaii</v>
      </c>
      <c r="AN126">
        <v>125</v>
      </c>
      <c r="AO126">
        <f t="shared" si="26"/>
        <v>124.33333333333333</v>
      </c>
      <c r="AP126">
        <v>128</v>
      </c>
      <c r="AQ126" t="str">
        <f t="shared" si="27"/>
        <v>Hawaii</v>
      </c>
    </row>
    <row r="127" spans="2:43">
      <c r="B127">
        <v>1</v>
      </c>
      <c r="C127">
        <v>1</v>
      </c>
      <c r="D127" t="s">
        <v>271</v>
      </c>
      <c r="E127">
        <v>67.811000000000007</v>
      </c>
      <c r="F127">
        <v>188</v>
      </c>
      <c r="G127">
        <v>66.957700000000003</v>
      </c>
      <c r="H127">
        <v>192</v>
      </c>
      <c r="I127">
        <v>108.005</v>
      </c>
      <c r="J127">
        <v>75</v>
      </c>
      <c r="K127">
        <v>110.321</v>
      </c>
      <c r="L127">
        <v>86</v>
      </c>
      <c r="M127">
        <v>104.922</v>
      </c>
      <c r="N127">
        <v>227</v>
      </c>
      <c r="O127">
        <v>107.17700000000001</v>
      </c>
      <c r="P127">
        <v>220</v>
      </c>
      <c r="Q127">
        <v>3.14378</v>
      </c>
      <c r="R127">
        <v>133</v>
      </c>
      <c r="S127" s="5">
        <f t="shared" si="14"/>
        <v>28577</v>
      </c>
      <c r="T127" s="3">
        <f t="shared" si="15"/>
        <v>167.02694393420481</v>
      </c>
      <c r="U127">
        <f t="shared" si="16"/>
        <v>28577</v>
      </c>
      <c r="V127">
        <v>147</v>
      </c>
      <c r="W127">
        <f t="shared" si="17"/>
        <v>28577</v>
      </c>
      <c r="X127">
        <v>147</v>
      </c>
      <c r="Y127">
        <v>0.5776</v>
      </c>
      <c r="Z127">
        <v>0.63739999999999997</v>
      </c>
      <c r="AA127">
        <f t="shared" si="18"/>
        <v>0.60749999999999993</v>
      </c>
      <c r="AB127">
        <v>126</v>
      </c>
      <c r="AC127">
        <f t="shared" si="19"/>
        <v>140</v>
      </c>
      <c r="AD127">
        <f>IF(C127=1,(AC127/Y127),REF)</f>
        <v>242.38227146814404</v>
      </c>
      <c r="AE127">
        <v>129</v>
      </c>
      <c r="AF127">
        <f>IF(B127=1,(AC127/AA127),REF)</f>
        <v>230.45267489711938</v>
      </c>
      <c r="AG127">
        <v>129</v>
      </c>
      <c r="AH127">
        <f t="shared" si="20"/>
        <v>126</v>
      </c>
      <c r="AI127" t="str">
        <f t="shared" si="21"/>
        <v>Penn</v>
      </c>
      <c r="AJ127">
        <f t="shared" si="22"/>
        <v>0.33482238644076301</v>
      </c>
      <c r="AK127">
        <f t="shared" si="23"/>
        <v>0.30918782927234051</v>
      </c>
      <c r="AL127">
        <f t="shared" si="24"/>
        <v>0.68541602437550597</v>
      </c>
      <c r="AM127" t="str">
        <f t="shared" si="25"/>
        <v>Penn</v>
      </c>
      <c r="AN127">
        <v>126</v>
      </c>
      <c r="AO127">
        <f t="shared" si="26"/>
        <v>126</v>
      </c>
      <c r="AP127">
        <v>129</v>
      </c>
      <c r="AQ127" t="str">
        <f t="shared" si="27"/>
        <v>Penn</v>
      </c>
    </row>
    <row r="128" spans="2:43">
      <c r="B128">
        <v>1</v>
      </c>
      <c r="C128">
        <v>1</v>
      </c>
      <c r="D128" t="s">
        <v>333</v>
      </c>
      <c r="E128">
        <v>68.319299999999998</v>
      </c>
      <c r="F128">
        <v>167</v>
      </c>
      <c r="G128">
        <v>67.483000000000004</v>
      </c>
      <c r="H128">
        <v>169</v>
      </c>
      <c r="I128">
        <v>107.818</v>
      </c>
      <c r="J128">
        <v>78</v>
      </c>
      <c r="K128">
        <v>110.389</v>
      </c>
      <c r="L128">
        <v>85</v>
      </c>
      <c r="M128">
        <v>106.28</v>
      </c>
      <c r="N128">
        <v>260</v>
      </c>
      <c r="O128">
        <v>105.932</v>
      </c>
      <c r="P128">
        <v>190</v>
      </c>
      <c r="Q128">
        <v>4.4574400000000001</v>
      </c>
      <c r="R128">
        <v>120</v>
      </c>
      <c r="S128" s="5">
        <f t="shared" si="14"/>
        <v>36842</v>
      </c>
      <c r="T128" s="3">
        <f t="shared" si="15"/>
        <v>147.18186029535025</v>
      </c>
      <c r="U128">
        <f t="shared" si="16"/>
        <v>36842</v>
      </c>
      <c r="V128">
        <v>174</v>
      </c>
      <c r="W128">
        <f t="shared" si="17"/>
        <v>36842</v>
      </c>
      <c r="X128">
        <v>177</v>
      </c>
      <c r="Y128">
        <v>0.58620000000000005</v>
      </c>
      <c r="Z128">
        <v>0.6069</v>
      </c>
      <c r="AA128">
        <f t="shared" si="18"/>
        <v>0.59655000000000002</v>
      </c>
      <c r="AB128">
        <v>129</v>
      </c>
      <c r="AC128">
        <f t="shared" si="19"/>
        <v>160</v>
      </c>
      <c r="AD128">
        <f>IF(C128=1,(AC128/Y128),REF)</f>
        <v>272.94438758103036</v>
      </c>
      <c r="AE128">
        <v>145</v>
      </c>
      <c r="AF128">
        <f>IF(B128=1,(AC128/AA128),REF)</f>
        <v>268.20886765568684</v>
      </c>
      <c r="AG128">
        <v>147</v>
      </c>
      <c r="AH128">
        <f t="shared" si="20"/>
        <v>129</v>
      </c>
      <c r="AI128" t="str">
        <f t="shared" si="21"/>
        <v>Syracuse</v>
      </c>
      <c r="AJ128">
        <f t="shared" si="22"/>
        <v>0.33579620627318879</v>
      </c>
      <c r="AK128">
        <f t="shared" si="23"/>
        <v>0.29791099744829397</v>
      </c>
      <c r="AL128">
        <f t="shared" si="24"/>
        <v>0.68174121370985563</v>
      </c>
      <c r="AM128" t="str">
        <f t="shared" si="25"/>
        <v>Syracuse</v>
      </c>
      <c r="AN128">
        <v>127</v>
      </c>
      <c r="AO128">
        <f t="shared" si="26"/>
        <v>128.33333333333334</v>
      </c>
      <c r="AP128">
        <v>131</v>
      </c>
      <c r="AQ128" t="str">
        <f t="shared" si="27"/>
        <v>Syracuse</v>
      </c>
    </row>
    <row r="129" spans="2:43">
      <c r="B129">
        <v>1</v>
      </c>
      <c r="C129">
        <v>1</v>
      </c>
      <c r="D129" t="s">
        <v>77</v>
      </c>
      <c r="E129">
        <v>67.241799999999998</v>
      </c>
      <c r="F129">
        <v>217</v>
      </c>
      <c r="G129">
        <v>65.536500000000004</v>
      </c>
      <c r="H129">
        <v>277</v>
      </c>
      <c r="I129">
        <v>96.886200000000002</v>
      </c>
      <c r="J129">
        <v>311</v>
      </c>
      <c r="K129">
        <v>102.45099999999999</v>
      </c>
      <c r="L129">
        <v>235</v>
      </c>
      <c r="M129">
        <v>101.384</v>
      </c>
      <c r="N129">
        <v>131</v>
      </c>
      <c r="O129">
        <v>98.460700000000003</v>
      </c>
      <c r="P129">
        <v>59</v>
      </c>
      <c r="Q129">
        <v>3.9903</v>
      </c>
      <c r="R129">
        <v>124</v>
      </c>
      <c r="S129" s="5">
        <f t="shared" si="14"/>
        <v>56941</v>
      </c>
      <c r="T129" s="3">
        <f t="shared" si="15"/>
        <v>171.32717239247253</v>
      </c>
      <c r="U129">
        <f t="shared" si="16"/>
        <v>56941</v>
      </c>
      <c r="V129">
        <v>240</v>
      </c>
      <c r="W129">
        <f t="shared" si="17"/>
        <v>56941</v>
      </c>
      <c r="X129">
        <v>241</v>
      </c>
      <c r="Y129">
        <v>0.55959999999999999</v>
      </c>
      <c r="Z129">
        <v>0.71050000000000002</v>
      </c>
      <c r="AA129">
        <f t="shared" si="18"/>
        <v>0.63505</v>
      </c>
      <c r="AB129">
        <v>119</v>
      </c>
      <c r="AC129">
        <f t="shared" si="19"/>
        <v>200</v>
      </c>
      <c r="AD129">
        <f>IF(C129=1,(AC129/Y129),REF)</f>
        <v>357.39814152966403</v>
      </c>
      <c r="AE129">
        <v>165</v>
      </c>
      <c r="AF129">
        <f>IF(B129=1,(AC129/AA129),REF)</f>
        <v>314.93583182426579</v>
      </c>
      <c r="AG129">
        <v>166</v>
      </c>
      <c r="AH129">
        <f t="shared" si="20"/>
        <v>119</v>
      </c>
      <c r="AI129" t="str">
        <f t="shared" si="21"/>
        <v>Butler</v>
      </c>
      <c r="AJ129">
        <f t="shared" si="22"/>
        <v>0.31203252458337427</v>
      </c>
      <c r="AK129">
        <f t="shared" si="23"/>
        <v>0.31083433699489982</v>
      </c>
      <c r="AL129">
        <f t="shared" si="24"/>
        <v>0.67783149369259577</v>
      </c>
      <c r="AM129" t="str">
        <f t="shared" si="25"/>
        <v>Butler</v>
      </c>
      <c r="AN129">
        <v>128</v>
      </c>
      <c r="AO129">
        <f t="shared" si="26"/>
        <v>122</v>
      </c>
      <c r="AP129">
        <v>125</v>
      </c>
      <c r="AQ129" t="str">
        <f t="shared" si="27"/>
        <v>Butler</v>
      </c>
    </row>
    <row r="130" spans="2:43">
      <c r="B130">
        <v>1</v>
      </c>
      <c r="C130">
        <v>1</v>
      </c>
      <c r="D130" t="s">
        <v>216</v>
      </c>
      <c r="E130">
        <v>66.900700000000001</v>
      </c>
      <c r="F130">
        <v>234</v>
      </c>
      <c r="G130">
        <v>66.943600000000004</v>
      </c>
      <c r="H130">
        <v>193</v>
      </c>
      <c r="I130">
        <v>103.429</v>
      </c>
      <c r="J130">
        <v>165</v>
      </c>
      <c r="K130">
        <v>106.492</v>
      </c>
      <c r="L130">
        <v>150</v>
      </c>
      <c r="M130">
        <v>102.325</v>
      </c>
      <c r="N130">
        <v>151</v>
      </c>
      <c r="O130">
        <v>102.352</v>
      </c>
      <c r="P130">
        <v>113</v>
      </c>
      <c r="Q130">
        <v>4.1398000000000001</v>
      </c>
      <c r="R130">
        <v>121</v>
      </c>
      <c r="S130" s="5">
        <f t="shared" ref="S130:S193" si="28">((J130^2)+N130^2)/2</f>
        <v>25013</v>
      </c>
      <c r="T130" s="3">
        <f t="shared" ref="T130:T193" si="29">SQRT((L130^2+(P130^2))/2)</f>
        <v>132.7949547234382</v>
      </c>
      <c r="U130">
        <f t="shared" ref="U130:U193" si="30">IF(O130&lt;96,T130,S130)</f>
        <v>25013</v>
      </c>
      <c r="V130">
        <v>133</v>
      </c>
      <c r="W130">
        <f t="shared" ref="W130:W193" si="31">IF(J130&lt;30,T130,S130)</f>
        <v>25013</v>
      </c>
      <c r="X130">
        <v>133</v>
      </c>
      <c r="Y130">
        <v>0.49509999999999998</v>
      </c>
      <c r="Z130">
        <v>0.79869999999999997</v>
      </c>
      <c r="AA130">
        <f t="shared" ref="AA130:AA193" si="32">(Y130+Z130)/2</f>
        <v>0.64690000000000003</v>
      </c>
      <c r="AB130">
        <v>114</v>
      </c>
      <c r="AC130">
        <f t="shared" ref="AC130:AC193" si="33">(V130+X130+(AB130))/3</f>
        <v>126.66666666666667</v>
      </c>
      <c r="AD130">
        <f>IF(C130=1,(AC130/Y130),REF)</f>
        <v>255.84057092843199</v>
      </c>
      <c r="AE130">
        <v>133</v>
      </c>
      <c r="AF130">
        <f>IF(B130=1,(AC130/AA130),REF)</f>
        <v>195.8056371412377</v>
      </c>
      <c r="AG130">
        <v>116</v>
      </c>
      <c r="AH130">
        <f t="shared" ref="AH130:AH193" si="34">MIN(AE130,AG130,AB130)</f>
        <v>114</v>
      </c>
      <c r="AI130" t="str">
        <f t="shared" ref="AI130:AI193" si="35">D130</f>
        <v>Middle Tennessee</v>
      </c>
      <c r="AJ130">
        <f t="shared" ref="AJ130:AJ193" si="36">(Y130*(($AV$2)/((AD130)))^(1/10))</f>
        <v>0.28545218575861886</v>
      </c>
      <c r="AK130">
        <f t="shared" ref="AK130:AK193" si="37">(AA130*(($AU$2)/((AF130)))^(1/8))</f>
        <v>0.33601435342638131</v>
      </c>
      <c r="AL130">
        <f t="shared" ref="AL130:AL193" si="38">((AJ130+AK130)/2)^(1/3)</f>
        <v>0.67732314812588545</v>
      </c>
      <c r="AM130" t="str">
        <f t="shared" ref="AM130:AM193" si="39">AI130</f>
        <v>Middle Tennessee</v>
      </c>
      <c r="AN130">
        <v>129</v>
      </c>
      <c r="AO130">
        <f t="shared" ref="AO130:AO193" si="40">(AN130+AH130+AB130)/3</f>
        <v>119</v>
      </c>
      <c r="AP130">
        <v>122</v>
      </c>
      <c r="AQ130" t="str">
        <f t="shared" ref="AQ130:AQ193" si="41">AM130</f>
        <v>Middle Tennessee</v>
      </c>
    </row>
    <row r="131" spans="2:43">
      <c r="B131">
        <v>1</v>
      </c>
      <c r="C131">
        <v>1</v>
      </c>
      <c r="D131" t="s">
        <v>362</v>
      </c>
      <c r="E131">
        <v>69.262500000000003</v>
      </c>
      <c r="F131">
        <v>113</v>
      </c>
      <c r="G131">
        <v>68.859700000000004</v>
      </c>
      <c r="H131">
        <v>103</v>
      </c>
      <c r="I131">
        <v>109.73699999999999</v>
      </c>
      <c r="J131">
        <v>43</v>
      </c>
      <c r="K131">
        <v>107.783</v>
      </c>
      <c r="L131">
        <v>128</v>
      </c>
      <c r="M131">
        <v>96.604799999999997</v>
      </c>
      <c r="N131">
        <v>42</v>
      </c>
      <c r="O131">
        <v>105.148</v>
      </c>
      <c r="P131">
        <v>175</v>
      </c>
      <c r="Q131">
        <v>2.6350600000000002</v>
      </c>
      <c r="R131">
        <v>138</v>
      </c>
      <c r="S131" s="5">
        <f t="shared" si="28"/>
        <v>1806.5</v>
      </c>
      <c r="T131" s="3">
        <f t="shared" si="29"/>
        <v>153.31177384662928</v>
      </c>
      <c r="U131">
        <f t="shared" si="30"/>
        <v>1806.5</v>
      </c>
      <c r="V131">
        <v>40</v>
      </c>
      <c r="W131">
        <f t="shared" si="31"/>
        <v>1806.5</v>
      </c>
      <c r="X131">
        <v>36</v>
      </c>
      <c r="Y131">
        <v>0.46500000000000002</v>
      </c>
      <c r="Z131">
        <v>0.74529999999999996</v>
      </c>
      <c r="AA131">
        <f t="shared" si="32"/>
        <v>0.60514999999999997</v>
      </c>
      <c r="AB131">
        <v>127</v>
      </c>
      <c r="AC131">
        <f t="shared" si="33"/>
        <v>67.666666666666671</v>
      </c>
      <c r="AD131">
        <f>IF(C131=1,(AC131/Y131),REF)</f>
        <v>145.51971326164875</v>
      </c>
      <c r="AE131">
        <v>99</v>
      </c>
      <c r="AF131">
        <f>IF(B131=1,(AC131/AA131),REF)</f>
        <v>111.81800655484868</v>
      </c>
      <c r="AG131">
        <v>84</v>
      </c>
      <c r="AH131">
        <f t="shared" si="34"/>
        <v>84</v>
      </c>
      <c r="AI131" t="str">
        <f t="shared" si="35"/>
        <v>UMass Lowell</v>
      </c>
      <c r="AJ131">
        <f t="shared" si="36"/>
        <v>0.28366003876567114</v>
      </c>
      <c r="AK131">
        <f t="shared" si="37"/>
        <v>0.33713038501922826</v>
      </c>
      <c r="AL131">
        <f t="shared" si="38"/>
        <v>0.67707743107024398</v>
      </c>
      <c r="AM131" t="str">
        <f t="shared" si="39"/>
        <v>UMass Lowell</v>
      </c>
      <c r="AN131">
        <v>130</v>
      </c>
      <c r="AO131">
        <f t="shared" si="40"/>
        <v>113.66666666666667</v>
      </c>
      <c r="AP131">
        <v>117</v>
      </c>
      <c r="AQ131" t="str">
        <f t="shared" si="41"/>
        <v>UMass Lowell</v>
      </c>
    </row>
    <row r="132" spans="2:43">
      <c r="B132">
        <v>1</v>
      </c>
      <c r="C132">
        <v>1</v>
      </c>
      <c r="D132" t="s">
        <v>65</v>
      </c>
      <c r="E132">
        <v>69.078800000000001</v>
      </c>
      <c r="F132">
        <v>122</v>
      </c>
      <c r="G132">
        <v>68.394800000000004</v>
      </c>
      <c r="H132">
        <v>132</v>
      </c>
      <c r="I132">
        <v>109.577</v>
      </c>
      <c r="J132">
        <v>48</v>
      </c>
      <c r="K132">
        <v>111.54900000000001</v>
      </c>
      <c r="L132">
        <v>68</v>
      </c>
      <c r="M132">
        <v>103.964</v>
      </c>
      <c r="N132">
        <v>198</v>
      </c>
      <c r="O132">
        <v>107.46599999999999</v>
      </c>
      <c r="P132">
        <v>227</v>
      </c>
      <c r="Q132">
        <v>4.0831600000000003</v>
      </c>
      <c r="R132">
        <v>123</v>
      </c>
      <c r="S132" s="5">
        <f t="shared" si="28"/>
        <v>20754</v>
      </c>
      <c r="T132" s="3">
        <f t="shared" si="29"/>
        <v>167.56043685786929</v>
      </c>
      <c r="U132">
        <f t="shared" si="30"/>
        <v>20754</v>
      </c>
      <c r="V132">
        <v>112</v>
      </c>
      <c r="W132">
        <f t="shared" si="31"/>
        <v>20754</v>
      </c>
      <c r="X132">
        <v>113</v>
      </c>
      <c r="Y132">
        <v>0.51359999999999995</v>
      </c>
      <c r="Z132">
        <v>0.70689999999999997</v>
      </c>
      <c r="AA132">
        <f t="shared" si="32"/>
        <v>0.61024999999999996</v>
      </c>
      <c r="AB132">
        <v>125</v>
      </c>
      <c r="AC132">
        <f t="shared" si="33"/>
        <v>116.66666666666667</v>
      </c>
      <c r="AD132">
        <f>IF(C132=1,(AC132/Y132),REF)</f>
        <v>227.15472481827626</v>
      </c>
      <c r="AE132">
        <v>124</v>
      </c>
      <c r="AF132">
        <f>IF(B132=1,(AC132/AA132),REF)</f>
        <v>191.17847876553327</v>
      </c>
      <c r="AG132">
        <v>115</v>
      </c>
      <c r="AH132">
        <f t="shared" si="34"/>
        <v>115</v>
      </c>
      <c r="AI132" t="str">
        <f t="shared" si="35"/>
        <v>Belmont</v>
      </c>
      <c r="AJ132">
        <f t="shared" si="36"/>
        <v>0.29966100081721869</v>
      </c>
      <c r="AK132">
        <f t="shared" si="37"/>
        <v>0.31792650806667366</v>
      </c>
      <c r="AL132">
        <f t="shared" si="38"/>
        <v>0.67591098173811515</v>
      </c>
      <c r="AM132" t="str">
        <f t="shared" si="39"/>
        <v>Belmont</v>
      </c>
      <c r="AN132">
        <v>131</v>
      </c>
      <c r="AO132">
        <f t="shared" si="40"/>
        <v>123.66666666666667</v>
      </c>
      <c r="AP132">
        <v>127</v>
      </c>
      <c r="AQ132" t="str">
        <f t="shared" si="41"/>
        <v>Belmont</v>
      </c>
    </row>
    <row r="133" spans="2:43">
      <c r="B133">
        <v>1</v>
      </c>
      <c r="C133">
        <v>1</v>
      </c>
      <c r="D133" t="s">
        <v>329</v>
      </c>
      <c r="E133">
        <v>70.385800000000003</v>
      </c>
      <c r="F133">
        <v>64</v>
      </c>
      <c r="G133">
        <v>69.275899999999993</v>
      </c>
      <c r="H133">
        <v>78</v>
      </c>
      <c r="I133">
        <v>103.33499999999999</v>
      </c>
      <c r="J133">
        <v>168</v>
      </c>
      <c r="K133">
        <v>105.46899999999999</v>
      </c>
      <c r="L133">
        <v>163</v>
      </c>
      <c r="M133">
        <v>100.91200000000001</v>
      </c>
      <c r="N133">
        <v>117</v>
      </c>
      <c r="O133">
        <v>102.273</v>
      </c>
      <c r="P133">
        <v>112</v>
      </c>
      <c r="Q133">
        <v>3.1958799999999998</v>
      </c>
      <c r="R133">
        <v>132</v>
      </c>
      <c r="S133" s="5">
        <f t="shared" si="28"/>
        <v>20956.5</v>
      </c>
      <c r="T133" s="3">
        <f t="shared" si="29"/>
        <v>139.84455656191986</v>
      </c>
      <c r="U133">
        <f t="shared" si="30"/>
        <v>20956.5</v>
      </c>
      <c r="V133">
        <v>115</v>
      </c>
      <c r="W133">
        <f t="shared" si="31"/>
        <v>20956.5</v>
      </c>
      <c r="X133">
        <v>116</v>
      </c>
      <c r="Y133">
        <v>0.54220000000000002</v>
      </c>
      <c r="Z133">
        <v>0.60670000000000002</v>
      </c>
      <c r="AA133">
        <f t="shared" si="32"/>
        <v>0.57445000000000002</v>
      </c>
      <c r="AB133">
        <v>134</v>
      </c>
      <c r="AC133">
        <f t="shared" si="33"/>
        <v>121.66666666666667</v>
      </c>
      <c r="AD133">
        <f>IF(C133=1,(AC133/Y133),REF)</f>
        <v>224.39444239518014</v>
      </c>
      <c r="AE133">
        <v>122</v>
      </c>
      <c r="AF133">
        <f>IF(B133=1,(AC133/AA133),REF)</f>
        <v>211.79679113354803</v>
      </c>
      <c r="AG133">
        <v>122</v>
      </c>
      <c r="AH133">
        <f t="shared" si="34"/>
        <v>122</v>
      </c>
      <c r="AI133" t="str">
        <f t="shared" si="35"/>
        <v>Stephen F. Austin</v>
      </c>
      <c r="AJ133">
        <f t="shared" si="36"/>
        <v>0.31673473380930373</v>
      </c>
      <c r="AK133">
        <f t="shared" si="37"/>
        <v>0.29546846700362817</v>
      </c>
      <c r="AL133">
        <f t="shared" si="38"/>
        <v>0.67394098254799939</v>
      </c>
      <c r="AM133" t="str">
        <f t="shared" si="39"/>
        <v>Stephen F. Austin</v>
      </c>
      <c r="AN133">
        <v>132</v>
      </c>
      <c r="AO133">
        <f t="shared" si="40"/>
        <v>129.33333333333334</v>
      </c>
      <c r="AP133">
        <v>133</v>
      </c>
      <c r="AQ133" t="str">
        <f t="shared" si="41"/>
        <v>Stephen F. Austin</v>
      </c>
    </row>
    <row r="134" spans="2:43">
      <c r="B134">
        <v>1</v>
      </c>
      <c r="C134">
        <v>1</v>
      </c>
      <c r="D134" t="s">
        <v>53</v>
      </c>
      <c r="E134">
        <v>65.581800000000001</v>
      </c>
      <c r="F134">
        <v>299</v>
      </c>
      <c r="G134">
        <v>64.992400000000004</v>
      </c>
      <c r="H134">
        <v>299</v>
      </c>
      <c r="I134">
        <v>99.219099999999997</v>
      </c>
      <c r="J134">
        <v>275</v>
      </c>
      <c r="K134">
        <v>101.425</v>
      </c>
      <c r="L134">
        <v>254</v>
      </c>
      <c r="M134">
        <v>99.946299999999994</v>
      </c>
      <c r="N134">
        <v>93</v>
      </c>
      <c r="O134">
        <v>102.15300000000001</v>
      </c>
      <c r="P134">
        <v>110</v>
      </c>
      <c r="Q134">
        <v>-0.72807599999999995</v>
      </c>
      <c r="R134">
        <v>177</v>
      </c>
      <c r="S134" s="5">
        <f t="shared" si="28"/>
        <v>42137</v>
      </c>
      <c r="T134" s="3">
        <f t="shared" si="29"/>
        <v>195.72429588581997</v>
      </c>
      <c r="U134">
        <f t="shared" si="30"/>
        <v>42137</v>
      </c>
      <c r="V134">
        <v>190</v>
      </c>
      <c r="W134">
        <f t="shared" si="31"/>
        <v>42137</v>
      </c>
      <c r="X134">
        <v>192</v>
      </c>
      <c r="Y134">
        <v>0.61029999999999995</v>
      </c>
      <c r="Z134">
        <v>0.43740000000000001</v>
      </c>
      <c r="AA134">
        <f t="shared" si="32"/>
        <v>0.52384999999999993</v>
      </c>
      <c r="AB134">
        <v>159</v>
      </c>
      <c r="AC134">
        <f t="shared" si="33"/>
        <v>180.33333333333334</v>
      </c>
      <c r="AD134">
        <f>IF(C134=1,(AC134/Y134),REF)</f>
        <v>295.48309574526195</v>
      </c>
      <c r="AE134">
        <v>151</v>
      </c>
      <c r="AF134">
        <f>IF(B134=1,(AC134/AA134),REF)</f>
        <v>344.24612643568457</v>
      </c>
      <c r="AG134">
        <v>171</v>
      </c>
      <c r="AH134">
        <f t="shared" si="34"/>
        <v>151</v>
      </c>
      <c r="AI134" t="str">
        <f t="shared" si="35"/>
        <v>Appalachian St.</v>
      </c>
      <c r="AJ134">
        <f t="shared" si="36"/>
        <v>0.34683865544227277</v>
      </c>
      <c r="AK134">
        <f t="shared" si="37"/>
        <v>0.25356957492146104</v>
      </c>
      <c r="AL134">
        <f t="shared" si="38"/>
        <v>0.66958473947163366</v>
      </c>
      <c r="AM134" t="str">
        <f t="shared" si="39"/>
        <v>Appalachian St.</v>
      </c>
      <c r="AN134">
        <v>133</v>
      </c>
      <c r="AO134">
        <f t="shared" si="40"/>
        <v>147.66666666666666</v>
      </c>
      <c r="AP134">
        <v>150</v>
      </c>
      <c r="AQ134" t="str">
        <f t="shared" si="41"/>
        <v>Appalachian St.</v>
      </c>
    </row>
    <row r="135" spans="2:43">
      <c r="B135">
        <v>1</v>
      </c>
      <c r="C135">
        <v>1</v>
      </c>
      <c r="D135" t="s">
        <v>299</v>
      </c>
      <c r="E135">
        <v>68.646000000000001</v>
      </c>
      <c r="F135">
        <v>148</v>
      </c>
      <c r="G135">
        <v>68.363</v>
      </c>
      <c r="H135">
        <v>134</v>
      </c>
      <c r="I135">
        <v>110.435</v>
      </c>
      <c r="J135">
        <v>36</v>
      </c>
      <c r="K135">
        <v>109.27800000000001</v>
      </c>
      <c r="L135">
        <v>100</v>
      </c>
      <c r="M135">
        <v>103.35599999999999</v>
      </c>
      <c r="N135">
        <v>182</v>
      </c>
      <c r="O135">
        <v>106.33499999999999</v>
      </c>
      <c r="P135">
        <v>199</v>
      </c>
      <c r="Q135">
        <v>2.9434499999999999</v>
      </c>
      <c r="R135">
        <v>135</v>
      </c>
      <c r="S135" s="5">
        <f t="shared" si="28"/>
        <v>17210</v>
      </c>
      <c r="T135" s="3">
        <f t="shared" si="29"/>
        <v>157.48174497382229</v>
      </c>
      <c r="U135">
        <f t="shared" si="30"/>
        <v>17210</v>
      </c>
      <c r="V135">
        <v>101</v>
      </c>
      <c r="W135">
        <f t="shared" si="31"/>
        <v>17210</v>
      </c>
      <c r="X135">
        <v>102</v>
      </c>
      <c r="Y135">
        <v>0.52139999999999997</v>
      </c>
      <c r="Z135">
        <v>0.61270000000000002</v>
      </c>
      <c r="AA135">
        <f t="shared" si="32"/>
        <v>0.56705000000000005</v>
      </c>
      <c r="AB135">
        <v>137</v>
      </c>
      <c r="AC135">
        <f t="shared" si="33"/>
        <v>113.33333333333333</v>
      </c>
      <c r="AD135">
        <f>IF(C135=1,(AC135/Y135),REF)</f>
        <v>217.363508502749</v>
      </c>
      <c r="AE135">
        <v>118</v>
      </c>
      <c r="AF135">
        <f>IF(B135=1,(AC135/AA135),REF)</f>
        <v>199.86479734297384</v>
      </c>
      <c r="AG135">
        <v>119</v>
      </c>
      <c r="AH135">
        <f t="shared" si="34"/>
        <v>118</v>
      </c>
      <c r="AI135" t="str">
        <f t="shared" si="35"/>
        <v>Samford</v>
      </c>
      <c r="AJ135">
        <f t="shared" si="36"/>
        <v>0.30555525087126456</v>
      </c>
      <c r="AK135">
        <f t="shared" si="37"/>
        <v>0.29378400257559617</v>
      </c>
      <c r="AL135">
        <f t="shared" si="38"/>
        <v>0.669187123424829</v>
      </c>
      <c r="AM135" t="str">
        <f t="shared" si="39"/>
        <v>Samford</v>
      </c>
      <c r="AN135">
        <v>134</v>
      </c>
      <c r="AO135">
        <f t="shared" si="40"/>
        <v>129.66666666666666</v>
      </c>
      <c r="AP135">
        <v>134</v>
      </c>
      <c r="AQ135" t="str">
        <f t="shared" si="41"/>
        <v>Samford</v>
      </c>
    </row>
    <row r="136" spans="2:43">
      <c r="B136">
        <v>1</v>
      </c>
      <c r="C136">
        <v>1</v>
      </c>
      <c r="D136" t="s">
        <v>124</v>
      </c>
      <c r="E136">
        <v>68.578199999999995</v>
      </c>
      <c r="F136">
        <v>153</v>
      </c>
      <c r="G136">
        <v>68.4619</v>
      </c>
      <c r="H136">
        <v>123</v>
      </c>
      <c r="I136">
        <v>110.002</v>
      </c>
      <c r="J136">
        <v>39</v>
      </c>
      <c r="K136">
        <v>111.545</v>
      </c>
      <c r="L136">
        <v>69</v>
      </c>
      <c r="M136">
        <v>104.806</v>
      </c>
      <c r="N136">
        <v>225</v>
      </c>
      <c r="O136">
        <v>107.46</v>
      </c>
      <c r="P136">
        <v>226</v>
      </c>
      <c r="Q136">
        <v>4.0848000000000004</v>
      </c>
      <c r="R136">
        <v>122</v>
      </c>
      <c r="S136" s="5">
        <f t="shared" si="28"/>
        <v>26073</v>
      </c>
      <c r="T136" s="3">
        <f t="shared" si="29"/>
        <v>167.08830000930647</v>
      </c>
      <c r="U136">
        <f t="shared" si="30"/>
        <v>26073</v>
      </c>
      <c r="V136">
        <v>137</v>
      </c>
      <c r="W136">
        <f t="shared" si="31"/>
        <v>26073</v>
      </c>
      <c r="X136">
        <v>137</v>
      </c>
      <c r="Y136">
        <v>0.51880000000000004</v>
      </c>
      <c r="Z136">
        <v>0.65139999999999998</v>
      </c>
      <c r="AA136">
        <f t="shared" si="32"/>
        <v>0.58509999999999995</v>
      </c>
      <c r="AB136">
        <v>130</v>
      </c>
      <c r="AC136">
        <f t="shared" si="33"/>
        <v>134.66666666666666</v>
      </c>
      <c r="AD136">
        <f>IF(C136=1,(AC136/Y136),REF)</f>
        <v>259.57337445386787</v>
      </c>
      <c r="AE136">
        <v>135</v>
      </c>
      <c r="AF136">
        <f>IF(B136=1,(AC136/AA136),REF)</f>
        <v>230.16008659488406</v>
      </c>
      <c r="AG136">
        <v>128</v>
      </c>
      <c r="AH136">
        <f t="shared" si="34"/>
        <v>128</v>
      </c>
      <c r="AI136" t="str">
        <f t="shared" si="35"/>
        <v>Eastern Washington</v>
      </c>
      <c r="AJ136">
        <f t="shared" si="36"/>
        <v>0.2986835752239525</v>
      </c>
      <c r="AK136">
        <f t="shared" si="37"/>
        <v>0.29783461683619378</v>
      </c>
      <c r="AL136">
        <f t="shared" si="38"/>
        <v>0.66813552776076957</v>
      </c>
      <c r="AM136" t="str">
        <f t="shared" si="39"/>
        <v>Eastern Washington</v>
      </c>
      <c r="AN136">
        <v>135</v>
      </c>
      <c r="AO136">
        <f t="shared" si="40"/>
        <v>131</v>
      </c>
      <c r="AP136">
        <v>135</v>
      </c>
      <c r="AQ136" t="str">
        <f t="shared" si="41"/>
        <v>Eastern Washington</v>
      </c>
    </row>
    <row r="137" spans="2:43">
      <c r="B137">
        <v>1</v>
      </c>
      <c r="C137">
        <v>1</v>
      </c>
      <c r="D137" t="s">
        <v>190</v>
      </c>
      <c r="E137">
        <v>72.039100000000005</v>
      </c>
      <c r="F137">
        <v>27</v>
      </c>
      <c r="G137">
        <v>72.909099999999995</v>
      </c>
      <c r="H137">
        <v>3</v>
      </c>
      <c r="I137">
        <v>101.88800000000001</v>
      </c>
      <c r="J137">
        <v>208</v>
      </c>
      <c r="K137">
        <v>105.43600000000001</v>
      </c>
      <c r="L137">
        <v>165</v>
      </c>
      <c r="M137">
        <v>102.07899999999999</v>
      </c>
      <c r="N137">
        <v>144</v>
      </c>
      <c r="O137">
        <v>104.93300000000001</v>
      </c>
      <c r="P137">
        <v>168</v>
      </c>
      <c r="Q137">
        <v>0.50281200000000004</v>
      </c>
      <c r="R137">
        <v>162</v>
      </c>
      <c r="S137" s="5">
        <f t="shared" si="28"/>
        <v>32000</v>
      </c>
      <c r="T137" s="3">
        <f t="shared" si="29"/>
        <v>166.50675661966395</v>
      </c>
      <c r="U137">
        <f t="shared" si="30"/>
        <v>32000</v>
      </c>
      <c r="V137">
        <v>155</v>
      </c>
      <c r="W137">
        <f t="shared" si="31"/>
        <v>32000</v>
      </c>
      <c r="X137">
        <v>155</v>
      </c>
      <c r="Y137">
        <v>0.57389999999999997</v>
      </c>
      <c r="Z137">
        <v>0.49330000000000002</v>
      </c>
      <c r="AA137">
        <f t="shared" si="32"/>
        <v>0.53359999999999996</v>
      </c>
      <c r="AB137">
        <v>156</v>
      </c>
      <c r="AC137">
        <f t="shared" si="33"/>
        <v>155.33333333333334</v>
      </c>
      <c r="AD137">
        <f>IF(C137=1,(AC137/Y137),REF)</f>
        <v>270.66271708195393</v>
      </c>
      <c r="AE137">
        <v>143</v>
      </c>
      <c r="AF137">
        <f>IF(B137=1,(AC137/AA137),REF)</f>
        <v>291.10444777611195</v>
      </c>
      <c r="AG137">
        <v>155</v>
      </c>
      <c r="AH137">
        <f t="shared" si="34"/>
        <v>143</v>
      </c>
      <c r="AI137" t="str">
        <f t="shared" si="35"/>
        <v>Long Beach St.</v>
      </c>
      <c r="AJ137">
        <f t="shared" si="36"/>
        <v>0.32902641769932389</v>
      </c>
      <c r="AK137">
        <f t="shared" si="37"/>
        <v>0.26375976238873838</v>
      </c>
      <c r="AL137">
        <f t="shared" si="38"/>
        <v>0.66673925407378343</v>
      </c>
      <c r="AM137" t="str">
        <f t="shared" si="39"/>
        <v>Long Beach St.</v>
      </c>
      <c r="AN137">
        <v>136</v>
      </c>
      <c r="AO137">
        <f t="shared" si="40"/>
        <v>145</v>
      </c>
      <c r="AP137">
        <v>145</v>
      </c>
      <c r="AQ137" t="str">
        <f t="shared" si="41"/>
        <v>Long Beach St.</v>
      </c>
    </row>
    <row r="138" spans="2:43">
      <c r="B138">
        <v>1</v>
      </c>
      <c r="C138">
        <v>1</v>
      </c>
      <c r="D138" t="s">
        <v>199</v>
      </c>
      <c r="E138">
        <v>66.653000000000006</v>
      </c>
      <c r="F138">
        <v>246</v>
      </c>
      <c r="G138">
        <v>65.855099999999993</v>
      </c>
      <c r="H138">
        <v>264</v>
      </c>
      <c r="I138">
        <v>101.383</v>
      </c>
      <c r="J138">
        <v>223</v>
      </c>
      <c r="K138">
        <v>106.616</v>
      </c>
      <c r="L138">
        <v>149</v>
      </c>
      <c r="M138">
        <v>106.419</v>
      </c>
      <c r="N138">
        <v>262</v>
      </c>
      <c r="O138">
        <v>104.991</v>
      </c>
      <c r="P138">
        <v>172</v>
      </c>
      <c r="Q138">
        <v>1.6244799999999999</v>
      </c>
      <c r="R138">
        <v>145</v>
      </c>
      <c r="S138" s="5">
        <f t="shared" si="28"/>
        <v>59186.5</v>
      </c>
      <c r="T138" s="3">
        <f t="shared" si="29"/>
        <v>160.91146634096651</v>
      </c>
      <c r="U138">
        <f t="shared" si="30"/>
        <v>59186.5</v>
      </c>
      <c r="V138">
        <v>248</v>
      </c>
      <c r="W138">
        <f t="shared" si="31"/>
        <v>59186.5</v>
      </c>
      <c r="X138">
        <v>249</v>
      </c>
      <c r="Y138">
        <v>0.57889999999999997</v>
      </c>
      <c r="Z138">
        <v>0.54559999999999997</v>
      </c>
      <c r="AA138">
        <f t="shared" si="32"/>
        <v>0.56224999999999992</v>
      </c>
      <c r="AB138">
        <v>141</v>
      </c>
      <c r="AC138">
        <f t="shared" si="33"/>
        <v>212.66666666666666</v>
      </c>
      <c r="AD138">
        <f>IF(C138=1,(AC138/Y138),REF)</f>
        <v>367.36339033799737</v>
      </c>
      <c r="AE138">
        <v>167</v>
      </c>
      <c r="AF138">
        <f>IF(B138=1,(AC138/AA138),REF)</f>
        <v>378.24218171038984</v>
      </c>
      <c r="AG138">
        <v>184</v>
      </c>
      <c r="AH138">
        <f t="shared" si="34"/>
        <v>141</v>
      </c>
      <c r="AI138" t="str">
        <f t="shared" si="35"/>
        <v>LSU</v>
      </c>
      <c r="AJ138">
        <f t="shared" si="36"/>
        <v>0.3219076889441117</v>
      </c>
      <c r="AK138">
        <f t="shared" si="37"/>
        <v>0.26897198387565813</v>
      </c>
      <c r="AL138">
        <f t="shared" si="38"/>
        <v>0.66602370184556947</v>
      </c>
      <c r="AM138" t="str">
        <f t="shared" si="39"/>
        <v>LSU</v>
      </c>
      <c r="AN138">
        <v>137</v>
      </c>
      <c r="AO138">
        <f t="shared" si="40"/>
        <v>139.66666666666666</v>
      </c>
      <c r="AP138">
        <v>140</v>
      </c>
      <c r="AQ138" t="str">
        <f t="shared" si="41"/>
        <v>LSU</v>
      </c>
    </row>
    <row r="139" spans="2:43">
      <c r="B139">
        <v>1</v>
      </c>
      <c r="C139">
        <v>1</v>
      </c>
      <c r="D139" t="s">
        <v>375</v>
      </c>
      <c r="E139">
        <v>70.323899999999995</v>
      </c>
      <c r="F139">
        <v>68</v>
      </c>
      <c r="G139">
        <v>68.606899999999996</v>
      </c>
      <c r="H139">
        <v>114</v>
      </c>
      <c r="I139">
        <v>104.373</v>
      </c>
      <c r="J139">
        <v>151</v>
      </c>
      <c r="K139">
        <v>107.883</v>
      </c>
      <c r="L139">
        <v>122</v>
      </c>
      <c r="M139">
        <v>106.021</v>
      </c>
      <c r="N139">
        <v>252</v>
      </c>
      <c r="O139">
        <v>106.425</v>
      </c>
      <c r="P139">
        <v>201</v>
      </c>
      <c r="Q139">
        <v>1.4587399999999999</v>
      </c>
      <c r="R139">
        <v>148</v>
      </c>
      <c r="S139" s="5">
        <f t="shared" si="28"/>
        <v>43152.5</v>
      </c>
      <c r="T139" s="3">
        <f t="shared" si="29"/>
        <v>166.26033802443683</v>
      </c>
      <c r="U139">
        <f t="shared" si="30"/>
        <v>43152.5</v>
      </c>
      <c r="V139">
        <v>196</v>
      </c>
      <c r="W139">
        <f t="shared" si="31"/>
        <v>43152.5</v>
      </c>
      <c r="X139">
        <v>198</v>
      </c>
      <c r="Y139">
        <v>0.53420000000000001</v>
      </c>
      <c r="Z139">
        <v>0.62139999999999995</v>
      </c>
      <c r="AA139">
        <f t="shared" si="32"/>
        <v>0.57779999999999998</v>
      </c>
      <c r="AB139">
        <v>132</v>
      </c>
      <c r="AC139">
        <f t="shared" si="33"/>
        <v>175.33333333333334</v>
      </c>
      <c r="AD139">
        <f>IF(C139=1,(AC139/Y139),REF)</f>
        <v>328.21664794708602</v>
      </c>
      <c r="AE139">
        <v>159</v>
      </c>
      <c r="AF139">
        <f>IF(B139=1,(AC139/AA139),REF)</f>
        <v>303.44986731279567</v>
      </c>
      <c r="AG139">
        <v>165</v>
      </c>
      <c r="AH139">
        <f t="shared" si="34"/>
        <v>132</v>
      </c>
      <c r="AI139" t="str">
        <f t="shared" si="35"/>
        <v>Utah Tech</v>
      </c>
      <c r="AJ139">
        <f t="shared" si="36"/>
        <v>0.30041748855540351</v>
      </c>
      <c r="AK139">
        <f t="shared" si="37"/>
        <v>0.28412895604532912</v>
      </c>
      <c r="AL139">
        <f t="shared" si="38"/>
        <v>0.66363560101687535</v>
      </c>
      <c r="AM139" t="str">
        <f t="shared" si="39"/>
        <v>Utah Tech</v>
      </c>
      <c r="AN139">
        <v>138</v>
      </c>
      <c r="AO139">
        <f t="shared" si="40"/>
        <v>134</v>
      </c>
      <c r="AP139">
        <v>136</v>
      </c>
      <c r="AQ139" t="str">
        <f t="shared" si="41"/>
        <v>Utah Tech</v>
      </c>
    </row>
    <row r="140" spans="2:43">
      <c r="B140">
        <v>1</v>
      </c>
      <c r="C140">
        <v>1</v>
      </c>
      <c r="D140" t="s">
        <v>223</v>
      </c>
      <c r="E140">
        <v>62.823799999999999</v>
      </c>
      <c r="F140">
        <v>357</v>
      </c>
      <c r="G140">
        <v>62.2166</v>
      </c>
      <c r="H140">
        <v>355</v>
      </c>
      <c r="I140">
        <v>102.217</v>
      </c>
      <c r="J140">
        <v>198</v>
      </c>
      <c r="K140">
        <v>104.626</v>
      </c>
      <c r="L140">
        <v>183</v>
      </c>
      <c r="M140">
        <v>100.438</v>
      </c>
      <c r="N140">
        <v>107</v>
      </c>
      <c r="O140">
        <v>103.312</v>
      </c>
      <c r="P140">
        <v>131</v>
      </c>
      <c r="Q140">
        <v>1.3141499999999999</v>
      </c>
      <c r="R140">
        <v>151</v>
      </c>
      <c r="S140" s="5">
        <f t="shared" si="28"/>
        <v>25326.5</v>
      </c>
      <c r="T140" s="3">
        <f t="shared" si="29"/>
        <v>159.13830462839547</v>
      </c>
      <c r="U140">
        <f t="shared" si="30"/>
        <v>25326.5</v>
      </c>
      <c r="V140">
        <v>134</v>
      </c>
      <c r="W140">
        <f t="shared" si="31"/>
        <v>25326.5</v>
      </c>
      <c r="X140">
        <v>134</v>
      </c>
      <c r="Y140">
        <v>0.52039999999999997</v>
      </c>
      <c r="Z140">
        <v>0.58409999999999995</v>
      </c>
      <c r="AA140">
        <f t="shared" si="32"/>
        <v>0.55224999999999991</v>
      </c>
      <c r="AB140">
        <v>147</v>
      </c>
      <c r="AC140">
        <f t="shared" si="33"/>
        <v>138.33333333333334</v>
      </c>
      <c r="AD140">
        <f>IF(C140=1,(AC140/Y140),REF)</f>
        <v>265.82116320778891</v>
      </c>
      <c r="AE140">
        <v>139</v>
      </c>
      <c r="AF140">
        <f>IF(B140=1,(AC140/AA140),REF)</f>
        <v>250.49041798702285</v>
      </c>
      <c r="AG140">
        <v>135</v>
      </c>
      <c r="AH140">
        <f t="shared" si="34"/>
        <v>135</v>
      </c>
      <c r="AI140" t="str">
        <f t="shared" si="35"/>
        <v>Missouri St.</v>
      </c>
      <c r="AJ140">
        <f t="shared" si="36"/>
        <v>0.29889298378630907</v>
      </c>
      <c r="AK140">
        <f t="shared" si="37"/>
        <v>0.27815422562519732</v>
      </c>
      <c r="AL140">
        <f t="shared" si="38"/>
        <v>0.66078541689580583</v>
      </c>
      <c r="AM140" t="str">
        <f t="shared" si="39"/>
        <v>Missouri St.</v>
      </c>
      <c r="AN140">
        <v>139</v>
      </c>
      <c r="AO140">
        <f t="shared" si="40"/>
        <v>140.33333333333334</v>
      </c>
      <c r="AP140">
        <v>141</v>
      </c>
      <c r="AQ140" t="str">
        <f t="shared" si="41"/>
        <v>Missouri St.</v>
      </c>
    </row>
    <row r="141" spans="2:43">
      <c r="B141">
        <v>1</v>
      </c>
      <c r="C141">
        <v>1</v>
      </c>
      <c r="D141" t="s">
        <v>406</v>
      </c>
      <c r="E141">
        <v>68.785799999999995</v>
      </c>
      <c r="F141">
        <v>139</v>
      </c>
      <c r="G141">
        <v>68.007300000000001</v>
      </c>
      <c r="H141">
        <v>148</v>
      </c>
      <c r="I141">
        <v>115.73</v>
      </c>
      <c r="J141">
        <v>5</v>
      </c>
      <c r="K141">
        <v>112.94499999999999</v>
      </c>
      <c r="L141">
        <v>45</v>
      </c>
      <c r="M141">
        <v>104.4</v>
      </c>
      <c r="N141">
        <v>215</v>
      </c>
      <c r="O141">
        <v>109.389</v>
      </c>
      <c r="P141">
        <v>266</v>
      </c>
      <c r="Q141">
        <v>3.5557300000000001</v>
      </c>
      <c r="R141">
        <v>129</v>
      </c>
      <c r="S141" s="5">
        <f t="shared" si="28"/>
        <v>23125</v>
      </c>
      <c r="T141" s="3">
        <f t="shared" si="29"/>
        <v>190.76294189385945</v>
      </c>
      <c r="U141">
        <f t="shared" si="30"/>
        <v>23125</v>
      </c>
      <c r="V141">
        <v>123</v>
      </c>
      <c r="W141">
        <f t="shared" si="31"/>
        <v>190.76294189385945</v>
      </c>
      <c r="X141">
        <v>26</v>
      </c>
      <c r="Y141">
        <v>0.49669999999999997</v>
      </c>
      <c r="Z141">
        <v>0.57350000000000001</v>
      </c>
      <c r="AA141">
        <f t="shared" si="32"/>
        <v>0.53510000000000002</v>
      </c>
      <c r="AB141">
        <v>154</v>
      </c>
      <c r="AC141">
        <f t="shared" si="33"/>
        <v>101</v>
      </c>
      <c r="AD141">
        <f>IF(C141=1,(AC141/Y141),REF)</f>
        <v>203.34205758002818</v>
      </c>
      <c r="AE141">
        <v>115</v>
      </c>
      <c r="AF141">
        <f>IF(B141=1,(AC141/AA141),REF)</f>
        <v>188.74976639880396</v>
      </c>
      <c r="AG141">
        <v>114</v>
      </c>
      <c r="AH141">
        <f t="shared" si="34"/>
        <v>114</v>
      </c>
      <c r="AI141" t="str">
        <f t="shared" si="35"/>
        <v>Youngstown St.</v>
      </c>
      <c r="AJ141">
        <f t="shared" si="36"/>
        <v>0.29302780146467639</v>
      </c>
      <c r="AK141">
        <f t="shared" si="37"/>
        <v>0.27922093384539798</v>
      </c>
      <c r="AL141">
        <f t="shared" si="38"/>
        <v>0.65894871481469797</v>
      </c>
      <c r="AM141" t="str">
        <f t="shared" si="39"/>
        <v>Youngstown St.</v>
      </c>
      <c r="AN141">
        <v>140</v>
      </c>
      <c r="AO141">
        <f t="shared" si="40"/>
        <v>136</v>
      </c>
      <c r="AP141">
        <v>137</v>
      </c>
      <c r="AQ141" t="str">
        <f t="shared" si="41"/>
        <v>Youngstown St.</v>
      </c>
    </row>
    <row r="142" spans="2:43">
      <c r="B142">
        <v>1</v>
      </c>
      <c r="C142">
        <v>1</v>
      </c>
      <c r="D142" t="s">
        <v>334</v>
      </c>
      <c r="E142">
        <v>67.811400000000006</v>
      </c>
      <c r="F142">
        <v>187</v>
      </c>
      <c r="G142">
        <v>66.640500000000003</v>
      </c>
      <c r="H142">
        <v>213</v>
      </c>
      <c r="I142">
        <v>99.204499999999996</v>
      </c>
      <c r="J142">
        <v>276</v>
      </c>
      <c r="K142">
        <v>103.49299999999999</v>
      </c>
      <c r="L142">
        <v>210</v>
      </c>
      <c r="M142">
        <v>103.169</v>
      </c>
      <c r="N142">
        <v>178</v>
      </c>
      <c r="O142">
        <v>102.959</v>
      </c>
      <c r="P142">
        <v>122</v>
      </c>
      <c r="Q142">
        <v>0.53382200000000002</v>
      </c>
      <c r="R142">
        <v>160</v>
      </c>
      <c r="S142" s="5">
        <f t="shared" si="28"/>
        <v>53930</v>
      </c>
      <c r="T142" s="3">
        <f t="shared" si="29"/>
        <v>171.73234989366446</v>
      </c>
      <c r="U142">
        <f t="shared" si="30"/>
        <v>53930</v>
      </c>
      <c r="V142">
        <v>224</v>
      </c>
      <c r="W142">
        <f t="shared" si="31"/>
        <v>53930</v>
      </c>
      <c r="X142">
        <v>226</v>
      </c>
      <c r="Y142">
        <v>0.46929999999999999</v>
      </c>
      <c r="Z142">
        <v>0.79900000000000004</v>
      </c>
      <c r="AA142">
        <f t="shared" si="32"/>
        <v>0.63414999999999999</v>
      </c>
      <c r="AB142">
        <v>120</v>
      </c>
      <c r="AC142">
        <f t="shared" si="33"/>
        <v>190</v>
      </c>
      <c r="AD142">
        <f>IF(C142=1,(AC142/Y142),REF)</f>
        <v>404.85829959514172</v>
      </c>
      <c r="AE142">
        <v>182</v>
      </c>
      <c r="AF142">
        <f>IF(B142=1,(AC142/AA142),REF)</f>
        <v>299.6136560750611</v>
      </c>
      <c r="AG142">
        <v>163</v>
      </c>
      <c r="AH142">
        <f t="shared" si="34"/>
        <v>120</v>
      </c>
      <c r="AI142" t="str">
        <f t="shared" si="35"/>
        <v>Tarleton St.</v>
      </c>
      <c r="AJ142">
        <f t="shared" si="36"/>
        <v>0.25843875344210848</v>
      </c>
      <c r="AK142">
        <f t="shared" si="37"/>
        <v>0.31233497824719081</v>
      </c>
      <c r="AL142">
        <f t="shared" si="38"/>
        <v>0.65838206843346836</v>
      </c>
      <c r="AM142" t="str">
        <f t="shared" si="39"/>
        <v>Tarleton St.</v>
      </c>
      <c r="AN142">
        <v>141</v>
      </c>
      <c r="AO142">
        <f t="shared" si="40"/>
        <v>127</v>
      </c>
      <c r="AP142">
        <v>130</v>
      </c>
      <c r="AQ142" t="str">
        <f t="shared" si="41"/>
        <v>Tarleton St.</v>
      </c>
    </row>
    <row r="143" spans="2:43">
      <c r="B143">
        <v>1</v>
      </c>
      <c r="C143">
        <v>1</v>
      </c>
      <c r="D143" t="s">
        <v>135</v>
      </c>
      <c r="E143">
        <v>69.980900000000005</v>
      </c>
      <c r="F143">
        <v>78</v>
      </c>
      <c r="G143">
        <v>69.704800000000006</v>
      </c>
      <c r="H143">
        <v>52</v>
      </c>
      <c r="I143">
        <v>102.258</v>
      </c>
      <c r="J143">
        <v>197</v>
      </c>
      <c r="K143">
        <v>103.178</v>
      </c>
      <c r="L143">
        <v>221</v>
      </c>
      <c r="M143">
        <v>96.131100000000004</v>
      </c>
      <c r="N143">
        <v>37</v>
      </c>
      <c r="O143">
        <v>100.666</v>
      </c>
      <c r="P143">
        <v>87</v>
      </c>
      <c r="Q143">
        <v>2.5114200000000002</v>
      </c>
      <c r="R143">
        <v>139</v>
      </c>
      <c r="S143" s="5">
        <f t="shared" si="28"/>
        <v>20089</v>
      </c>
      <c r="T143" s="3">
        <f t="shared" si="29"/>
        <v>167.94344286098223</v>
      </c>
      <c r="U143">
        <f t="shared" si="30"/>
        <v>20089</v>
      </c>
      <c r="V143">
        <v>109</v>
      </c>
      <c r="W143">
        <f t="shared" si="31"/>
        <v>20089</v>
      </c>
      <c r="X143">
        <v>111</v>
      </c>
      <c r="Y143">
        <v>0.53049999999999997</v>
      </c>
      <c r="Z143">
        <v>0.50980000000000003</v>
      </c>
      <c r="AA143">
        <f t="shared" si="32"/>
        <v>0.52015</v>
      </c>
      <c r="AB143">
        <v>162</v>
      </c>
      <c r="AC143">
        <f t="shared" si="33"/>
        <v>127.33333333333333</v>
      </c>
      <c r="AD143">
        <f>IF(C143=1,(AC143/Y143),REF)</f>
        <v>240.02513352183476</v>
      </c>
      <c r="AE143">
        <v>128</v>
      </c>
      <c r="AF143">
        <f>IF(B143=1,(AC143/AA143),REF)</f>
        <v>244.8011791470409</v>
      </c>
      <c r="AG143">
        <v>131</v>
      </c>
      <c r="AH143">
        <f t="shared" si="34"/>
        <v>128</v>
      </c>
      <c r="AI143" t="str">
        <f t="shared" si="35"/>
        <v>Fordham</v>
      </c>
      <c r="AJ143">
        <f t="shared" si="36"/>
        <v>0.30782019169002933</v>
      </c>
      <c r="AK143">
        <f t="shared" si="37"/>
        <v>0.26273972545783519</v>
      </c>
      <c r="AL143">
        <f t="shared" si="38"/>
        <v>0.65829984715277301</v>
      </c>
      <c r="AM143" t="str">
        <f t="shared" si="39"/>
        <v>Fordham</v>
      </c>
      <c r="AN143">
        <v>142</v>
      </c>
      <c r="AO143">
        <f t="shared" si="40"/>
        <v>144</v>
      </c>
      <c r="AP143">
        <v>143</v>
      </c>
      <c r="AQ143" t="str">
        <f t="shared" si="41"/>
        <v>Fordham</v>
      </c>
    </row>
    <row r="144" spans="2:43">
      <c r="B144">
        <v>1</v>
      </c>
      <c r="C144">
        <v>1</v>
      </c>
      <c r="D144" t="s">
        <v>136</v>
      </c>
      <c r="E144">
        <v>63.8354</v>
      </c>
      <c r="F144">
        <v>344</v>
      </c>
      <c r="G144">
        <v>64.281999999999996</v>
      </c>
      <c r="H144">
        <v>328</v>
      </c>
      <c r="I144">
        <v>99.2911</v>
      </c>
      <c r="J144">
        <v>271</v>
      </c>
      <c r="K144">
        <v>103.527</v>
      </c>
      <c r="L144">
        <v>208</v>
      </c>
      <c r="M144">
        <v>103.184</v>
      </c>
      <c r="N144">
        <v>179</v>
      </c>
      <c r="O144">
        <v>100.55800000000001</v>
      </c>
      <c r="P144">
        <v>84</v>
      </c>
      <c r="Q144">
        <v>2.96882</v>
      </c>
      <c r="R144">
        <v>134</v>
      </c>
      <c r="S144" s="5">
        <f t="shared" si="28"/>
        <v>52741</v>
      </c>
      <c r="T144" s="3">
        <f t="shared" si="29"/>
        <v>158.61904047118682</v>
      </c>
      <c r="U144">
        <f t="shared" si="30"/>
        <v>52741</v>
      </c>
      <c r="V144">
        <v>220</v>
      </c>
      <c r="W144">
        <f t="shared" si="31"/>
        <v>52741</v>
      </c>
      <c r="X144">
        <v>222</v>
      </c>
      <c r="Y144">
        <v>0.51639999999999997</v>
      </c>
      <c r="Z144">
        <v>0.63900000000000001</v>
      </c>
      <c r="AA144">
        <f t="shared" si="32"/>
        <v>0.57769999999999999</v>
      </c>
      <c r="AB144">
        <v>133</v>
      </c>
      <c r="AC144">
        <f t="shared" si="33"/>
        <v>191.66666666666666</v>
      </c>
      <c r="AD144">
        <f>IF(C144=1,(AC144/Y144),REF)</f>
        <v>371.15930802995092</v>
      </c>
      <c r="AE144">
        <v>171</v>
      </c>
      <c r="AF144">
        <f>IF(B144=1,(AC144/AA144),REF)</f>
        <v>331.77543130806066</v>
      </c>
      <c r="AG144">
        <v>169</v>
      </c>
      <c r="AH144">
        <f t="shared" si="34"/>
        <v>133</v>
      </c>
      <c r="AI144" t="str">
        <f t="shared" si="35"/>
        <v>Fresno St.</v>
      </c>
      <c r="AJ144">
        <f t="shared" si="36"/>
        <v>0.2868584094262156</v>
      </c>
      <c r="AK144">
        <f t="shared" si="37"/>
        <v>0.28092841367597582</v>
      </c>
      <c r="AL144">
        <f t="shared" si="38"/>
        <v>0.65723160238596068</v>
      </c>
      <c r="AM144" t="str">
        <f t="shared" si="39"/>
        <v>Fresno St.</v>
      </c>
      <c r="AN144">
        <v>143</v>
      </c>
      <c r="AO144">
        <f t="shared" si="40"/>
        <v>136.33333333333334</v>
      </c>
      <c r="AP144">
        <v>138</v>
      </c>
      <c r="AQ144" t="str">
        <f t="shared" si="41"/>
        <v>Fresno St.</v>
      </c>
    </row>
    <row r="145" spans="2:43">
      <c r="B145">
        <v>1</v>
      </c>
      <c r="C145">
        <v>1</v>
      </c>
      <c r="D145" t="s">
        <v>105</v>
      </c>
      <c r="E145">
        <v>72.088300000000004</v>
      </c>
      <c r="F145">
        <v>25</v>
      </c>
      <c r="G145">
        <v>71.265299999999996</v>
      </c>
      <c r="H145">
        <v>24</v>
      </c>
      <c r="I145">
        <v>110.771</v>
      </c>
      <c r="J145">
        <v>33</v>
      </c>
      <c r="K145">
        <v>112.029</v>
      </c>
      <c r="L145">
        <v>62</v>
      </c>
      <c r="M145">
        <v>106.836</v>
      </c>
      <c r="N145">
        <v>270</v>
      </c>
      <c r="O145">
        <v>110.265</v>
      </c>
      <c r="P145">
        <v>282</v>
      </c>
      <c r="Q145">
        <v>1.7644899999999999</v>
      </c>
      <c r="R145">
        <v>144</v>
      </c>
      <c r="S145" s="5">
        <f t="shared" si="28"/>
        <v>36994.5</v>
      </c>
      <c r="T145" s="3">
        <f t="shared" si="29"/>
        <v>204.16659863944446</v>
      </c>
      <c r="U145">
        <f t="shared" si="30"/>
        <v>36994.5</v>
      </c>
      <c r="V145">
        <v>175</v>
      </c>
      <c r="W145">
        <f t="shared" si="31"/>
        <v>36994.5</v>
      </c>
      <c r="X145">
        <v>178</v>
      </c>
      <c r="Y145">
        <v>0.51619999999999999</v>
      </c>
      <c r="Z145">
        <v>0.6</v>
      </c>
      <c r="AA145">
        <f t="shared" si="32"/>
        <v>0.55810000000000004</v>
      </c>
      <c r="AB145">
        <v>145</v>
      </c>
      <c r="AC145">
        <f t="shared" si="33"/>
        <v>166</v>
      </c>
      <c r="AD145">
        <f>IF(C145=1,(AC145/Y145),REF)</f>
        <v>321.58078264238668</v>
      </c>
      <c r="AE145">
        <v>157</v>
      </c>
      <c r="AF145">
        <f>IF(B145=1,(AC145/AA145),REF)</f>
        <v>297.43773517290805</v>
      </c>
      <c r="AG145">
        <v>161</v>
      </c>
      <c r="AH145">
        <f t="shared" si="34"/>
        <v>145</v>
      </c>
      <c r="AI145" t="str">
        <f t="shared" si="35"/>
        <v>Cornell</v>
      </c>
      <c r="AJ145">
        <f t="shared" si="36"/>
        <v>0.29088838433203734</v>
      </c>
      <c r="AK145">
        <f t="shared" si="37"/>
        <v>0.27512898212879006</v>
      </c>
      <c r="AL145">
        <f t="shared" si="38"/>
        <v>0.65654815750766204</v>
      </c>
      <c r="AM145" t="str">
        <f t="shared" si="39"/>
        <v>Cornell</v>
      </c>
      <c r="AN145">
        <v>144</v>
      </c>
      <c r="AO145">
        <f t="shared" si="40"/>
        <v>144.66666666666666</v>
      </c>
      <c r="AP145">
        <v>144</v>
      </c>
      <c r="AQ145" t="str">
        <f t="shared" si="41"/>
        <v>Cornell</v>
      </c>
    </row>
    <row r="146" spans="2:43">
      <c r="B146">
        <v>1</v>
      </c>
      <c r="C146">
        <v>1</v>
      </c>
      <c r="D146" t="s">
        <v>367</v>
      </c>
      <c r="E146">
        <v>65.2</v>
      </c>
      <c r="F146">
        <v>315</v>
      </c>
      <c r="G146">
        <v>65.411500000000004</v>
      </c>
      <c r="H146">
        <v>280</v>
      </c>
      <c r="I146">
        <v>101.752</v>
      </c>
      <c r="J146">
        <v>214</v>
      </c>
      <c r="K146">
        <v>102.437</v>
      </c>
      <c r="L146">
        <v>237</v>
      </c>
      <c r="M146">
        <v>98.739199999999997</v>
      </c>
      <c r="N146">
        <v>74</v>
      </c>
      <c r="O146">
        <v>101.574</v>
      </c>
      <c r="P146">
        <v>97</v>
      </c>
      <c r="Q146">
        <v>0.86349500000000001</v>
      </c>
      <c r="R146">
        <v>158</v>
      </c>
      <c r="S146" s="5">
        <f t="shared" si="28"/>
        <v>25636</v>
      </c>
      <c r="T146" s="3">
        <f t="shared" si="29"/>
        <v>181.07733154649699</v>
      </c>
      <c r="U146">
        <f t="shared" si="30"/>
        <v>25636</v>
      </c>
      <c r="V146">
        <v>136</v>
      </c>
      <c r="W146">
        <f t="shared" si="31"/>
        <v>25636</v>
      </c>
      <c r="X146">
        <v>136</v>
      </c>
      <c r="Y146">
        <v>0.50870000000000004</v>
      </c>
      <c r="Z146">
        <v>0.5806</v>
      </c>
      <c r="AA146">
        <f t="shared" si="32"/>
        <v>0.54465000000000008</v>
      </c>
      <c r="AB146">
        <v>151</v>
      </c>
      <c r="AC146">
        <f t="shared" si="33"/>
        <v>141</v>
      </c>
      <c r="AD146">
        <f>IF(C146=1,(AC146/Y146),REF)</f>
        <v>277.17711814428935</v>
      </c>
      <c r="AE146">
        <v>146</v>
      </c>
      <c r="AF146">
        <f>IF(B146=1,(AC146/AA146),REF)</f>
        <v>258.88185072982645</v>
      </c>
      <c r="AG146">
        <v>142</v>
      </c>
      <c r="AH146">
        <f t="shared" si="34"/>
        <v>142</v>
      </c>
      <c r="AI146" t="str">
        <f t="shared" si="35"/>
        <v>UNC Wilmington</v>
      </c>
      <c r="AJ146">
        <f t="shared" si="36"/>
        <v>0.29095336755953516</v>
      </c>
      <c r="AK146">
        <f t="shared" si="37"/>
        <v>0.2731987038077659</v>
      </c>
      <c r="AL146">
        <f t="shared" si="38"/>
        <v>0.65582615151064583</v>
      </c>
      <c r="AM146" t="str">
        <f t="shared" si="39"/>
        <v>UNC Wilmington</v>
      </c>
      <c r="AN146">
        <v>145</v>
      </c>
      <c r="AO146">
        <f t="shared" si="40"/>
        <v>146</v>
      </c>
      <c r="AP146">
        <v>146</v>
      </c>
      <c r="AQ146" t="str">
        <f t="shared" si="41"/>
        <v>UNC Wilmington</v>
      </c>
    </row>
    <row r="147" spans="2:43">
      <c r="B147">
        <v>1</v>
      </c>
      <c r="C147">
        <v>1</v>
      </c>
      <c r="D147" t="s">
        <v>93</v>
      </c>
      <c r="E147">
        <v>68.717799999999997</v>
      </c>
      <c r="F147">
        <v>142</v>
      </c>
      <c r="G147">
        <v>68.493799999999993</v>
      </c>
      <c r="H147">
        <v>122</v>
      </c>
      <c r="I147">
        <v>109.023</v>
      </c>
      <c r="J147">
        <v>57</v>
      </c>
      <c r="K147">
        <v>108.179</v>
      </c>
      <c r="L147">
        <v>114</v>
      </c>
      <c r="M147">
        <v>107.39100000000001</v>
      </c>
      <c r="N147">
        <v>280</v>
      </c>
      <c r="O147">
        <v>109.21</v>
      </c>
      <c r="P147">
        <v>265</v>
      </c>
      <c r="Q147">
        <v>-1.03044</v>
      </c>
      <c r="R147">
        <v>185</v>
      </c>
      <c r="S147" s="5">
        <f t="shared" si="28"/>
        <v>40824.5</v>
      </c>
      <c r="T147" s="3">
        <f t="shared" si="29"/>
        <v>203.98651916241917</v>
      </c>
      <c r="U147">
        <f t="shared" si="30"/>
        <v>40824.5</v>
      </c>
      <c r="V147">
        <v>186</v>
      </c>
      <c r="W147">
        <f t="shared" si="31"/>
        <v>40824.5</v>
      </c>
      <c r="X147">
        <v>189</v>
      </c>
      <c r="Y147">
        <v>0.58089999999999997</v>
      </c>
      <c r="Z147">
        <v>0.3982</v>
      </c>
      <c r="AA147">
        <f t="shared" si="32"/>
        <v>0.48954999999999999</v>
      </c>
      <c r="AB147">
        <v>179</v>
      </c>
      <c r="AC147">
        <f t="shared" si="33"/>
        <v>184.66666666666666</v>
      </c>
      <c r="AD147">
        <f>IF(C147=1,(AC147/Y147),REF)</f>
        <v>317.89751534974465</v>
      </c>
      <c r="AE147">
        <v>156</v>
      </c>
      <c r="AF147">
        <f>IF(B147=1,(AC147/AA147),REF)</f>
        <v>377.21717223300311</v>
      </c>
      <c r="AG147">
        <v>183</v>
      </c>
      <c r="AH147">
        <f t="shared" si="34"/>
        <v>156</v>
      </c>
      <c r="AI147" t="str">
        <f t="shared" si="35"/>
        <v>Chattanooga</v>
      </c>
      <c r="AJ147">
        <f t="shared" si="36"/>
        <v>0.32772536148963283</v>
      </c>
      <c r="AK147">
        <f t="shared" si="37"/>
        <v>0.23427284419083588</v>
      </c>
      <c r="AL147">
        <f t="shared" si="38"/>
        <v>0.65499046493917024</v>
      </c>
      <c r="AM147" t="str">
        <f t="shared" si="39"/>
        <v>Chattanooga</v>
      </c>
      <c r="AN147">
        <v>146</v>
      </c>
      <c r="AO147">
        <f t="shared" si="40"/>
        <v>160.33333333333334</v>
      </c>
      <c r="AP147">
        <v>164</v>
      </c>
      <c r="AQ147" t="str">
        <f t="shared" si="41"/>
        <v>Chattanooga</v>
      </c>
    </row>
    <row r="148" spans="2:43">
      <c r="B148">
        <v>1</v>
      </c>
      <c r="C148">
        <v>1</v>
      </c>
      <c r="D148" t="s">
        <v>357</v>
      </c>
      <c r="E148">
        <v>67.307900000000004</v>
      </c>
      <c r="F148">
        <v>215</v>
      </c>
      <c r="G148">
        <v>66.856800000000007</v>
      </c>
      <c r="H148">
        <v>198</v>
      </c>
      <c r="I148">
        <v>104.605</v>
      </c>
      <c r="J148">
        <v>146</v>
      </c>
      <c r="K148">
        <v>107.85899999999999</v>
      </c>
      <c r="L148">
        <v>124</v>
      </c>
      <c r="M148">
        <v>102.964</v>
      </c>
      <c r="N148">
        <v>169</v>
      </c>
      <c r="O148">
        <v>105.16500000000001</v>
      </c>
      <c r="P148">
        <v>176</v>
      </c>
      <c r="Q148">
        <v>2.6940200000000001</v>
      </c>
      <c r="R148">
        <v>137</v>
      </c>
      <c r="S148" s="5">
        <f t="shared" si="28"/>
        <v>24938.5</v>
      </c>
      <c r="T148" s="3">
        <f t="shared" si="29"/>
        <v>152.23665787188051</v>
      </c>
      <c r="U148">
        <f t="shared" si="30"/>
        <v>24938.5</v>
      </c>
      <c r="V148">
        <v>132</v>
      </c>
      <c r="W148">
        <f t="shared" si="31"/>
        <v>24938.5</v>
      </c>
      <c r="X148">
        <v>132</v>
      </c>
      <c r="Y148">
        <v>0.55189999999999995</v>
      </c>
      <c r="Z148">
        <v>0.43980000000000002</v>
      </c>
      <c r="AA148">
        <f t="shared" si="32"/>
        <v>0.49585000000000001</v>
      </c>
      <c r="AB148">
        <v>177</v>
      </c>
      <c r="AC148">
        <f t="shared" si="33"/>
        <v>147</v>
      </c>
      <c r="AD148">
        <f>IF(C148=1,(AC148/Y148),REF)</f>
        <v>266.35260010871536</v>
      </c>
      <c r="AE148">
        <v>141</v>
      </c>
      <c r="AF148">
        <f>IF(B148=1,(AC148/AA148),REF)</f>
        <v>296.46062317233032</v>
      </c>
      <c r="AG148">
        <v>160</v>
      </c>
      <c r="AH148">
        <f t="shared" si="34"/>
        <v>141</v>
      </c>
      <c r="AI148" t="str">
        <f t="shared" si="35"/>
        <v>UC Riverside</v>
      </c>
      <c r="AJ148">
        <f t="shared" si="36"/>
        <v>0.31692178113827368</v>
      </c>
      <c r="AK148">
        <f t="shared" si="37"/>
        <v>0.24454189175159374</v>
      </c>
      <c r="AL148">
        <f t="shared" si="38"/>
        <v>0.65478273892548844</v>
      </c>
      <c r="AM148" t="str">
        <f t="shared" si="39"/>
        <v>UC Riverside</v>
      </c>
      <c r="AN148">
        <v>147</v>
      </c>
      <c r="AO148">
        <f t="shared" si="40"/>
        <v>155</v>
      </c>
      <c r="AP148">
        <v>159</v>
      </c>
      <c r="AQ148" t="str">
        <f t="shared" si="41"/>
        <v>UC Riverside</v>
      </c>
    </row>
    <row r="149" spans="2:43">
      <c r="B149">
        <v>1</v>
      </c>
      <c r="C149">
        <v>1</v>
      </c>
      <c r="D149" t="s">
        <v>351</v>
      </c>
      <c r="E149">
        <v>67.966899999999995</v>
      </c>
      <c r="F149">
        <v>180</v>
      </c>
      <c r="G149">
        <v>67.915899999999993</v>
      </c>
      <c r="H149">
        <v>154</v>
      </c>
      <c r="I149">
        <v>102.639</v>
      </c>
      <c r="J149">
        <v>190</v>
      </c>
      <c r="K149">
        <v>104.83499999999999</v>
      </c>
      <c r="L149">
        <v>179</v>
      </c>
      <c r="M149">
        <v>98.999799999999993</v>
      </c>
      <c r="N149">
        <v>78</v>
      </c>
      <c r="O149">
        <v>101.273</v>
      </c>
      <c r="P149">
        <v>95</v>
      </c>
      <c r="Q149">
        <v>3.5613299999999999</v>
      </c>
      <c r="R149">
        <v>128</v>
      </c>
      <c r="S149" s="5">
        <f t="shared" si="28"/>
        <v>21092</v>
      </c>
      <c r="T149" s="3">
        <f t="shared" si="29"/>
        <v>143.29340529138108</v>
      </c>
      <c r="U149">
        <f t="shared" si="30"/>
        <v>21092</v>
      </c>
      <c r="V149">
        <v>117</v>
      </c>
      <c r="W149">
        <f t="shared" si="31"/>
        <v>21092</v>
      </c>
      <c r="X149">
        <v>117</v>
      </c>
      <c r="Y149">
        <v>0.46729999999999999</v>
      </c>
      <c r="Z149">
        <v>0.67249999999999999</v>
      </c>
      <c r="AA149">
        <f t="shared" si="32"/>
        <v>0.56989999999999996</v>
      </c>
      <c r="AB149">
        <v>136</v>
      </c>
      <c r="AC149">
        <f t="shared" si="33"/>
        <v>123.33333333333333</v>
      </c>
      <c r="AD149">
        <f>IF(C149=1,(AC149/Y149),REF)</f>
        <v>263.92752692774093</v>
      </c>
      <c r="AE149">
        <v>138</v>
      </c>
      <c r="AF149">
        <f>IF(B149=1,(AC149/AA149),REF)</f>
        <v>216.41223606480671</v>
      </c>
      <c r="AG149">
        <v>125</v>
      </c>
      <c r="AH149">
        <f t="shared" si="34"/>
        <v>125</v>
      </c>
      <c r="AI149" t="str">
        <f t="shared" si="35"/>
        <v>Troy</v>
      </c>
      <c r="AJ149">
        <f t="shared" si="36"/>
        <v>0.26858682181643456</v>
      </c>
      <c r="AK149">
        <f t="shared" si="37"/>
        <v>0.29233933690659986</v>
      </c>
      <c r="AL149">
        <f t="shared" si="38"/>
        <v>0.65457372132310077</v>
      </c>
      <c r="AM149" t="str">
        <f t="shared" si="39"/>
        <v>Troy</v>
      </c>
      <c r="AN149">
        <v>148</v>
      </c>
      <c r="AO149">
        <f t="shared" si="40"/>
        <v>136.33333333333334</v>
      </c>
      <c r="AP149">
        <v>139</v>
      </c>
      <c r="AQ149" t="str">
        <f t="shared" si="41"/>
        <v>Troy</v>
      </c>
    </row>
    <row r="150" spans="2:43">
      <c r="B150">
        <v>1</v>
      </c>
      <c r="C150">
        <v>1</v>
      </c>
      <c r="D150" t="s">
        <v>152</v>
      </c>
      <c r="E150">
        <v>67.757199999999997</v>
      </c>
      <c r="F150">
        <v>189</v>
      </c>
      <c r="G150">
        <v>65.954099999999997</v>
      </c>
      <c r="H150">
        <v>258</v>
      </c>
      <c r="I150">
        <v>99.400300000000001</v>
      </c>
      <c r="J150">
        <v>268</v>
      </c>
      <c r="K150">
        <v>101.253</v>
      </c>
      <c r="L150">
        <v>257</v>
      </c>
      <c r="M150">
        <v>97.448800000000006</v>
      </c>
      <c r="N150">
        <v>55</v>
      </c>
      <c r="O150">
        <v>100.932</v>
      </c>
      <c r="P150">
        <v>91</v>
      </c>
      <c r="Q150">
        <v>0.32092100000000001</v>
      </c>
      <c r="R150">
        <v>163</v>
      </c>
      <c r="S150" s="5">
        <f t="shared" si="28"/>
        <v>37424.5</v>
      </c>
      <c r="T150" s="3">
        <f t="shared" si="29"/>
        <v>192.78226059469267</v>
      </c>
      <c r="U150">
        <f t="shared" si="30"/>
        <v>37424.5</v>
      </c>
      <c r="V150">
        <v>178</v>
      </c>
      <c r="W150">
        <f t="shared" si="31"/>
        <v>37424.5</v>
      </c>
      <c r="X150">
        <v>181</v>
      </c>
      <c r="Y150">
        <v>0.5837</v>
      </c>
      <c r="Z150">
        <v>0.35970000000000002</v>
      </c>
      <c r="AA150">
        <f t="shared" si="32"/>
        <v>0.47170000000000001</v>
      </c>
      <c r="AB150">
        <v>189</v>
      </c>
      <c r="AC150">
        <f t="shared" si="33"/>
        <v>182.66666666666666</v>
      </c>
      <c r="AD150">
        <f>IF(C150=1,(AC150/Y150),REF)</f>
        <v>312.94614813545769</v>
      </c>
      <c r="AE150">
        <v>155</v>
      </c>
      <c r="AF150">
        <f>IF(B150=1,(AC150/AA150),REF)</f>
        <v>387.251784326196</v>
      </c>
      <c r="AG150">
        <v>187</v>
      </c>
      <c r="AH150">
        <f t="shared" si="34"/>
        <v>155</v>
      </c>
      <c r="AI150" t="str">
        <f t="shared" si="35"/>
        <v>Harvard</v>
      </c>
      <c r="AJ150">
        <f t="shared" si="36"/>
        <v>0.32982237930443015</v>
      </c>
      <c r="AK150">
        <f t="shared" si="37"/>
        <v>0.22499119631466746</v>
      </c>
      <c r="AL150">
        <f t="shared" si="38"/>
        <v>0.65218733545829399</v>
      </c>
      <c r="AM150" t="str">
        <f t="shared" si="39"/>
        <v>Harvard</v>
      </c>
      <c r="AN150">
        <v>149</v>
      </c>
      <c r="AO150">
        <f t="shared" si="40"/>
        <v>164.33333333333334</v>
      </c>
      <c r="AP150">
        <v>174</v>
      </c>
      <c r="AQ150" t="str">
        <f t="shared" si="41"/>
        <v>Harvard</v>
      </c>
    </row>
    <row r="151" spans="2:43">
      <c r="B151">
        <v>1</v>
      </c>
      <c r="C151">
        <v>1</v>
      </c>
      <c r="D151" t="s">
        <v>285</v>
      </c>
      <c r="E151">
        <v>65.151600000000002</v>
      </c>
      <c r="F151">
        <v>317</v>
      </c>
      <c r="G151">
        <v>64.551000000000002</v>
      </c>
      <c r="H151">
        <v>316</v>
      </c>
      <c r="I151">
        <v>105.31100000000001</v>
      </c>
      <c r="J151">
        <v>135</v>
      </c>
      <c r="K151">
        <v>104.44199999999999</v>
      </c>
      <c r="L151">
        <v>185</v>
      </c>
      <c r="M151">
        <v>102.137</v>
      </c>
      <c r="N151">
        <v>146</v>
      </c>
      <c r="O151">
        <v>105.371</v>
      </c>
      <c r="P151">
        <v>179</v>
      </c>
      <c r="Q151">
        <v>-0.929172</v>
      </c>
      <c r="R151">
        <v>182</v>
      </c>
      <c r="S151" s="5">
        <f t="shared" si="28"/>
        <v>19770.5</v>
      </c>
      <c r="T151" s="3">
        <f t="shared" si="29"/>
        <v>182.02472359545007</v>
      </c>
      <c r="U151">
        <f t="shared" si="30"/>
        <v>19770.5</v>
      </c>
      <c r="V151">
        <v>107</v>
      </c>
      <c r="W151">
        <f t="shared" si="31"/>
        <v>19770.5</v>
      </c>
      <c r="X151">
        <v>109</v>
      </c>
      <c r="Y151">
        <v>0.53990000000000005</v>
      </c>
      <c r="Z151">
        <v>0.4244</v>
      </c>
      <c r="AA151">
        <f t="shared" si="32"/>
        <v>0.48215000000000002</v>
      </c>
      <c r="AB151">
        <v>184</v>
      </c>
      <c r="AC151">
        <f t="shared" si="33"/>
        <v>133.33333333333334</v>
      </c>
      <c r="AD151">
        <f>IF(C151=1,(AC151/Y151),REF)</f>
        <v>246.95931345310859</v>
      </c>
      <c r="AE151">
        <v>130</v>
      </c>
      <c r="AF151">
        <f>IF(B151=1,(AC151/AA151),REF)</f>
        <v>276.53911300079506</v>
      </c>
      <c r="AG151">
        <v>150</v>
      </c>
      <c r="AH151">
        <f t="shared" si="34"/>
        <v>130</v>
      </c>
      <c r="AI151" t="str">
        <f t="shared" si="35"/>
        <v>Radford</v>
      </c>
      <c r="AJ151">
        <f t="shared" si="36"/>
        <v>0.31238356336812317</v>
      </c>
      <c r="AK151">
        <f t="shared" si="37"/>
        <v>0.23986198727817867</v>
      </c>
      <c r="AL151">
        <f t="shared" si="38"/>
        <v>0.65117953502285109</v>
      </c>
      <c r="AM151" t="str">
        <f t="shared" si="39"/>
        <v>Radford</v>
      </c>
      <c r="AN151">
        <v>150</v>
      </c>
      <c r="AO151">
        <f t="shared" si="40"/>
        <v>154.66666666666666</v>
      </c>
      <c r="AP151">
        <v>158</v>
      </c>
      <c r="AQ151" t="str">
        <f t="shared" si="41"/>
        <v>Radford</v>
      </c>
    </row>
    <row r="152" spans="2:43">
      <c r="B152">
        <v>1</v>
      </c>
      <c r="C152">
        <v>1</v>
      </c>
      <c r="D152" t="s">
        <v>69</v>
      </c>
      <c r="E152">
        <v>66.736199999999997</v>
      </c>
      <c r="F152">
        <v>239</v>
      </c>
      <c r="G152">
        <v>66.575000000000003</v>
      </c>
      <c r="H152">
        <v>215</v>
      </c>
      <c r="I152">
        <v>99.232699999999994</v>
      </c>
      <c r="J152">
        <v>274</v>
      </c>
      <c r="K152">
        <v>102.60299999999999</v>
      </c>
      <c r="L152">
        <v>232</v>
      </c>
      <c r="M152">
        <v>104.658</v>
      </c>
      <c r="N152">
        <v>221</v>
      </c>
      <c r="O152">
        <v>103.048</v>
      </c>
      <c r="P152">
        <v>125</v>
      </c>
      <c r="Q152">
        <v>-0.44507999999999998</v>
      </c>
      <c r="R152">
        <v>172</v>
      </c>
      <c r="S152" s="5">
        <f t="shared" si="28"/>
        <v>61958.5</v>
      </c>
      <c r="T152" s="3">
        <f t="shared" si="29"/>
        <v>186.34510994388879</v>
      </c>
      <c r="U152">
        <f t="shared" si="30"/>
        <v>61958.5</v>
      </c>
      <c r="V152">
        <v>259</v>
      </c>
      <c r="W152">
        <f t="shared" si="31"/>
        <v>61958.5</v>
      </c>
      <c r="X152">
        <v>259</v>
      </c>
      <c r="Y152">
        <v>0.57650000000000001</v>
      </c>
      <c r="Z152">
        <v>0.42259999999999998</v>
      </c>
      <c r="AA152">
        <f t="shared" si="32"/>
        <v>0.49954999999999999</v>
      </c>
      <c r="AB152">
        <v>175</v>
      </c>
      <c r="AC152">
        <f t="shared" si="33"/>
        <v>231</v>
      </c>
      <c r="AD152">
        <f>IF(C152=1,(AC152/Y152),REF)</f>
        <v>400.69384215091065</v>
      </c>
      <c r="AE152">
        <v>179</v>
      </c>
      <c r="AF152">
        <f>IF(B152=1,(AC152/AA152),REF)</f>
        <v>462.41617455710139</v>
      </c>
      <c r="AG152">
        <v>204</v>
      </c>
      <c r="AH152">
        <f t="shared" si="34"/>
        <v>175</v>
      </c>
      <c r="AI152" t="str">
        <f t="shared" si="35"/>
        <v>Boston College</v>
      </c>
      <c r="AJ152">
        <f t="shared" si="36"/>
        <v>0.31780112690344925</v>
      </c>
      <c r="AK152">
        <f t="shared" si="37"/>
        <v>0.23304976178794312</v>
      </c>
      <c r="AL152">
        <f t="shared" si="38"/>
        <v>0.65063090171398597</v>
      </c>
      <c r="AM152" t="str">
        <f t="shared" si="39"/>
        <v>Boston College</v>
      </c>
      <c r="AN152">
        <v>151</v>
      </c>
      <c r="AO152">
        <f t="shared" si="40"/>
        <v>167</v>
      </c>
      <c r="AP152">
        <v>175</v>
      </c>
      <c r="AQ152" t="str">
        <f t="shared" si="41"/>
        <v>Boston College</v>
      </c>
    </row>
    <row r="153" spans="2:43">
      <c r="B153">
        <v>1</v>
      </c>
      <c r="C153">
        <v>1</v>
      </c>
      <c r="D153" t="s">
        <v>97</v>
      </c>
      <c r="E153">
        <v>66.552599999999998</v>
      </c>
      <c r="F153">
        <v>253</v>
      </c>
      <c r="G153">
        <v>65.983699999999999</v>
      </c>
      <c r="H153">
        <v>254</v>
      </c>
      <c r="I153">
        <v>105.902</v>
      </c>
      <c r="J153">
        <v>115</v>
      </c>
      <c r="K153">
        <v>104.369</v>
      </c>
      <c r="L153">
        <v>189</v>
      </c>
      <c r="M153">
        <v>101.45699999999999</v>
      </c>
      <c r="N153">
        <v>132</v>
      </c>
      <c r="O153">
        <v>105.14700000000001</v>
      </c>
      <c r="P153">
        <v>174</v>
      </c>
      <c r="Q153">
        <v>-0.77844000000000002</v>
      </c>
      <c r="R153">
        <v>179</v>
      </c>
      <c r="S153" s="5">
        <f t="shared" si="28"/>
        <v>15324.5</v>
      </c>
      <c r="T153" s="3">
        <f t="shared" si="29"/>
        <v>181.65489258481313</v>
      </c>
      <c r="U153">
        <f t="shared" si="30"/>
        <v>15324.5</v>
      </c>
      <c r="V153">
        <v>96</v>
      </c>
      <c r="W153">
        <f t="shared" si="31"/>
        <v>15324.5</v>
      </c>
      <c r="X153">
        <v>96</v>
      </c>
      <c r="Y153">
        <v>0.50670000000000004</v>
      </c>
      <c r="Z153">
        <v>0.50360000000000005</v>
      </c>
      <c r="AA153">
        <f t="shared" si="32"/>
        <v>0.50514999999999999</v>
      </c>
      <c r="AB153">
        <v>170</v>
      </c>
      <c r="AC153">
        <f t="shared" si="33"/>
        <v>120.66666666666667</v>
      </c>
      <c r="AD153">
        <f>IF(C153=1,(AC153/Y153),REF)</f>
        <v>238.14222748503386</v>
      </c>
      <c r="AE153">
        <v>127</v>
      </c>
      <c r="AF153">
        <f>IF(B153=1,(AC153/AA153),REF)</f>
        <v>238.87294203042003</v>
      </c>
      <c r="AG153">
        <v>130</v>
      </c>
      <c r="AH153">
        <f t="shared" si="34"/>
        <v>127</v>
      </c>
      <c r="AI153" t="str">
        <f t="shared" si="35"/>
        <v>Cleveland St.</v>
      </c>
      <c r="AJ153">
        <f t="shared" si="36"/>
        <v>0.29424199141671908</v>
      </c>
      <c r="AK153">
        <f t="shared" si="37"/>
        <v>0.25594598112812456</v>
      </c>
      <c r="AL153">
        <f t="shared" si="38"/>
        <v>0.65036979846752163</v>
      </c>
      <c r="AM153" t="str">
        <f t="shared" si="39"/>
        <v>Cleveland St.</v>
      </c>
      <c r="AN153">
        <v>152</v>
      </c>
      <c r="AO153">
        <f t="shared" si="40"/>
        <v>149.66666666666666</v>
      </c>
      <c r="AP153">
        <v>153</v>
      </c>
      <c r="AQ153" t="str">
        <f t="shared" si="41"/>
        <v>Cleveland St.</v>
      </c>
    </row>
    <row r="154" spans="2:43">
      <c r="B154">
        <v>1</v>
      </c>
      <c r="C154">
        <v>1</v>
      </c>
      <c r="D154" t="s">
        <v>270</v>
      </c>
      <c r="E154">
        <v>70.846000000000004</v>
      </c>
      <c r="F154">
        <v>42</v>
      </c>
      <c r="G154">
        <v>69.6066</v>
      </c>
      <c r="H154">
        <v>60</v>
      </c>
      <c r="I154">
        <v>105.901</v>
      </c>
      <c r="J154">
        <v>116</v>
      </c>
      <c r="K154">
        <v>108.333</v>
      </c>
      <c r="L154">
        <v>111</v>
      </c>
      <c r="M154">
        <v>109.739</v>
      </c>
      <c r="N154">
        <v>315</v>
      </c>
      <c r="O154">
        <v>109.209</v>
      </c>
      <c r="P154">
        <v>264</v>
      </c>
      <c r="Q154">
        <v>-0.87545899999999999</v>
      </c>
      <c r="R154">
        <v>181</v>
      </c>
      <c r="S154" s="5">
        <f t="shared" si="28"/>
        <v>56340.5</v>
      </c>
      <c r="T154" s="3">
        <f t="shared" si="29"/>
        <v>202.50555547934974</v>
      </c>
      <c r="U154">
        <f t="shared" si="30"/>
        <v>56340.5</v>
      </c>
      <c r="V154">
        <v>234</v>
      </c>
      <c r="W154">
        <f t="shared" si="31"/>
        <v>56340.5</v>
      </c>
      <c r="X154">
        <v>235</v>
      </c>
      <c r="Y154">
        <v>0.56830000000000003</v>
      </c>
      <c r="Z154">
        <v>0.42130000000000001</v>
      </c>
      <c r="AA154">
        <f t="shared" si="32"/>
        <v>0.49480000000000002</v>
      </c>
      <c r="AB154">
        <v>178</v>
      </c>
      <c r="AC154">
        <f t="shared" si="33"/>
        <v>215.66666666666666</v>
      </c>
      <c r="AD154">
        <f>IF(C154=1,(AC154/Y154),REF)</f>
        <v>379.49439849844561</v>
      </c>
      <c r="AE154">
        <v>174</v>
      </c>
      <c r="AF154">
        <f>IF(B154=1,(AC154/AA154),REF)</f>
        <v>435.86634330369168</v>
      </c>
      <c r="AG154">
        <v>197</v>
      </c>
      <c r="AH154">
        <f t="shared" si="34"/>
        <v>174</v>
      </c>
      <c r="AI154" t="str">
        <f t="shared" si="35"/>
        <v>Pacific</v>
      </c>
      <c r="AJ154">
        <f t="shared" si="36"/>
        <v>0.31498836132558433</v>
      </c>
      <c r="AK154">
        <f t="shared" si="37"/>
        <v>0.23254625570561094</v>
      </c>
      <c r="AL154">
        <f t="shared" si="38"/>
        <v>0.64932261464862617</v>
      </c>
      <c r="AM154" t="str">
        <f t="shared" si="39"/>
        <v>Pacific</v>
      </c>
      <c r="AN154">
        <v>153</v>
      </c>
      <c r="AO154">
        <f t="shared" si="40"/>
        <v>168.33333333333334</v>
      </c>
      <c r="AP154">
        <v>177</v>
      </c>
      <c r="AQ154" t="str">
        <f t="shared" si="41"/>
        <v>Pacific</v>
      </c>
    </row>
    <row r="155" spans="2:43">
      <c r="B155">
        <v>1</v>
      </c>
      <c r="C155">
        <v>1</v>
      </c>
      <c r="D155" t="s">
        <v>145</v>
      </c>
      <c r="E155">
        <v>67.373699999999999</v>
      </c>
      <c r="F155">
        <v>211</v>
      </c>
      <c r="G155">
        <v>66.717399999999998</v>
      </c>
      <c r="H155">
        <v>207</v>
      </c>
      <c r="I155">
        <v>101.33199999999999</v>
      </c>
      <c r="J155">
        <v>225</v>
      </c>
      <c r="K155">
        <v>104.26300000000001</v>
      </c>
      <c r="L155">
        <v>192</v>
      </c>
      <c r="M155">
        <v>105.983</v>
      </c>
      <c r="N155">
        <v>250</v>
      </c>
      <c r="O155">
        <v>104.102</v>
      </c>
      <c r="P155">
        <v>148</v>
      </c>
      <c r="Q155">
        <v>0.16103899999999999</v>
      </c>
      <c r="R155">
        <v>167</v>
      </c>
      <c r="S155" s="5">
        <f t="shared" si="28"/>
        <v>56562.5</v>
      </c>
      <c r="T155" s="3">
        <f t="shared" si="29"/>
        <v>171.41761869772895</v>
      </c>
      <c r="U155">
        <f t="shared" si="30"/>
        <v>56562.5</v>
      </c>
      <c r="V155">
        <v>237</v>
      </c>
      <c r="W155">
        <f t="shared" si="31"/>
        <v>56562.5</v>
      </c>
      <c r="X155">
        <v>238</v>
      </c>
      <c r="Y155">
        <v>0.51170000000000004</v>
      </c>
      <c r="Z155">
        <v>0.59470000000000001</v>
      </c>
      <c r="AA155">
        <f t="shared" si="32"/>
        <v>0.55320000000000003</v>
      </c>
      <c r="AB155">
        <v>146</v>
      </c>
      <c r="AC155">
        <f t="shared" si="33"/>
        <v>207</v>
      </c>
      <c r="AD155">
        <f>IF(C155=1,(AC155/Y155),REF)</f>
        <v>404.53390658589012</v>
      </c>
      <c r="AE155">
        <v>181</v>
      </c>
      <c r="AF155">
        <f>IF(B155=1,(AC155/AA155),REF)</f>
        <v>374.18655097613879</v>
      </c>
      <c r="AG155">
        <v>181</v>
      </c>
      <c r="AH155">
        <f t="shared" si="34"/>
        <v>146</v>
      </c>
      <c r="AI155" t="str">
        <f t="shared" si="35"/>
        <v>Georgia Tech</v>
      </c>
      <c r="AJ155">
        <f t="shared" si="36"/>
        <v>0.28181059193983132</v>
      </c>
      <c r="AK155">
        <f t="shared" si="37"/>
        <v>0.26499945258399255</v>
      </c>
      <c r="AL155">
        <f t="shared" si="38"/>
        <v>0.64903606411947146</v>
      </c>
      <c r="AM155" t="str">
        <f t="shared" si="39"/>
        <v>Georgia Tech</v>
      </c>
      <c r="AN155">
        <v>154</v>
      </c>
      <c r="AO155">
        <f t="shared" si="40"/>
        <v>148.66666666666666</v>
      </c>
      <c r="AP155">
        <v>151</v>
      </c>
      <c r="AQ155" t="str">
        <f t="shared" si="41"/>
        <v>Georgia Tech</v>
      </c>
    </row>
    <row r="156" spans="2:43">
      <c r="B156">
        <v>1</v>
      </c>
      <c r="C156">
        <v>1</v>
      </c>
      <c r="D156" t="s">
        <v>275</v>
      </c>
      <c r="E156">
        <v>70.840599999999995</v>
      </c>
      <c r="F156">
        <v>43</v>
      </c>
      <c r="G156">
        <v>69.097300000000004</v>
      </c>
      <c r="H156">
        <v>93</v>
      </c>
      <c r="I156">
        <v>107.255</v>
      </c>
      <c r="J156">
        <v>91</v>
      </c>
      <c r="K156">
        <v>110.997</v>
      </c>
      <c r="L156">
        <v>77</v>
      </c>
      <c r="M156">
        <v>111.056</v>
      </c>
      <c r="N156">
        <v>332</v>
      </c>
      <c r="O156">
        <v>109.733</v>
      </c>
      <c r="P156">
        <v>269</v>
      </c>
      <c r="Q156">
        <v>1.26363</v>
      </c>
      <c r="R156">
        <v>152</v>
      </c>
      <c r="S156" s="5">
        <f t="shared" si="28"/>
        <v>59252.5</v>
      </c>
      <c r="T156" s="3">
        <f t="shared" si="29"/>
        <v>197.85095400325974</v>
      </c>
      <c r="U156">
        <f t="shared" si="30"/>
        <v>59252.5</v>
      </c>
      <c r="V156">
        <v>249</v>
      </c>
      <c r="W156">
        <f t="shared" si="31"/>
        <v>59252.5</v>
      </c>
      <c r="X156">
        <v>250</v>
      </c>
      <c r="Y156">
        <v>0.52280000000000004</v>
      </c>
      <c r="Z156">
        <v>0.55130000000000001</v>
      </c>
      <c r="AA156">
        <f t="shared" si="32"/>
        <v>0.53705000000000003</v>
      </c>
      <c r="AB156">
        <v>153</v>
      </c>
      <c r="AC156">
        <f t="shared" si="33"/>
        <v>217.33333333333334</v>
      </c>
      <c r="AD156">
        <f>IF(C156=1,(AC156/Y156),REF)</f>
        <v>415.71027799030855</v>
      </c>
      <c r="AE156">
        <v>189</v>
      </c>
      <c r="AF156">
        <f>IF(B156=1,(AC156/AA156),REF)</f>
        <v>404.67988703720943</v>
      </c>
      <c r="AG156">
        <v>192</v>
      </c>
      <c r="AH156">
        <f t="shared" si="34"/>
        <v>153</v>
      </c>
      <c r="AI156" t="str">
        <f t="shared" si="35"/>
        <v>Portland</v>
      </c>
      <c r="AJ156">
        <f t="shared" si="36"/>
        <v>0.28714012873059103</v>
      </c>
      <c r="AK156">
        <f t="shared" si="37"/>
        <v>0.25475610221356976</v>
      </c>
      <c r="AL156">
        <f t="shared" si="38"/>
        <v>0.64708606129294632</v>
      </c>
      <c r="AM156" t="str">
        <f t="shared" si="39"/>
        <v>Portland</v>
      </c>
      <c r="AN156">
        <v>155</v>
      </c>
      <c r="AO156">
        <f t="shared" si="40"/>
        <v>153.66666666666666</v>
      </c>
      <c r="AP156">
        <v>156</v>
      </c>
      <c r="AQ156" t="str">
        <f t="shared" si="41"/>
        <v>Portland</v>
      </c>
    </row>
    <row r="157" spans="2:43">
      <c r="B157">
        <v>1</v>
      </c>
      <c r="C157">
        <v>1</v>
      </c>
      <c r="D157" t="s">
        <v>191</v>
      </c>
      <c r="E157">
        <v>66.691699999999997</v>
      </c>
      <c r="F157">
        <v>241</v>
      </c>
      <c r="G157">
        <v>65.982500000000002</v>
      </c>
      <c r="H157">
        <v>256</v>
      </c>
      <c r="I157">
        <v>106.572</v>
      </c>
      <c r="J157">
        <v>101</v>
      </c>
      <c r="K157">
        <v>104.279</v>
      </c>
      <c r="L157">
        <v>190</v>
      </c>
      <c r="M157">
        <v>99.434799999999996</v>
      </c>
      <c r="N157">
        <v>86</v>
      </c>
      <c r="O157">
        <v>104.538</v>
      </c>
      <c r="P157">
        <v>158</v>
      </c>
      <c r="Q157">
        <v>-0.25969300000000001</v>
      </c>
      <c r="R157">
        <v>171</v>
      </c>
      <c r="S157" s="5">
        <f t="shared" si="28"/>
        <v>8798.5</v>
      </c>
      <c r="T157" s="3">
        <f t="shared" si="29"/>
        <v>174.73408368146153</v>
      </c>
      <c r="U157">
        <f t="shared" si="30"/>
        <v>8798.5</v>
      </c>
      <c r="V157">
        <v>68</v>
      </c>
      <c r="W157">
        <f t="shared" si="31"/>
        <v>8798.5</v>
      </c>
      <c r="X157">
        <v>70</v>
      </c>
      <c r="Y157">
        <v>0.46379999999999999</v>
      </c>
      <c r="Z157">
        <v>0.56579999999999997</v>
      </c>
      <c r="AA157">
        <f t="shared" si="32"/>
        <v>0.51479999999999992</v>
      </c>
      <c r="AB157">
        <v>165</v>
      </c>
      <c r="AC157">
        <f t="shared" si="33"/>
        <v>101</v>
      </c>
      <c r="AD157">
        <f>IF(C157=1,(AC157/Y157),REF)</f>
        <v>217.76627856834844</v>
      </c>
      <c r="AE157">
        <v>119</v>
      </c>
      <c r="AF157">
        <f>IF(B157=1,(AC157/AA157),REF)</f>
        <v>196.19269619269622</v>
      </c>
      <c r="AG157">
        <v>117</v>
      </c>
      <c r="AH157">
        <f t="shared" si="34"/>
        <v>117</v>
      </c>
      <c r="AI157" t="str">
        <f t="shared" si="35"/>
        <v>Longwood</v>
      </c>
      <c r="AJ157">
        <f t="shared" si="36"/>
        <v>0.27174969755282896</v>
      </c>
      <c r="AK157">
        <f t="shared" si="37"/>
        <v>0.26733265458574318</v>
      </c>
      <c r="AL157">
        <f t="shared" si="38"/>
        <v>0.64596408602407884</v>
      </c>
      <c r="AM157" t="str">
        <f t="shared" si="39"/>
        <v>Longwood</v>
      </c>
      <c r="AN157">
        <v>156</v>
      </c>
      <c r="AO157">
        <f t="shared" si="40"/>
        <v>146</v>
      </c>
      <c r="AP157">
        <v>147</v>
      </c>
      <c r="AQ157" t="str">
        <f t="shared" si="41"/>
        <v>Longwood</v>
      </c>
    </row>
    <row r="158" spans="2:43">
      <c r="B158">
        <v>1</v>
      </c>
      <c r="C158">
        <v>1</v>
      </c>
      <c r="D158" t="s">
        <v>45</v>
      </c>
      <c r="E158">
        <v>63.623399999999997</v>
      </c>
      <c r="F158">
        <v>345</v>
      </c>
      <c r="G158">
        <v>63.184899999999999</v>
      </c>
      <c r="H158">
        <v>347</v>
      </c>
      <c r="I158">
        <v>104.03700000000001</v>
      </c>
      <c r="J158">
        <v>156</v>
      </c>
      <c r="K158">
        <v>106.346</v>
      </c>
      <c r="L158">
        <v>152</v>
      </c>
      <c r="M158">
        <v>104.358</v>
      </c>
      <c r="N158">
        <v>213</v>
      </c>
      <c r="O158">
        <v>104.383</v>
      </c>
      <c r="P158">
        <v>155</v>
      </c>
      <c r="Q158">
        <v>1.9637800000000001</v>
      </c>
      <c r="R158">
        <v>143</v>
      </c>
      <c r="S158" s="5">
        <f t="shared" si="28"/>
        <v>34852.5</v>
      </c>
      <c r="T158" s="3">
        <f t="shared" si="29"/>
        <v>153.50732881527188</v>
      </c>
      <c r="U158">
        <f t="shared" si="30"/>
        <v>34852.5</v>
      </c>
      <c r="V158">
        <v>171</v>
      </c>
      <c r="W158">
        <f t="shared" si="31"/>
        <v>34852.5</v>
      </c>
      <c r="X158">
        <v>174</v>
      </c>
      <c r="Y158">
        <v>0.47639999999999999</v>
      </c>
      <c r="Z158">
        <v>0.62619999999999998</v>
      </c>
      <c r="AA158">
        <f t="shared" si="32"/>
        <v>0.55130000000000001</v>
      </c>
      <c r="AB158">
        <v>148</v>
      </c>
      <c r="AC158">
        <f t="shared" si="33"/>
        <v>164.33333333333334</v>
      </c>
      <c r="AD158">
        <f>IF(C158=1,(AC158/Y158),REF)</f>
        <v>344.94822278197597</v>
      </c>
      <c r="AE158">
        <v>161</v>
      </c>
      <c r="AF158">
        <f>IF(B158=1,(AC158/AA158),REF)</f>
        <v>298.08331821754643</v>
      </c>
      <c r="AG158">
        <v>162</v>
      </c>
      <c r="AH158">
        <f t="shared" si="34"/>
        <v>148</v>
      </c>
      <c r="AI158" t="str">
        <f t="shared" si="35"/>
        <v>Air Force</v>
      </c>
      <c r="AJ158">
        <f t="shared" si="36"/>
        <v>0.26658379717553132</v>
      </c>
      <c r="AK158">
        <f t="shared" si="37"/>
        <v>0.27170311066981279</v>
      </c>
      <c r="AL158">
        <f t="shared" si="38"/>
        <v>0.64564621165965252</v>
      </c>
      <c r="AM158" t="str">
        <f t="shared" si="39"/>
        <v>Air Force</v>
      </c>
      <c r="AN158">
        <v>157</v>
      </c>
      <c r="AO158">
        <f t="shared" si="40"/>
        <v>151</v>
      </c>
      <c r="AP158">
        <v>154</v>
      </c>
      <c r="AQ158" t="str">
        <f t="shared" si="41"/>
        <v>Air Force</v>
      </c>
    </row>
    <row r="159" spans="2:43">
      <c r="B159">
        <v>1</v>
      </c>
      <c r="C159">
        <v>1</v>
      </c>
      <c r="D159" t="s">
        <v>62</v>
      </c>
      <c r="E159">
        <v>68.214699999999993</v>
      </c>
      <c r="F159">
        <v>173</v>
      </c>
      <c r="G159">
        <v>67.552000000000007</v>
      </c>
      <c r="H159">
        <v>167</v>
      </c>
      <c r="I159">
        <v>109.55800000000001</v>
      </c>
      <c r="J159">
        <v>49</v>
      </c>
      <c r="K159">
        <v>108.114</v>
      </c>
      <c r="L159">
        <v>116</v>
      </c>
      <c r="M159">
        <v>105.959</v>
      </c>
      <c r="N159">
        <v>249</v>
      </c>
      <c r="O159">
        <v>107.89100000000001</v>
      </c>
      <c r="P159">
        <v>237</v>
      </c>
      <c r="Q159">
        <v>0.22329199999999999</v>
      </c>
      <c r="R159">
        <v>164</v>
      </c>
      <c r="S159" s="5">
        <f t="shared" si="28"/>
        <v>32201</v>
      </c>
      <c r="T159" s="3">
        <f t="shared" si="29"/>
        <v>186.58108157045291</v>
      </c>
      <c r="U159">
        <f t="shared" si="30"/>
        <v>32201</v>
      </c>
      <c r="V159">
        <v>156</v>
      </c>
      <c r="W159">
        <f t="shared" si="31"/>
        <v>32201</v>
      </c>
      <c r="X159">
        <v>156</v>
      </c>
      <c r="Y159">
        <v>0.51990000000000003</v>
      </c>
      <c r="Z159">
        <v>0.47639999999999999</v>
      </c>
      <c r="AA159">
        <f t="shared" si="32"/>
        <v>0.49814999999999998</v>
      </c>
      <c r="AB159">
        <v>176</v>
      </c>
      <c r="AC159">
        <f t="shared" si="33"/>
        <v>162.66666666666666</v>
      </c>
      <c r="AD159">
        <f>IF(C159=1,(AC159/Y159),REF)</f>
        <v>312.88068218247093</v>
      </c>
      <c r="AE159">
        <v>154</v>
      </c>
      <c r="AF159">
        <f>IF(B159=1,(AC159/AA159),REF)</f>
        <v>326.54153702030845</v>
      </c>
      <c r="AG159">
        <v>167</v>
      </c>
      <c r="AH159">
        <f t="shared" si="34"/>
        <v>154</v>
      </c>
      <c r="AI159" t="str">
        <f t="shared" si="35"/>
        <v>Ball St.</v>
      </c>
      <c r="AJ159">
        <f t="shared" si="36"/>
        <v>0.29377804100130278</v>
      </c>
      <c r="AK159">
        <f t="shared" si="37"/>
        <v>0.24272620047347115</v>
      </c>
      <c r="AL159">
        <f t="shared" si="38"/>
        <v>0.64493268591218178</v>
      </c>
      <c r="AM159" t="str">
        <f t="shared" si="39"/>
        <v>Ball St.</v>
      </c>
      <c r="AN159">
        <v>158</v>
      </c>
      <c r="AO159">
        <f t="shared" si="40"/>
        <v>162.66666666666666</v>
      </c>
      <c r="AP159">
        <v>170</v>
      </c>
      <c r="AQ159" t="str">
        <f t="shared" si="41"/>
        <v>Ball St.</v>
      </c>
    </row>
    <row r="160" spans="2:43">
      <c r="B160">
        <v>1</v>
      </c>
      <c r="C160">
        <v>1</v>
      </c>
      <c r="D160" t="s">
        <v>73</v>
      </c>
      <c r="E160">
        <v>69.897000000000006</v>
      </c>
      <c r="F160">
        <v>81</v>
      </c>
      <c r="G160">
        <v>69.341200000000001</v>
      </c>
      <c r="H160">
        <v>72</v>
      </c>
      <c r="I160">
        <v>98.999700000000004</v>
      </c>
      <c r="J160">
        <v>278</v>
      </c>
      <c r="K160">
        <v>100.779</v>
      </c>
      <c r="L160">
        <v>269</v>
      </c>
      <c r="M160">
        <v>98.488399999999999</v>
      </c>
      <c r="N160">
        <v>71</v>
      </c>
      <c r="O160">
        <v>101.75700000000001</v>
      </c>
      <c r="P160">
        <v>100</v>
      </c>
      <c r="Q160">
        <v>-0.97802</v>
      </c>
      <c r="R160">
        <v>184</v>
      </c>
      <c r="S160" s="5">
        <f t="shared" si="28"/>
        <v>41162.5</v>
      </c>
      <c r="T160" s="3">
        <f t="shared" si="29"/>
        <v>202.92979081445878</v>
      </c>
      <c r="U160">
        <f t="shared" si="30"/>
        <v>41162.5</v>
      </c>
      <c r="V160">
        <v>188</v>
      </c>
      <c r="W160">
        <f t="shared" si="31"/>
        <v>41162.5</v>
      </c>
      <c r="X160">
        <v>191</v>
      </c>
      <c r="Y160">
        <v>0.51259999999999994</v>
      </c>
      <c r="Z160">
        <v>0.52029999999999998</v>
      </c>
      <c r="AA160">
        <f t="shared" si="32"/>
        <v>0.51644999999999996</v>
      </c>
      <c r="AB160">
        <v>164</v>
      </c>
      <c r="AC160">
        <f t="shared" si="33"/>
        <v>181</v>
      </c>
      <c r="AD160">
        <f>IF(C160=1,(AC160/Y160),REF)</f>
        <v>353.10183378852912</v>
      </c>
      <c r="AE160">
        <v>163</v>
      </c>
      <c r="AF160">
        <f>IF(B160=1,(AC160/AA160),REF)</f>
        <v>350.46955174750707</v>
      </c>
      <c r="AG160">
        <v>174</v>
      </c>
      <c r="AH160">
        <f t="shared" si="34"/>
        <v>163</v>
      </c>
      <c r="AI160" t="str">
        <f t="shared" si="35"/>
        <v>Brown</v>
      </c>
      <c r="AJ160">
        <f t="shared" si="36"/>
        <v>0.28617124478249467</v>
      </c>
      <c r="AK160">
        <f t="shared" si="37"/>
        <v>0.24942835484080975</v>
      </c>
      <c r="AL160">
        <f t="shared" si="38"/>
        <v>0.64456999146321958</v>
      </c>
      <c r="AM160" t="str">
        <f t="shared" si="39"/>
        <v>Brown</v>
      </c>
      <c r="AN160">
        <v>159</v>
      </c>
      <c r="AO160">
        <f t="shared" si="40"/>
        <v>162</v>
      </c>
      <c r="AP160">
        <v>167</v>
      </c>
      <c r="AQ160" t="str">
        <f t="shared" si="41"/>
        <v>Brown</v>
      </c>
    </row>
    <row r="161" spans="2:43">
      <c r="B161">
        <v>1</v>
      </c>
      <c r="C161">
        <v>1</v>
      </c>
      <c r="D161" t="s">
        <v>319</v>
      </c>
      <c r="E161">
        <v>64.715100000000007</v>
      </c>
      <c r="F161">
        <v>330</v>
      </c>
      <c r="G161">
        <v>63.901600000000002</v>
      </c>
      <c r="H161">
        <v>333</v>
      </c>
      <c r="I161">
        <v>100.181</v>
      </c>
      <c r="J161">
        <v>255</v>
      </c>
      <c r="K161">
        <v>101.331</v>
      </c>
      <c r="L161">
        <v>256</v>
      </c>
      <c r="M161">
        <v>95.285300000000007</v>
      </c>
      <c r="N161">
        <v>25</v>
      </c>
      <c r="O161">
        <v>98.431299999999993</v>
      </c>
      <c r="P161">
        <v>57</v>
      </c>
      <c r="Q161">
        <v>2.8992800000000001</v>
      </c>
      <c r="R161">
        <v>136</v>
      </c>
      <c r="S161" s="5">
        <f t="shared" si="28"/>
        <v>32825</v>
      </c>
      <c r="T161" s="3">
        <f t="shared" si="29"/>
        <v>185.45215016278459</v>
      </c>
      <c r="U161">
        <f t="shared" si="30"/>
        <v>32825</v>
      </c>
      <c r="V161">
        <v>160</v>
      </c>
      <c r="W161">
        <f t="shared" si="31"/>
        <v>32825</v>
      </c>
      <c r="X161">
        <v>162</v>
      </c>
      <c r="Y161">
        <v>0.45040000000000002</v>
      </c>
      <c r="Z161">
        <v>0.68289999999999995</v>
      </c>
      <c r="AA161">
        <f t="shared" si="32"/>
        <v>0.56664999999999999</v>
      </c>
      <c r="AB161">
        <v>139</v>
      </c>
      <c r="AC161">
        <f t="shared" si="33"/>
        <v>153.66666666666666</v>
      </c>
      <c r="AD161">
        <f>IF(C161=1,(AC161/Y161),REF)</f>
        <v>341.17821195973943</v>
      </c>
      <c r="AE161">
        <v>160</v>
      </c>
      <c r="AF161">
        <f>IF(B161=1,(AC161/AA161),REF)</f>
        <v>271.18444660137061</v>
      </c>
      <c r="AG161">
        <v>148</v>
      </c>
      <c r="AH161">
        <f t="shared" si="34"/>
        <v>139</v>
      </c>
      <c r="AI161" t="str">
        <f t="shared" si="35"/>
        <v>Southern Illinois</v>
      </c>
      <c r="AJ161">
        <f t="shared" si="36"/>
        <v>0.25231184597712403</v>
      </c>
      <c r="AK161">
        <f t="shared" si="37"/>
        <v>0.28258924104118477</v>
      </c>
      <c r="AL161">
        <f t="shared" si="38"/>
        <v>0.6442896600763961</v>
      </c>
      <c r="AM161" t="str">
        <f t="shared" si="39"/>
        <v>Southern Illinois</v>
      </c>
      <c r="AN161">
        <v>160</v>
      </c>
      <c r="AO161">
        <f t="shared" si="40"/>
        <v>146</v>
      </c>
      <c r="AP161">
        <v>148</v>
      </c>
      <c r="AQ161" t="str">
        <f t="shared" si="41"/>
        <v>Southern Illinois</v>
      </c>
    </row>
    <row r="162" spans="2:43">
      <c r="B162">
        <v>1</v>
      </c>
      <c r="C162">
        <v>1</v>
      </c>
      <c r="D162" t="s">
        <v>284</v>
      </c>
      <c r="E162">
        <v>69.217399999999998</v>
      </c>
      <c r="F162">
        <v>116</v>
      </c>
      <c r="G162">
        <v>69.695499999999996</v>
      </c>
      <c r="H162">
        <v>53</v>
      </c>
      <c r="I162">
        <v>103.58499999999999</v>
      </c>
      <c r="J162">
        <v>163</v>
      </c>
      <c r="K162">
        <v>104.20399999999999</v>
      </c>
      <c r="L162">
        <v>194</v>
      </c>
      <c r="M162">
        <v>99.550299999999993</v>
      </c>
      <c r="N162">
        <v>88</v>
      </c>
      <c r="O162">
        <v>105.723</v>
      </c>
      <c r="P162">
        <v>182</v>
      </c>
      <c r="Q162">
        <v>-1.5188999999999999</v>
      </c>
      <c r="R162">
        <v>196</v>
      </c>
      <c r="S162" s="5">
        <f t="shared" si="28"/>
        <v>17156.5</v>
      </c>
      <c r="T162" s="3">
        <f t="shared" si="29"/>
        <v>188.09572031282372</v>
      </c>
      <c r="U162">
        <f t="shared" si="30"/>
        <v>17156.5</v>
      </c>
      <c r="V162">
        <v>100</v>
      </c>
      <c r="W162">
        <f t="shared" si="31"/>
        <v>17156.5</v>
      </c>
      <c r="X162">
        <v>101</v>
      </c>
      <c r="Y162">
        <v>0.50329999999999997</v>
      </c>
      <c r="Z162">
        <v>0.46229999999999999</v>
      </c>
      <c r="AA162">
        <f t="shared" si="32"/>
        <v>0.48280000000000001</v>
      </c>
      <c r="AB162">
        <v>182</v>
      </c>
      <c r="AC162">
        <f t="shared" si="33"/>
        <v>127.66666666666667</v>
      </c>
      <c r="AD162">
        <f>IF(C162=1,(AC162/Y162),REF)</f>
        <v>253.65918272733296</v>
      </c>
      <c r="AE162">
        <v>131</v>
      </c>
      <c r="AF162">
        <f>IF(B162=1,(AC162/AA162),REF)</f>
        <v>264.4297155481911</v>
      </c>
      <c r="AG162">
        <v>145</v>
      </c>
      <c r="AH162">
        <f t="shared" si="34"/>
        <v>131</v>
      </c>
      <c r="AI162" t="str">
        <f t="shared" si="35"/>
        <v>Quinnipiac</v>
      </c>
      <c r="AJ162">
        <f t="shared" si="36"/>
        <v>0.29042851855792479</v>
      </c>
      <c r="AK162">
        <f t="shared" si="37"/>
        <v>0.24153346199247716</v>
      </c>
      <c r="AL162">
        <f t="shared" si="38"/>
        <v>0.64310743848895358</v>
      </c>
      <c r="AM162" t="str">
        <f t="shared" si="39"/>
        <v>Quinnipiac</v>
      </c>
      <c r="AN162">
        <v>161</v>
      </c>
      <c r="AO162">
        <f t="shared" si="40"/>
        <v>158</v>
      </c>
      <c r="AP162">
        <v>162</v>
      </c>
      <c r="AQ162" t="str">
        <f t="shared" si="41"/>
        <v>Quinnipiac</v>
      </c>
    </row>
    <row r="163" spans="2:43">
      <c r="B163">
        <v>1</v>
      </c>
      <c r="C163">
        <v>1</v>
      </c>
      <c r="D163" t="s">
        <v>113</v>
      </c>
      <c r="E163">
        <v>69.862899999999996</v>
      </c>
      <c r="F163">
        <v>85</v>
      </c>
      <c r="G163">
        <v>68.792100000000005</v>
      </c>
      <c r="H163">
        <v>107</v>
      </c>
      <c r="I163">
        <v>100.459</v>
      </c>
      <c r="J163">
        <v>249</v>
      </c>
      <c r="K163">
        <v>107.877</v>
      </c>
      <c r="L163">
        <v>123</v>
      </c>
      <c r="M163">
        <v>108.998</v>
      </c>
      <c r="N163">
        <v>307</v>
      </c>
      <c r="O163">
        <v>105.611</v>
      </c>
      <c r="P163">
        <v>180</v>
      </c>
      <c r="Q163">
        <v>2.2665500000000001</v>
      </c>
      <c r="R163">
        <v>142</v>
      </c>
      <c r="S163" s="5">
        <f t="shared" si="28"/>
        <v>78125</v>
      </c>
      <c r="T163" s="3">
        <f t="shared" si="29"/>
        <v>154.15738710811104</v>
      </c>
      <c r="U163">
        <f t="shared" si="30"/>
        <v>78125</v>
      </c>
      <c r="V163">
        <v>306</v>
      </c>
      <c r="W163">
        <f t="shared" si="31"/>
        <v>78125</v>
      </c>
      <c r="X163">
        <v>306</v>
      </c>
      <c r="Y163">
        <v>0.4985</v>
      </c>
      <c r="Z163">
        <v>0.62150000000000005</v>
      </c>
      <c r="AA163">
        <f t="shared" si="32"/>
        <v>0.56000000000000005</v>
      </c>
      <c r="AB163">
        <v>143</v>
      </c>
      <c r="AC163">
        <f t="shared" si="33"/>
        <v>251.66666666666666</v>
      </c>
      <c r="AD163">
        <f>IF(C163=1,(AC163/Y163),REF)</f>
        <v>504.84787696422597</v>
      </c>
      <c r="AE163">
        <v>207</v>
      </c>
      <c r="AF163">
        <f>IF(B163=1,(AC163/AA163),REF)</f>
        <v>449.40476190476187</v>
      </c>
      <c r="AG163">
        <v>202</v>
      </c>
      <c r="AH163">
        <f t="shared" si="34"/>
        <v>143</v>
      </c>
      <c r="AI163" t="str">
        <f t="shared" si="35"/>
        <v>DePaul</v>
      </c>
      <c r="AJ163">
        <f t="shared" si="36"/>
        <v>0.26852609564332691</v>
      </c>
      <c r="AK163">
        <f t="shared" si="37"/>
        <v>0.26218457980289189</v>
      </c>
      <c r="AL163">
        <f t="shared" si="38"/>
        <v>0.64260279376824769</v>
      </c>
      <c r="AM163" t="str">
        <f t="shared" si="39"/>
        <v>DePaul</v>
      </c>
      <c r="AN163">
        <v>162</v>
      </c>
      <c r="AO163">
        <f t="shared" si="40"/>
        <v>149.33333333333334</v>
      </c>
      <c r="AP163">
        <v>152</v>
      </c>
      <c r="AQ163" t="str">
        <f t="shared" si="41"/>
        <v>DePaul</v>
      </c>
    </row>
    <row r="164" spans="2:43">
      <c r="B164">
        <v>1</v>
      </c>
      <c r="C164">
        <v>1</v>
      </c>
      <c r="D164" t="s">
        <v>355</v>
      </c>
      <c r="E164">
        <v>70.496799999999993</v>
      </c>
      <c r="F164">
        <v>59</v>
      </c>
      <c r="G164">
        <v>70.524299999999997</v>
      </c>
      <c r="H164">
        <v>36</v>
      </c>
      <c r="I164">
        <v>102.7</v>
      </c>
      <c r="J164">
        <v>186</v>
      </c>
      <c r="K164">
        <v>104.82</v>
      </c>
      <c r="L164">
        <v>180</v>
      </c>
      <c r="M164">
        <v>100.28</v>
      </c>
      <c r="N164">
        <v>99</v>
      </c>
      <c r="O164">
        <v>103.66200000000001</v>
      </c>
      <c r="P164">
        <v>138</v>
      </c>
      <c r="Q164">
        <v>1.15825</v>
      </c>
      <c r="R164">
        <v>154</v>
      </c>
      <c r="S164" s="5">
        <f t="shared" si="28"/>
        <v>22198.5</v>
      </c>
      <c r="T164" s="3">
        <f t="shared" si="29"/>
        <v>160.38079685548391</v>
      </c>
      <c r="U164">
        <f t="shared" si="30"/>
        <v>22198.5</v>
      </c>
      <c r="V164">
        <v>119</v>
      </c>
      <c r="W164">
        <f t="shared" si="31"/>
        <v>22198.5</v>
      </c>
      <c r="X164">
        <v>119</v>
      </c>
      <c r="Y164">
        <v>0.47149999999999997</v>
      </c>
      <c r="Z164">
        <v>0.56299999999999994</v>
      </c>
      <c r="AA164">
        <f t="shared" si="32"/>
        <v>0.51724999999999999</v>
      </c>
      <c r="AB164">
        <v>163</v>
      </c>
      <c r="AC164">
        <f t="shared" si="33"/>
        <v>133.66666666666666</v>
      </c>
      <c r="AD164">
        <f>IF(C164=1,(AC164/Y164),REF)</f>
        <v>283.49240014139269</v>
      </c>
      <c r="AE164">
        <v>150</v>
      </c>
      <c r="AF164">
        <f>IF(B164=1,(AC164/AA164),REF)</f>
        <v>258.41791525696794</v>
      </c>
      <c r="AG164">
        <v>141</v>
      </c>
      <c r="AH164">
        <f t="shared" si="34"/>
        <v>141</v>
      </c>
      <c r="AI164" t="str">
        <f t="shared" si="35"/>
        <v>UC Davis</v>
      </c>
      <c r="AJ164">
        <f t="shared" si="36"/>
        <v>0.26906979201951148</v>
      </c>
      <c r="AK164">
        <f t="shared" si="37"/>
        <v>0.25951292885213917</v>
      </c>
      <c r="AL164">
        <f t="shared" si="38"/>
        <v>0.64174277635518362</v>
      </c>
      <c r="AM164" t="str">
        <f t="shared" si="39"/>
        <v>UC Davis</v>
      </c>
      <c r="AN164">
        <v>163</v>
      </c>
      <c r="AO164">
        <f t="shared" si="40"/>
        <v>155.66666666666666</v>
      </c>
      <c r="AP164">
        <v>160</v>
      </c>
      <c r="AQ164" t="str">
        <f t="shared" si="41"/>
        <v>UC Davis</v>
      </c>
    </row>
    <row r="165" spans="2:43">
      <c r="B165">
        <v>1</v>
      </c>
      <c r="C165">
        <v>1</v>
      </c>
      <c r="D165" t="s">
        <v>260</v>
      </c>
      <c r="E165">
        <v>65.417100000000005</v>
      </c>
      <c r="F165">
        <v>308</v>
      </c>
      <c r="G165">
        <v>64.905900000000003</v>
      </c>
      <c r="H165">
        <v>306</v>
      </c>
      <c r="I165">
        <v>105.961</v>
      </c>
      <c r="J165">
        <v>113</v>
      </c>
      <c r="K165">
        <v>108.765</v>
      </c>
      <c r="L165">
        <v>106</v>
      </c>
      <c r="M165">
        <v>109.639</v>
      </c>
      <c r="N165">
        <v>314</v>
      </c>
      <c r="O165">
        <v>108.76600000000001</v>
      </c>
      <c r="P165">
        <v>258</v>
      </c>
      <c r="Q165">
        <v>-1.67139E-3</v>
      </c>
      <c r="R165">
        <v>168</v>
      </c>
      <c r="S165" s="5">
        <f t="shared" si="28"/>
        <v>55682.5</v>
      </c>
      <c r="T165" s="3">
        <f t="shared" si="29"/>
        <v>197.23082923316019</v>
      </c>
      <c r="U165">
        <f t="shared" si="30"/>
        <v>55682.5</v>
      </c>
      <c r="V165">
        <v>231</v>
      </c>
      <c r="W165">
        <f t="shared" si="31"/>
        <v>55682.5</v>
      </c>
      <c r="X165">
        <v>232</v>
      </c>
      <c r="Y165">
        <v>0.48010000000000003</v>
      </c>
      <c r="Z165">
        <v>0.6169</v>
      </c>
      <c r="AA165">
        <f t="shared" si="32"/>
        <v>0.54849999999999999</v>
      </c>
      <c r="AB165">
        <v>149</v>
      </c>
      <c r="AC165">
        <f t="shared" si="33"/>
        <v>204</v>
      </c>
      <c r="AD165">
        <f>IF(C165=1,(AC165/Y165),REF)</f>
        <v>424.9114767756717</v>
      </c>
      <c r="AE165">
        <v>190</v>
      </c>
      <c r="AF165">
        <f>IF(B165=1,(AC165/AA165),REF)</f>
        <v>371.92342752962628</v>
      </c>
      <c r="AG165">
        <v>180</v>
      </c>
      <c r="AH165">
        <f t="shared" si="34"/>
        <v>149</v>
      </c>
      <c r="AI165" t="str">
        <f t="shared" si="35"/>
        <v>Notre Dame</v>
      </c>
      <c r="AJ165">
        <f t="shared" si="36"/>
        <v>0.26311114701490468</v>
      </c>
      <c r="AK165">
        <f t="shared" si="37"/>
        <v>0.26294733108967822</v>
      </c>
      <c r="AL165">
        <f t="shared" si="38"/>
        <v>0.64071959998155037</v>
      </c>
      <c r="AM165" t="str">
        <f t="shared" si="39"/>
        <v>Notre Dame</v>
      </c>
      <c r="AN165">
        <v>164</v>
      </c>
      <c r="AO165">
        <f t="shared" si="40"/>
        <v>154</v>
      </c>
      <c r="AP165">
        <v>157</v>
      </c>
      <c r="AQ165" t="str">
        <f t="shared" si="41"/>
        <v>Notre Dame</v>
      </c>
    </row>
    <row r="166" spans="2:43">
      <c r="B166">
        <v>1</v>
      </c>
      <c r="C166">
        <v>1</v>
      </c>
      <c r="D166" t="s">
        <v>305</v>
      </c>
      <c r="E166">
        <v>70.127700000000004</v>
      </c>
      <c r="F166">
        <v>72</v>
      </c>
      <c r="G166">
        <v>69.179100000000005</v>
      </c>
      <c r="H166">
        <v>87</v>
      </c>
      <c r="I166">
        <v>99.865300000000005</v>
      </c>
      <c r="J166">
        <v>259</v>
      </c>
      <c r="K166">
        <v>102.11</v>
      </c>
      <c r="L166">
        <v>243</v>
      </c>
      <c r="M166">
        <v>99.426299999999998</v>
      </c>
      <c r="N166">
        <v>85</v>
      </c>
      <c r="O166">
        <v>99.76</v>
      </c>
      <c r="P166">
        <v>77</v>
      </c>
      <c r="Q166">
        <v>2.35032</v>
      </c>
      <c r="R166">
        <v>141</v>
      </c>
      <c r="S166" s="5">
        <f t="shared" si="28"/>
        <v>37153</v>
      </c>
      <c r="T166" s="3">
        <f t="shared" si="29"/>
        <v>180.24705268048075</v>
      </c>
      <c r="U166">
        <f t="shared" si="30"/>
        <v>37153</v>
      </c>
      <c r="V166">
        <v>176</v>
      </c>
      <c r="W166">
        <f t="shared" si="31"/>
        <v>37153</v>
      </c>
      <c r="X166">
        <v>179</v>
      </c>
      <c r="Y166">
        <v>0.43609999999999999</v>
      </c>
      <c r="Z166">
        <v>0.69779999999999998</v>
      </c>
      <c r="AA166">
        <f t="shared" si="32"/>
        <v>0.56694999999999995</v>
      </c>
      <c r="AB166">
        <v>138</v>
      </c>
      <c r="AC166">
        <f t="shared" si="33"/>
        <v>164.33333333333334</v>
      </c>
      <c r="AD166">
        <f>IF(C166=1,(AC166/Y166),REF)</f>
        <v>376.82488725827415</v>
      </c>
      <c r="AE166">
        <v>173</v>
      </c>
      <c r="AF166">
        <f>IF(B166=1,(AC166/AA166),REF)</f>
        <v>289.85507246376818</v>
      </c>
      <c r="AG166">
        <v>154</v>
      </c>
      <c r="AH166">
        <f t="shared" si="34"/>
        <v>138</v>
      </c>
      <c r="AI166" t="str">
        <f t="shared" si="35"/>
        <v>Seattle</v>
      </c>
      <c r="AJ166">
        <f t="shared" si="36"/>
        <v>0.24188532282420419</v>
      </c>
      <c r="AK166">
        <f t="shared" si="37"/>
        <v>0.28039545749927652</v>
      </c>
      <c r="AL166">
        <f t="shared" si="38"/>
        <v>0.63918221571294087</v>
      </c>
      <c r="AM166" t="str">
        <f t="shared" si="39"/>
        <v>Seattle</v>
      </c>
      <c r="AN166">
        <v>165</v>
      </c>
      <c r="AO166">
        <f t="shared" si="40"/>
        <v>147</v>
      </c>
      <c r="AP166">
        <v>149</v>
      </c>
      <c r="AQ166" t="str">
        <f t="shared" si="41"/>
        <v>Seattle</v>
      </c>
    </row>
    <row r="167" spans="2:43">
      <c r="B167">
        <v>1</v>
      </c>
      <c r="C167">
        <v>1</v>
      </c>
      <c r="D167" t="s">
        <v>262</v>
      </c>
      <c r="E167">
        <v>69.602999999999994</v>
      </c>
      <c r="F167">
        <v>97</v>
      </c>
      <c r="G167">
        <v>68.4298</v>
      </c>
      <c r="H167">
        <v>127</v>
      </c>
      <c r="I167">
        <v>111.605</v>
      </c>
      <c r="J167">
        <v>25</v>
      </c>
      <c r="K167">
        <v>110.852</v>
      </c>
      <c r="L167">
        <v>80</v>
      </c>
      <c r="M167">
        <v>106.173</v>
      </c>
      <c r="N167">
        <v>257</v>
      </c>
      <c r="O167">
        <v>107.44</v>
      </c>
      <c r="P167">
        <v>224</v>
      </c>
      <c r="Q167">
        <v>3.4118300000000001</v>
      </c>
      <c r="R167">
        <v>131</v>
      </c>
      <c r="S167" s="5">
        <f t="shared" si="28"/>
        <v>33337</v>
      </c>
      <c r="T167" s="3">
        <f t="shared" si="29"/>
        <v>168.19036833302911</v>
      </c>
      <c r="U167">
        <f t="shared" si="30"/>
        <v>33337</v>
      </c>
      <c r="V167">
        <v>165</v>
      </c>
      <c r="W167">
        <f t="shared" si="31"/>
        <v>168.19036833302911</v>
      </c>
      <c r="X167">
        <v>25</v>
      </c>
      <c r="Y167">
        <v>0.39710000000000001</v>
      </c>
      <c r="Z167">
        <v>0.72599999999999998</v>
      </c>
      <c r="AA167">
        <f t="shared" si="32"/>
        <v>0.56154999999999999</v>
      </c>
      <c r="AB167">
        <v>142</v>
      </c>
      <c r="AC167">
        <f t="shared" si="33"/>
        <v>110.66666666666667</v>
      </c>
      <c r="AD167">
        <f>IF(C167=1,(AC167/Y167),REF)</f>
        <v>278.68714849324266</v>
      </c>
      <c r="AE167">
        <v>148</v>
      </c>
      <c r="AF167">
        <f>IF(B167=1,(AC167/AA167),REF)</f>
        <v>197.07357611373283</v>
      </c>
      <c r="AG167">
        <v>118</v>
      </c>
      <c r="AH167">
        <f t="shared" si="34"/>
        <v>118</v>
      </c>
      <c r="AI167" t="str">
        <f t="shared" si="35"/>
        <v>Ohio</v>
      </c>
      <c r="AJ167">
        <f t="shared" si="36"/>
        <v>0.22699985559737046</v>
      </c>
      <c r="AK167">
        <f t="shared" si="37"/>
        <v>0.29144640927640209</v>
      </c>
      <c r="AL167">
        <f t="shared" si="38"/>
        <v>0.63761410844710165</v>
      </c>
      <c r="AM167" t="str">
        <f t="shared" si="39"/>
        <v>Ohio</v>
      </c>
      <c r="AN167">
        <v>166</v>
      </c>
      <c r="AO167">
        <f t="shared" si="40"/>
        <v>142</v>
      </c>
      <c r="AP167">
        <v>142</v>
      </c>
      <c r="AQ167" t="str">
        <f t="shared" si="41"/>
        <v>Ohio</v>
      </c>
    </row>
    <row r="168" spans="2:43">
      <c r="B168">
        <v>1</v>
      </c>
      <c r="C168">
        <v>1</v>
      </c>
      <c r="D168" t="s">
        <v>142</v>
      </c>
      <c r="E168">
        <v>68.218900000000005</v>
      </c>
      <c r="F168">
        <v>172</v>
      </c>
      <c r="G168">
        <v>67.744</v>
      </c>
      <c r="H168">
        <v>161</v>
      </c>
      <c r="I168">
        <v>100.151</v>
      </c>
      <c r="J168">
        <v>256</v>
      </c>
      <c r="K168">
        <v>104.428</v>
      </c>
      <c r="L168">
        <v>187</v>
      </c>
      <c r="M168">
        <v>104.316</v>
      </c>
      <c r="N168">
        <v>211</v>
      </c>
      <c r="O168">
        <v>103.03700000000001</v>
      </c>
      <c r="P168">
        <v>124</v>
      </c>
      <c r="Q168">
        <v>1.3903799999999999</v>
      </c>
      <c r="R168">
        <v>149</v>
      </c>
      <c r="S168" s="5">
        <f t="shared" si="28"/>
        <v>55028.5</v>
      </c>
      <c r="T168" s="3">
        <f t="shared" si="29"/>
        <v>158.6584381619837</v>
      </c>
      <c r="U168">
        <f t="shared" si="30"/>
        <v>55028.5</v>
      </c>
      <c r="V168">
        <v>229</v>
      </c>
      <c r="W168">
        <f t="shared" si="31"/>
        <v>55028.5</v>
      </c>
      <c r="X168">
        <v>230</v>
      </c>
      <c r="Y168">
        <v>0.45429999999999998</v>
      </c>
      <c r="Z168">
        <v>0.66520000000000001</v>
      </c>
      <c r="AA168">
        <f t="shared" si="32"/>
        <v>0.55974999999999997</v>
      </c>
      <c r="AB168">
        <v>144</v>
      </c>
      <c r="AC168">
        <f t="shared" si="33"/>
        <v>201</v>
      </c>
      <c r="AD168">
        <f>IF(C168=1,(AC168/Y168),REF)</f>
        <v>442.43891701518822</v>
      </c>
      <c r="AE168">
        <v>192</v>
      </c>
      <c r="AF168">
        <f>IF(B168=1,(AC168/AA168),REF)</f>
        <v>359.08887896382316</v>
      </c>
      <c r="AG168">
        <v>176</v>
      </c>
      <c r="AH168">
        <f t="shared" si="34"/>
        <v>144</v>
      </c>
      <c r="AI168" t="str">
        <f t="shared" si="35"/>
        <v>Georgia</v>
      </c>
      <c r="AJ168">
        <f t="shared" si="36"/>
        <v>0.24796751672934381</v>
      </c>
      <c r="AK168">
        <f t="shared" si="37"/>
        <v>0.26952104694306411</v>
      </c>
      <c r="AL168">
        <f t="shared" si="38"/>
        <v>0.63722125501184057</v>
      </c>
      <c r="AM168" t="str">
        <f t="shared" si="39"/>
        <v>Georgia</v>
      </c>
      <c r="AN168">
        <v>167</v>
      </c>
      <c r="AO168">
        <f t="shared" si="40"/>
        <v>151.66666666666666</v>
      </c>
      <c r="AP168">
        <v>155</v>
      </c>
      <c r="AQ168" t="str">
        <f t="shared" si="41"/>
        <v>Georgia</v>
      </c>
    </row>
    <row r="169" spans="2:43">
      <c r="B169">
        <v>1</v>
      </c>
      <c r="C169">
        <v>1</v>
      </c>
      <c r="D169" t="s">
        <v>330</v>
      </c>
      <c r="E169">
        <v>64.902299999999997</v>
      </c>
      <c r="F169">
        <v>323</v>
      </c>
      <c r="G169">
        <v>64.678200000000004</v>
      </c>
      <c r="H169">
        <v>311</v>
      </c>
      <c r="I169">
        <v>112.331</v>
      </c>
      <c r="J169">
        <v>19</v>
      </c>
      <c r="K169">
        <v>113.69199999999999</v>
      </c>
      <c r="L169">
        <v>39</v>
      </c>
      <c r="M169">
        <v>112.214</v>
      </c>
      <c r="N169">
        <v>347</v>
      </c>
      <c r="O169">
        <v>113.49</v>
      </c>
      <c r="P169">
        <v>336</v>
      </c>
      <c r="Q169">
        <v>0.20196</v>
      </c>
      <c r="R169">
        <v>165</v>
      </c>
      <c r="S169" s="5">
        <f t="shared" si="28"/>
        <v>60385</v>
      </c>
      <c r="T169" s="3">
        <f t="shared" si="29"/>
        <v>239.18298434462264</v>
      </c>
      <c r="U169">
        <f t="shared" si="30"/>
        <v>60385</v>
      </c>
      <c r="V169">
        <v>251</v>
      </c>
      <c r="W169">
        <f t="shared" si="31"/>
        <v>239.18298434462264</v>
      </c>
      <c r="X169">
        <v>28</v>
      </c>
      <c r="Y169">
        <v>0.45700000000000002</v>
      </c>
      <c r="Z169">
        <v>0.57089999999999996</v>
      </c>
      <c r="AA169">
        <f t="shared" si="32"/>
        <v>0.51395000000000002</v>
      </c>
      <c r="AB169">
        <v>166</v>
      </c>
      <c r="AC169">
        <f t="shared" si="33"/>
        <v>148.33333333333334</v>
      </c>
      <c r="AD169">
        <f>IF(C169=1,(AC169/Y169),REF)</f>
        <v>324.58059810357406</v>
      </c>
      <c r="AE169">
        <v>158</v>
      </c>
      <c r="AF169">
        <f>IF(B169=1,(AC169/AA169),REF)</f>
        <v>288.61432694490384</v>
      </c>
      <c r="AG169">
        <v>153</v>
      </c>
      <c r="AH169">
        <f t="shared" si="34"/>
        <v>153</v>
      </c>
      <c r="AI169" t="str">
        <f t="shared" si="35"/>
        <v>Stetson</v>
      </c>
      <c r="AJ169">
        <f t="shared" si="36"/>
        <v>0.25728906723784228</v>
      </c>
      <c r="AK169">
        <f t="shared" si="37"/>
        <v>0.25431967609406619</v>
      </c>
      <c r="AL169">
        <f t="shared" si="38"/>
        <v>0.63479863966273287</v>
      </c>
      <c r="AM169" t="str">
        <f t="shared" si="39"/>
        <v>Stetson</v>
      </c>
      <c r="AN169">
        <v>168</v>
      </c>
      <c r="AO169">
        <f t="shared" si="40"/>
        <v>162.33333333333334</v>
      </c>
      <c r="AP169">
        <v>168</v>
      </c>
      <c r="AQ169" t="str">
        <f t="shared" si="41"/>
        <v>Stetson</v>
      </c>
    </row>
    <row r="170" spans="2:43">
      <c r="B170">
        <v>1</v>
      </c>
      <c r="C170">
        <v>1</v>
      </c>
      <c r="D170" t="s">
        <v>194</v>
      </c>
      <c r="E170">
        <v>66.992500000000007</v>
      </c>
      <c r="F170">
        <v>231</v>
      </c>
      <c r="G170">
        <v>66.557199999999995</v>
      </c>
      <c r="H170">
        <v>216</v>
      </c>
      <c r="I170">
        <v>102.05500000000001</v>
      </c>
      <c r="J170">
        <v>201</v>
      </c>
      <c r="K170">
        <v>105.37</v>
      </c>
      <c r="L170">
        <v>169</v>
      </c>
      <c r="M170">
        <v>105.274</v>
      </c>
      <c r="N170">
        <v>233</v>
      </c>
      <c r="O170">
        <v>105.851</v>
      </c>
      <c r="P170">
        <v>185</v>
      </c>
      <c r="Q170">
        <v>-0.48082200000000003</v>
      </c>
      <c r="R170">
        <v>173</v>
      </c>
      <c r="S170" s="5">
        <f t="shared" si="28"/>
        <v>47345</v>
      </c>
      <c r="T170" s="3">
        <f t="shared" si="29"/>
        <v>177.18069872308325</v>
      </c>
      <c r="U170">
        <f t="shared" si="30"/>
        <v>47345</v>
      </c>
      <c r="V170">
        <v>209</v>
      </c>
      <c r="W170">
        <f t="shared" si="31"/>
        <v>47345</v>
      </c>
      <c r="X170">
        <v>211</v>
      </c>
      <c r="Y170">
        <v>0.47110000000000002</v>
      </c>
      <c r="Z170">
        <v>0.57379999999999998</v>
      </c>
      <c r="AA170">
        <f t="shared" si="32"/>
        <v>0.52244999999999997</v>
      </c>
      <c r="AB170">
        <v>161</v>
      </c>
      <c r="AC170">
        <f t="shared" si="33"/>
        <v>193.66666666666666</v>
      </c>
      <c r="AD170">
        <f>IF(C170=1,(AC170/Y170),REF)</f>
        <v>411.09460128776618</v>
      </c>
      <c r="AE170">
        <v>185</v>
      </c>
      <c r="AF170">
        <f>IF(B170=1,(AC170/AA170),REF)</f>
        <v>370.68938016397101</v>
      </c>
      <c r="AG170">
        <v>178</v>
      </c>
      <c r="AH170">
        <f t="shared" si="34"/>
        <v>161</v>
      </c>
      <c r="AI170" t="str">
        <f t="shared" si="35"/>
        <v>Louisiana Tech</v>
      </c>
      <c r="AJ170">
        <f t="shared" si="36"/>
        <v>0.25903372740915293</v>
      </c>
      <c r="AK170">
        <f t="shared" si="37"/>
        <v>0.2505632033039869</v>
      </c>
      <c r="AL170">
        <f t="shared" si="38"/>
        <v>0.63396546810145671</v>
      </c>
      <c r="AM170" t="str">
        <f t="shared" si="39"/>
        <v>Louisiana Tech</v>
      </c>
      <c r="AN170">
        <v>169</v>
      </c>
      <c r="AO170">
        <f t="shared" si="40"/>
        <v>163.66666666666666</v>
      </c>
      <c r="AP170">
        <v>172</v>
      </c>
      <c r="AQ170" t="str">
        <f t="shared" si="41"/>
        <v>Louisiana Tech</v>
      </c>
    </row>
    <row r="171" spans="2:43">
      <c r="B171">
        <v>1</v>
      </c>
      <c r="C171">
        <v>1</v>
      </c>
      <c r="D171" t="s">
        <v>257</v>
      </c>
      <c r="E171">
        <v>63.162399999999998</v>
      </c>
      <c r="F171">
        <v>352</v>
      </c>
      <c r="G171">
        <v>62.043300000000002</v>
      </c>
      <c r="H171">
        <v>358</v>
      </c>
      <c r="I171">
        <v>104.474</v>
      </c>
      <c r="J171">
        <v>148</v>
      </c>
      <c r="K171">
        <v>103.337</v>
      </c>
      <c r="L171">
        <v>217</v>
      </c>
      <c r="M171">
        <v>100.36199999999999</v>
      </c>
      <c r="N171">
        <v>104</v>
      </c>
      <c r="O171">
        <v>102.82</v>
      </c>
      <c r="P171">
        <v>121</v>
      </c>
      <c r="Q171">
        <v>0.51686699999999997</v>
      </c>
      <c r="R171">
        <v>161</v>
      </c>
      <c r="S171" s="5">
        <f t="shared" si="28"/>
        <v>16360</v>
      </c>
      <c r="T171" s="3">
        <f t="shared" si="29"/>
        <v>175.68437608393069</v>
      </c>
      <c r="U171">
        <f t="shared" si="30"/>
        <v>16360</v>
      </c>
      <c r="V171">
        <v>99</v>
      </c>
      <c r="W171">
        <f t="shared" si="31"/>
        <v>16360</v>
      </c>
      <c r="X171">
        <v>100</v>
      </c>
      <c r="Y171">
        <v>0.44669999999999999</v>
      </c>
      <c r="Z171">
        <v>0.55940000000000001</v>
      </c>
      <c r="AA171">
        <f t="shared" si="32"/>
        <v>0.50305</v>
      </c>
      <c r="AB171">
        <v>173</v>
      </c>
      <c r="AC171">
        <f t="shared" si="33"/>
        <v>124</v>
      </c>
      <c r="AD171">
        <f>IF(C171=1,(AC171/Y171),REF)</f>
        <v>277.59122453548241</v>
      </c>
      <c r="AE171">
        <v>147</v>
      </c>
      <c r="AF171">
        <f>IF(B171=1,(AC171/AA171),REF)</f>
        <v>246.49637213000696</v>
      </c>
      <c r="AG171">
        <v>132</v>
      </c>
      <c r="AH171">
        <f t="shared" si="34"/>
        <v>132</v>
      </c>
      <c r="AI171" t="str">
        <f t="shared" si="35"/>
        <v>Northern Kentucky</v>
      </c>
      <c r="AJ171">
        <f t="shared" si="36"/>
        <v>0.25545403519076604</v>
      </c>
      <c r="AK171">
        <f t="shared" si="37"/>
        <v>0.25388302483280811</v>
      </c>
      <c r="AL171">
        <f t="shared" si="38"/>
        <v>0.63385768549515198</v>
      </c>
      <c r="AM171" t="str">
        <f t="shared" si="39"/>
        <v>Northern Kentucky</v>
      </c>
      <c r="AN171">
        <v>170</v>
      </c>
      <c r="AO171">
        <f t="shared" si="40"/>
        <v>158.33333333333334</v>
      </c>
      <c r="AP171">
        <v>163</v>
      </c>
      <c r="AQ171" t="str">
        <f t="shared" si="41"/>
        <v>Northern Kentucky</v>
      </c>
    </row>
    <row r="172" spans="2:43">
      <c r="B172">
        <v>1</v>
      </c>
      <c r="C172">
        <v>1</v>
      </c>
      <c r="D172" t="s">
        <v>122</v>
      </c>
      <c r="E172">
        <v>70.368600000000001</v>
      </c>
      <c r="F172">
        <v>65</v>
      </c>
      <c r="G172">
        <v>70.177999999999997</v>
      </c>
      <c r="H172">
        <v>41</v>
      </c>
      <c r="I172">
        <v>101.75700000000001</v>
      </c>
      <c r="J172">
        <v>213</v>
      </c>
      <c r="K172">
        <v>103.358</v>
      </c>
      <c r="L172">
        <v>214</v>
      </c>
      <c r="M172">
        <v>102.008</v>
      </c>
      <c r="N172">
        <v>142</v>
      </c>
      <c r="O172">
        <v>103.404</v>
      </c>
      <c r="P172">
        <v>134</v>
      </c>
      <c r="Q172">
        <v>-4.5990299999999998E-2</v>
      </c>
      <c r="R172">
        <v>169</v>
      </c>
      <c r="S172" s="5">
        <f t="shared" si="28"/>
        <v>32766.5</v>
      </c>
      <c r="T172" s="3">
        <f t="shared" si="29"/>
        <v>178.53851125177448</v>
      </c>
      <c r="U172">
        <f t="shared" si="30"/>
        <v>32766.5</v>
      </c>
      <c r="V172">
        <v>158</v>
      </c>
      <c r="W172">
        <f t="shared" si="31"/>
        <v>32766.5</v>
      </c>
      <c r="X172">
        <v>160</v>
      </c>
      <c r="Y172">
        <v>0.42699999999999999</v>
      </c>
      <c r="Z172">
        <v>0.66520000000000001</v>
      </c>
      <c r="AA172">
        <f t="shared" si="32"/>
        <v>0.54610000000000003</v>
      </c>
      <c r="AB172">
        <v>150</v>
      </c>
      <c r="AC172">
        <f t="shared" si="33"/>
        <v>156</v>
      </c>
      <c r="AD172">
        <f>IF(C172=1,(AC172/Y172),REF)</f>
        <v>365.33957845433258</v>
      </c>
      <c r="AE172">
        <v>166</v>
      </c>
      <c r="AF172">
        <f>IF(B172=1,(AC172/AA172),REF)</f>
        <v>285.66196667277052</v>
      </c>
      <c r="AG172">
        <v>151</v>
      </c>
      <c r="AH172">
        <f t="shared" si="34"/>
        <v>150</v>
      </c>
      <c r="AI172" t="str">
        <f t="shared" si="35"/>
        <v>Eastern Kentucky</v>
      </c>
      <c r="AJ172">
        <f t="shared" si="36"/>
        <v>0.23757218431326366</v>
      </c>
      <c r="AK172">
        <f t="shared" si="37"/>
        <v>0.27057611135460136</v>
      </c>
      <c r="AL172">
        <f t="shared" si="38"/>
        <v>0.63336417182912985</v>
      </c>
      <c r="AM172" t="str">
        <f t="shared" si="39"/>
        <v>Eastern Kentucky</v>
      </c>
      <c r="AN172">
        <v>171</v>
      </c>
      <c r="AO172">
        <f t="shared" si="40"/>
        <v>157</v>
      </c>
      <c r="AP172">
        <v>161</v>
      </c>
      <c r="AQ172" t="str">
        <f t="shared" si="41"/>
        <v>Eastern Kentucky</v>
      </c>
    </row>
    <row r="173" spans="2:43">
      <c r="B173">
        <v>1</v>
      </c>
      <c r="C173">
        <v>1</v>
      </c>
      <c r="D173" t="s">
        <v>225</v>
      </c>
      <c r="E173">
        <v>64.0227</v>
      </c>
      <c r="F173">
        <v>342</v>
      </c>
      <c r="G173">
        <v>63.6858</v>
      </c>
      <c r="H173">
        <v>338</v>
      </c>
      <c r="I173">
        <v>107.854</v>
      </c>
      <c r="J173">
        <v>77</v>
      </c>
      <c r="K173">
        <v>108.928</v>
      </c>
      <c r="L173">
        <v>104</v>
      </c>
      <c r="M173">
        <v>107</v>
      </c>
      <c r="N173">
        <v>272</v>
      </c>
      <c r="O173">
        <v>108.289</v>
      </c>
      <c r="P173">
        <v>245</v>
      </c>
      <c r="Q173">
        <v>0.63963300000000001</v>
      </c>
      <c r="R173">
        <v>159</v>
      </c>
      <c r="S173" s="5">
        <f t="shared" si="28"/>
        <v>39956.5</v>
      </c>
      <c r="T173" s="3">
        <f t="shared" si="29"/>
        <v>188.20334747288635</v>
      </c>
      <c r="U173">
        <f t="shared" si="30"/>
        <v>39956.5</v>
      </c>
      <c r="V173">
        <v>183</v>
      </c>
      <c r="W173">
        <f t="shared" si="31"/>
        <v>39956.5</v>
      </c>
      <c r="X173">
        <v>186</v>
      </c>
      <c r="Y173">
        <v>0.44419999999999998</v>
      </c>
      <c r="Z173">
        <v>0.62509999999999999</v>
      </c>
      <c r="AA173">
        <f t="shared" si="32"/>
        <v>0.53464999999999996</v>
      </c>
      <c r="AB173">
        <v>155</v>
      </c>
      <c r="AC173">
        <f t="shared" si="33"/>
        <v>174.66666666666666</v>
      </c>
      <c r="AD173">
        <f>IF(C173=1,(AC173/Y173),REF)</f>
        <v>393.21626894792138</v>
      </c>
      <c r="AE173">
        <v>176</v>
      </c>
      <c r="AF173">
        <f>IF(B173=1,(AC173/AA173),REF)</f>
        <v>326.69347548240285</v>
      </c>
      <c r="AG173">
        <v>168</v>
      </c>
      <c r="AH173">
        <f t="shared" si="34"/>
        <v>155</v>
      </c>
      <c r="AI173" t="str">
        <f t="shared" si="35"/>
        <v>Montana</v>
      </c>
      <c r="AJ173">
        <f t="shared" si="36"/>
        <v>0.24533120640080425</v>
      </c>
      <c r="AK173">
        <f t="shared" si="37"/>
        <v>0.26049586905241146</v>
      </c>
      <c r="AL173">
        <f t="shared" si="38"/>
        <v>0.63239829761531918</v>
      </c>
      <c r="AM173" t="str">
        <f t="shared" si="39"/>
        <v>Montana</v>
      </c>
      <c r="AN173">
        <v>172</v>
      </c>
      <c r="AO173">
        <f t="shared" si="40"/>
        <v>160.66666666666666</v>
      </c>
      <c r="AP173">
        <v>165</v>
      </c>
      <c r="AQ173" t="str">
        <f t="shared" si="41"/>
        <v>Montana</v>
      </c>
    </row>
    <row r="174" spans="2:43">
      <c r="B174">
        <v>1</v>
      </c>
      <c r="C174">
        <v>1</v>
      </c>
      <c r="D174" t="s">
        <v>346</v>
      </c>
      <c r="E174">
        <v>64.107799999999997</v>
      </c>
      <c r="F174">
        <v>341</v>
      </c>
      <c r="G174">
        <v>63.645699999999998</v>
      </c>
      <c r="H174">
        <v>340</v>
      </c>
      <c r="I174">
        <v>101.708</v>
      </c>
      <c r="J174">
        <v>217</v>
      </c>
      <c r="K174">
        <v>104.756</v>
      </c>
      <c r="L174">
        <v>182</v>
      </c>
      <c r="M174">
        <v>104.12</v>
      </c>
      <c r="N174">
        <v>204</v>
      </c>
      <c r="O174">
        <v>106.001</v>
      </c>
      <c r="P174">
        <v>193</v>
      </c>
      <c r="Q174">
        <v>-1.24522</v>
      </c>
      <c r="R174">
        <v>190</v>
      </c>
      <c r="S174" s="5">
        <f t="shared" si="28"/>
        <v>44352.5</v>
      </c>
      <c r="T174" s="3">
        <f t="shared" si="29"/>
        <v>187.58064932183171</v>
      </c>
      <c r="U174">
        <f t="shared" si="30"/>
        <v>44352.5</v>
      </c>
      <c r="V174">
        <v>199</v>
      </c>
      <c r="W174">
        <f t="shared" si="31"/>
        <v>44352.5</v>
      </c>
      <c r="X174">
        <v>201</v>
      </c>
      <c r="Y174">
        <v>0.55430000000000001</v>
      </c>
      <c r="Z174">
        <v>0.27289999999999998</v>
      </c>
      <c r="AA174">
        <f t="shared" si="32"/>
        <v>0.41359999999999997</v>
      </c>
      <c r="AB174">
        <v>214</v>
      </c>
      <c r="AC174">
        <f t="shared" si="33"/>
        <v>204.66666666666666</v>
      </c>
      <c r="AD174">
        <f>IF(C174=1,(AC174/Y174),REF)</f>
        <v>369.23446990197846</v>
      </c>
      <c r="AE174">
        <v>170</v>
      </c>
      <c r="AF174">
        <f>IF(B174=1,(AC174/AA174),REF)</f>
        <v>494.84203739522889</v>
      </c>
      <c r="AG174">
        <v>210</v>
      </c>
      <c r="AH174">
        <f t="shared" si="34"/>
        <v>170</v>
      </c>
      <c r="AI174" t="str">
        <f t="shared" si="35"/>
        <v>Texas St.</v>
      </c>
      <c r="AJ174">
        <f t="shared" si="36"/>
        <v>0.30807186865425151</v>
      </c>
      <c r="AK174">
        <f t="shared" si="37"/>
        <v>0.19132469686867568</v>
      </c>
      <c r="AL174">
        <f t="shared" si="38"/>
        <v>0.62970699632816118</v>
      </c>
      <c r="AM174" t="str">
        <f t="shared" si="39"/>
        <v>Texas St.</v>
      </c>
      <c r="AN174">
        <v>173</v>
      </c>
      <c r="AO174">
        <f t="shared" si="40"/>
        <v>185.66666666666666</v>
      </c>
      <c r="AP174">
        <v>190</v>
      </c>
      <c r="AQ174" t="str">
        <f t="shared" si="41"/>
        <v>Texas St.</v>
      </c>
    </row>
    <row r="175" spans="2:43">
      <c r="B175">
        <v>1</v>
      </c>
      <c r="C175">
        <v>1</v>
      </c>
      <c r="D175" t="s">
        <v>139</v>
      </c>
      <c r="E175">
        <v>67.559799999999996</v>
      </c>
      <c r="F175">
        <v>204</v>
      </c>
      <c r="G175">
        <v>66.362499999999997</v>
      </c>
      <c r="H175">
        <v>224</v>
      </c>
      <c r="I175">
        <v>101.19799999999999</v>
      </c>
      <c r="J175">
        <v>229</v>
      </c>
      <c r="K175">
        <v>102.68300000000001</v>
      </c>
      <c r="L175">
        <v>231</v>
      </c>
      <c r="M175">
        <v>99.111900000000006</v>
      </c>
      <c r="N175">
        <v>81</v>
      </c>
      <c r="O175">
        <v>101.21299999999999</v>
      </c>
      <c r="P175">
        <v>94</v>
      </c>
      <c r="Q175">
        <v>1.4699599999999999</v>
      </c>
      <c r="R175">
        <v>147</v>
      </c>
      <c r="S175" s="5">
        <f t="shared" si="28"/>
        <v>29501</v>
      </c>
      <c r="T175" s="3">
        <f t="shared" si="29"/>
        <v>176.34766797437385</v>
      </c>
      <c r="U175">
        <f t="shared" si="30"/>
        <v>29501</v>
      </c>
      <c r="V175">
        <v>150</v>
      </c>
      <c r="W175">
        <f t="shared" si="31"/>
        <v>29501</v>
      </c>
      <c r="X175">
        <v>150</v>
      </c>
      <c r="Y175">
        <v>0.42980000000000002</v>
      </c>
      <c r="Z175">
        <v>0.61550000000000005</v>
      </c>
      <c r="AA175">
        <f t="shared" si="32"/>
        <v>0.52265000000000006</v>
      </c>
      <c r="AB175">
        <v>160</v>
      </c>
      <c r="AC175">
        <f t="shared" si="33"/>
        <v>153.33333333333334</v>
      </c>
      <c r="AD175">
        <f>IF(C175=1,(AC175/Y175),REF)</f>
        <v>356.75507988211569</v>
      </c>
      <c r="AE175">
        <v>164</v>
      </c>
      <c r="AF175">
        <f>IF(B175=1,(AC175/AA175),REF)</f>
        <v>293.37670206320354</v>
      </c>
      <c r="AG175">
        <v>157</v>
      </c>
      <c r="AH175">
        <f t="shared" si="34"/>
        <v>157</v>
      </c>
      <c r="AI175" t="str">
        <f t="shared" si="35"/>
        <v>George Mason</v>
      </c>
      <c r="AJ175">
        <f t="shared" si="36"/>
        <v>0.2396993093120583</v>
      </c>
      <c r="AK175">
        <f t="shared" si="37"/>
        <v>0.25809618138884682</v>
      </c>
      <c r="AL175">
        <f t="shared" si="38"/>
        <v>0.62903332503860176</v>
      </c>
      <c r="AM175" t="str">
        <f t="shared" si="39"/>
        <v>George Mason</v>
      </c>
      <c r="AN175">
        <v>174</v>
      </c>
      <c r="AO175">
        <f t="shared" si="40"/>
        <v>163.66666666666666</v>
      </c>
      <c r="AP175">
        <v>173</v>
      </c>
      <c r="AQ175" t="str">
        <f t="shared" si="41"/>
        <v>George Mason</v>
      </c>
    </row>
    <row r="176" spans="2:43">
      <c r="B176">
        <v>1</v>
      </c>
      <c r="C176">
        <v>1</v>
      </c>
      <c r="D176" t="s">
        <v>309</v>
      </c>
      <c r="E176">
        <v>70.611800000000002</v>
      </c>
      <c r="F176">
        <v>57</v>
      </c>
      <c r="G176">
        <v>69.622200000000007</v>
      </c>
      <c r="H176">
        <v>57</v>
      </c>
      <c r="I176">
        <v>97.8245</v>
      </c>
      <c r="J176">
        <v>299</v>
      </c>
      <c r="K176">
        <v>103.33</v>
      </c>
      <c r="L176">
        <v>218</v>
      </c>
      <c r="M176">
        <v>105.36799999999999</v>
      </c>
      <c r="N176">
        <v>236</v>
      </c>
      <c r="O176">
        <v>104.2</v>
      </c>
      <c r="P176">
        <v>149</v>
      </c>
      <c r="Q176">
        <v>-0.86970999999999998</v>
      </c>
      <c r="R176">
        <v>180</v>
      </c>
      <c r="S176" s="5">
        <f t="shared" si="28"/>
        <v>72548.5</v>
      </c>
      <c r="T176" s="3">
        <f t="shared" si="29"/>
        <v>186.7150234983784</v>
      </c>
      <c r="U176">
        <f t="shared" si="30"/>
        <v>72548.5</v>
      </c>
      <c r="V176">
        <v>294</v>
      </c>
      <c r="W176">
        <f t="shared" si="31"/>
        <v>72548.5</v>
      </c>
      <c r="X176">
        <v>294</v>
      </c>
      <c r="Y176">
        <v>0.4849</v>
      </c>
      <c r="Z176">
        <v>0.53990000000000005</v>
      </c>
      <c r="AA176">
        <f t="shared" si="32"/>
        <v>0.51239999999999997</v>
      </c>
      <c r="AB176">
        <v>167</v>
      </c>
      <c r="AC176">
        <f t="shared" si="33"/>
        <v>251.66666666666666</v>
      </c>
      <c r="AD176">
        <f>IF(C176=1,(AC176/Y176),REF)</f>
        <v>519.00735546848148</v>
      </c>
      <c r="AE176">
        <v>211</v>
      </c>
      <c r="AF176">
        <f>IF(B176=1,(AC176/AA176),REF)</f>
        <v>491.1527452511059</v>
      </c>
      <c r="AG176">
        <v>209</v>
      </c>
      <c r="AH176">
        <f t="shared" si="34"/>
        <v>167</v>
      </c>
      <c r="AI176" t="str">
        <f t="shared" si="35"/>
        <v>SMU</v>
      </c>
      <c r="AJ176">
        <f t="shared" si="36"/>
        <v>0.26047870309163346</v>
      </c>
      <c r="AK176">
        <f t="shared" si="37"/>
        <v>0.23724981159268443</v>
      </c>
      <c r="AL176">
        <f t="shared" si="38"/>
        <v>0.62900511262553227</v>
      </c>
      <c r="AM176" t="str">
        <f t="shared" si="39"/>
        <v>SMU</v>
      </c>
      <c r="AN176">
        <v>175</v>
      </c>
      <c r="AO176">
        <f t="shared" si="40"/>
        <v>169.66666666666666</v>
      </c>
      <c r="AP176">
        <v>179</v>
      </c>
      <c r="AQ176" t="str">
        <f t="shared" si="41"/>
        <v>SMU</v>
      </c>
    </row>
    <row r="177" spans="2:43">
      <c r="B177">
        <v>1</v>
      </c>
      <c r="C177">
        <v>1</v>
      </c>
      <c r="D177" t="s">
        <v>187</v>
      </c>
      <c r="E177">
        <v>69.184399999999997</v>
      </c>
      <c r="F177">
        <v>120</v>
      </c>
      <c r="G177">
        <v>69.447999999999993</v>
      </c>
      <c r="H177">
        <v>69</v>
      </c>
      <c r="I177">
        <v>105.70699999999999</v>
      </c>
      <c r="J177">
        <v>121</v>
      </c>
      <c r="K177">
        <v>104.855</v>
      </c>
      <c r="L177">
        <v>178</v>
      </c>
      <c r="M177">
        <v>102.883</v>
      </c>
      <c r="N177">
        <v>165</v>
      </c>
      <c r="O177">
        <v>103.839</v>
      </c>
      <c r="P177">
        <v>143</v>
      </c>
      <c r="Q177">
        <v>1.0161</v>
      </c>
      <c r="R177">
        <v>157</v>
      </c>
      <c r="S177" s="5">
        <f t="shared" si="28"/>
        <v>20933</v>
      </c>
      <c r="T177" s="3">
        <f t="shared" si="29"/>
        <v>161.45123102658584</v>
      </c>
      <c r="U177">
        <f t="shared" si="30"/>
        <v>20933</v>
      </c>
      <c r="V177">
        <v>114</v>
      </c>
      <c r="W177">
        <f t="shared" si="31"/>
        <v>20933</v>
      </c>
      <c r="X177">
        <v>115</v>
      </c>
      <c r="Y177">
        <v>0.4294</v>
      </c>
      <c r="Z177">
        <v>0.58389999999999997</v>
      </c>
      <c r="AA177">
        <f t="shared" si="32"/>
        <v>0.50665000000000004</v>
      </c>
      <c r="AB177">
        <v>168</v>
      </c>
      <c r="AC177">
        <f t="shared" si="33"/>
        <v>132.33333333333334</v>
      </c>
      <c r="AD177">
        <f>IF(C177=1,(AC177/Y177),REF)</f>
        <v>308.18195932308652</v>
      </c>
      <c r="AE177">
        <v>153</v>
      </c>
      <c r="AF177">
        <f>IF(B177=1,(AC177/AA177),REF)</f>
        <v>261.1928023948156</v>
      </c>
      <c r="AG177">
        <v>143</v>
      </c>
      <c r="AH177">
        <f t="shared" si="34"/>
        <v>143</v>
      </c>
      <c r="AI177" t="str">
        <f t="shared" si="35"/>
        <v>Lipscomb</v>
      </c>
      <c r="AJ177">
        <f t="shared" si="36"/>
        <v>0.24300695691423374</v>
      </c>
      <c r="AK177">
        <f t="shared" si="37"/>
        <v>0.25385558549567827</v>
      </c>
      <c r="AL177">
        <f t="shared" si="38"/>
        <v>0.62864010963246797</v>
      </c>
      <c r="AM177" t="str">
        <f t="shared" si="39"/>
        <v>Lipscomb</v>
      </c>
      <c r="AN177">
        <v>176</v>
      </c>
      <c r="AO177">
        <f t="shared" si="40"/>
        <v>162.33333333333334</v>
      </c>
      <c r="AP177">
        <v>169</v>
      </c>
      <c r="AQ177" t="str">
        <f t="shared" si="41"/>
        <v>Lipscomb</v>
      </c>
    </row>
    <row r="178" spans="2:43">
      <c r="B178">
        <v>1</v>
      </c>
      <c r="C178">
        <v>1</v>
      </c>
      <c r="D178" t="s">
        <v>288</v>
      </c>
      <c r="E178">
        <v>66.420699999999997</v>
      </c>
      <c r="F178">
        <v>257</v>
      </c>
      <c r="G178">
        <v>65.375500000000002</v>
      </c>
      <c r="H178">
        <v>282</v>
      </c>
      <c r="I178">
        <v>101.863</v>
      </c>
      <c r="J178">
        <v>209</v>
      </c>
      <c r="K178">
        <v>103.69499999999999</v>
      </c>
      <c r="L178">
        <v>206</v>
      </c>
      <c r="M178">
        <v>100.26300000000001</v>
      </c>
      <c r="N178">
        <v>98</v>
      </c>
      <c r="O178">
        <v>102.608</v>
      </c>
      <c r="P178">
        <v>114</v>
      </c>
      <c r="Q178">
        <v>1.0874900000000001</v>
      </c>
      <c r="R178">
        <v>155</v>
      </c>
      <c r="S178" s="5">
        <f t="shared" si="28"/>
        <v>26642.5</v>
      </c>
      <c r="T178" s="3">
        <f t="shared" si="29"/>
        <v>166.48123017325406</v>
      </c>
      <c r="U178">
        <f t="shared" si="30"/>
        <v>26642.5</v>
      </c>
      <c r="V178">
        <v>140</v>
      </c>
      <c r="W178">
        <f t="shared" si="31"/>
        <v>26642.5</v>
      </c>
      <c r="X178">
        <v>140</v>
      </c>
      <c r="Y178">
        <v>0.41439999999999999</v>
      </c>
      <c r="Z178">
        <v>0.64929999999999999</v>
      </c>
      <c r="AA178">
        <f t="shared" si="32"/>
        <v>0.53184999999999993</v>
      </c>
      <c r="AB178">
        <v>157</v>
      </c>
      <c r="AC178">
        <f t="shared" si="33"/>
        <v>145.66666666666666</v>
      </c>
      <c r="AD178">
        <f>IF(C178=1,(AC178/Y178),REF)</f>
        <v>351.5122265122265</v>
      </c>
      <c r="AE178">
        <v>162</v>
      </c>
      <c r="AF178">
        <f>IF(B178=1,(AC178/AA178),REF)</f>
        <v>273.88674751653036</v>
      </c>
      <c r="AG178">
        <v>149</v>
      </c>
      <c r="AH178">
        <f t="shared" si="34"/>
        <v>149</v>
      </c>
      <c r="AI178" t="str">
        <f t="shared" si="35"/>
        <v>Richmond</v>
      </c>
      <c r="AJ178">
        <f t="shared" si="36"/>
        <v>0.23145314758863467</v>
      </c>
      <c r="AK178">
        <f t="shared" si="37"/>
        <v>0.26490588921907726</v>
      </c>
      <c r="AL178">
        <f t="shared" si="38"/>
        <v>0.62842768951707229</v>
      </c>
      <c r="AM178" t="str">
        <f t="shared" si="39"/>
        <v>Richmond</v>
      </c>
      <c r="AN178">
        <v>177</v>
      </c>
      <c r="AO178">
        <f t="shared" si="40"/>
        <v>161</v>
      </c>
      <c r="AP178">
        <v>166</v>
      </c>
      <c r="AQ178" t="str">
        <f t="shared" si="41"/>
        <v>Richmond</v>
      </c>
    </row>
    <row r="179" spans="2:43">
      <c r="B179">
        <v>1</v>
      </c>
      <c r="C179">
        <v>1</v>
      </c>
      <c r="D179" t="s">
        <v>147</v>
      </c>
      <c r="E179">
        <v>67.423100000000005</v>
      </c>
      <c r="F179">
        <v>207</v>
      </c>
      <c r="G179">
        <v>66.254300000000001</v>
      </c>
      <c r="H179">
        <v>233</v>
      </c>
      <c r="I179">
        <v>100.008</v>
      </c>
      <c r="J179">
        <v>257</v>
      </c>
      <c r="K179">
        <v>100.14100000000001</v>
      </c>
      <c r="L179">
        <v>280</v>
      </c>
      <c r="M179">
        <v>93.203800000000001</v>
      </c>
      <c r="N179">
        <v>9</v>
      </c>
      <c r="O179">
        <v>100.792</v>
      </c>
      <c r="P179">
        <v>89</v>
      </c>
      <c r="Q179">
        <v>-0.65068899999999996</v>
      </c>
      <c r="R179">
        <v>175</v>
      </c>
      <c r="S179" s="5">
        <f t="shared" si="28"/>
        <v>33065</v>
      </c>
      <c r="T179" s="3">
        <f t="shared" si="29"/>
        <v>207.75105294558676</v>
      </c>
      <c r="U179">
        <f t="shared" si="30"/>
        <v>33065</v>
      </c>
      <c r="V179">
        <v>161</v>
      </c>
      <c r="W179">
        <f t="shared" si="31"/>
        <v>33065</v>
      </c>
      <c r="X179">
        <v>163</v>
      </c>
      <c r="Y179">
        <v>0.45150000000000001</v>
      </c>
      <c r="Z179">
        <v>0.54869999999999997</v>
      </c>
      <c r="AA179">
        <f t="shared" si="32"/>
        <v>0.50009999999999999</v>
      </c>
      <c r="AB179">
        <v>174</v>
      </c>
      <c r="AC179">
        <f t="shared" si="33"/>
        <v>166</v>
      </c>
      <c r="AD179">
        <f>IF(C179=1,(AC179/Y179),REF)</f>
        <v>367.66334440753042</v>
      </c>
      <c r="AE179">
        <v>168</v>
      </c>
      <c r="AF179">
        <f>IF(B179=1,(AC179/AA179),REF)</f>
        <v>331.93361327734453</v>
      </c>
      <c r="AG179">
        <v>170</v>
      </c>
      <c r="AH179">
        <f t="shared" si="34"/>
        <v>168</v>
      </c>
      <c r="AI179" t="str">
        <f t="shared" si="35"/>
        <v>Grambling St.</v>
      </c>
      <c r="AJ179">
        <f t="shared" si="36"/>
        <v>0.25104415217130688</v>
      </c>
      <c r="AK179">
        <f t="shared" si="37"/>
        <v>0.24317799729258982</v>
      </c>
      <c r="AL179">
        <f t="shared" si="38"/>
        <v>0.62752457249484161</v>
      </c>
      <c r="AM179" t="str">
        <f t="shared" si="39"/>
        <v>Grambling St.</v>
      </c>
      <c r="AN179">
        <v>178</v>
      </c>
      <c r="AO179">
        <f t="shared" si="40"/>
        <v>173.33333333333334</v>
      </c>
      <c r="AP179">
        <v>182</v>
      </c>
      <c r="AQ179" t="str">
        <f t="shared" si="41"/>
        <v>Grambling St.</v>
      </c>
    </row>
    <row r="180" spans="2:43">
      <c r="B180">
        <v>1</v>
      </c>
      <c r="C180">
        <v>1</v>
      </c>
      <c r="D180" t="s">
        <v>402</v>
      </c>
      <c r="E180">
        <v>71.865300000000005</v>
      </c>
      <c r="F180">
        <v>29</v>
      </c>
      <c r="G180">
        <v>71.287599999999998</v>
      </c>
      <c r="H180">
        <v>23</v>
      </c>
      <c r="I180">
        <v>106.874</v>
      </c>
      <c r="J180">
        <v>95</v>
      </c>
      <c r="K180">
        <v>104.435</v>
      </c>
      <c r="L180">
        <v>186</v>
      </c>
      <c r="M180">
        <v>101.633</v>
      </c>
      <c r="N180">
        <v>136</v>
      </c>
      <c r="O180">
        <v>105.90600000000001</v>
      </c>
      <c r="P180">
        <v>189</v>
      </c>
      <c r="Q180">
        <v>-1.47065</v>
      </c>
      <c r="R180">
        <v>193</v>
      </c>
      <c r="S180" s="5">
        <f t="shared" si="28"/>
        <v>13760.5</v>
      </c>
      <c r="T180" s="3">
        <f t="shared" si="29"/>
        <v>187.50599990400306</v>
      </c>
      <c r="U180">
        <f t="shared" si="30"/>
        <v>13760.5</v>
      </c>
      <c r="V180">
        <v>88</v>
      </c>
      <c r="W180">
        <f t="shared" si="31"/>
        <v>13760.5</v>
      </c>
      <c r="X180">
        <v>91</v>
      </c>
      <c r="Y180">
        <v>0.48010000000000003</v>
      </c>
      <c r="Z180">
        <v>0.39810000000000001</v>
      </c>
      <c r="AA180">
        <f t="shared" si="32"/>
        <v>0.43910000000000005</v>
      </c>
      <c r="AB180">
        <v>201</v>
      </c>
      <c r="AC180">
        <f t="shared" si="33"/>
        <v>126.66666666666667</v>
      </c>
      <c r="AD180">
        <f>IF(C180=1,(AC180/Y180),REF)</f>
        <v>263.83392348816216</v>
      </c>
      <c r="AE180">
        <v>137</v>
      </c>
      <c r="AF180">
        <f>IF(B180=1,(AC180/AA180),REF)</f>
        <v>288.46883777423517</v>
      </c>
      <c r="AG180">
        <v>152</v>
      </c>
      <c r="AH180">
        <f t="shared" si="34"/>
        <v>137</v>
      </c>
      <c r="AI180" t="str">
        <f t="shared" si="35"/>
        <v>Wright St.</v>
      </c>
      <c r="AJ180">
        <f t="shared" si="36"/>
        <v>0.27595357860351899</v>
      </c>
      <c r="AK180">
        <f t="shared" si="37"/>
        <v>0.21729508400203476</v>
      </c>
      <c r="AL180">
        <f t="shared" si="38"/>
        <v>0.62711228255601759</v>
      </c>
      <c r="AM180" t="str">
        <f t="shared" si="39"/>
        <v>Wright St.</v>
      </c>
      <c r="AN180">
        <v>179</v>
      </c>
      <c r="AO180">
        <f t="shared" si="40"/>
        <v>172.33333333333334</v>
      </c>
      <c r="AP180">
        <v>181</v>
      </c>
      <c r="AQ180" t="str">
        <f t="shared" si="41"/>
        <v>Wright St.</v>
      </c>
    </row>
    <row r="181" spans="2:43">
      <c r="B181">
        <v>1</v>
      </c>
      <c r="C181">
        <v>1</v>
      </c>
      <c r="D181" t="s">
        <v>365</v>
      </c>
      <c r="E181">
        <v>68.629099999999994</v>
      </c>
      <c r="F181">
        <v>150</v>
      </c>
      <c r="G181">
        <v>68.506600000000006</v>
      </c>
      <c r="H181">
        <v>121</v>
      </c>
      <c r="I181">
        <v>104.637</v>
      </c>
      <c r="J181">
        <v>145</v>
      </c>
      <c r="K181">
        <v>104.14100000000001</v>
      </c>
      <c r="L181">
        <v>195</v>
      </c>
      <c r="M181">
        <v>99.299000000000007</v>
      </c>
      <c r="N181">
        <v>82</v>
      </c>
      <c r="O181">
        <v>102.63500000000001</v>
      </c>
      <c r="P181">
        <v>115</v>
      </c>
      <c r="Q181">
        <v>1.5064200000000001</v>
      </c>
      <c r="R181">
        <v>146</v>
      </c>
      <c r="S181" s="5">
        <f t="shared" si="28"/>
        <v>13874.5</v>
      </c>
      <c r="T181" s="3">
        <f t="shared" si="29"/>
        <v>160.07810593582121</v>
      </c>
      <c r="U181">
        <f t="shared" si="30"/>
        <v>13874.5</v>
      </c>
      <c r="V181">
        <v>90</v>
      </c>
      <c r="W181">
        <f t="shared" si="31"/>
        <v>13874.5</v>
      </c>
      <c r="X181">
        <v>93</v>
      </c>
      <c r="Y181">
        <v>0.43959999999999999</v>
      </c>
      <c r="Z181">
        <v>0.52180000000000004</v>
      </c>
      <c r="AA181">
        <f t="shared" si="32"/>
        <v>0.48070000000000002</v>
      </c>
      <c r="AB181">
        <v>187</v>
      </c>
      <c r="AC181">
        <f t="shared" si="33"/>
        <v>123.33333333333333</v>
      </c>
      <c r="AD181">
        <f>IF(C181=1,(AC181/Y181),REF)</f>
        <v>280.55808310585383</v>
      </c>
      <c r="AE181">
        <v>149</v>
      </c>
      <c r="AF181">
        <f>IF(B181=1,(AC181/AA181),REF)</f>
        <v>256.57027945357464</v>
      </c>
      <c r="AG181">
        <v>138</v>
      </c>
      <c r="AH181">
        <f t="shared" si="34"/>
        <v>138</v>
      </c>
      <c r="AI181" t="str">
        <f t="shared" si="35"/>
        <v>UNC Asheville</v>
      </c>
      <c r="AJ181">
        <f t="shared" si="36"/>
        <v>0.25112664421379399</v>
      </c>
      <c r="AK181">
        <f t="shared" si="37"/>
        <v>0.24139160138983157</v>
      </c>
      <c r="AL181">
        <f t="shared" si="38"/>
        <v>0.626802580916068</v>
      </c>
      <c r="AM181" t="str">
        <f t="shared" si="39"/>
        <v>UNC Asheville</v>
      </c>
      <c r="AN181">
        <v>180</v>
      </c>
      <c r="AO181">
        <f t="shared" si="40"/>
        <v>168.33333333333334</v>
      </c>
      <c r="AP181">
        <v>178</v>
      </c>
      <c r="AQ181" t="str">
        <f t="shared" si="41"/>
        <v>UNC Asheville</v>
      </c>
    </row>
    <row r="182" spans="2:43">
      <c r="B182">
        <v>1</v>
      </c>
      <c r="C182">
        <v>1</v>
      </c>
      <c r="D182" t="s">
        <v>377</v>
      </c>
      <c r="E182">
        <v>67.517099999999999</v>
      </c>
      <c r="F182">
        <v>205</v>
      </c>
      <c r="G182">
        <v>67.032700000000006</v>
      </c>
      <c r="H182">
        <v>189</v>
      </c>
      <c r="I182">
        <v>96.280600000000007</v>
      </c>
      <c r="J182">
        <v>320</v>
      </c>
      <c r="K182">
        <v>99.093299999999999</v>
      </c>
      <c r="L182">
        <v>292</v>
      </c>
      <c r="M182">
        <v>100.122</v>
      </c>
      <c r="N182">
        <v>96</v>
      </c>
      <c r="O182">
        <v>100.63</v>
      </c>
      <c r="P182">
        <v>86</v>
      </c>
      <c r="Q182">
        <v>-1.5363500000000001</v>
      </c>
      <c r="R182">
        <v>197</v>
      </c>
      <c r="S182" s="5">
        <f t="shared" si="28"/>
        <v>55808</v>
      </c>
      <c r="T182" s="3">
        <f t="shared" si="29"/>
        <v>215.24404753674375</v>
      </c>
      <c r="U182">
        <f t="shared" si="30"/>
        <v>55808</v>
      </c>
      <c r="V182">
        <v>233</v>
      </c>
      <c r="W182">
        <f t="shared" si="31"/>
        <v>55808</v>
      </c>
      <c r="X182">
        <v>234</v>
      </c>
      <c r="Y182">
        <v>0.4582</v>
      </c>
      <c r="Z182">
        <v>0.55089999999999995</v>
      </c>
      <c r="AA182">
        <f t="shared" si="32"/>
        <v>0.50454999999999994</v>
      </c>
      <c r="AB182">
        <v>171</v>
      </c>
      <c r="AC182">
        <f t="shared" si="33"/>
        <v>212.66666666666666</v>
      </c>
      <c r="AD182">
        <f>IF(C182=1,(AC182/Y182),REF)</f>
        <v>464.13502109704638</v>
      </c>
      <c r="AE182">
        <v>197</v>
      </c>
      <c r="AF182">
        <f>IF(B182=1,(AC182/AA182),REF)</f>
        <v>421.49770422488689</v>
      </c>
      <c r="AG182">
        <v>194</v>
      </c>
      <c r="AH182">
        <f t="shared" si="34"/>
        <v>171</v>
      </c>
      <c r="AI182" t="str">
        <f t="shared" si="35"/>
        <v>UTEP</v>
      </c>
      <c r="AJ182">
        <f t="shared" si="36"/>
        <v>0.2489018009474302</v>
      </c>
      <c r="AK182">
        <f t="shared" si="37"/>
        <v>0.23812425591193753</v>
      </c>
      <c r="AL182">
        <f t="shared" si="38"/>
        <v>0.62446399136967246</v>
      </c>
      <c r="AM182" t="str">
        <f t="shared" si="39"/>
        <v>UTEP</v>
      </c>
      <c r="AN182">
        <v>181</v>
      </c>
      <c r="AO182">
        <f t="shared" si="40"/>
        <v>174.33333333333334</v>
      </c>
      <c r="AP182">
        <v>183</v>
      </c>
      <c r="AQ182" t="str">
        <f t="shared" si="41"/>
        <v>UTEP</v>
      </c>
    </row>
    <row r="183" spans="2:43">
      <c r="B183">
        <v>1</v>
      </c>
      <c r="C183">
        <v>1</v>
      </c>
      <c r="D183" t="s">
        <v>232</v>
      </c>
      <c r="E183">
        <v>64.671999999999997</v>
      </c>
      <c r="F183">
        <v>332</v>
      </c>
      <c r="G183">
        <v>64.539400000000001</v>
      </c>
      <c r="H183">
        <v>317</v>
      </c>
      <c r="I183">
        <v>105.14700000000001</v>
      </c>
      <c r="J183">
        <v>137</v>
      </c>
      <c r="K183">
        <v>103.746</v>
      </c>
      <c r="L183">
        <v>200</v>
      </c>
      <c r="M183">
        <v>100.056</v>
      </c>
      <c r="N183">
        <v>94</v>
      </c>
      <c r="O183">
        <v>104.723</v>
      </c>
      <c r="P183">
        <v>164</v>
      </c>
      <c r="Q183">
        <v>-0.97672800000000004</v>
      </c>
      <c r="R183">
        <v>183</v>
      </c>
      <c r="S183" s="5">
        <f t="shared" si="28"/>
        <v>13802.5</v>
      </c>
      <c r="T183" s="3">
        <f t="shared" si="29"/>
        <v>182.8879438344693</v>
      </c>
      <c r="U183">
        <f t="shared" si="30"/>
        <v>13802.5</v>
      </c>
      <c r="V183">
        <v>89</v>
      </c>
      <c r="W183">
        <f t="shared" si="31"/>
        <v>13802.5</v>
      </c>
      <c r="X183">
        <v>92</v>
      </c>
      <c r="Y183">
        <v>0.4743</v>
      </c>
      <c r="Z183">
        <v>0.39710000000000001</v>
      </c>
      <c r="AA183">
        <f t="shared" si="32"/>
        <v>0.43569999999999998</v>
      </c>
      <c r="AB183">
        <v>205</v>
      </c>
      <c r="AC183">
        <f t="shared" si="33"/>
        <v>128.66666666666666</v>
      </c>
      <c r="AD183">
        <f>IF(C183=1,(AC183/Y183),REF)</f>
        <v>271.27696956918965</v>
      </c>
      <c r="AE183">
        <v>144</v>
      </c>
      <c r="AF183">
        <f>IF(B183=1,(AC183/AA183),REF)</f>
        <v>295.31022875066941</v>
      </c>
      <c r="AG183">
        <v>159</v>
      </c>
      <c r="AH183">
        <f t="shared" si="34"/>
        <v>144</v>
      </c>
      <c r="AI183" t="str">
        <f t="shared" si="35"/>
        <v>Navy</v>
      </c>
      <c r="AJ183">
        <f t="shared" si="36"/>
        <v>0.27186244609998017</v>
      </c>
      <c r="AK183">
        <f t="shared" si="37"/>
        <v>0.21498174108199256</v>
      </c>
      <c r="AL183">
        <f t="shared" si="38"/>
        <v>0.62438625069378828</v>
      </c>
      <c r="AM183" t="str">
        <f t="shared" si="39"/>
        <v>Navy</v>
      </c>
      <c r="AN183">
        <v>182</v>
      </c>
      <c r="AO183">
        <f t="shared" si="40"/>
        <v>177</v>
      </c>
      <c r="AP183">
        <v>186</v>
      </c>
      <c r="AQ183" t="str">
        <f t="shared" si="41"/>
        <v>Navy</v>
      </c>
    </row>
    <row r="184" spans="2:43">
      <c r="B184">
        <v>1</v>
      </c>
      <c r="C184">
        <v>1</v>
      </c>
      <c r="D184" t="s">
        <v>119</v>
      </c>
      <c r="E184">
        <v>68.592799999999997</v>
      </c>
      <c r="F184">
        <v>152</v>
      </c>
      <c r="G184">
        <v>67.466200000000001</v>
      </c>
      <c r="H184">
        <v>170</v>
      </c>
      <c r="I184">
        <v>100.592</v>
      </c>
      <c r="J184">
        <v>246</v>
      </c>
      <c r="K184">
        <v>103.369</v>
      </c>
      <c r="L184">
        <v>213</v>
      </c>
      <c r="M184">
        <v>103.029</v>
      </c>
      <c r="N184">
        <v>175</v>
      </c>
      <c r="O184">
        <v>104.092</v>
      </c>
      <c r="P184">
        <v>147</v>
      </c>
      <c r="Q184">
        <v>-0.72326199999999996</v>
      </c>
      <c r="R184">
        <v>176</v>
      </c>
      <c r="S184" s="5">
        <f t="shared" si="28"/>
        <v>45570.5</v>
      </c>
      <c r="T184" s="3">
        <f t="shared" si="29"/>
        <v>183</v>
      </c>
      <c r="U184">
        <f t="shared" si="30"/>
        <v>45570.5</v>
      </c>
      <c r="V184">
        <v>202</v>
      </c>
      <c r="W184">
        <f t="shared" si="31"/>
        <v>45570.5</v>
      </c>
      <c r="X184">
        <v>204</v>
      </c>
      <c r="Y184">
        <v>0.50019999999999998</v>
      </c>
      <c r="Z184">
        <v>0.3967</v>
      </c>
      <c r="AA184">
        <f t="shared" si="32"/>
        <v>0.44845000000000002</v>
      </c>
      <c r="AB184">
        <v>197</v>
      </c>
      <c r="AC184">
        <f t="shared" si="33"/>
        <v>201</v>
      </c>
      <c r="AD184">
        <f>IF(C184=1,(AC184/Y184),REF)</f>
        <v>401.83926429428232</v>
      </c>
      <c r="AE184">
        <v>180</v>
      </c>
      <c r="AF184">
        <f>IF(B184=1,(AC184/AA184),REF)</f>
        <v>448.21050284312633</v>
      </c>
      <c r="AG184">
        <v>200</v>
      </c>
      <c r="AH184">
        <f t="shared" si="34"/>
        <v>180</v>
      </c>
      <c r="AI184" t="str">
        <f t="shared" si="35"/>
        <v>East Carolina</v>
      </c>
      <c r="AJ184">
        <f t="shared" si="36"/>
        <v>0.27566132444910019</v>
      </c>
      <c r="AK184">
        <f t="shared" si="37"/>
        <v>0.21002819587671437</v>
      </c>
      <c r="AL184">
        <f t="shared" si="38"/>
        <v>0.62389223306289099</v>
      </c>
      <c r="AM184" t="str">
        <f t="shared" si="39"/>
        <v>East Carolina</v>
      </c>
      <c r="AN184">
        <v>183</v>
      </c>
      <c r="AO184">
        <f t="shared" si="40"/>
        <v>186.66666666666666</v>
      </c>
      <c r="AP184">
        <v>191</v>
      </c>
      <c r="AQ184" t="str">
        <f t="shared" si="41"/>
        <v>East Carolina</v>
      </c>
    </row>
    <row r="185" spans="2:43">
      <c r="B185">
        <v>1</v>
      </c>
      <c r="C185">
        <v>1</v>
      </c>
      <c r="D185" t="s">
        <v>344</v>
      </c>
      <c r="E185">
        <v>70.668000000000006</v>
      </c>
      <c r="F185">
        <v>53</v>
      </c>
      <c r="G185">
        <v>69.257199999999997</v>
      </c>
      <c r="H185">
        <v>80</v>
      </c>
      <c r="I185">
        <v>109.864</v>
      </c>
      <c r="J185">
        <v>41</v>
      </c>
      <c r="K185">
        <v>107.367</v>
      </c>
      <c r="L185">
        <v>137</v>
      </c>
      <c r="M185">
        <v>102.14400000000001</v>
      </c>
      <c r="N185">
        <v>147</v>
      </c>
      <c r="O185">
        <v>107.592</v>
      </c>
      <c r="P185">
        <v>229</v>
      </c>
      <c r="Q185">
        <v>-0.225051</v>
      </c>
      <c r="R185">
        <v>170</v>
      </c>
      <c r="S185" s="5">
        <f t="shared" si="28"/>
        <v>11645</v>
      </c>
      <c r="T185" s="3">
        <f t="shared" si="29"/>
        <v>188.69287214942699</v>
      </c>
      <c r="U185">
        <f t="shared" si="30"/>
        <v>11645</v>
      </c>
      <c r="V185">
        <v>79</v>
      </c>
      <c r="W185">
        <f t="shared" si="31"/>
        <v>11645</v>
      </c>
      <c r="X185">
        <v>83</v>
      </c>
      <c r="Y185">
        <v>0.44240000000000002</v>
      </c>
      <c r="Z185">
        <v>0.46889999999999998</v>
      </c>
      <c r="AA185">
        <f t="shared" si="32"/>
        <v>0.45565</v>
      </c>
      <c r="AB185">
        <v>191</v>
      </c>
      <c r="AC185">
        <f t="shared" si="33"/>
        <v>117.66666666666667</v>
      </c>
      <c r="AD185">
        <f>IF(C185=1,(AC185/Y185),REF)</f>
        <v>265.97347799879446</v>
      </c>
      <c r="AE185">
        <v>140</v>
      </c>
      <c r="AF185">
        <f>IF(B185=1,(AC185/AA185),REF)</f>
        <v>258.23914554299722</v>
      </c>
      <c r="AG185">
        <v>140</v>
      </c>
      <c r="AH185">
        <f t="shared" si="34"/>
        <v>140</v>
      </c>
      <c r="AI185" t="str">
        <f t="shared" si="35"/>
        <v>Texas A&amp;M Corpus Chris</v>
      </c>
      <c r="AJ185">
        <f t="shared" si="36"/>
        <v>0.25407894246123425</v>
      </c>
      <c r="AK185">
        <f t="shared" si="37"/>
        <v>0.22862696029008547</v>
      </c>
      <c r="AL185">
        <f t="shared" si="38"/>
        <v>0.62261207328283219</v>
      </c>
      <c r="AM185" t="str">
        <f t="shared" si="39"/>
        <v>Texas A&amp;M Corpus Chris</v>
      </c>
      <c r="AN185">
        <v>184</v>
      </c>
      <c r="AO185">
        <f t="shared" si="40"/>
        <v>171.66666666666666</v>
      </c>
      <c r="AP185">
        <v>180</v>
      </c>
      <c r="AQ185" t="str">
        <f t="shared" si="41"/>
        <v>Texas A&amp;M Corpus Chris</v>
      </c>
    </row>
    <row r="186" spans="2:43">
      <c r="B186">
        <v>1</v>
      </c>
      <c r="C186">
        <v>1</v>
      </c>
      <c r="D186" t="s">
        <v>403</v>
      </c>
      <c r="E186">
        <v>65.922899999999998</v>
      </c>
      <c r="F186">
        <v>282</v>
      </c>
      <c r="G186">
        <v>65.746499999999997</v>
      </c>
      <c r="H186">
        <v>271</v>
      </c>
      <c r="I186">
        <v>102.57599999999999</v>
      </c>
      <c r="J186">
        <v>192</v>
      </c>
      <c r="K186">
        <v>107.887</v>
      </c>
      <c r="L186">
        <v>121</v>
      </c>
      <c r="M186">
        <v>109.07299999999999</v>
      </c>
      <c r="N186">
        <v>309</v>
      </c>
      <c r="O186">
        <v>106.64700000000001</v>
      </c>
      <c r="P186">
        <v>207</v>
      </c>
      <c r="Q186">
        <v>1.2408600000000001</v>
      </c>
      <c r="R186">
        <v>153</v>
      </c>
      <c r="S186" s="5">
        <f t="shared" si="28"/>
        <v>66172.5</v>
      </c>
      <c r="T186" s="3">
        <f t="shared" si="29"/>
        <v>169.54350474140847</v>
      </c>
      <c r="U186">
        <f t="shared" si="30"/>
        <v>66172.5</v>
      </c>
      <c r="V186">
        <v>277</v>
      </c>
      <c r="W186">
        <f t="shared" si="31"/>
        <v>66172.5</v>
      </c>
      <c r="X186">
        <v>277</v>
      </c>
      <c r="Y186">
        <v>0.42730000000000001</v>
      </c>
      <c r="Z186">
        <v>0.65190000000000003</v>
      </c>
      <c r="AA186">
        <f t="shared" si="32"/>
        <v>0.53960000000000008</v>
      </c>
      <c r="AB186">
        <v>152</v>
      </c>
      <c r="AC186">
        <f t="shared" si="33"/>
        <v>235.33333333333334</v>
      </c>
      <c r="AD186">
        <f>IF(C186=1,(AC186/Y186),REF)</f>
        <v>550.74498790857319</v>
      </c>
      <c r="AE186">
        <v>214</v>
      </c>
      <c r="AF186">
        <f>IF(B186=1,(AC186/AA186),REF)</f>
        <v>436.12552508030637</v>
      </c>
      <c r="AG186">
        <v>198</v>
      </c>
      <c r="AH186">
        <f t="shared" si="34"/>
        <v>152</v>
      </c>
      <c r="AI186" t="str">
        <f t="shared" si="35"/>
        <v>Wyoming</v>
      </c>
      <c r="AJ186">
        <f t="shared" si="36"/>
        <v>0.22817876515808042</v>
      </c>
      <c r="AK186">
        <f t="shared" si="37"/>
        <v>0.25358252968343858</v>
      </c>
      <c r="AL186">
        <f t="shared" si="38"/>
        <v>0.62220567790682457</v>
      </c>
      <c r="AM186" t="str">
        <f t="shared" si="39"/>
        <v>Wyoming</v>
      </c>
      <c r="AN186">
        <v>185</v>
      </c>
      <c r="AO186">
        <f t="shared" si="40"/>
        <v>163</v>
      </c>
      <c r="AP186">
        <v>171</v>
      </c>
      <c r="AQ186" t="str">
        <f t="shared" si="41"/>
        <v>Wyoming</v>
      </c>
    </row>
    <row r="187" spans="2:43">
      <c r="B187">
        <v>1</v>
      </c>
      <c r="C187">
        <v>1</v>
      </c>
      <c r="D187" t="s">
        <v>79</v>
      </c>
      <c r="E187">
        <v>65.621300000000005</v>
      </c>
      <c r="F187">
        <v>298</v>
      </c>
      <c r="G187">
        <v>64.108500000000006</v>
      </c>
      <c r="H187">
        <v>332</v>
      </c>
      <c r="I187">
        <v>101.157</v>
      </c>
      <c r="J187">
        <v>231</v>
      </c>
      <c r="K187">
        <v>103.74299999999999</v>
      </c>
      <c r="L187">
        <v>201</v>
      </c>
      <c r="M187">
        <v>99.595600000000005</v>
      </c>
      <c r="N187">
        <v>90</v>
      </c>
      <c r="O187">
        <v>102.705</v>
      </c>
      <c r="P187">
        <v>118</v>
      </c>
      <c r="Q187">
        <v>1.03833</v>
      </c>
      <c r="R187">
        <v>156</v>
      </c>
      <c r="S187" s="5">
        <f t="shared" si="28"/>
        <v>30730.5</v>
      </c>
      <c r="T187" s="3">
        <f t="shared" si="29"/>
        <v>164.81049723849509</v>
      </c>
      <c r="U187">
        <f t="shared" si="30"/>
        <v>30730.5</v>
      </c>
      <c r="V187">
        <v>153</v>
      </c>
      <c r="W187">
        <f t="shared" si="31"/>
        <v>30730.5</v>
      </c>
      <c r="X187">
        <v>152</v>
      </c>
      <c r="Y187">
        <v>0.3952</v>
      </c>
      <c r="Z187">
        <v>0.65380000000000005</v>
      </c>
      <c r="AA187">
        <f t="shared" si="32"/>
        <v>0.52449999999999997</v>
      </c>
      <c r="AB187">
        <v>158</v>
      </c>
      <c r="AC187">
        <f t="shared" si="33"/>
        <v>154.33333333333334</v>
      </c>
      <c r="AD187">
        <f>IF(C187=1,(AC187/Y187),REF)</f>
        <v>390.51956815114715</v>
      </c>
      <c r="AE187">
        <v>175</v>
      </c>
      <c r="AF187">
        <f>IF(B187=1,(AC187/AA187),REF)</f>
        <v>294.24849062599304</v>
      </c>
      <c r="AG187">
        <v>158</v>
      </c>
      <c r="AH187">
        <f t="shared" si="34"/>
        <v>158</v>
      </c>
      <c r="AI187" t="str">
        <f t="shared" si="35"/>
        <v>Cal Baptist</v>
      </c>
      <c r="AJ187">
        <f t="shared" si="36"/>
        <v>0.21841881367025259</v>
      </c>
      <c r="AK187">
        <f t="shared" si="37"/>
        <v>0.2589137048557566</v>
      </c>
      <c r="AL187">
        <f t="shared" si="38"/>
        <v>0.62029318362682528</v>
      </c>
      <c r="AM187" t="str">
        <f t="shared" si="39"/>
        <v>Cal Baptist</v>
      </c>
      <c r="AN187">
        <v>186</v>
      </c>
      <c r="AO187">
        <f t="shared" si="40"/>
        <v>167.33333333333334</v>
      </c>
      <c r="AP187">
        <v>176</v>
      </c>
      <c r="AQ187" t="str">
        <f t="shared" si="41"/>
        <v>Cal Baptist</v>
      </c>
    </row>
    <row r="188" spans="2:43">
      <c r="B188">
        <v>1</v>
      </c>
      <c r="C188">
        <v>1</v>
      </c>
      <c r="D188" t="s">
        <v>395</v>
      </c>
      <c r="E188">
        <v>67.953100000000006</v>
      </c>
      <c r="F188">
        <v>181</v>
      </c>
      <c r="G188">
        <v>67.623099999999994</v>
      </c>
      <c r="H188">
        <v>164</v>
      </c>
      <c r="I188">
        <v>101.654</v>
      </c>
      <c r="J188">
        <v>219</v>
      </c>
      <c r="K188">
        <v>104.76600000000001</v>
      </c>
      <c r="L188">
        <v>181</v>
      </c>
      <c r="M188">
        <v>104.795</v>
      </c>
      <c r="N188">
        <v>224</v>
      </c>
      <c r="O188">
        <v>105.806</v>
      </c>
      <c r="P188">
        <v>184</v>
      </c>
      <c r="Q188">
        <v>-1.0400199999999999</v>
      </c>
      <c r="R188">
        <v>186</v>
      </c>
      <c r="S188" s="5">
        <f t="shared" si="28"/>
        <v>49068.5</v>
      </c>
      <c r="T188" s="3">
        <f t="shared" si="29"/>
        <v>182.50616427945661</v>
      </c>
      <c r="U188">
        <f t="shared" si="30"/>
        <v>49068.5</v>
      </c>
      <c r="V188">
        <v>212</v>
      </c>
      <c r="W188">
        <f t="shared" si="31"/>
        <v>49068.5</v>
      </c>
      <c r="X188">
        <v>214</v>
      </c>
      <c r="Y188">
        <v>0.43030000000000002</v>
      </c>
      <c r="Z188">
        <v>0.58020000000000005</v>
      </c>
      <c r="AA188">
        <f t="shared" si="32"/>
        <v>0.50524999999999998</v>
      </c>
      <c r="AB188">
        <v>169</v>
      </c>
      <c r="AC188">
        <f t="shared" si="33"/>
        <v>198.33333333333334</v>
      </c>
      <c r="AD188">
        <f>IF(C188=1,(AC188/Y188),REF)</f>
        <v>460.9187388643582</v>
      </c>
      <c r="AE188">
        <v>195</v>
      </c>
      <c r="AF188">
        <f>IF(B188=1,(AC188/AA188),REF)</f>
        <v>392.54494474682502</v>
      </c>
      <c r="AG188">
        <v>189</v>
      </c>
      <c r="AH188">
        <f t="shared" si="34"/>
        <v>169</v>
      </c>
      <c r="AI188" t="str">
        <f t="shared" si="35"/>
        <v>Western Kentucky</v>
      </c>
      <c r="AJ188">
        <f t="shared" si="36"/>
        <v>0.23390865819593279</v>
      </c>
      <c r="AK188">
        <f t="shared" si="37"/>
        <v>0.24058523779652183</v>
      </c>
      <c r="AL188">
        <f t="shared" si="38"/>
        <v>0.61906114231686915</v>
      </c>
      <c r="AM188" t="str">
        <f t="shared" si="39"/>
        <v>Western Kentucky</v>
      </c>
      <c r="AN188">
        <v>187</v>
      </c>
      <c r="AO188">
        <f t="shared" si="40"/>
        <v>175</v>
      </c>
      <c r="AP188">
        <v>184</v>
      </c>
      <c r="AQ188" t="str">
        <f t="shared" si="41"/>
        <v>Western Kentucky</v>
      </c>
    </row>
    <row r="189" spans="2:43">
      <c r="B189">
        <v>1</v>
      </c>
      <c r="C189">
        <v>1</v>
      </c>
      <c r="D189" t="s">
        <v>141</v>
      </c>
      <c r="E189">
        <v>69.641499999999994</v>
      </c>
      <c r="F189">
        <v>95</v>
      </c>
      <c r="G189">
        <v>68.943299999999994</v>
      </c>
      <c r="H189">
        <v>101</v>
      </c>
      <c r="I189">
        <v>98.920699999999997</v>
      </c>
      <c r="J189">
        <v>279</v>
      </c>
      <c r="K189">
        <v>103.949</v>
      </c>
      <c r="L189">
        <v>197</v>
      </c>
      <c r="M189">
        <v>111.352</v>
      </c>
      <c r="N189">
        <v>337</v>
      </c>
      <c r="O189">
        <v>108.294</v>
      </c>
      <c r="P189">
        <v>246</v>
      </c>
      <c r="Q189">
        <v>-4.3448599999999997</v>
      </c>
      <c r="R189">
        <v>224</v>
      </c>
      <c r="S189" s="5">
        <f t="shared" si="28"/>
        <v>95705</v>
      </c>
      <c r="T189" s="3">
        <f t="shared" si="29"/>
        <v>222.85084698066552</v>
      </c>
      <c r="U189">
        <f t="shared" si="30"/>
        <v>95705</v>
      </c>
      <c r="V189">
        <v>333</v>
      </c>
      <c r="W189">
        <f t="shared" si="31"/>
        <v>95705</v>
      </c>
      <c r="X189">
        <v>333</v>
      </c>
      <c r="Y189">
        <v>0.50449999999999995</v>
      </c>
      <c r="Z189">
        <v>0.4</v>
      </c>
      <c r="AA189">
        <f t="shared" si="32"/>
        <v>0.45224999999999999</v>
      </c>
      <c r="AB189">
        <v>195</v>
      </c>
      <c r="AC189">
        <f t="shared" si="33"/>
        <v>287</v>
      </c>
      <c r="AD189">
        <f>IF(C189=1,(AC189/Y189),REF)</f>
        <v>568.8800792864223</v>
      </c>
      <c r="AE189">
        <v>216</v>
      </c>
      <c r="AF189">
        <f>IF(B189=1,(AC189/AA189),REF)</f>
        <v>634.60475400773907</v>
      </c>
      <c r="AG189">
        <v>231</v>
      </c>
      <c r="AH189">
        <f t="shared" si="34"/>
        <v>195</v>
      </c>
      <c r="AI189" t="str">
        <f t="shared" si="35"/>
        <v>Georgetown</v>
      </c>
      <c r="AJ189">
        <f t="shared" si="36"/>
        <v>0.2685322717912107</v>
      </c>
      <c r="AK189">
        <f t="shared" si="37"/>
        <v>0.20279838283461107</v>
      </c>
      <c r="AL189">
        <f t="shared" si="38"/>
        <v>0.61768240482232906</v>
      </c>
      <c r="AM189" t="str">
        <f t="shared" si="39"/>
        <v>Georgetown</v>
      </c>
      <c r="AN189">
        <v>188</v>
      </c>
      <c r="AO189">
        <f t="shared" si="40"/>
        <v>192.66666666666666</v>
      </c>
      <c r="AP189">
        <v>195</v>
      </c>
      <c r="AQ189" t="str">
        <f t="shared" si="41"/>
        <v>Georgetown</v>
      </c>
    </row>
    <row r="190" spans="2:43">
      <c r="B190">
        <v>1</v>
      </c>
      <c r="C190">
        <v>1</v>
      </c>
      <c r="D190" t="s">
        <v>133</v>
      </c>
      <c r="E190">
        <v>66.308099999999996</v>
      </c>
      <c r="F190">
        <v>267</v>
      </c>
      <c r="G190">
        <v>66.349400000000003</v>
      </c>
      <c r="H190">
        <v>226</v>
      </c>
      <c r="I190">
        <v>104.879</v>
      </c>
      <c r="J190">
        <v>140</v>
      </c>
      <c r="K190">
        <v>105.01600000000001</v>
      </c>
      <c r="L190">
        <v>175</v>
      </c>
      <c r="M190">
        <v>104.33199999999999</v>
      </c>
      <c r="N190">
        <v>212</v>
      </c>
      <c r="O190">
        <v>106.21599999999999</v>
      </c>
      <c r="P190">
        <v>195</v>
      </c>
      <c r="Q190">
        <v>-1.1993100000000001</v>
      </c>
      <c r="R190">
        <v>188</v>
      </c>
      <c r="S190" s="5">
        <f t="shared" si="28"/>
        <v>32272</v>
      </c>
      <c r="T190" s="3">
        <f t="shared" si="29"/>
        <v>185.27007313648906</v>
      </c>
      <c r="U190">
        <f t="shared" si="30"/>
        <v>32272</v>
      </c>
      <c r="V190">
        <v>157</v>
      </c>
      <c r="W190">
        <f t="shared" si="31"/>
        <v>32272</v>
      </c>
      <c r="X190">
        <v>157</v>
      </c>
      <c r="Y190">
        <v>0.46089999999999998</v>
      </c>
      <c r="Z190">
        <v>0.43740000000000001</v>
      </c>
      <c r="AA190">
        <f t="shared" si="32"/>
        <v>0.44914999999999999</v>
      </c>
      <c r="AB190">
        <v>196</v>
      </c>
      <c r="AC190">
        <f t="shared" si="33"/>
        <v>170</v>
      </c>
      <c r="AD190">
        <f>IF(C190=1,(AC190/Y190),REF)</f>
        <v>368.84356693425906</v>
      </c>
      <c r="AE190">
        <v>169</v>
      </c>
      <c r="AF190">
        <f>IF(B190=1,(AC190/AA190),REF)</f>
        <v>378.4927084492931</v>
      </c>
      <c r="AG190">
        <v>185</v>
      </c>
      <c r="AH190">
        <f t="shared" si="34"/>
        <v>169</v>
      </c>
      <c r="AI190" t="str">
        <f t="shared" si="35"/>
        <v>Florida Gulf Coast</v>
      </c>
      <c r="AJ190">
        <f t="shared" si="36"/>
        <v>0.25618864391809426</v>
      </c>
      <c r="AK190">
        <f t="shared" si="37"/>
        <v>0.21484885398013207</v>
      </c>
      <c r="AL190">
        <f t="shared" si="38"/>
        <v>0.61755431688961893</v>
      </c>
      <c r="AM190" t="str">
        <f t="shared" si="39"/>
        <v>Florida Gulf Coast</v>
      </c>
      <c r="AN190">
        <v>189</v>
      </c>
      <c r="AO190">
        <f t="shared" si="40"/>
        <v>184.66666666666666</v>
      </c>
      <c r="AP190">
        <v>189</v>
      </c>
      <c r="AQ190" t="str">
        <f t="shared" si="41"/>
        <v>Florida Gulf Coast</v>
      </c>
    </row>
    <row r="191" spans="2:43">
      <c r="B191">
        <v>1</v>
      </c>
      <c r="C191">
        <v>1</v>
      </c>
      <c r="D191" t="s">
        <v>294</v>
      </c>
      <c r="E191">
        <v>69.392300000000006</v>
      </c>
      <c r="F191">
        <v>106</v>
      </c>
      <c r="G191">
        <v>69.3322</v>
      </c>
      <c r="H191">
        <v>74</v>
      </c>
      <c r="I191">
        <v>103.202</v>
      </c>
      <c r="J191">
        <v>173</v>
      </c>
      <c r="K191">
        <v>104.39</v>
      </c>
      <c r="L191">
        <v>188</v>
      </c>
      <c r="M191">
        <v>103.646</v>
      </c>
      <c r="N191">
        <v>189</v>
      </c>
      <c r="O191">
        <v>105.89700000000001</v>
      </c>
      <c r="P191">
        <v>188</v>
      </c>
      <c r="Q191">
        <v>-1.5071399999999999</v>
      </c>
      <c r="R191">
        <v>195</v>
      </c>
      <c r="S191" s="5">
        <f t="shared" si="28"/>
        <v>32825</v>
      </c>
      <c r="T191" s="3">
        <f t="shared" si="29"/>
        <v>188</v>
      </c>
      <c r="U191">
        <f t="shared" si="30"/>
        <v>32825</v>
      </c>
      <c r="V191">
        <v>159</v>
      </c>
      <c r="W191">
        <f t="shared" si="31"/>
        <v>32825</v>
      </c>
      <c r="X191">
        <v>161</v>
      </c>
      <c r="Y191">
        <v>0.41139999999999999</v>
      </c>
      <c r="Z191">
        <v>0.55349999999999999</v>
      </c>
      <c r="AA191">
        <f t="shared" si="32"/>
        <v>0.48244999999999999</v>
      </c>
      <c r="AB191">
        <v>183</v>
      </c>
      <c r="AC191">
        <f t="shared" si="33"/>
        <v>167.66666666666666</v>
      </c>
      <c r="AD191">
        <f>IF(C191=1,(AC191/Y191),REF)</f>
        <v>407.55145033219901</v>
      </c>
      <c r="AE191">
        <v>184</v>
      </c>
      <c r="AF191">
        <f>IF(B191=1,(AC191/AA191),REF)</f>
        <v>347.53169585794728</v>
      </c>
      <c r="AG191">
        <v>172</v>
      </c>
      <c r="AH191">
        <f t="shared" si="34"/>
        <v>172</v>
      </c>
      <c r="AI191" t="str">
        <f t="shared" si="35"/>
        <v>Saint Joseph's</v>
      </c>
      <c r="AJ191">
        <f t="shared" si="36"/>
        <v>0.22640365364748982</v>
      </c>
      <c r="AK191">
        <f t="shared" si="37"/>
        <v>0.23325278368633212</v>
      </c>
      <c r="AL191">
        <f t="shared" si="38"/>
        <v>0.61253999453796459</v>
      </c>
      <c r="AM191" t="str">
        <f t="shared" si="39"/>
        <v>Saint Joseph's</v>
      </c>
      <c r="AN191">
        <v>190</v>
      </c>
      <c r="AO191">
        <f t="shared" si="40"/>
        <v>181.66666666666666</v>
      </c>
      <c r="AP191">
        <v>188</v>
      </c>
      <c r="AQ191" t="str">
        <f t="shared" si="41"/>
        <v>Saint Joseph's</v>
      </c>
    </row>
    <row r="192" spans="2:43">
      <c r="B192">
        <v>1</v>
      </c>
      <c r="C192">
        <v>1</v>
      </c>
      <c r="D192" t="s">
        <v>218</v>
      </c>
      <c r="E192">
        <v>65.431100000000001</v>
      </c>
      <c r="F192">
        <v>307</v>
      </c>
      <c r="G192">
        <v>65.852800000000002</v>
      </c>
      <c r="H192">
        <v>265</v>
      </c>
      <c r="I192">
        <v>95.374200000000002</v>
      </c>
      <c r="J192">
        <v>333</v>
      </c>
      <c r="K192">
        <v>102.563</v>
      </c>
      <c r="L192">
        <v>233</v>
      </c>
      <c r="M192">
        <v>107.806</v>
      </c>
      <c r="N192">
        <v>286</v>
      </c>
      <c r="O192">
        <v>105.852</v>
      </c>
      <c r="P192">
        <v>186</v>
      </c>
      <c r="Q192">
        <v>-3.28809</v>
      </c>
      <c r="R192">
        <v>217</v>
      </c>
      <c r="S192" s="5">
        <f t="shared" si="28"/>
        <v>96342.5</v>
      </c>
      <c r="T192" s="3">
        <f t="shared" si="29"/>
        <v>210.81389897252978</v>
      </c>
      <c r="U192">
        <f t="shared" si="30"/>
        <v>96342.5</v>
      </c>
      <c r="V192">
        <v>335</v>
      </c>
      <c r="W192">
        <f t="shared" si="31"/>
        <v>96342.5</v>
      </c>
      <c r="X192">
        <v>335</v>
      </c>
      <c r="Y192">
        <v>0.50349999999999995</v>
      </c>
      <c r="Z192">
        <v>0.35589999999999999</v>
      </c>
      <c r="AA192">
        <f t="shared" si="32"/>
        <v>0.42969999999999997</v>
      </c>
      <c r="AB192">
        <v>206</v>
      </c>
      <c r="AC192">
        <f t="shared" si="33"/>
        <v>292</v>
      </c>
      <c r="AD192">
        <f>IF(C192=1,(AC192/Y192),REF)</f>
        <v>579.94041708043699</v>
      </c>
      <c r="AE192">
        <v>217</v>
      </c>
      <c r="AF192">
        <f>IF(B192=1,(AC192/AA192),REF)</f>
        <v>679.54386781475455</v>
      </c>
      <c r="AG192">
        <v>238</v>
      </c>
      <c r="AH192">
        <f t="shared" si="34"/>
        <v>206</v>
      </c>
      <c r="AI192" t="str">
        <f t="shared" si="35"/>
        <v>Minnesota</v>
      </c>
      <c r="AJ192">
        <f t="shared" si="36"/>
        <v>0.26748444110950004</v>
      </c>
      <c r="AK192">
        <f t="shared" si="37"/>
        <v>0.19104557965262023</v>
      </c>
      <c r="AL192">
        <f t="shared" si="38"/>
        <v>0.61203922953019896</v>
      </c>
      <c r="AM192" t="str">
        <f t="shared" si="39"/>
        <v>Minnesota</v>
      </c>
      <c r="AN192">
        <v>191</v>
      </c>
      <c r="AO192">
        <f t="shared" si="40"/>
        <v>201</v>
      </c>
      <c r="AP192">
        <v>206</v>
      </c>
      <c r="AQ192" t="str">
        <f t="shared" si="41"/>
        <v>Minnesota</v>
      </c>
    </row>
    <row r="193" spans="2:43">
      <c r="B193">
        <v>1</v>
      </c>
      <c r="C193">
        <v>1</v>
      </c>
      <c r="D193" t="s">
        <v>247</v>
      </c>
      <c r="E193">
        <v>68.989699999999999</v>
      </c>
      <c r="F193">
        <v>127</v>
      </c>
      <c r="G193">
        <v>67.900599999999997</v>
      </c>
      <c r="H193">
        <v>155</v>
      </c>
      <c r="I193">
        <v>101.327</v>
      </c>
      <c r="J193">
        <v>226</v>
      </c>
      <c r="K193">
        <v>100.922</v>
      </c>
      <c r="L193">
        <v>264</v>
      </c>
      <c r="M193">
        <v>97.009600000000006</v>
      </c>
      <c r="N193">
        <v>51</v>
      </c>
      <c r="O193">
        <v>102.15</v>
      </c>
      <c r="P193">
        <v>109</v>
      </c>
      <c r="Q193">
        <v>-1.22803</v>
      </c>
      <c r="R193">
        <v>189</v>
      </c>
      <c r="S193" s="5">
        <f t="shared" si="28"/>
        <v>26838.5</v>
      </c>
      <c r="T193" s="3">
        <f t="shared" si="29"/>
        <v>201.96163001916972</v>
      </c>
      <c r="U193">
        <f t="shared" si="30"/>
        <v>26838.5</v>
      </c>
      <c r="V193">
        <v>141</v>
      </c>
      <c r="W193">
        <f t="shared" si="31"/>
        <v>26838.5</v>
      </c>
      <c r="X193">
        <v>141</v>
      </c>
      <c r="Y193">
        <v>0.37930000000000003</v>
      </c>
      <c r="Z193">
        <v>0.62870000000000004</v>
      </c>
      <c r="AA193">
        <f t="shared" si="32"/>
        <v>0.504</v>
      </c>
      <c r="AB193">
        <v>172</v>
      </c>
      <c r="AC193">
        <f t="shared" si="33"/>
        <v>151.33333333333334</v>
      </c>
      <c r="AD193">
        <f>IF(C193=1,(AC193/Y193),REF)</f>
        <v>398.9805782581949</v>
      </c>
      <c r="AE193">
        <v>178</v>
      </c>
      <c r="AF193">
        <f>IF(B193=1,(AC193/AA193),REF)</f>
        <v>300.26455026455028</v>
      </c>
      <c r="AG193">
        <v>164</v>
      </c>
      <c r="AH193">
        <f t="shared" si="34"/>
        <v>164</v>
      </c>
      <c r="AI193" t="str">
        <f t="shared" si="35"/>
        <v>North Carolina Central</v>
      </c>
      <c r="AJ193">
        <f t="shared" si="36"/>
        <v>0.20918235845944944</v>
      </c>
      <c r="AK193">
        <f t="shared" si="37"/>
        <v>0.24816547152610899</v>
      </c>
      <c r="AL193">
        <f t="shared" si="38"/>
        <v>0.61151278646764473</v>
      </c>
      <c r="AM193" t="str">
        <f t="shared" si="39"/>
        <v>North Carolina Central</v>
      </c>
      <c r="AN193">
        <v>192</v>
      </c>
      <c r="AO193">
        <f t="shared" si="40"/>
        <v>176</v>
      </c>
      <c r="AP193">
        <v>185</v>
      </c>
      <c r="AQ193" t="str">
        <f t="shared" si="41"/>
        <v>North Carolina Central</v>
      </c>
    </row>
    <row r="194" spans="2:43">
      <c r="B194">
        <v>1</v>
      </c>
      <c r="C194">
        <v>1</v>
      </c>
      <c r="D194" t="s">
        <v>138</v>
      </c>
      <c r="E194">
        <v>66.684200000000004</v>
      </c>
      <c r="F194">
        <v>244</v>
      </c>
      <c r="G194">
        <v>66.232399999999998</v>
      </c>
      <c r="H194">
        <v>234</v>
      </c>
      <c r="I194">
        <v>99.606700000000004</v>
      </c>
      <c r="J194">
        <v>265</v>
      </c>
      <c r="K194">
        <v>99.012200000000007</v>
      </c>
      <c r="L194">
        <v>295</v>
      </c>
      <c r="M194">
        <v>98.093400000000003</v>
      </c>
      <c r="N194">
        <v>67</v>
      </c>
      <c r="O194">
        <v>101.578</v>
      </c>
      <c r="P194">
        <v>98</v>
      </c>
      <c r="Q194">
        <v>-2.56602</v>
      </c>
      <c r="R194">
        <v>202</v>
      </c>
      <c r="S194" s="5">
        <f t="shared" ref="S194:S257" si="42">((J194^2)+N194^2)/2</f>
        <v>37357</v>
      </c>
      <c r="T194" s="3">
        <f t="shared" ref="T194:T257" si="43">SQRT((L194^2+(P194^2))/2)</f>
        <v>219.80559592512654</v>
      </c>
      <c r="U194">
        <f t="shared" ref="U194:U257" si="44">IF(O194&lt;96,T194,S194)</f>
        <v>37357</v>
      </c>
      <c r="V194">
        <v>177</v>
      </c>
      <c r="W194">
        <f t="shared" ref="W194:W257" si="45">IF(J194&lt;30,T194,S194)</f>
        <v>37357</v>
      </c>
      <c r="X194">
        <v>180</v>
      </c>
      <c r="Y194">
        <v>0.45029999999999998</v>
      </c>
      <c r="Z194">
        <v>0.42670000000000002</v>
      </c>
      <c r="AA194">
        <f t="shared" ref="AA194:AA257" si="46">(Y194+Z194)/2</f>
        <v>0.4385</v>
      </c>
      <c r="AB194">
        <v>202</v>
      </c>
      <c r="AC194">
        <f t="shared" ref="AC194:AC257" si="47">(V194+X194+(AB194))/3</f>
        <v>186.33333333333334</v>
      </c>
      <c r="AD194">
        <f>IF(C194=1,(AC194/Y194),REF)</f>
        <v>413.79820860167302</v>
      </c>
      <c r="AE194">
        <v>187</v>
      </c>
      <c r="AF194">
        <f>IF(B194=1,(AC194/AA194),REF)</f>
        <v>424.9334853667807</v>
      </c>
      <c r="AG194">
        <v>195</v>
      </c>
      <c r="AH194">
        <f t="shared" ref="AH194:AH257" si="48">MIN(AE194,AG194,AB194)</f>
        <v>187</v>
      </c>
      <c r="AI194" t="str">
        <f t="shared" ref="AI194:AI257" si="49">D194</f>
        <v>Gardner Webb</v>
      </c>
      <c r="AJ194">
        <f t="shared" ref="AJ194:AJ257" si="50">(Y194*(($AV$2)/((AD194)))^(1/10))</f>
        <v>0.24743462581817813</v>
      </c>
      <c r="AK194">
        <f t="shared" ref="AK194:AK257" si="51">(AA194*(($AU$2)/((AF194)))^(1/8))</f>
        <v>0.20674180582898605</v>
      </c>
      <c r="AL194">
        <f t="shared" ref="AL194:AL257" si="52">((AJ194+AK194)/2)^(1/3)</f>
        <v>0.61009603058914896</v>
      </c>
      <c r="AM194" t="str">
        <f t="shared" ref="AM194:AM257" si="53">AI194</f>
        <v>Gardner Webb</v>
      </c>
      <c r="AN194">
        <v>193</v>
      </c>
      <c r="AO194">
        <f t="shared" ref="AO194:AO257" si="54">(AN194+AH194+AB194)/3</f>
        <v>194</v>
      </c>
      <c r="AP194">
        <v>198</v>
      </c>
      <c r="AQ194" t="str">
        <f t="shared" ref="AQ194:AQ257" si="55">AM194</f>
        <v>Gardner Webb</v>
      </c>
    </row>
    <row r="195" spans="2:43">
      <c r="B195">
        <v>1</v>
      </c>
      <c r="C195">
        <v>1</v>
      </c>
      <c r="D195" t="s">
        <v>266</v>
      </c>
      <c r="E195">
        <v>65.546899999999994</v>
      </c>
      <c r="F195">
        <v>301</v>
      </c>
      <c r="G195">
        <v>64.981300000000005</v>
      </c>
      <c r="H195">
        <v>301</v>
      </c>
      <c r="I195">
        <v>101.29300000000001</v>
      </c>
      <c r="J195">
        <v>228</v>
      </c>
      <c r="K195">
        <v>103.21599999999999</v>
      </c>
      <c r="L195">
        <v>219</v>
      </c>
      <c r="M195">
        <v>101.265</v>
      </c>
      <c r="N195">
        <v>129</v>
      </c>
      <c r="O195">
        <v>103.824</v>
      </c>
      <c r="P195">
        <v>141</v>
      </c>
      <c r="Q195">
        <v>-0.60846</v>
      </c>
      <c r="R195">
        <v>174</v>
      </c>
      <c r="S195" s="5">
        <f t="shared" si="42"/>
        <v>34312.5</v>
      </c>
      <c r="T195" s="3">
        <f t="shared" si="43"/>
        <v>184.17654573804992</v>
      </c>
      <c r="U195">
        <f t="shared" si="44"/>
        <v>34312.5</v>
      </c>
      <c r="V195">
        <v>168</v>
      </c>
      <c r="W195">
        <f t="shared" si="45"/>
        <v>34312.5</v>
      </c>
      <c r="X195">
        <v>170</v>
      </c>
      <c r="Y195">
        <v>0.42599999999999999</v>
      </c>
      <c r="Z195">
        <v>0.4844</v>
      </c>
      <c r="AA195">
        <f t="shared" si="46"/>
        <v>0.45519999999999999</v>
      </c>
      <c r="AB195">
        <v>192</v>
      </c>
      <c r="AC195">
        <f t="shared" si="47"/>
        <v>176.66666666666666</v>
      </c>
      <c r="AD195">
        <f>IF(C195=1,(AC195/Y195),REF)</f>
        <v>414.71048513302031</v>
      </c>
      <c r="AE195">
        <v>188</v>
      </c>
      <c r="AF195">
        <f>IF(B195=1,(AC195/AA195),REF)</f>
        <v>388.10779144698301</v>
      </c>
      <c r="AG195">
        <v>188</v>
      </c>
      <c r="AH195">
        <f t="shared" si="48"/>
        <v>188</v>
      </c>
      <c r="AI195" t="str">
        <f t="shared" si="49"/>
        <v>Old Dominion</v>
      </c>
      <c r="AJ195">
        <f t="shared" si="50"/>
        <v>0.23403051352331319</v>
      </c>
      <c r="AK195">
        <f t="shared" si="51"/>
        <v>0.21706111787665139</v>
      </c>
      <c r="AL195">
        <f t="shared" si="52"/>
        <v>0.60871161889658842</v>
      </c>
      <c r="AM195" t="str">
        <f t="shared" si="53"/>
        <v>Old Dominion</v>
      </c>
      <c r="AN195">
        <v>194</v>
      </c>
      <c r="AO195">
        <f t="shared" si="54"/>
        <v>191.33333333333334</v>
      </c>
      <c r="AP195">
        <v>194</v>
      </c>
      <c r="AQ195" t="str">
        <f t="shared" si="55"/>
        <v>Old Dominion</v>
      </c>
    </row>
    <row r="196" spans="2:43">
      <c r="B196">
        <v>1</v>
      </c>
      <c r="C196">
        <v>1</v>
      </c>
      <c r="D196" t="s">
        <v>140</v>
      </c>
      <c r="E196">
        <v>69.546700000000001</v>
      </c>
      <c r="F196">
        <v>102</v>
      </c>
      <c r="G196">
        <v>69.060599999999994</v>
      </c>
      <c r="H196">
        <v>94</v>
      </c>
      <c r="I196">
        <v>107.166</v>
      </c>
      <c r="J196">
        <v>92</v>
      </c>
      <c r="K196">
        <v>109.163</v>
      </c>
      <c r="L196">
        <v>102</v>
      </c>
      <c r="M196">
        <v>108.86799999999999</v>
      </c>
      <c r="N196">
        <v>302</v>
      </c>
      <c r="O196">
        <v>112.48699999999999</v>
      </c>
      <c r="P196">
        <v>324</v>
      </c>
      <c r="Q196">
        <v>-3.32429</v>
      </c>
      <c r="R196">
        <v>218</v>
      </c>
      <c r="S196" s="5">
        <f t="shared" si="42"/>
        <v>49834</v>
      </c>
      <c r="T196" s="3">
        <f t="shared" si="43"/>
        <v>240.18742681497713</v>
      </c>
      <c r="U196">
        <f t="shared" si="44"/>
        <v>49834</v>
      </c>
      <c r="V196">
        <v>214</v>
      </c>
      <c r="W196">
        <f t="shared" si="45"/>
        <v>49834</v>
      </c>
      <c r="X196">
        <v>216</v>
      </c>
      <c r="Y196">
        <v>0.42109999999999997</v>
      </c>
      <c r="Z196">
        <v>0.48920000000000002</v>
      </c>
      <c r="AA196">
        <f t="shared" si="46"/>
        <v>0.45515</v>
      </c>
      <c r="AB196">
        <v>193</v>
      </c>
      <c r="AC196">
        <f t="shared" si="47"/>
        <v>207.66666666666666</v>
      </c>
      <c r="AD196">
        <f>IF(C196=1,(AC196/Y196),REF)</f>
        <v>493.15285363729913</v>
      </c>
      <c r="AE196">
        <v>204</v>
      </c>
      <c r="AF196">
        <f>IF(B196=1,(AC196/AA196),REF)</f>
        <v>456.25984107803288</v>
      </c>
      <c r="AG196">
        <v>203</v>
      </c>
      <c r="AH196">
        <f t="shared" si="48"/>
        <v>193</v>
      </c>
      <c r="AI196" t="str">
        <f t="shared" si="49"/>
        <v>George Washington</v>
      </c>
      <c r="AJ196">
        <f t="shared" si="50"/>
        <v>0.2273654518726286</v>
      </c>
      <c r="AK196">
        <f t="shared" si="51"/>
        <v>0.21269233719644259</v>
      </c>
      <c r="AL196">
        <f t="shared" si="52"/>
        <v>0.6037075014373996</v>
      </c>
      <c r="AM196" t="str">
        <f t="shared" si="53"/>
        <v>George Washington</v>
      </c>
      <c r="AN196">
        <v>195</v>
      </c>
      <c r="AO196">
        <f t="shared" si="54"/>
        <v>193.66666666666666</v>
      </c>
      <c r="AP196">
        <v>196</v>
      </c>
      <c r="AQ196" t="str">
        <f t="shared" si="55"/>
        <v>George Washington</v>
      </c>
    </row>
    <row r="197" spans="2:43">
      <c r="B197">
        <v>1</v>
      </c>
      <c r="C197">
        <v>1</v>
      </c>
      <c r="D197" t="s">
        <v>181</v>
      </c>
      <c r="E197">
        <v>68.507599999999996</v>
      </c>
      <c r="F197">
        <v>156</v>
      </c>
      <c r="G197">
        <v>67.801400000000001</v>
      </c>
      <c r="H197">
        <v>159</v>
      </c>
      <c r="I197">
        <v>101</v>
      </c>
      <c r="J197">
        <v>234</v>
      </c>
      <c r="K197">
        <v>103.41800000000001</v>
      </c>
      <c r="L197">
        <v>211</v>
      </c>
      <c r="M197">
        <v>105.169</v>
      </c>
      <c r="N197">
        <v>230</v>
      </c>
      <c r="O197">
        <v>107.767</v>
      </c>
      <c r="P197">
        <v>235</v>
      </c>
      <c r="Q197">
        <v>-4.3487200000000001</v>
      </c>
      <c r="R197">
        <v>225</v>
      </c>
      <c r="S197" s="5">
        <f t="shared" si="42"/>
        <v>53828</v>
      </c>
      <c r="T197" s="3">
        <f t="shared" si="43"/>
        <v>223.32263655975405</v>
      </c>
      <c r="U197">
        <f t="shared" si="44"/>
        <v>53828</v>
      </c>
      <c r="V197">
        <v>223</v>
      </c>
      <c r="W197">
        <f t="shared" si="45"/>
        <v>53828</v>
      </c>
      <c r="X197">
        <v>225</v>
      </c>
      <c r="Y197">
        <v>0.48259999999999997</v>
      </c>
      <c r="Z197">
        <v>0.29949999999999999</v>
      </c>
      <c r="AA197">
        <f t="shared" si="46"/>
        <v>0.39105000000000001</v>
      </c>
      <c r="AB197">
        <v>223</v>
      </c>
      <c r="AC197">
        <f t="shared" si="47"/>
        <v>223.66666666666666</v>
      </c>
      <c r="AD197">
        <f>IF(C197=1,(AC197/Y197),REF)</f>
        <v>463.46180411659071</v>
      </c>
      <c r="AE197">
        <v>196</v>
      </c>
      <c r="AF197">
        <f>IF(B197=1,(AC197/AA197),REF)</f>
        <v>571.96436943272386</v>
      </c>
      <c r="AG197">
        <v>222</v>
      </c>
      <c r="AH197">
        <f t="shared" si="48"/>
        <v>196</v>
      </c>
      <c r="AI197" t="str">
        <f t="shared" si="49"/>
        <v>La Salle</v>
      </c>
      <c r="AJ197">
        <f t="shared" si="50"/>
        <v>0.26219433910286921</v>
      </c>
      <c r="AK197">
        <f t="shared" si="51"/>
        <v>0.17764786622857756</v>
      </c>
      <c r="AL197">
        <f t="shared" si="52"/>
        <v>0.60360890016125546</v>
      </c>
      <c r="AM197" t="str">
        <f t="shared" si="53"/>
        <v>La Salle</v>
      </c>
      <c r="AN197">
        <v>196</v>
      </c>
      <c r="AO197">
        <f t="shared" si="54"/>
        <v>205</v>
      </c>
      <c r="AP197">
        <v>211</v>
      </c>
      <c r="AQ197" t="str">
        <f t="shared" si="55"/>
        <v>La Salle</v>
      </c>
    </row>
    <row r="198" spans="2:43">
      <c r="B198">
        <v>1</v>
      </c>
      <c r="C198">
        <v>1</v>
      </c>
      <c r="D198" t="s">
        <v>207</v>
      </c>
      <c r="E198">
        <v>70.6601</v>
      </c>
      <c r="F198">
        <v>54</v>
      </c>
      <c r="G198">
        <v>70.619699999999995</v>
      </c>
      <c r="H198">
        <v>32</v>
      </c>
      <c r="I198">
        <v>98.4619</v>
      </c>
      <c r="J198">
        <v>290</v>
      </c>
      <c r="K198">
        <v>100.905</v>
      </c>
      <c r="L198">
        <v>265</v>
      </c>
      <c r="M198">
        <v>101.17100000000001</v>
      </c>
      <c r="N198">
        <v>124</v>
      </c>
      <c r="O198">
        <v>103.90600000000001</v>
      </c>
      <c r="P198">
        <v>144</v>
      </c>
      <c r="Q198">
        <v>-3.0015100000000001</v>
      </c>
      <c r="R198">
        <v>212</v>
      </c>
      <c r="S198" s="5">
        <f t="shared" si="42"/>
        <v>49738</v>
      </c>
      <c r="T198" s="3">
        <f t="shared" si="43"/>
        <v>213.26157647358795</v>
      </c>
      <c r="U198">
        <f t="shared" si="44"/>
        <v>49738</v>
      </c>
      <c r="V198">
        <v>213</v>
      </c>
      <c r="W198">
        <f t="shared" si="45"/>
        <v>49738</v>
      </c>
      <c r="X198">
        <v>215</v>
      </c>
      <c r="Y198">
        <v>0.44479999999999997</v>
      </c>
      <c r="Z198">
        <v>0.4093</v>
      </c>
      <c r="AA198">
        <f t="shared" si="46"/>
        <v>0.42704999999999999</v>
      </c>
      <c r="AB198">
        <v>208</v>
      </c>
      <c r="AC198">
        <f t="shared" si="47"/>
        <v>212</v>
      </c>
      <c r="AD198">
        <f>IF(C198=1,(AC198/Y198),REF)</f>
        <v>476.61870503597123</v>
      </c>
      <c r="AE198">
        <v>199</v>
      </c>
      <c r="AF198">
        <f>IF(B198=1,(AC198/AA198),REF)</f>
        <v>496.42898957967452</v>
      </c>
      <c r="AG198">
        <v>211</v>
      </c>
      <c r="AH198">
        <f t="shared" si="48"/>
        <v>199</v>
      </c>
      <c r="AI198" t="str">
        <f t="shared" si="49"/>
        <v>Massachusetts</v>
      </c>
      <c r="AJ198">
        <f t="shared" si="50"/>
        <v>0.24098225189340164</v>
      </c>
      <c r="AK198">
        <f t="shared" si="51"/>
        <v>0.19746740159724066</v>
      </c>
      <c r="AL198">
        <f t="shared" si="52"/>
        <v>0.60297121289281541</v>
      </c>
      <c r="AM198" t="str">
        <f t="shared" si="53"/>
        <v>Massachusetts</v>
      </c>
      <c r="AN198">
        <v>197</v>
      </c>
      <c r="AO198">
        <f t="shared" si="54"/>
        <v>201.33333333333334</v>
      </c>
      <c r="AP198">
        <v>208</v>
      </c>
      <c r="AQ198" t="str">
        <f t="shared" si="55"/>
        <v>Massachusetts</v>
      </c>
    </row>
    <row r="199" spans="2:43">
      <c r="B199">
        <v>1</v>
      </c>
      <c r="C199">
        <v>1</v>
      </c>
      <c r="D199" t="s">
        <v>76</v>
      </c>
      <c r="E199">
        <v>73.565299999999993</v>
      </c>
      <c r="F199">
        <v>6</v>
      </c>
      <c r="G199">
        <v>72.201400000000007</v>
      </c>
      <c r="H199">
        <v>12</v>
      </c>
      <c r="I199">
        <v>102.36499999999999</v>
      </c>
      <c r="J199">
        <v>196</v>
      </c>
      <c r="K199">
        <v>104.20699999999999</v>
      </c>
      <c r="L199">
        <v>193</v>
      </c>
      <c r="M199">
        <v>106.73699999999999</v>
      </c>
      <c r="N199">
        <v>269</v>
      </c>
      <c r="O199">
        <v>106.81</v>
      </c>
      <c r="P199">
        <v>208</v>
      </c>
      <c r="Q199">
        <v>-2.6031399999999998</v>
      </c>
      <c r="R199">
        <v>205</v>
      </c>
      <c r="S199" s="5">
        <f t="shared" si="42"/>
        <v>55388.5</v>
      </c>
      <c r="T199" s="3">
        <f t="shared" si="43"/>
        <v>200.64022527898038</v>
      </c>
      <c r="U199">
        <f t="shared" si="44"/>
        <v>55388.5</v>
      </c>
      <c r="V199">
        <v>230</v>
      </c>
      <c r="W199">
        <f t="shared" si="45"/>
        <v>55388.5</v>
      </c>
      <c r="X199">
        <v>231</v>
      </c>
      <c r="Y199">
        <v>0.39850000000000002</v>
      </c>
      <c r="Z199">
        <v>0.56299999999999994</v>
      </c>
      <c r="AA199">
        <f t="shared" si="46"/>
        <v>0.48075000000000001</v>
      </c>
      <c r="AB199">
        <v>186</v>
      </c>
      <c r="AC199">
        <f t="shared" si="47"/>
        <v>215.66666666666666</v>
      </c>
      <c r="AD199">
        <f>IF(C199=1,(AC199/Y199),REF)</f>
        <v>541.1961522375575</v>
      </c>
      <c r="AE199">
        <v>213</v>
      </c>
      <c r="AF199">
        <f>IF(B199=1,(AC199/AA199),REF)</f>
        <v>448.60461085110069</v>
      </c>
      <c r="AG199">
        <v>201</v>
      </c>
      <c r="AH199">
        <f t="shared" si="48"/>
        <v>186</v>
      </c>
      <c r="AI199" t="str">
        <f t="shared" si="49"/>
        <v>Buffalo</v>
      </c>
      <c r="AJ199">
        <f t="shared" si="50"/>
        <v>0.21317204120740352</v>
      </c>
      <c r="AK199">
        <f t="shared" si="51"/>
        <v>0.22513092378290486</v>
      </c>
      <c r="AL199">
        <f t="shared" si="52"/>
        <v>0.60290396168318616</v>
      </c>
      <c r="AM199" t="str">
        <f t="shared" si="53"/>
        <v>Buffalo</v>
      </c>
      <c r="AN199">
        <v>198</v>
      </c>
      <c r="AO199">
        <f t="shared" si="54"/>
        <v>190</v>
      </c>
      <c r="AP199">
        <v>193</v>
      </c>
      <c r="AQ199" t="str">
        <f t="shared" si="55"/>
        <v>Buffalo</v>
      </c>
    </row>
    <row r="200" spans="2:43">
      <c r="B200">
        <v>1</v>
      </c>
      <c r="C200">
        <v>1</v>
      </c>
      <c r="D200" t="s">
        <v>116</v>
      </c>
      <c r="E200">
        <v>63.857599999999998</v>
      </c>
      <c r="F200">
        <v>343</v>
      </c>
      <c r="G200">
        <v>63.671100000000003</v>
      </c>
      <c r="H200">
        <v>339</v>
      </c>
      <c r="I200">
        <v>101.842</v>
      </c>
      <c r="J200">
        <v>210</v>
      </c>
      <c r="K200">
        <v>101.185</v>
      </c>
      <c r="L200">
        <v>259</v>
      </c>
      <c r="M200">
        <v>96.814400000000006</v>
      </c>
      <c r="N200">
        <v>44</v>
      </c>
      <c r="O200">
        <v>103.148</v>
      </c>
      <c r="P200">
        <v>126</v>
      </c>
      <c r="Q200">
        <v>-1.9626600000000001</v>
      </c>
      <c r="R200">
        <v>200</v>
      </c>
      <c r="S200" s="5">
        <f t="shared" si="42"/>
        <v>23018</v>
      </c>
      <c r="T200" s="3">
        <f t="shared" si="43"/>
        <v>203.66271136366618</v>
      </c>
      <c r="U200">
        <f t="shared" si="44"/>
        <v>23018</v>
      </c>
      <c r="V200">
        <v>122</v>
      </c>
      <c r="W200">
        <f t="shared" si="45"/>
        <v>23018</v>
      </c>
      <c r="X200">
        <v>123</v>
      </c>
      <c r="Y200">
        <v>0.3569</v>
      </c>
      <c r="Z200">
        <v>0.61219999999999997</v>
      </c>
      <c r="AA200">
        <f t="shared" si="46"/>
        <v>0.48454999999999998</v>
      </c>
      <c r="AB200">
        <v>181</v>
      </c>
      <c r="AC200">
        <f t="shared" si="47"/>
        <v>142</v>
      </c>
      <c r="AD200">
        <f>IF(C200=1,(AC200/Y200),REF)</f>
        <v>397.87055197534323</v>
      </c>
      <c r="AE200">
        <v>177</v>
      </c>
      <c r="AF200">
        <f>IF(B200=1,(AC200/AA200),REF)</f>
        <v>293.05541223815914</v>
      </c>
      <c r="AG200">
        <v>156</v>
      </c>
      <c r="AH200">
        <f t="shared" si="48"/>
        <v>156</v>
      </c>
      <c r="AI200" t="str">
        <f t="shared" si="49"/>
        <v>Drexel</v>
      </c>
      <c r="AJ200">
        <f t="shared" si="50"/>
        <v>0.19688369726844784</v>
      </c>
      <c r="AK200">
        <f t="shared" si="51"/>
        <v>0.23931433111796804</v>
      </c>
      <c r="AL200">
        <f t="shared" si="52"/>
        <v>0.60193726990387109</v>
      </c>
      <c r="AM200" t="str">
        <f t="shared" si="53"/>
        <v>Drexel</v>
      </c>
      <c r="AN200">
        <v>199</v>
      </c>
      <c r="AO200">
        <f t="shared" si="54"/>
        <v>178.66666666666666</v>
      </c>
      <c r="AP200">
        <v>187</v>
      </c>
      <c r="AQ200" t="str">
        <f t="shared" si="55"/>
        <v>Drexel</v>
      </c>
    </row>
    <row r="201" spans="2:43">
      <c r="B201">
        <v>1</v>
      </c>
      <c r="C201">
        <v>1</v>
      </c>
      <c r="D201" t="s">
        <v>307</v>
      </c>
      <c r="E201">
        <v>66.618499999999997</v>
      </c>
      <c r="F201">
        <v>250</v>
      </c>
      <c r="G201">
        <v>66.89</v>
      </c>
      <c r="H201">
        <v>196</v>
      </c>
      <c r="I201">
        <v>102.02200000000001</v>
      </c>
      <c r="J201">
        <v>202</v>
      </c>
      <c r="K201">
        <v>102.298</v>
      </c>
      <c r="L201">
        <v>239</v>
      </c>
      <c r="M201">
        <v>99.735299999999995</v>
      </c>
      <c r="N201">
        <v>92</v>
      </c>
      <c r="O201">
        <v>104.964</v>
      </c>
      <c r="P201">
        <v>170</v>
      </c>
      <c r="Q201">
        <v>-2.6661199999999998</v>
      </c>
      <c r="R201">
        <v>207</v>
      </c>
      <c r="S201" s="5">
        <f t="shared" si="42"/>
        <v>24634</v>
      </c>
      <c r="T201" s="3">
        <f t="shared" si="43"/>
        <v>207.38972973606963</v>
      </c>
      <c r="U201">
        <f t="shared" si="44"/>
        <v>24634</v>
      </c>
      <c r="V201">
        <v>131</v>
      </c>
      <c r="W201">
        <f t="shared" si="45"/>
        <v>24634</v>
      </c>
      <c r="X201">
        <v>131</v>
      </c>
      <c r="Y201">
        <v>0.42730000000000001</v>
      </c>
      <c r="Z201">
        <v>0.39829999999999999</v>
      </c>
      <c r="AA201">
        <f t="shared" si="46"/>
        <v>0.4128</v>
      </c>
      <c r="AB201">
        <v>215</v>
      </c>
      <c r="AC201">
        <f t="shared" si="47"/>
        <v>159</v>
      </c>
      <c r="AD201">
        <f>IF(C201=1,(AC201/Y201),REF)</f>
        <v>372.10390826117481</v>
      </c>
      <c r="AE201">
        <v>172</v>
      </c>
      <c r="AF201">
        <f>IF(B201=1,(AC201/AA201),REF)</f>
        <v>385.17441860465118</v>
      </c>
      <c r="AG201">
        <v>186</v>
      </c>
      <c r="AH201">
        <f t="shared" si="48"/>
        <v>172</v>
      </c>
      <c r="AI201" t="str">
        <f t="shared" si="49"/>
        <v>Siena</v>
      </c>
      <c r="AJ201">
        <f t="shared" si="50"/>
        <v>0.23730334373988476</v>
      </c>
      <c r="AK201">
        <f t="shared" si="51"/>
        <v>0.19702953676526513</v>
      </c>
      <c r="AL201">
        <f t="shared" si="52"/>
        <v>0.60107809894841369</v>
      </c>
      <c r="AM201" t="str">
        <f t="shared" si="53"/>
        <v>Siena</v>
      </c>
      <c r="AN201">
        <v>200</v>
      </c>
      <c r="AO201">
        <f t="shared" si="54"/>
        <v>195.66666666666666</v>
      </c>
      <c r="AP201">
        <v>200</v>
      </c>
      <c r="AQ201" t="str">
        <f t="shared" si="55"/>
        <v>Siena</v>
      </c>
    </row>
    <row r="202" spans="2:43">
      <c r="B202">
        <v>1</v>
      </c>
      <c r="C202">
        <v>1</v>
      </c>
      <c r="D202" t="s">
        <v>283</v>
      </c>
      <c r="E202">
        <v>70.459199999999996</v>
      </c>
      <c r="F202">
        <v>61</v>
      </c>
      <c r="G202">
        <v>70.049400000000006</v>
      </c>
      <c r="H202">
        <v>45</v>
      </c>
      <c r="I202">
        <v>107.262</v>
      </c>
      <c r="J202">
        <v>90</v>
      </c>
      <c r="K202">
        <v>107.19199999999999</v>
      </c>
      <c r="L202">
        <v>141</v>
      </c>
      <c r="M202">
        <v>107.35899999999999</v>
      </c>
      <c r="N202">
        <v>278</v>
      </c>
      <c r="O202">
        <v>109.795</v>
      </c>
      <c r="P202">
        <v>272</v>
      </c>
      <c r="Q202">
        <v>-2.6023100000000001</v>
      </c>
      <c r="R202">
        <v>204</v>
      </c>
      <c r="S202" s="5">
        <f t="shared" si="42"/>
        <v>42692</v>
      </c>
      <c r="T202" s="3">
        <f t="shared" si="43"/>
        <v>216.63910081054158</v>
      </c>
      <c r="U202">
        <f t="shared" si="44"/>
        <v>42692</v>
      </c>
      <c r="V202">
        <v>194</v>
      </c>
      <c r="W202">
        <f t="shared" si="45"/>
        <v>42692</v>
      </c>
      <c r="X202">
        <v>196</v>
      </c>
      <c r="Y202">
        <v>0.43709999999999999</v>
      </c>
      <c r="Z202">
        <v>0.39329999999999998</v>
      </c>
      <c r="AA202">
        <f t="shared" si="46"/>
        <v>0.41520000000000001</v>
      </c>
      <c r="AB202">
        <v>212</v>
      </c>
      <c r="AC202">
        <f t="shared" si="47"/>
        <v>200.66666666666666</v>
      </c>
      <c r="AD202">
        <f>IF(C202=1,(AC202/Y202),REF)</f>
        <v>459.08640280637536</v>
      </c>
      <c r="AE202">
        <v>194</v>
      </c>
      <c r="AF202">
        <f>IF(B202=1,(AC202/AA202),REF)</f>
        <v>483.30122029543992</v>
      </c>
      <c r="AG202">
        <v>207</v>
      </c>
      <c r="AH202">
        <f t="shared" si="48"/>
        <v>194</v>
      </c>
      <c r="AI202" t="str">
        <f t="shared" si="49"/>
        <v>Queens</v>
      </c>
      <c r="AJ202">
        <f t="shared" si="50"/>
        <v>0.23769976454546793</v>
      </c>
      <c r="AK202">
        <f t="shared" si="51"/>
        <v>0.19263222256543966</v>
      </c>
      <c r="AL202">
        <f t="shared" si="52"/>
        <v>0.59922677577916073</v>
      </c>
      <c r="AM202" t="str">
        <f t="shared" si="53"/>
        <v>Queens</v>
      </c>
      <c r="AN202">
        <v>201</v>
      </c>
      <c r="AO202">
        <f t="shared" si="54"/>
        <v>202.33333333333334</v>
      </c>
      <c r="AP202">
        <v>209</v>
      </c>
      <c r="AQ202" t="str">
        <f t="shared" si="55"/>
        <v>Queens</v>
      </c>
    </row>
    <row r="203" spans="2:43">
      <c r="B203">
        <v>1</v>
      </c>
      <c r="C203">
        <v>1</v>
      </c>
      <c r="D203" t="s">
        <v>134</v>
      </c>
      <c r="E203">
        <v>69.015199999999993</v>
      </c>
      <c r="F203">
        <v>125</v>
      </c>
      <c r="G203">
        <v>68.738900000000001</v>
      </c>
      <c r="H203">
        <v>112</v>
      </c>
      <c r="I203">
        <v>100.541</v>
      </c>
      <c r="J203">
        <v>248</v>
      </c>
      <c r="K203">
        <v>105.208</v>
      </c>
      <c r="L203">
        <v>172</v>
      </c>
      <c r="M203">
        <v>110.504</v>
      </c>
      <c r="N203">
        <v>326</v>
      </c>
      <c r="O203">
        <v>108.035</v>
      </c>
      <c r="P203">
        <v>240</v>
      </c>
      <c r="Q203">
        <v>-2.82667</v>
      </c>
      <c r="R203">
        <v>208</v>
      </c>
      <c r="S203" s="5">
        <f t="shared" si="42"/>
        <v>83890</v>
      </c>
      <c r="T203" s="3">
        <f t="shared" si="43"/>
        <v>208.78697277368624</v>
      </c>
      <c r="U203">
        <f t="shared" si="44"/>
        <v>83890</v>
      </c>
      <c r="V203">
        <v>315</v>
      </c>
      <c r="W203">
        <f t="shared" si="45"/>
        <v>83890</v>
      </c>
      <c r="X203">
        <v>315</v>
      </c>
      <c r="Y203">
        <v>0.42520000000000002</v>
      </c>
      <c r="Z203">
        <v>0.4703</v>
      </c>
      <c r="AA203">
        <f t="shared" si="46"/>
        <v>0.44774999999999998</v>
      </c>
      <c r="AB203">
        <v>198</v>
      </c>
      <c r="AC203">
        <f t="shared" si="47"/>
        <v>276</v>
      </c>
      <c r="AD203">
        <f>IF(C203=1,(AC203/Y203),REF)</f>
        <v>649.10630291627467</v>
      </c>
      <c r="AE203">
        <v>231</v>
      </c>
      <c r="AF203">
        <f>IF(B203=1,(AC203/AA203),REF)</f>
        <v>616.41541038525963</v>
      </c>
      <c r="AG203">
        <v>229</v>
      </c>
      <c r="AH203">
        <f t="shared" si="48"/>
        <v>198</v>
      </c>
      <c r="AI203" t="str">
        <f t="shared" si="49"/>
        <v>Florida St.</v>
      </c>
      <c r="AJ203">
        <f t="shared" si="50"/>
        <v>0.22335673950141141</v>
      </c>
      <c r="AK203">
        <f t="shared" si="51"/>
        <v>0.20151168554831497</v>
      </c>
      <c r="AL203">
        <f t="shared" si="52"/>
        <v>0.5966800082383551</v>
      </c>
      <c r="AM203" t="str">
        <f t="shared" si="53"/>
        <v>Florida St.</v>
      </c>
      <c r="AN203">
        <v>202</v>
      </c>
      <c r="AO203">
        <f t="shared" si="54"/>
        <v>199.33333333333334</v>
      </c>
      <c r="AP203">
        <v>205</v>
      </c>
      <c r="AQ203" t="str">
        <f t="shared" si="55"/>
        <v>Florida St.</v>
      </c>
    </row>
    <row r="204" spans="2:43">
      <c r="B204">
        <v>1</v>
      </c>
      <c r="C204">
        <v>1</v>
      </c>
      <c r="D204" t="s">
        <v>143</v>
      </c>
      <c r="E204">
        <v>67.128200000000007</v>
      </c>
      <c r="F204">
        <v>221</v>
      </c>
      <c r="G204">
        <v>66.734300000000005</v>
      </c>
      <c r="H204">
        <v>205</v>
      </c>
      <c r="I204">
        <v>99.593000000000004</v>
      </c>
      <c r="J204">
        <v>266</v>
      </c>
      <c r="K204">
        <v>100.375</v>
      </c>
      <c r="L204">
        <v>275</v>
      </c>
      <c r="M204">
        <v>101.134</v>
      </c>
      <c r="N204">
        <v>120</v>
      </c>
      <c r="O204">
        <v>102.99</v>
      </c>
      <c r="P204">
        <v>123</v>
      </c>
      <c r="Q204">
        <v>-2.6149399999999998</v>
      </c>
      <c r="R204">
        <v>206</v>
      </c>
      <c r="S204" s="5">
        <f t="shared" si="42"/>
        <v>42578</v>
      </c>
      <c r="T204" s="3">
        <f t="shared" si="43"/>
        <v>213.01877851494689</v>
      </c>
      <c r="U204">
        <f t="shared" si="44"/>
        <v>42578</v>
      </c>
      <c r="V204">
        <v>192</v>
      </c>
      <c r="W204">
        <f t="shared" si="45"/>
        <v>42578</v>
      </c>
      <c r="X204">
        <v>194</v>
      </c>
      <c r="Y204">
        <v>0.39040000000000002</v>
      </c>
      <c r="Z204">
        <v>0.51690000000000003</v>
      </c>
      <c r="AA204">
        <f t="shared" si="46"/>
        <v>0.45365</v>
      </c>
      <c r="AB204">
        <v>194</v>
      </c>
      <c r="AC204">
        <f t="shared" si="47"/>
        <v>193.33333333333334</v>
      </c>
      <c r="AD204">
        <f>IF(C204=1,(AC204/Y204),REF)</f>
        <v>495.21857923497265</v>
      </c>
      <c r="AE204">
        <v>205</v>
      </c>
      <c r="AF204">
        <f>IF(B204=1,(AC204/AA204),REF)</f>
        <v>426.17289393438409</v>
      </c>
      <c r="AG204">
        <v>196</v>
      </c>
      <c r="AH204">
        <f t="shared" si="48"/>
        <v>194</v>
      </c>
      <c r="AI204" t="str">
        <f t="shared" si="49"/>
        <v>Georgia Southern</v>
      </c>
      <c r="AJ204">
        <f t="shared" si="50"/>
        <v>0.21070144016378556</v>
      </c>
      <c r="AK204">
        <f t="shared" si="51"/>
        <v>0.21380680039656932</v>
      </c>
      <c r="AL204">
        <f t="shared" si="52"/>
        <v>0.59651134767445713</v>
      </c>
      <c r="AM204" t="str">
        <f t="shared" si="53"/>
        <v>Georgia Southern</v>
      </c>
      <c r="AN204">
        <v>203</v>
      </c>
      <c r="AO204">
        <f t="shared" si="54"/>
        <v>197</v>
      </c>
      <c r="AP204">
        <v>202</v>
      </c>
      <c r="AQ204" t="str">
        <f t="shared" si="55"/>
        <v>Georgia Southern</v>
      </c>
    </row>
    <row r="205" spans="2:43">
      <c r="B205">
        <v>1</v>
      </c>
      <c r="C205">
        <v>1</v>
      </c>
      <c r="D205" t="s">
        <v>391</v>
      </c>
      <c r="E205">
        <v>65.486999999999995</v>
      </c>
      <c r="F205">
        <v>305</v>
      </c>
      <c r="G205">
        <v>65.209599999999995</v>
      </c>
      <c r="H205">
        <v>291</v>
      </c>
      <c r="I205">
        <v>99.247200000000007</v>
      </c>
      <c r="J205">
        <v>273</v>
      </c>
      <c r="K205">
        <v>100.473</v>
      </c>
      <c r="L205">
        <v>272</v>
      </c>
      <c r="M205">
        <v>101.646</v>
      </c>
      <c r="N205">
        <v>137</v>
      </c>
      <c r="O205">
        <v>101.827</v>
      </c>
      <c r="P205">
        <v>102</v>
      </c>
      <c r="Q205">
        <v>-1.3543000000000001</v>
      </c>
      <c r="R205">
        <v>191</v>
      </c>
      <c r="S205" s="5">
        <f t="shared" si="42"/>
        <v>46649</v>
      </c>
      <c r="T205" s="3">
        <f t="shared" si="43"/>
        <v>205.41178155110774</v>
      </c>
      <c r="U205">
        <f t="shared" si="44"/>
        <v>46649</v>
      </c>
      <c r="V205">
        <v>206</v>
      </c>
      <c r="W205">
        <f t="shared" si="45"/>
        <v>46649</v>
      </c>
      <c r="X205">
        <v>208</v>
      </c>
      <c r="Y205">
        <v>0.40639999999999998</v>
      </c>
      <c r="Z205">
        <v>0.46729999999999999</v>
      </c>
      <c r="AA205">
        <f t="shared" si="46"/>
        <v>0.43684999999999996</v>
      </c>
      <c r="AB205">
        <v>204</v>
      </c>
      <c r="AC205">
        <f t="shared" si="47"/>
        <v>206</v>
      </c>
      <c r="AD205">
        <f>IF(C205=1,(AC205/Y205),REF)</f>
        <v>506.88976377952758</v>
      </c>
      <c r="AE205">
        <v>208</v>
      </c>
      <c r="AF205">
        <f>IF(B205=1,(AC205/AA205),REF)</f>
        <v>471.55774293235669</v>
      </c>
      <c r="AG205">
        <v>205</v>
      </c>
      <c r="AH205">
        <f t="shared" si="48"/>
        <v>204</v>
      </c>
      <c r="AI205" t="str">
        <f t="shared" si="49"/>
        <v>Weber St.</v>
      </c>
      <c r="AJ205">
        <f t="shared" si="50"/>
        <v>0.21882640985318821</v>
      </c>
      <c r="AK205">
        <f t="shared" si="51"/>
        <v>0.20330090275792448</v>
      </c>
      <c r="AL205">
        <f t="shared" si="52"/>
        <v>0.5953940438165648</v>
      </c>
      <c r="AM205" t="str">
        <f t="shared" si="53"/>
        <v>Weber St.</v>
      </c>
      <c r="AN205">
        <v>204</v>
      </c>
      <c r="AO205">
        <f t="shared" si="54"/>
        <v>204</v>
      </c>
      <c r="AP205">
        <v>210</v>
      </c>
      <c r="AQ205" t="str">
        <f t="shared" si="55"/>
        <v>Weber St.</v>
      </c>
    </row>
    <row r="206" spans="2:43">
      <c r="B206">
        <v>1</v>
      </c>
      <c r="C206">
        <v>1</v>
      </c>
      <c r="D206" t="s">
        <v>314</v>
      </c>
      <c r="E206">
        <v>67.724199999999996</v>
      </c>
      <c r="F206">
        <v>193</v>
      </c>
      <c r="G206">
        <v>66.644999999999996</v>
      </c>
      <c r="H206">
        <v>212</v>
      </c>
      <c r="I206">
        <v>103.79</v>
      </c>
      <c r="J206">
        <v>161</v>
      </c>
      <c r="K206">
        <v>105.15900000000001</v>
      </c>
      <c r="L206">
        <v>173</v>
      </c>
      <c r="M206">
        <v>103</v>
      </c>
      <c r="N206">
        <v>173</v>
      </c>
      <c r="O206">
        <v>104.98099999999999</v>
      </c>
      <c r="P206">
        <v>171</v>
      </c>
      <c r="Q206">
        <v>0.177343</v>
      </c>
      <c r="R206">
        <v>166</v>
      </c>
      <c r="S206" s="5">
        <f t="shared" si="42"/>
        <v>27925</v>
      </c>
      <c r="T206" s="3">
        <f t="shared" si="43"/>
        <v>172.00290695217916</v>
      </c>
      <c r="U206">
        <f t="shared" si="44"/>
        <v>27925</v>
      </c>
      <c r="V206">
        <v>145</v>
      </c>
      <c r="W206">
        <f t="shared" si="45"/>
        <v>27925</v>
      </c>
      <c r="X206">
        <v>145</v>
      </c>
      <c r="Y206">
        <v>0.38</v>
      </c>
      <c r="Z206">
        <v>0.51039999999999996</v>
      </c>
      <c r="AA206">
        <f t="shared" si="46"/>
        <v>0.44519999999999998</v>
      </c>
      <c r="AB206">
        <v>199</v>
      </c>
      <c r="AC206">
        <f t="shared" si="47"/>
        <v>163</v>
      </c>
      <c r="AD206">
        <f>IF(C206=1,(AC206/Y206),REF)</f>
        <v>428.9473684210526</v>
      </c>
      <c r="AE206">
        <v>191</v>
      </c>
      <c r="AF206">
        <f>IF(B206=1,(AC206/AA206),REF)</f>
        <v>366.12758310871521</v>
      </c>
      <c r="AG206">
        <v>177</v>
      </c>
      <c r="AH206">
        <f t="shared" si="48"/>
        <v>177</v>
      </c>
      <c r="AI206" t="str">
        <f t="shared" si="49"/>
        <v>South Dakota St.</v>
      </c>
      <c r="AJ206">
        <f t="shared" si="50"/>
        <v>0.20805616251209103</v>
      </c>
      <c r="AK206">
        <f t="shared" si="51"/>
        <v>0.21384540691697715</v>
      </c>
      <c r="AL206">
        <f t="shared" si="52"/>
        <v>0.59528789091896983</v>
      </c>
      <c r="AM206" t="str">
        <f t="shared" si="53"/>
        <v>South Dakota St.</v>
      </c>
      <c r="AN206">
        <v>205</v>
      </c>
      <c r="AO206">
        <f t="shared" si="54"/>
        <v>193.66666666666666</v>
      </c>
      <c r="AP206">
        <v>197</v>
      </c>
      <c r="AQ206" t="str">
        <f t="shared" si="55"/>
        <v>South Dakota St.</v>
      </c>
    </row>
    <row r="207" spans="2:43">
      <c r="B207">
        <v>1</v>
      </c>
      <c r="C207">
        <v>1</v>
      </c>
      <c r="D207" t="s">
        <v>74</v>
      </c>
      <c r="E207">
        <v>72.236900000000006</v>
      </c>
      <c r="F207">
        <v>24</v>
      </c>
      <c r="G207">
        <v>72.041700000000006</v>
      </c>
      <c r="H207">
        <v>14</v>
      </c>
      <c r="I207">
        <v>105.461</v>
      </c>
      <c r="J207">
        <v>128</v>
      </c>
      <c r="K207">
        <v>104.982</v>
      </c>
      <c r="L207">
        <v>176</v>
      </c>
      <c r="M207">
        <v>103.923</v>
      </c>
      <c r="N207">
        <v>196</v>
      </c>
      <c r="O207">
        <v>107.822</v>
      </c>
      <c r="P207">
        <v>236</v>
      </c>
      <c r="Q207">
        <v>-2.8408099999999998</v>
      </c>
      <c r="R207">
        <v>209</v>
      </c>
      <c r="S207" s="5">
        <f t="shared" si="42"/>
        <v>27400</v>
      </c>
      <c r="T207" s="3">
        <f t="shared" si="43"/>
        <v>208.17300497422809</v>
      </c>
      <c r="U207">
        <f t="shared" si="44"/>
        <v>27400</v>
      </c>
      <c r="V207">
        <v>143</v>
      </c>
      <c r="W207">
        <f t="shared" si="45"/>
        <v>27400</v>
      </c>
      <c r="X207">
        <v>143</v>
      </c>
      <c r="Y207">
        <v>0.40289999999999998</v>
      </c>
      <c r="Z207">
        <v>0.42859999999999998</v>
      </c>
      <c r="AA207">
        <f t="shared" si="46"/>
        <v>0.41574999999999995</v>
      </c>
      <c r="AB207">
        <v>211</v>
      </c>
      <c r="AC207">
        <f t="shared" si="47"/>
        <v>165.66666666666666</v>
      </c>
      <c r="AD207">
        <f>IF(C207=1,(AC207/Y207),REF)</f>
        <v>411.18557127492346</v>
      </c>
      <c r="AE207">
        <v>186</v>
      </c>
      <c r="AF207">
        <f>IF(B207=1,(AC207/AA207),REF)</f>
        <v>398.4766486269794</v>
      </c>
      <c r="AG207">
        <v>191</v>
      </c>
      <c r="AH207">
        <f t="shared" si="48"/>
        <v>186</v>
      </c>
      <c r="AI207" t="str">
        <f t="shared" si="49"/>
        <v>Bryant</v>
      </c>
      <c r="AJ207">
        <f t="shared" si="50"/>
        <v>0.2215291436995433</v>
      </c>
      <c r="AK207">
        <f t="shared" si="51"/>
        <v>0.19759717236361579</v>
      </c>
      <c r="AL207">
        <f t="shared" si="52"/>
        <v>0.59397975764132904</v>
      </c>
      <c r="AM207" t="str">
        <f t="shared" si="53"/>
        <v>Bryant</v>
      </c>
      <c r="AN207">
        <v>206</v>
      </c>
      <c r="AO207">
        <f t="shared" si="54"/>
        <v>201</v>
      </c>
      <c r="AP207">
        <v>207</v>
      </c>
      <c r="AQ207" t="str">
        <f t="shared" si="55"/>
        <v>Bryant</v>
      </c>
    </row>
    <row r="208" spans="2:43">
      <c r="B208">
        <v>1</v>
      </c>
      <c r="C208">
        <v>1</v>
      </c>
      <c r="D208" t="s">
        <v>256</v>
      </c>
      <c r="E208">
        <v>67.572299999999998</v>
      </c>
      <c r="F208">
        <v>202</v>
      </c>
      <c r="G208">
        <v>67.751999999999995</v>
      </c>
      <c r="H208">
        <v>160</v>
      </c>
      <c r="I208">
        <v>101.36499999999999</v>
      </c>
      <c r="J208">
        <v>224</v>
      </c>
      <c r="K208">
        <v>103.169</v>
      </c>
      <c r="L208">
        <v>222</v>
      </c>
      <c r="M208">
        <v>103.794</v>
      </c>
      <c r="N208">
        <v>195</v>
      </c>
      <c r="O208">
        <v>106.575</v>
      </c>
      <c r="P208">
        <v>204</v>
      </c>
      <c r="Q208">
        <v>-3.40524</v>
      </c>
      <c r="R208">
        <v>219</v>
      </c>
      <c r="S208" s="5">
        <f t="shared" si="42"/>
        <v>44100.5</v>
      </c>
      <c r="T208" s="3">
        <f t="shared" si="43"/>
        <v>213.19005605327843</v>
      </c>
      <c r="U208">
        <f t="shared" si="44"/>
        <v>44100.5</v>
      </c>
      <c r="V208">
        <v>198</v>
      </c>
      <c r="W208">
        <f t="shared" si="45"/>
        <v>44100.5</v>
      </c>
      <c r="X208">
        <v>200</v>
      </c>
      <c r="Y208">
        <v>0.4234</v>
      </c>
      <c r="Z208">
        <v>0.39050000000000001</v>
      </c>
      <c r="AA208">
        <f t="shared" si="46"/>
        <v>0.40695000000000003</v>
      </c>
      <c r="AB208">
        <v>217</v>
      </c>
      <c r="AC208">
        <f t="shared" si="47"/>
        <v>205</v>
      </c>
      <c r="AD208">
        <f>IF(C208=1,(AC208/Y208),REF)</f>
        <v>484.1757203589986</v>
      </c>
      <c r="AE208">
        <v>201</v>
      </c>
      <c r="AF208">
        <f>IF(B208=1,(AC208/AA208),REF)</f>
        <v>503.74738911414175</v>
      </c>
      <c r="AG208">
        <v>214</v>
      </c>
      <c r="AH208">
        <f t="shared" si="48"/>
        <v>201</v>
      </c>
      <c r="AI208" t="str">
        <f t="shared" si="49"/>
        <v>Northern Iowa</v>
      </c>
      <c r="AJ208">
        <f t="shared" si="50"/>
        <v>0.22902766270041583</v>
      </c>
      <c r="AK208">
        <f t="shared" si="51"/>
        <v>0.18782927358467624</v>
      </c>
      <c r="AL208">
        <f t="shared" si="52"/>
        <v>0.59290577284742763</v>
      </c>
      <c r="AM208" t="str">
        <f t="shared" si="53"/>
        <v>Northern Iowa</v>
      </c>
      <c r="AN208">
        <v>207</v>
      </c>
      <c r="AO208">
        <f t="shared" si="54"/>
        <v>208.33333333333334</v>
      </c>
      <c r="AP208">
        <v>215</v>
      </c>
      <c r="AQ208" t="str">
        <f t="shared" si="55"/>
        <v>Northern Iowa</v>
      </c>
    </row>
    <row r="209" spans="1:43">
      <c r="B209">
        <v>1</v>
      </c>
      <c r="C209">
        <v>1</v>
      </c>
      <c r="D209" t="s">
        <v>287</v>
      </c>
      <c r="E209">
        <v>70.336100000000002</v>
      </c>
      <c r="F209">
        <v>67</v>
      </c>
      <c r="G209">
        <v>69.881799999999998</v>
      </c>
      <c r="H209">
        <v>48</v>
      </c>
      <c r="I209">
        <v>104.408</v>
      </c>
      <c r="J209">
        <v>149</v>
      </c>
      <c r="K209">
        <v>107.453</v>
      </c>
      <c r="L209">
        <v>135</v>
      </c>
      <c r="M209">
        <v>109.944</v>
      </c>
      <c r="N209">
        <v>317</v>
      </c>
      <c r="O209">
        <v>110.685</v>
      </c>
      <c r="P209">
        <v>291</v>
      </c>
      <c r="Q209">
        <v>-3.23163</v>
      </c>
      <c r="R209">
        <v>216</v>
      </c>
      <c r="S209" s="5">
        <f t="shared" si="42"/>
        <v>61345</v>
      </c>
      <c r="T209" s="3">
        <f t="shared" si="43"/>
        <v>226.83253734859116</v>
      </c>
      <c r="U209">
        <f t="shared" si="44"/>
        <v>61345</v>
      </c>
      <c r="V209">
        <v>256</v>
      </c>
      <c r="W209">
        <f t="shared" si="45"/>
        <v>61345</v>
      </c>
      <c r="X209">
        <v>256</v>
      </c>
      <c r="Y209">
        <v>0.42780000000000001</v>
      </c>
      <c r="Z209">
        <v>0.40050000000000002</v>
      </c>
      <c r="AA209">
        <f t="shared" si="46"/>
        <v>0.41415000000000002</v>
      </c>
      <c r="AB209">
        <v>213</v>
      </c>
      <c r="AC209">
        <f t="shared" si="47"/>
        <v>241.66666666666666</v>
      </c>
      <c r="AD209">
        <f>IF(C209=1,(AC209/Y209),REF)</f>
        <v>564.90571918341902</v>
      </c>
      <c r="AE209">
        <v>215</v>
      </c>
      <c r="AF209">
        <f>IF(B209=1,(AC209/AA209),REF)</f>
        <v>583.52448790695803</v>
      </c>
      <c r="AG209">
        <v>224</v>
      </c>
      <c r="AH209">
        <f t="shared" si="48"/>
        <v>213</v>
      </c>
      <c r="AI209" t="str">
        <f t="shared" si="49"/>
        <v>Rice</v>
      </c>
      <c r="AJ209">
        <f t="shared" si="50"/>
        <v>0.22786654693218325</v>
      </c>
      <c r="AK209">
        <f t="shared" si="51"/>
        <v>0.18767183786231381</v>
      </c>
      <c r="AL209">
        <f t="shared" si="52"/>
        <v>0.59227997660260989</v>
      </c>
      <c r="AM209" t="str">
        <f t="shared" si="53"/>
        <v>Rice</v>
      </c>
      <c r="AN209">
        <v>208</v>
      </c>
      <c r="AO209">
        <f t="shared" si="54"/>
        <v>211.33333333333334</v>
      </c>
      <c r="AP209">
        <v>218</v>
      </c>
      <c r="AQ209" t="str">
        <f t="shared" si="55"/>
        <v>Rice</v>
      </c>
    </row>
    <row r="210" spans="1:43">
      <c r="B210">
        <v>1</v>
      </c>
      <c r="C210">
        <v>1</v>
      </c>
      <c r="D210" t="s">
        <v>238</v>
      </c>
      <c r="E210">
        <v>70.598200000000006</v>
      </c>
      <c r="F210">
        <v>58</v>
      </c>
      <c r="G210">
        <v>69.295500000000004</v>
      </c>
      <c r="H210">
        <v>77</v>
      </c>
      <c r="I210">
        <v>100.798</v>
      </c>
      <c r="J210">
        <v>240</v>
      </c>
      <c r="K210">
        <v>105.697</v>
      </c>
      <c r="L210">
        <v>162</v>
      </c>
      <c r="M210">
        <v>106.65600000000001</v>
      </c>
      <c r="N210">
        <v>267</v>
      </c>
      <c r="O210">
        <v>106.822</v>
      </c>
      <c r="P210">
        <v>209</v>
      </c>
      <c r="Q210">
        <v>-1.1250500000000001</v>
      </c>
      <c r="R210">
        <v>187</v>
      </c>
      <c r="S210" s="5">
        <f t="shared" si="42"/>
        <v>64444.5</v>
      </c>
      <c r="T210" s="3">
        <f t="shared" si="43"/>
        <v>186.98261951315155</v>
      </c>
      <c r="U210">
        <f t="shared" si="44"/>
        <v>64444.5</v>
      </c>
      <c r="V210">
        <v>269</v>
      </c>
      <c r="W210">
        <f t="shared" si="45"/>
        <v>64444.5</v>
      </c>
      <c r="X210">
        <v>269</v>
      </c>
      <c r="Y210">
        <v>0.4158</v>
      </c>
      <c r="Z210">
        <v>0.44119999999999998</v>
      </c>
      <c r="AA210">
        <f t="shared" si="46"/>
        <v>0.42849999999999999</v>
      </c>
      <c r="AB210">
        <v>207</v>
      </c>
      <c r="AC210">
        <f t="shared" si="47"/>
        <v>248.33333333333334</v>
      </c>
      <c r="AD210">
        <f>IF(C210=1,(AC210/Y210),REF)</f>
        <v>597.24226390893057</v>
      </c>
      <c r="AE210">
        <v>219</v>
      </c>
      <c r="AF210">
        <f>IF(B210=1,(AC210/AA210),REF)</f>
        <v>579.54103461688067</v>
      </c>
      <c r="AG210">
        <v>223</v>
      </c>
      <c r="AH210">
        <f t="shared" si="48"/>
        <v>207</v>
      </c>
      <c r="AI210" t="str">
        <f t="shared" si="49"/>
        <v>New Mexico St.</v>
      </c>
      <c r="AJ210">
        <f t="shared" si="50"/>
        <v>0.22024538638326255</v>
      </c>
      <c r="AK210">
        <f t="shared" si="51"/>
        <v>0.19434086410060258</v>
      </c>
      <c r="AL210">
        <f t="shared" si="52"/>
        <v>0.59182726162442589</v>
      </c>
      <c r="AM210" t="str">
        <f t="shared" si="53"/>
        <v>New Mexico St.</v>
      </c>
      <c r="AN210">
        <v>209</v>
      </c>
      <c r="AO210">
        <f t="shared" si="54"/>
        <v>207.66666666666666</v>
      </c>
      <c r="AP210">
        <v>214</v>
      </c>
      <c r="AQ210" t="str">
        <f t="shared" si="55"/>
        <v>New Mexico St.</v>
      </c>
    </row>
    <row r="211" spans="1:43">
      <c r="B211">
        <v>1</v>
      </c>
      <c r="C211">
        <v>1</v>
      </c>
      <c r="D211" t="s">
        <v>327</v>
      </c>
      <c r="E211">
        <v>66.639099999999999</v>
      </c>
      <c r="F211">
        <v>247</v>
      </c>
      <c r="G211">
        <v>66.080100000000002</v>
      </c>
      <c r="H211">
        <v>244</v>
      </c>
      <c r="I211">
        <v>108.958</v>
      </c>
      <c r="J211">
        <v>59</v>
      </c>
      <c r="K211">
        <v>107.828</v>
      </c>
      <c r="L211">
        <v>127</v>
      </c>
      <c r="M211">
        <v>106.057</v>
      </c>
      <c r="N211">
        <v>253</v>
      </c>
      <c r="O211">
        <v>109.631</v>
      </c>
      <c r="P211">
        <v>267</v>
      </c>
      <c r="Q211">
        <v>-1.8034699999999999</v>
      </c>
      <c r="R211">
        <v>198</v>
      </c>
      <c r="S211" s="5">
        <f t="shared" si="42"/>
        <v>33745</v>
      </c>
      <c r="T211" s="3">
        <f t="shared" si="43"/>
        <v>209.06697491473875</v>
      </c>
      <c r="U211">
        <f t="shared" si="44"/>
        <v>33745</v>
      </c>
      <c r="V211">
        <v>166</v>
      </c>
      <c r="W211">
        <f t="shared" si="45"/>
        <v>33745</v>
      </c>
      <c r="X211">
        <v>168</v>
      </c>
      <c r="Y211">
        <v>0.32419999999999999</v>
      </c>
      <c r="Z211">
        <v>0.64849999999999997</v>
      </c>
      <c r="AA211">
        <f t="shared" si="46"/>
        <v>0.48634999999999995</v>
      </c>
      <c r="AB211">
        <v>180</v>
      </c>
      <c r="AC211">
        <f t="shared" si="47"/>
        <v>171.33333333333334</v>
      </c>
      <c r="AD211">
        <f>IF(C211=1,(AC211/Y211),REF)</f>
        <v>528.48036191651249</v>
      </c>
      <c r="AE211">
        <v>212</v>
      </c>
      <c r="AF211">
        <f>IF(B211=1,(AC211/AA211),REF)</f>
        <v>352.28402042424869</v>
      </c>
      <c r="AG211">
        <v>175</v>
      </c>
      <c r="AH211">
        <f t="shared" si="48"/>
        <v>175</v>
      </c>
      <c r="AI211" t="str">
        <f t="shared" si="49"/>
        <v>St. Thomas</v>
      </c>
      <c r="AJ211">
        <f t="shared" si="50"/>
        <v>0.17383911933314256</v>
      </c>
      <c r="AK211">
        <f t="shared" si="51"/>
        <v>0.23473947520799504</v>
      </c>
      <c r="AL211">
        <f t="shared" si="52"/>
        <v>0.58895467233192211</v>
      </c>
      <c r="AM211" t="str">
        <f t="shared" si="53"/>
        <v>St. Thomas</v>
      </c>
      <c r="AN211">
        <v>210</v>
      </c>
      <c r="AO211">
        <f t="shared" si="54"/>
        <v>188.33333333333334</v>
      </c>
      <c r="AP211">
        <v>192</v>
      </c>
      <c r="AQ211" t="str">
        <f t="shared" si="55"/>
        <v>St. Thomas</v>
      </c>
    </row>
    <row r="212" spans="1:43">
      <c r="B212">
        <v>1</v>
      </c>
      <c r="C212">
        <v>1</v>
      </c>
      <c r="D212" t="s">
        <v>273</v>
      </c>
      <c r="E212">
        <v>73.704899999999995</v>
      </c>
      <c r="F212">
        <v>5</v>
      </c>
      <c r="G212">
        <v>72.233199999999997</v>
      </c>
      <c r="H212">
        <v>11</v>
      </c>
      <c r="I212">
        <v>102.503</v>
      </c>
      <c r="J212">
        <v>194</v>
      </c>
      <c r="K212">
        <v>105.413</v>
      </c>
      <c r="L212">
        <v>166</v>
      </c>
      <c r="M212">
        <v>109.178</v>
      </c>
      <c r="N212">
        <v>311</v>
      </c>
      <c r="O212">
        <v>106.164</v>
      </c>
      <c r="P212">
        <v>194</v>
      </c>
      <c r="Q212">
        <v>-0.75036899999999995</v>
      </c>
      <c r="R212">
        <v>178</v>
      </c>
      <c r="S212" s="5">
        <f t="shared" si="42"/>
        <v>67178.5</v>
      </c>
      <c r="T212" s="3">
        <f t="shared" si="43"/>
        <v>180.54362353736008</v>
      </c>
      <c r="U212">
        <f t="shared" si="44"/>
        <v>67178.5</v>
      </c>
      <c r="V212">
        <v>282</v>
      </c>
      <c r="W212">
        <f t="shared" si="45"/>
        <v>67178.5</v>
      </c>
      <c r="X212">
        <v>282</v>
      </c>
      <c r="Y212">
        <v>0.3705</v>
      </c>
      <c r="Z212">
        <v>0.56620000000000004</v>
      </c>
      <c r="AA212">
        <f t="shared" si="46"/>
        <v>0.46835000000000004</v>
      </c>
      <c r="AB212">
        <v>190</v>
      </c>
      <c r="AC212">
        <f t="shared" si="47"/>
        <v>251.33333333333334</v>
      </c>
      <c r="AD212">
        <f>IF(C212=1,(AC212/Y212),REF)</f>
        <v>678.36257309941527</v>
      </c>
      <c r="AE212">
        <v>240</v>
      </c>
      <c r="AF212">
        <f>IF(B212=1,(AC212/AA212),REF)</f>
        <v>536.63570691434461</v>
      </c>
      <c r="AG212">
        <v>219</v>
      </c>
      <c r="AH212">
        <f t="shared" si="48"/>
        <v>190</v>
      </c>
      <c r="AI212" t="str">
        <f t="shared" si="49"/>
        <v>Pepperdine</v>
      </c>
      <c r="AJ212">
        <f t="shared" si="50"/>
        <v>0.19376682025718495</v>
      </c>
      <c r="AK212">
        <f t="shared" si="51"/>
        <v>0.21446647111921968</v>
      </c>
      <c r="AL212">
        <f t="shared" si="52"/>
        <v>0.58878871060278282</v>
      </c>
      <c r="AM212" t="str">
        <f t="shared" si="53"/>
        <v>Pepperdine</v>
      </c>
      <c r="AN212">
        <v>211</v>
      </c>
      <c r="AO212">
        <f t="shared" si="54"/>
        <v>197</v>
      </c>
      <c r="AP212">
        <v>203</v>
      </c>
      <c r="AQ212" t="str">
        <f t="shared" si="55"/>
        <v>Pepperdine</v>
      </c>
    </row>
    <row r="213" spans="1:43">
      <c r="B213">
        <v>1</v>
      </c>
      <c r="C213">
        <v>1</v>
      </c>
      <c r="D213" t="s">
        <v>173</v>
      </c>
      <c r="E213">
        <v>61.314900000000002</v>
      </c>
      <c r="F213">
        <v>362</v>
      </c>
      <c r="G213">
        <v>61.169899999999998</v>
      </c>
      <c r="H213">
        <v>361</v>
      </c>
      <c r="I213">
        <v>99.768500000000003</v>
      </c>
      <c r="J213">
        <v>261</v>
      </c>
      <c r="K213">
        <v>100.27800000000001</v>
      </c>
      <c r="L213">
        <v>278</v>
      </c>
      <c r="M213">
        <v>105.53700000000001</v>
      </c>
      <c r="N213">
        <v>239</v>
      </c>
      <c r="O213">
        <v>105.682</v>
      </c>
      <c r="P213">
        <v>181</v>
      </c>
      <c r="Q213">
        <v>-5.4043099999999997</v>
      </c>
      <c r="R213">
        <v>235</v>
      </c>
      <c r="S213" s="5">
        <f t="shared" si="42"/>
        <v>62621</v>
      </c>
      <c r="T213" s="3">
        <f t="shared" si="43"/>
        <v>234.56875324731553</v>
      </c>
      <c r="U213">
        <f t="shared" si="44"/>
        <v>62621</v>
      </c>
      <c r="V213">
        <v>262</v>
      </c>
      <c r="W213">
        <f t="shared" si="45"/>
        <v>62621</v>
      </c>
      <c r="X213">
        <v>262</v>
      </c>
      <c r="Y213">
        <v>0.4284</v>
      </c>
      <c r="Z213">
        <v>0.35630000000000001</v>
      </c>
      <c r="AA213">
        <f t="shared" si="46"/>
        <v>0.39234999999999998</v>
      </c>
      <c r="AB213">
        <v>222</v>
      </c>
      <c r="AC213">
        <f t="shared" si="47"/>
        <v>248.66666666666666</v>
      </c>
      <c r="AD213">
        <f>IF(C213=1,(AC213/Y213),REF)</f>
        <v>580.45440398381572</v>
      </c>
      <c r="AE213">
        <v>218</v>
      </c>
      <c r="AF213">
        <f>IF(B213=1,(AC213/AA213),REF)</f>
        <v>633.78785947920653</v>
      </c>
      <c r="AG213">
        <v>230</v>
      </c>
      <c r="AH213">
        <f t="shared" si="48"/>
        <v>218</v>
      </c>
      <c r="AI213" t="str">
        <f t="shared" si="49"/>
        <v>Jacksonville</v>
      </c>
      <c r="AJ213">
        <f t="shared" si="50"/>
        <v>0.22756739555054167</v>
      </c>
      <c r="AK213">
        <f t="shared" si="51"/>
        <v>0.17596629686409551</v>
      </c>
      <c r="AL213">
        <f t="shared" si="52"/>
        <v>0.58652059780294652</v>
      </c>
      <c r="AM213" t="str">
        <f t="shared" si="53"/>
        <v>Jacksonville</v>
      </c>
      <c r="AN213">
        <v>212</v>
      </c>
      <c r="AO213">
        <f t="shared" si="54"/>
        <v>217.33333333333334</v>
      </c>
      <c r="AP213">
        <v>221</v>
      </c>
      <c r="AQ213" t="str">
        <f t="shared" si="55"/>
        <v>Jacksonville</v>
      </c>
    </row>
    <row r="214" spans="1:43">
      <c r="B214">
        <v>1</v>
      </c>
      <c r="C214">
        <v>1</v>
      </c>
      <c r="D214" t="s">
        <v>289</v>
      </c>
      <c r="E214">
        <v>64.995900000000006</v>
      </c>
      <c r="F214">
        <v>320</v>
      </c>
      <c r="G214">
        <v>65.095200000000006</v>
      </c>
      <c r="H214">
        <v>296</v>
      </c>
      <c r="I214">
        <v>105.712</v>
      </c>
      <c r="J214">
        <v>120</v>
      </c>
      <c r="K214">
        <v>106.292</v>
      </c>
      <c r="L214">
        <v>154</v>
      </c>
      <c r="M214">
        <v>103.46599999999999</v>
      </c>
      <c r="N214">
        <v>184</v>
      </c>
      <c r="O214">
        <v>108.881</v>
      </c>
      <c r="P214">
        <v>259</v>
      </c>
      <c r="Q214">
        <v>-2.5895100000000002</v>
      </c>
      <c r="R214">
        <v>203</v>
      </c>
      <c r="S214" s="5">
        <f t="shared" si="42"/>
        <v>24128</v>
      </c>
      <c r="T214" s="3">
        <f t="shared" si="43"/>
        <v>213.06923757314195</v>
      </c>
      <c r="U214">
        <f t="shared" si="44"/>
        <v>24128</v>
      </c>
      <c r="V214">
        <v>128</v>
      </c>
      <c r="W214">
        <f t="shared" si="45"/>
        <v>24128</v>
      </c>
      <c r="X214">
        <v>128</v>
      </c>
      <c r="Y214">
        <v>0.39600000000000002</v>
      </c>
      <c r="Z214">
        <v>0.37590000000000001</v>
      </c>
      <c r="AA214">
        <f t="shared" si="46"/>
        <v>0.38595000000000002</v>
      </c>
      <c r="AB214">
        <v>225</v>
      </c>
      <c r="AC214">
        <f t="shared" si="47"/>
        <v>160.33333333333334</v>
      </c>
      <c r="AD214">
        <f>IF(C214=1,(AC214/Y214),REF)</f>
        <v>404.88215488215491</v>
      </c>
      <c r="AE214">
        <v>183</v>
      </c>
      <c r="AF214">
        <f>IF(B214=1,(AC214/AA214),REF)</f>
        <v>415.42514142591875</v>
      </c>
      <c r="AG214">
        <v>193</v>
      </c>
      <c r="AH214">
        <f t="shared" si="48"/>
        <v>183</v>
      </c>
      <c r="AI214" t="str">
        <f t="shared" si="49"/>
        <v>Rider</v>
      </c>
      <c r="AJ214">
        <f t="shared" si="50"/>
        <v>0.21807190146784269</v>
      </c>
      <c r="AK214">
        <f t="shared" si="51"/>
        <v>0.182481261821</v>
      </c>
      <c r="AL214">
        <f t="shared" si="52"/>
        <v>0.58507300001620099</v>
      </c>
      <c r="AM214" t="str">
        <f t="shared" si="53"/>
        <v>Rider</v>
      </c>
      <c r="AN214">
        <v>213</v>
      </c>
      <c r="AO214">
        <f t="shared" si="54"/>
        <v>207</v>
      </c>
      <c r="AP214">
        <v>213</v>
      </c>
      <c r="AQ214" t="str">
        <f t="shared" si="55"/>
        <v>Rider</v>
      </c>
    </row>
    <row r="215" spans="1:43">
      <c r="B215">
        <v>1</v>
      </c>
      <c r="C215">
        <v>1</v>
      </c>
      <c r="D215" t="s">
        <v>210</v>
      </c>
      <c r="E215">
        <v>64.887699999999995</v>
      </c>
      <c r="F215">
        <v>324</v>
      </c>
      <c r="G215">
        <v>64.555000000000007</v>
      </c>
      <c r="H215">
        <v>315</v>
      </c>
      <c r="I215">
        <v>100.797</v>
      </c>
      <c r="J215">
        <v>241</v>
      </c>
      <c r="K215">
        <v>99.6631</v>
      </c>
      <c r="L215">
        <v>285</v>
      </c>
      <c r="M215">
        <v>102.358</v>
      </c>
      <c r="N215">
        <v>152</v>
      </c>
      <c r="O215">
        <v>104.538</v>
      </c>
      <c r="P215">
        <v>157</v>
      </c>
      <c r="Q215">
        <v>-4.8749900000000004</v>
      </c>
      <c r="R215">
        <v>230</v>
      </c>
      <c r="S215" s="5">
        <f t="shared" si="42"/>
        <v>40592.5</v>
      </c>
      <c r="T215" s="3">
        <f t="shared" si="43"/>
        <v>230.08042072284204</v>
      </c>
      <c r="U215">
        <f t="shared" si="44"/>
        <v>40592.5</v>
      </c>
      <c r="V215">
        <v>185</v>
      </c>
      <c r="W215">
        <f t="shared" si="45"/>
        <v>40592.5</v>
      </c>
      <c r="X215">
        <v>188</v>
      </c>
      <c r="Y215">
        <v>0.40710000000000002</v>
      </c>
      <c r="Z215">
        <v>0.36049999999999999</v>
      </c>
      <c r="AA215">
        <f t="shared" si="46"/>
        <v>0.38380000000000003</v>
      </c>
      <c r="AB215">
        <v>227</v>
      </c>
      <c r="AC215">
        <f t="shared" si="47"/>
        <v>200</v>
      </c>
      <c r="AD215">
        <f>IF(C215=1,(AC215/Y215),REF)</f>
        <v>491.27978383689509</v>
      </c>
      <c r="AE215">
        <v>202</v>
      </c>
      <c r="AF215">
        <f>IF(B215=1,(AC215/AA215),REF)</f>
        <v>521.10474205315268</v>
      </c>
      <c r="AG215">
        <v>217</v>
      </c>
      <c r="AH215">
        <f t="shared" si="48"/>
        <v>202</v>
      </c>
      <c r="AI215" t="str">
        <f t="shared" si="49"/>
        <v>Mercer</v>
      </c>
      <c r="AJ215">
        <f t="shared" si="50"/>
        <v>0.21989006168234723</v>
      </c>
      <c r="AK215">
        <f t="shared" si="51"/>
        <v>0.17639577117576674</v>
      </c>
      <c r="AL215">
        <f t="shared" si="52"/>
        <v>0.58298786777607003</v>
      </c>
      <c r="AM215" t="str">
        <f t="shared" si="53"/>
        <v>Mercer</v>
      </c>
      <c r="AN215">
        <v>214</v>
      </c>
      <c r="AO215">
        <f t="shared" si="54"/>
        <v>214.33333333333334</v>
      </c>
      <c r="AP215">
        <v>219</v>
      </c>
      <c r="AQ215" t="str">
        <f t="shared" si="55"/>
        <v>Mercer</v>
      </c>
    </row>
    <row r="216" spans="1:43">
      <c r="B216">
        <v>1</v>
      </c>
      <c r="C216">
        <v>1</v>
      </c>
      <c r="D216" t="s">
        <v>323</v>
      </c>
      <c r="E216">
        <v>66.687399999999997</v>
      </c>
      <c r="F216">
        <v>242</v>
      </c>
      <c r="G216">
        <v>65.662700000000001</v>
      </c>
      <c r="H216">
        <v>274</v>
      </c>
      <c r="I216">
        <v>99.378399999999999</v>
      </c>
      <c r="J216">
        <v>270</v>
      </c>
      <c r="K216">
        <v>101.16</v>
      </c>
      <c r="L216">
        <v>260</v>
      </c>
      <c r="M216">
        <v>100.738</v>
      </c>
      <c r="N216">
        <v>111</v>
      </c>
      <c r="O216">
        <v>103.169</v>
      </c>
      <c r="P216">
        <v>127</v>
      </c>
      <c r="Q216">
        <v>-2.00848</v>
      </c>
      <c r="R216">
        <v>201</v>
      </c>
      <c r="S216" s="5">
        <f t="shared" si="42"/>
        <v>42610.5</v>
      </c>
      <c r="T216" s="3">
        <f t="shared" si="43"/>
        <v>204.60816210503432</v>
      </c>
      <c r="U216">
        <f t="shared" si="44"/>
        <v>42610.5</v>
      </c>
      <c r="V216">
        <v>193</v>
      </c>
      <c r="W216">
        <f t="shared" si="45"/>
        <v>42610.5</v>
      </c>
      <c r="X216">
        <v>195</v>
      </c>
      <c r="Y216">
        <v>0.31490000000000001</v>
      </c>
      <c r="Z216">
        <v>0.64810000000000001</v>
      </c>
      <c r="AA216">
        <f t="shared" si="46"/>
        <v>0.48150000000000004</v>
      </c>
      <c r="AB216">
        <v>185</v>
      </c>
      <c r="AC216">
        <f t="shared" si="47"/>
        <v>191</v>
      </c>
      <c r="AD216">
        <f>IF(C216=1,(AC216/Y216),REF)</f>
        <v>606.541759288663</v>
      </c>
      <c r="AE216">
        <v>221</v>
      </c>
      <c r="AF216">
        <f>IF(B216=1,(AC216/AA216),REF)</f>
        <v>396.67705088265831</v>
      </c>
      <c r="AG216">
        <v>190</v>
      </c>
      <c r="AH216">
        <f t="shared" si="48"/>
        <v>185</v>
      </c>
      <c r="AI216" t="str">
        <f t="shared" si="49"/>
        <v>St. Bonaventure</v>
      </c>
      <c r="AJ216">
        <f t="shared" si="50"/>
        <v>0.16654207755374664</v>
      </c>
      <c r="AK216">
        <f t="shared" si="51"/>
        <v>0.22897627402161697</v>
      </c>
      <c r="AL216">
        <f t="shared" si="52"/>
        <v>0.58261126971145427</v>
      </c>
      <c r="AM216" t="str">
        <f t="shared" si="53"/>
        <v>St. Bonaventure</v>
      </c>
      <c r="AN216">
        <v>215</v>
      </c>
      <c r="AO216">
        <f t="shared" si="54"/>
        <v>195</v>
      </c>
      <c r="AP216">
        <v>199</v>
      </c>
      <c r="AQ216" t="str">
        <f t="shared" si="55"/>
        <v>St. Bonaventure</v>
      </c>
    </row>
    <row r="217" spans="1:43">
      <c r="B217">
        <v>1</v>
      </c>
      <c r="C217">
        <v>1</v>
      </c>
      <c r="D217" t="s">
        <v>243</v>
      </c>
      <c r="E217">
        <v>67.406899999999993</v>
      </c>
      <c r="F217">
        <v>208</v>
      </c>
      <c r="G217">
        <v>65.305199999999999</v>
      </c>
      <c r="H217">
        <v>285</v>
      </c>
      <c r="I217">
        <v>107.785</v>
      </c>
      <c r="J217">
        <v>80</v>
      </c>
      <c r="K217">
        <v>107.461</v>
      </c>
      <c r="L217">
        <v>134</v>
      </c>
      <c r="M217">
        <v>104.205</v>
      </c>
      <c r="N217">
        <v>207</v>
      </c>
      <c r="O217">
        <v>108.937</v>
      </c>
      <c r="P217">
        <v>260</v>
      </c>
      <c r="Q217">
        <v>-1.4754799999999999</v>
      </c>
      <c r="R217">
        <v>194</v>
      </c>
      <c r="S217" s="5">
        <f t="shared" si="42"/>
        <v>24624.5</v>
      </c>
      <c r="T217" s="3">
        <f t="shared" si="43"/>
        <v>206.82843131445927</v>
      </c>
      <c r="U217">
        <f t="shared" si="44"/>
        <v>24624.5</v>
      </c>
      <c r="V217">
        <v>130</v>
      </c>
      <c r="W217">
        <f t="shared" si="45"/>
        <v>24624.5</v>
      </c>
      <c r="X217">
        <v>130</v>
      </c>
      <c r="Y217">
        <v>0.33510000000000001</v>
      </c>
      <c r="Z217">
        <v>0.54359999999999997</v>
      </c>
      <c r="AA217">
        <f t="shared" si="46"/>
        <v>0.43935000000000002</v>
      </c>
      <c r="AB217">
        <v>200</v>
      </c>
      <c r="AC217">
        <f t="shared" si="47"/>
        <v>153.33333333333334</v>
      </c>
      <c r="AD217">
        <f>IF(C217=1,(AC217/Y217),REF)</f>
        <v>457.57485327762856</v>
      </c>
      <c r="AE217">
        <v>193</v>
      </c>
      <c r="AF217">
        <f>IF(B217=1,(AC217/AA217),REF)</f>
        <v>349.00041728310765</v>
      </c>
      <c r="AG217">
        <v>173</v>
      </c>
      <c r="AH217">
        <f t="shared" si="48"/>
        <v>173</v>
      </c>
      <c r="AI217" t="str">
        <f t="shared" si="49"/>
        <v>Norfolk St.</v>
      </c>
      <c r="AJ217">
        <f t="shared" si="50"/>
        <v>0.1822911568180956</v>
      </c>
      <c r="AK217">
        <f t="shared" si="51"/>
        <v>0.21230304080116094</v>
      </c>
      <c r="AL217">
        <f t="shared" si="52"/>
        <v>0.58215714631808213</v>
      </c>
      <c r="AM217" t="str">
        <f t="shared" si="53"/>
        <v>Norfolk St.</v>
      </c>
      <c r="AN217">
        <v>216</v>
      </c>
      <c r="AO217">
        <f t="shared" si="54"/>
        <v>196.33333333333334</v>
      </c>
      <c r="AP217">
        <v>201</v>
      </c>
      <c r="AQ217" t="str">
        <f t="shared" si="55"/>
        <v>Norfolk St.</v>
      </c>
    </row>
    <row r="218" spans="1:43">
      <c r="B218">
        <v>1</v>
      </c>
      <c r="C218">
        <v>1</v>
      </c>
      <c r="D218" t="s">
        <v>300</v>
      </c>
      <c r="E218">
        <v>70.166600000000003</v>
      </c>
      <c r="F218">
        <v>71</v>
      </c>
      <c r="G218">
        <v>68.775800000000004</v>
      </c>
      <c r="H218">
        <v>109</v>
      </c>
      <c r="I218">
        <v>107.565</v>
      </c>
      <c r="J218">
        <v>85</v>
      </c>
      <c r="K218">
        <v>110.61199999999999</v>
      </c>
      <c r="L218">
        <v>83</v>
      </c>
      <c r="M218">
        <v>115.211</v>
      </c>
      <c r="N218">
        <v>361</v>
      </c>
      <c r="O218">
        <v>114.411</v>
      </c>
      <c r="P218">
        <v>343</v>
      </c>
      <c r="Q218">
        <v>-3.7994400000000002</v>
      </c>
      <c r="R218">
        <v>223</v>
      </c>
      <c r="S218" s="5">
        <f t="shared" si="42"/>
        <v>68773</v>
      </c>
      <c r="T218" s="3">
        <f t="shared" si="43"/>
        <v>249.5375723212839</v>
      </c>
      <c r="U218">
        <f t="shared" si="44"/>
        <v>68773</v>
      </c>
      <c r="V218">
        <v>286</v>
      </c>
      <c r="W218">
        <f t="shared" si="45"/>
        <v>68773</v>
      </c>
      <c r="X218">
        <v>286</v>
      </c>
      <c r="Y218">
        <v>0.40100000000000002</v>
      </c>
      <c r="Z218">
        <v>0.41860000000000003</v>
      </c>
      <c r="AA218">
        <f t="shared" si="46"/>
        <v>0.40980000000000005</v>
      </c>
      <c r="AB218">
        <v>216</v>
      </c>
      <c r="AC218">
        <f t="shared" si="47"/>
        <v>262.66666666666669</v>
      </c>
      <c r="AD218">
        <f>IF(C218=1,(AC218/Y218),REF)</f>
        <v>655.02909393183711</v>
      </c>
      <c r="AE218">
        <v>232</v>
      </c>
      <c r="AF218">
        <f>IF(B218=1,(AC218/AA218),REF)</f>
        <v>640.96307141695127</v>
      </c>
      <c r="AG218">
        <v>232</v>
      </c>
      <c r="AH218">
        <f t="shared" si="48"/>
        <v>216</v>
      </c>
      <c r="AI218" t="str">
        <f t="shared" si="49"/>
        <v>San Diego</v>
      </c>
      <c r="AJ218">
        <f t="shared" si="50"/>
        <v>0.21045328138762506</v>
      </c>
      <c r="AK218">
        <f t="shared" si="51"/>
        <v>0.18353405292275407</v>
      </c>
      <c r="AL218">
        <f t="shared" si="52"/>
        <v>0.58185855172620904</v>
      </c>
      <c r="AM218" t="str">
        <f t="shared" si="53"/>
        <v>San Diego</v>
      </c>
      <c r="AN218">
        <v>217</v>
      </c>
      <c r="AO218">
        <f t="shared" si="54"/>
        <v>216.33333333333334</v>
      </c>
      <c r="AP218">
        <v>220</v>
      </c>
      <c r="AQ218" t="str">
        <f t="shared" si="55"/>
        <v>San Diego</v>
      </c>
    </row>
    <row r="219" spans="1:43">
      <c r="A219" t="s">
        <v>407</v>
      </c>
      <c r="B219">
        <v>1</v>
      </c>
      <c r="C219">
        <v>1</v>
      </c>
      <c r="D219" t="s">
        <v>44</v>
      </c>
      <c r="E219">
        <v>69.890100000000004</v>
      </c>
      <c r="F219">
        <v>82</v>
      </c>
      <c r="G219">
        <v>69.217399999999998</v>
      </c>
      <c r="H219">
        <v>83</v>
      </c>
      <c r="I219">
        <v>101.304</v>
      </c>
      <c r="J219">
        <v>227</v>
      </c>
      <c r="K219">
        <v>105.90300000000001</v>
      </c>
      <c r="L219">
        <v>158</v>
      </c>
      <c r="M219">
        <v>106.206</v>
      </c>
      <c r="N219">
        <v>258</v>
      </c>
      <c r="O219">
        <v>107.33799999999999</v>
      </c>
      <c r="P219">
        <v>222</v>
      </c>
      <c r="Q219">
        <v>-1.4345600000000001</v>
      </c>
      <c r="R219">
        <v>192</v>
      </c>
      <c r="S219" s="5">
        <f t="shared" si="42"/>
        <v>59046.5</v>
      </c>
      <c r="T219" s="3">
        <f t="shared" si="43"/>
        <v>192.67589366602144</v>
      </c>
      <c r="U219">
        <f t="shared" si="44"/>
        <v>59046.5</v>
      </c>
      <c r="V219">
        <v>247</v>
      </c>
      <c r="W219">
        <f t="shared" si="45"/>
        <v>59046.5</v>
      </c>
      <c r="X219">
        <v>248</v>
      </c>
      <c r="Y219">
        <v>0.33040000000000003</v>
      </c>
      <c r="Z219">
        <v>0.62090000000000001</v>
      </c>
      <c r="AA219">
        <f t="shared" si="46"/>
        <v>0.47565000000000002</v>
      </c>
      <c r="AB219">
        <v>188</v>
      </c>
      <c r="AC219">
        <f t="shared" si="47"/>
        <v>227.66666666666666</v>
      </c>
      <c r="AD219">
        <f>IF(C219=1,(AC219/Y219),REF)</f>
        <v>689.06376109765927</v>
      </c>
      <c r="AE219">
        <v>242</v>
      </c>
      <c r="AF219">
        <f>IF(B219=1,(AC219/AA219),REF)</f>
        <v>478.64326010021369</v>
      </c>
      <c r="AG219">
        <v>206</v>
      </c>
      <c r="AH219">
        <f t="shared" si="48"/>
        <v>188</v>
      </c>
      <c r="AI219" t="str">
        <f t="shared" si="49"/>
        <v>Abilene Christian</v>
      </c>
      <c r="AJ219">
        <f t="shared" si="50"/>
        <v>0.1725247813479491</v>
      </c>
      <c r="AK219">
        <f t="shared" si="51"/>
        <v>0.22094533415454068</v>
      </c>
      <c r="AL219">
        <f t="shared" si="52"/>
        <v>0.58160382274607469</v>
      </c>
      <c r="AM219" t="str">
        <f t="shared" si="53"/>
        <v>Abilene Christian</v>
      </c>
      <c r="AN219">
        <v>218</v>
      </c>
      <c r="AO219">
        <f t="shared" si="54"/>
        <v>198</v>
      </c>
      <c r="AP219">
        <v>204</v>
      </c>
      <c r="AQ219" t="str">
        <f t="shared" si="55"/>
        <v>Abilene Christian</v>
      </c>
    </row>
    <row r="220" spans="1:43">
      <c r="B220">
        <v>1</v>
      </c>
      <c r="C220">
        <v>1</v>
      </c>
      <c r="D220" t="s">
        <v>129</v>
      </c>
      <c r="E220">
        <v>70.619900000000001</v>
      </c>
      <c r="F220">
        <v>56</v>
      </c>
      <c r="G220">
        <v>70.120699999999999</v>
      </c>
      <c r="H220">
        <v>42</v>
      </c>
      <c r="I220">
        <v>100.961</v>
      </c>
      <c r="J220">
        <v>238</v>
      </c>
      <c r="K220">
        <v>102.91200000000001</v>
      </c>
      <c r="L220">
        <v>228</v>
      </c>
      <c r="M220">
        <v>105.221</v>
      </c>
      <c r="N220">
        <v>231</v>
      </c>
      <c r="O220">
        <v>106.476</v>
      </c>
      <c r="P220">
        <v>202</v>
      </c>
      <c r="Q220">
        <v>-3.5639599999999998</v>
      </c>
      <c r="R220">
        <v>222</v>
      </c>
      <c r="S220" s="5">
        <f t="shared" si="42"/>
        <v>55002.5</v>
      </c>
      <c r="T220" s="3">
        <f t="shared" si="43"/>
        <v>215.39266468475662</v>
      </c>
      <c r="U220">
        <f t="shared" si="44"/>
        <v>55002.5</v>
      </c>
      <c r="V220">
        <v>228</v>
      </c>
      <c r="W220">
        <f t="shared" si="45"/>
        <v>55002.5</v>
      </c>
      <c r="X220">
        <v>229</v>
      </c>
      <c r="Y220">
        <v>0.36130000000000001</v>
      </c>
      <c r="Z220">
        <v>0.51470000000000005</v>
      </c>
      <c r="AA220">
        <f t="shared" si="46"/>
        <v>0.43800000000000006</v>
      </c>
      <c r="AB220">
        <v>203</v>
      </c>
      <c r="AC220">
        <f t="shared" si="47"/>
        <v>220</v>
      </c>
      <c r="AD220">
        <f>IF(C220=1,(AC220/Y220),REF)</f>
        <v>608.91226127871573</v>
      </c>
      <c r="AE220">
        <v>223</v>
      </c>
      <c r="AF220">
        <f>IF(B220=1,(AC220/AA220),REF)</f>
        <v>502.28310502283097</v>
      </c>
      <c r="AG220">
        <v>213</v>
      </c>
      <c r="AH220">
        <f t="shared" si="48"/>
        <v>203</v>
      </c>
      <c r="AI220" t="str">
        <f t="shared" si="49"/>
        <v>FIU</v>
      </c>
      <c r="AJ220">
        <f t="shared" si="50"/>
        <v>0.19100726132911322</v>
      </c>
      <c r="AK220">
        <f t="shared" si="51"/>
        <v>0.20223409054819605</v>
      </c>
      <c r="AL220">
        <f t="shared" si="52"/>
        <v>0.58149108602473187</v>
      </c>
      <c r="AM220" t="str">
        <f t="shared" si="53"/>
        <v>FIU</v>
      </c>
      <c r="AN220">
        <v>219</v>
      </c>
      <c r="AO220">
        <f t="shared" si="54"/>
        <v>208.33333333333334</v>
      </c>
      <c r="AP220">
        <v>216</v>
      </c>
      <c r="AQ220" t="str">
        <f t="shared" si="55"/>
        <v>FIU</v>
      </c>
    </row>
    <row r="221" spans="1:43">
      <c r="B221">
        <v>1</v>
      </c>
      <c r="C221">
        <v>1</v>
      </c>
      <c r="D221" t="s">
        <v>230</v>
      </c>
      <c r="E221">
        <v>66.887500000000003</v>
      </c>
      <c r="F221">
        <v>235</v>
      </c>
      <c r="G221">
        <v>66.799099999999996</v>
      </c>
      <c r="H221">
        <v>203</v>
      </c>
      <c r="I221">
        <v>103.078</v>
      </c>
      <c r="J221">
        <v>175</v>
      </c>
      <c r="K221">
        <v>105.732</v>
      </c>
      <c r="L221">
        <v>161</v>
      </c>
      <c r="M221">
        <v>107.818</v>
      </c>
      <c r="N221">
        <v>287</v>
      </c>
      <c r="O221">
        <v>110.179</v>
      </c>
      <c r="P221">
        <v>281</v>
      </c>
      <c r="Q221">
        <v>-4.44625</v>
      </c>
      <c r="R221">
        <v>226</v>
      </c>
      <c r="S221" s="5">
        <f t="shared" si="42"/>
        <v>56497</v>
      </c>
      <c r="T221" s="3">
        <f t="shared" si="43"/>
        <v>229</v>
      </c>
      <c r="U221">
        <f t="shared" si="44"/>
        <v>56497</v>
      </c>
      <c r="V221">
        <v>236</v>
      </c>
      <c r="W221">
        <f t="shared" si="45"/>
        <v>56497</v>
      </c>
      <c r="X221">
        <v>237</v>
      </c>
      <c r="Y221">
        <v>0.38690000000000002</v>
      </c>
      <c r="Z221">
        <v>0.40010000000000001</v>
      </c>
      <c r="AA221">
        <f t="shared" si="46"/>
        <v>0.39350000000000002</v>
      </c>
      <c r="AB221">
        <v>221</v>
      </c>
      <c r="AC221">
        <f t="shared" si="47"/>
        <v>231.33333333333334</v>
      </c>
      <c r="AD221">
        <f>IF(C221=1,(AC221/Y221),REF)</f>
        <v>597.91505126216941</v>
      </c>
      <c r="AE221">
        <v>220</v>
      </c>
      <c r="AF221">
        <f>IF(B221=1,(AC221/AA221),REF)</f>
        <v>587.88648877594244</v>
      </c>
      <c r="AG221">
        <v>225</v>
      </c>
      <c r="AH221">
        <f t="shared" si="48"/>
        <v>220</v>
      </c>
      <c r="AI221" t="str">
        <f t="shared" si="49"/>
        <v>Murray St.</v>
      </c>
      <c r="AJ221">
        <f t="shared" si="50"/>
        <v>0.2049142539275364</v>
      </c>
      <c r="AK221">
        <f t="shared" si="51"/>
        <v>0.17814838061762608</v>
      </c>
      <c r="AL221">
        <f t="shared" si="52"/>
        <v>0.57643003074380283</v>
      </c>
      <c r="AM221" t="str">
        <f t="shared" si="53"/>
        <v>Murray St.</v>
      </c>
      <c r="AN221">
        <v>220</v>
      </c>
      <c r="AO221">
        <f t="shared" si="54"/>
        <v>220.33333333333334</v>
      </c>
      <c r="AP221">
        <v>224</v>
      </c>
      <c r="AQ221" t="str">
        <f t="shared" si="55"/>
        <v>Murray St.</v>
      </c>
    </row>
    <row r="222" spans="1:43">
      <c r="B222">
        <v>1</v>
      </c>
      <c r="C222">
        <v>1</v>
      </c>
      <c r="D222" t="s">
        <v>276</v>
      </c>
      <c r="E222">
        <v>72.074600000000004</v>
      </c>
      <c r="F222">
        <v>26</v>
      </c>
      <c r="G222">
        <v>72.399900000000002</v>
      </c>
      <c r="H222">
        <v>8</v>
      </c>
      <c r="I222">
        <v>102.158</v>
      </c>
      <c r="J222">
        <v>199</v>
      </c>
      <c r="K222">
        <v>102.976</v>
      </c>
      <c r="L222">
        <v>227</v>
      </c>
      <c r="M222">
        <v>108.288</v>
      </c>
      <c r="N222">
        <v>298</v>
      </c>
      <c r="O222">
        <v>108.559</v>
      </c>
      <c r="P222">
        <v>253</v>
      </c>
      <c r="Q222">
        <v>-5.5831900000000001</v>
      </c>
      <c r="R222">
        <v>238</v>
      </c>
      <c r="S222" s="5">
        <f t="shared" si="42"/>
        <v>64202.5</v>
      </c>
      <c r="T222" s="3">
        <f t="shared" si="43"/>
        <v>240.35182545593449</v>
      </c>
      <c r="U222">
        <f t="shared" si="44"/>
        <v>64202.5</v>
      </c>
      <c r="V222">
        <v>268</v>
      </c>
      <c r="W222">
        <f t="shared" si="45"/>
        <v>64202.5</v>
      </c>
      <c r="X222">
        <v>268</v>
      </c>
      <c r="Y222">
        <v>0.41909999999999997</v>
      </c>
      <c r="Z222">
        <v>0.30559999999999998</v>
      </c>
      <c r="AA222">
        <f t="shared" si="46"/>
        <v>0.36234999999999995</v>
      </c>
      <c r="AB222">
        <v>237</v>
      </c>
      <c r="AC222">
        <f t="shared" si="47"/>
        <v>257.66666666666669</v>
      </c>
      <c r="AD222">
        <f>IF(C222=1,(AC222/Y222),REF)</f>
        <v>614.80951244730784</v>
      </c>
      <c r="AE222">
        <v>227</v>
      </c>
      <c r="AF222">
        <f>IF(B222=1,(AC222/AA222),REF)</f>
        <v>711.09884549928722</v>
      </c>
      <c r="AG222">
        <v>242</v>
      </c>
      <c r="AH222">
        <f t="shared" si="48"/>
        <v>227</v>
      </c>
      <c r="AI222" t="str">
        <f t="shared" si="49"/>
        <v>Portland St.</v>
      </c>
      <c r="AJ222">
        <f t="shared" si="50"/>
        <v>0.22135074654269904</v>
      </c>
      <c r="AK222">
        <f t="shared" si="51"/>
        <v>0.16019016402718617</v>
      </c>
      <c r="AL222">
        <f t="shared" si="52"/>
        <v>0.57566572450025011</v>
      </c>
      <c r="AM222" t="str">
        <f t="shared" si="53"/>
        <v>Portland St.</v>
      </c>
      <c r="AN222">
        <v>221</v>
      </c>
      <c r="AO222">
        <f t="shared" si="54"/>
        <v>228.33333333333334</v>
      </c>
      <c r="AP222">
        <v>231</v>
      </c>
      <c r="AQ222" t="str">
        <f t="shared" si="55"/>
        <v>Portland St.</v>
      </c>
    </row>
    <row r="223" spans="1:43">
      <c r="B223">
        <v>1</v>
      </c>
      <c r="C223">
        <v>1</v>
      </c>
      <c r="D223" t="s">
        <v>311</v>
      </c>
      <c r="E223">
        <v>65.142099999999999</v>
      </c>
      <c r="F223">
        <v>318</v>
      </c>
      <c r="G223">
        <v>64.346900000000005</v>
      </c>
      <c r="H223">
        <v>324</v>
      </c>
      <c r="I223">
        <v>97.509600000000006</v>
      </c>
      <c r="J223">
        <v>302</v>
      </c>
      <c r="K223">
        <v>103.718</v>
      </c>
      <c r="L223">
        <v>203</v>
      </c>
      <c r="M223">
        <v>109.997</v>
      </c>
      <c r="N223">
        <v>320</v>
      </c>
      <c r="O223">
        <v>107.13800000000001</v>
      </c>
      <c r="P223">
        <v>217</v>
      </c>
      <c r="Q223">
        <v>-3.4197099999999998</v>
      </c>
      <c r="R223">
        <v>220</v>
      </c>
      <c r="S223" s="5">
        <f t="shared" si="42"/>
        <v>96802</v>
      </c>
      <c r="T223" s="3">
        <f t="shared" si="43"/>
        <v>210.11663427725088</v>
      </c>
      <c r="U223">
        <f t="shared" si="44"/>
        <v>96802</v>
      </c>
      <c r="V223">
        <v>336</v>
      </c>
      <c r="W223">
        <f t="shared" si="45"/>
        <v>96802</v>
      </c>
      <c r="X223">
        <v>336</v>
      </c>
      <c r="Y223">
        <v>0.41820000000000002</v>
      </c>
      <c r="Z223">
        <v>0.33200000000000002</v>
      </c>
      <c r="AA223">
        <f t="shared" si="46"/>
        <v>0.37509999999999999</v>
      </c>
      <c r="AB223">
        <v>230</v>
      </c>
      <c r="AC223">
        <f t="shared" si="47"/>
        <v>300.66666666666669</v>
      </c>
      <c r="AD223">
        <f>IF(C223=1,(AC223/Y223),REF)</f>
        <v>718.95424836601308</v>
      </c>
      <c r="AE223">
        <v>243</v>
      </c>
      <c r="AF223">
        <f>IF(B223=1,(AC223/AA223),REF)</f>
        <v>801.56402737047904</v>
      </c>
      <c r="AG223">
        <v>261</v>
      </c>
      <c r="AH223">
        <f t="shared" si="48"/>
        <v>230</v>
      </c>
      <c r="AI223" t="str">
        <f t="shared" si="49"/>
        <v>South Carolina</v>
      </c>
      <c r="AJ223">
        <f t="shared" si="50"/>
        <v>0.2174459339254767</v>
      </c>
      <c r="AK223">
        <f t="shared" si="51"/>
        <v>0.16336296754960064</v>
      </c>
      <c r="AL223">
        <f t="shared" si="52"/>
        <v>0.57529733908313641</v>
      </c>
      <c r="AM223" t="str">
        <f t="shared" si="53"/>
        <v>South Carolina</v>
      </c>
      <c r="AN223">
        <v>222</v>
      </c>
      <c r="AO223">
        <f t="shared" si="54"/>
        <v>227.33333333333334</v>
      </c>
      <c r="AP223">
        <v>230</v>
      </c>
      <c r="AQ223" t="str">
        <f t="shared" si="55"/>
        <v>South Carolina</v>
      </c>
    </row>
    <row r="224" spans="1:43">
      <c r="B224">
        <v>1</v>
      </c>
      <c r="C224">
        <v>1</v>
      </c>
      <c r="D224" t="s">
        <v>269</v>
      </c>
      <c r="E224">
        <v>64.739099999999993</v>
      </c>
      <c r="F224">
        <v>329</v>
      </c>
      <c r="G224">
        <v>63.728299999999997</v>
      </c>
      <c r="H224">
        <v>337</v>
      </c>
      <c r="I224">
        <v>93.604299999999995</v>
      </c>
      <c r="J224">
        <v>347</v>
      </c>
      <c r="K224">
        <v>100.31100000000001</v>
      </c>
      <c r="L224">
        <v>277</v>
      </c>
      <c r="M224">
        <v>103.623</v>
      </c>
      <c r="N224">
        <v>187</v>
      </c>
      <c r="O224">
        <v>103.20099999999999</v>
      </c>
      <c r="P224">
        <v>130</v>
      </c>
      <c r="Q224">
        <v>-2.89079</v>
      </c>
      <c r="R224">
        <v>210</v>
      </c>
      <c r="S224" s="5">
        <f t="shared" si="42"/>
        <v>77689</v>
      </c>
      <c r="T224" s="3">
        <f t="shared" si="43"/>
        <v>216.36658706926076</v>
      </c>
      <c r="U224">
        <f t="shared" si="44"/>
        <v>77689</v>
      </c>
      <c r="V224">
        <v>305</v>
      </c>
      <c r="W224">
        <f t="shared" si="45"/>
        <v>77689</v>
      </c>
      <c r="X224">
        <v>305</v>
      </c>
      <c r="Y224">
        <v>0.38080000000000003</v>
      </c>
      <c r="Z224">
        <v>0.4304</v>
      </c>
      <c r="AA224">
        <f t="shared" si="46"/>
        <v>0.40560000000000002</v>
      </c>
      <c r="AB224">
        <v>218</v>
      </c>
      <c r="AC224">
        <f t="shared" si="47"/>
        <v>276</v>
      </c>
      <c r="AD224">
        <f>IF(C224=1,(AC224/Y224),REF)</f>
        <v>724.7899159663865</v>
      </c>
      <c r="AE224">
        <v>244</v>
      </c>
      <c r="AF224">
        <f>IF(B224=1,(AC224/AA224),REF)</f>
        <v>680.47337278106511</v>
      </c>
      <c r="AG224">
        <v>239</v>
      </c>
      <c r="AH224">
        <f t="shared" si="48"/>
        <v>218</v>
      </c>
      <c r="AI224" t="str">
        <f t="shared" si="49"/>
        <v>Oregon St.</v>
      </c>
      <c r="AJ224">
        <f t="shared" si="50"/>
        <v>0.19783954909233742</v>
      </c>
      <c r="AK224">
        <f t="shared" si="51"/>
        <v>0.18029985666962145</v>
      </c>
      <c r="AL224">
        <f t="shared" si="52"/>
        <v>0.57394989473989033</v>
      </c>
      <c r="AM224" t="str">
        <f t="shared" si="53"/>
        <v>Oregon St.</v>
      </c>
      <c r="AN224">
        <v>223</v>
      </c>
      <c r="AO224">
        <f t="shared" si="54"/>
        <v>219.66666666666666</v>
      </c>
      <c r="AP224">
        <v>223</v>
      </c>
      <c r="AQ224" t="str">
        <f t="shared" si="55"/>
        <v>Oregon St.</v>
      </c>
    </row>
    <row r="225" spans="2:43">
      <c r="B225">
        <v>1</v>
      </c>
      <c r="C225">
        <v>1</v>
      </c>
      <c r="D225" t="s">
        <v>85</v>
      </c>
      <c r="E225">
        <v>64.383499999999998</v>
      </c>
      <c r="F225">
        <v>337</v>
      </c>
      <c r="G225">
        <v>64.331000000000003</v>
      </c>
      <c r="H225">
        <v>325</v>
      </c>
      <c r="I225">
        <v>104.685</v>
      </c>
      <c r="J225">
        <v>144</v>
      </c>
      <c r="K225">
        <v>105.032</v>
      </c>
      <c r="L225">
        <v>174</v>
      </c>
      <c r="M225">
        <v>105.288</v>
      </c>
      <c r="N225">
        <v>234</v>
      </c>
      <c r="O225">
        <v>109.8</v>
      </c>
      <c r="P225">
        <v>273</v>
      </c>
      <c r="Q225">
        <v>-4.7683999999999997</v>
      </c>
      <c r="R225">
        <v>229</v>
      </c>
      <c r="S225" s="5">
        <f t="shared" si="42"/>
        <v>37746</v>
      </c>
      <c r="T225" s="3">
        <f t="shared" si="43"/>
        <v>228.91592343041583</v>
      </c>
      <c r="U225">
        <f t="shared" si="44"/>
        <v>37746</v>
      </c>
      <c r="V225">
        <v>179</v>
      </c>
      <c r="W225">
        <f t="shared" si="45"/>
        <v>37746</v>
      </c>
      <c r="X225">
        <v>182</v>
      </c>
      <c r="Y225">
        <v>0.39240000000000003</v>
      </c>
      <c r="Z225">
        <v>0.33360000000000001</v>
      </c>
      <c r="AA225">
        <f t="shared" si="46"/>
        <v>0.36299999999999999</v>
      </c>
      <c r="AB225">
        <v>236</v>
      </c>
      <c r="AC225">
        <f t="shared" si="47"/>
        <v>199</v>
      </c>
      <c r="AD225">
        <f>IF(C225=1,(AC225/Y225),REF)</f>
        <v>507.13557594291535</v>
      </c>
      <c r="AE225">
        <v>209</v>
      </c>
      <c r="AF225">
        <f>IF(B225=1,(AC225/AA225),REF)</f>
        <v>548.20936639118463</v>
      </c>
      <c r="AG225">
        <v>220</v>
      </c>
      <c r="AH225">
        <f t="shared" si="48"/>
        <v>209</v>
      </c>
      <c r="AI225" t="str">
        <f t="shared" si="49"/>
        <v>Campbell</v>
      </c>
      <c r="AJ225">
        <f t="shared" si="50"/>
        <v>0.21127785497361376</v>
      </c>
      <c r="AK225">
        <f t="shared" si="51"/>
        <v>0.16578191260678013</v>
      </c>
      <c r="AL225">
        <f t="shared" si="52"/>
        <v>0.57340313968614454</v>
      </c>
      <c r="AM225" t="str">
        <f t="shared" si="53"/>
        <v>Campbell</v>
      </c>
      <c r="AN225">
        <v>224</v>
      </c>
      <c r="AO225">
        <f t="shared" si="54"/>
        <v>223</v>
      </c>
      <c r="AP225">
        <v>227</v>
      </c>
      <c r="AQ225" t="str">
        <f t="shared" si="55"/>
        <v>Campbell</v>
      </c>
    </row>
    <row r="226" spans="2:43">
      <c r="B226">
        <v>1</v>
      </c>
      <c r="C226">
        <v>1</v>
      </c>
      <c r="D226" t="s">
        <v>358</v>
      </c>
      <c r="E226">
        <v>66.292199999999994</v>
      </c>
      <c r="F226">
        <v>268</v>
      </c>
      <c r="G226">
        <v>66.089399999999998</v>
      </c>
      <c r="H226">
        <v>243</v>
      </c>
      <c r="I226">
        <v>98.395099999999999</v>
      </c>
      <c r="J226">
        <v>291</v>
      </c>
      <c r="K226">
        <v>102.042</v>
      </c>
      <c r="L226">
        <v>248</v>
      </c>
      <c r="M226">
        <v>107.911</v>
      </c>
      <c r="N226">
        <v>290</v>
      </c>
      <c r="O226">
        <v>110.575</v>
      </c>
      <c r="P226">
        <v>289</v>
      </c>
      <c r="Q226">
        <v>-8.5324399999999994</v>
      </c>
      <c r="R226">
        <v>269</v>
      </c>
      <c r="S226" s="5">
        <f t="shared" si="42"/>
        <v>84390.5</v>
      </c>
      <c r="T226" s="3">
        <f t="shared" si="43"/>
        <v>269.28145127356987</v>
      </c>
      <c r="U226">
        <f t="shared" si="44"/>
        <v>84390.5</v>
      </c>
      <c r="V226">
        <v>316</v>
      </c>
      <c r="W226">
        <f t="shared" si="45"/>
        <v>84390.5</v>
      </c>
      <c r="X226">
        <v>316</v>
      </c>
      <c r="Y226">
        <v>0.43440000000000001</v>
      </c>
      <c r="Z226">
        <v>0.2452</v>
      </c>
      <c r="AA226">
        <f t="shared" si="46"/>
        <v>0.33979999999999999</v>
      </c>
      <c r="AB226">
        <v>245</v>
      </c>
      <c r="AC226">
        <f t="shared" si="47"/>
        <v>292.33333333333331</v>
      </c>
      <c r="AD226">
        <f>IF(C226=1,(AC226/Y226),REF)</f>
        <v>672.95887047268252</v>
      </c>
      <c r="AE226">
        <v>237</v>
      </c>
      <c r="AF226">
        <f>IF(B226=1,(AC226/AA226),REF)</f>
        <v>860.30998626643122</v>
      </c>
      <c r="AG226">
        <v>266</v>
      </c>
      <c r="AH226">
        <f t="shared" si="48"/>
        <v>237</v>
      </c>
      <c r="AI226" t="str">
        <f t="shared" si="49"/>
        <v>UC San Diego</v>
      </c>
      <c r="AJ226">
        <f t="shared" si="50"/>
        <v>0.22736748212752511</v>
      </c>
      <c r="AK226">
        <f t="shared" si="51"/>
        <v>0.14668656244622522</v>
      </c>
      <c r="AL226">
        <f t="shared" si="52"/>
        <v>0.57187544997004436</v>
      </c>
      <c r="AM226" t="str">
        <f t="shared" si="53"/>
        <v>UC San Diego</v>
      </c>
      <c r="AN226">
        <v>225</v>
      </c>
      <c r="AO226">
        <f t="shared" si="54"/>
        <v>235.66666666666666</v>
      </c>
      <c r="AP226">
        <v>238</v>
      </c>
      <c r="AQ226" t="str">
        <f t="shared" si="55"/>
        <v>UC San Diego</v>
      </c>
    </row>
    <row r="227" spans="2:43">
      <c r="B227">
        <v>1</v>
      </c>
      <c r="C227">
        <v>1</v>
      </c>
      <c r="D227" t="s">
        <v>282</v>
      </c>
      <c r="E227">
        <v>69.905500000000004</v>
      </c>
      <c r="F227">
        <v>80</v>
      </c>
      <c r="G227">
        <v>69.127499999999998</v>
      </c>
      <c r="H227">
        <v>90</v>
      </c>
      <c r="I227">
        <v>101.837</v>
      </c>
      <c r="J227">
        <v>211</v>
      </c>
      <c r="K227">
        <v>100.77800000000001</v>
      </c>
      <c r="L227">
        <v>270</v>
      </c>
      <c r="M227">
        <v>102.96899999999999</v>
      </c>
      <c r="N227">
        <v>170</v>
      </c>
      <c r="O227">
        <v>106.602</v>
      </c>
      <c r="P227">
        <v>206</v>
      </c>
      <c r="Q227">
        <v>-5.8243</v>
      </c>
      <c r="R227">
        <v>239</v>
      </c>
      <c r="S227" s="5">
        <f t="shared" si="42"/>
        <v>36710.5</v>
      </c>
      <c r="T227" s="3">
        <f t="shared" si="43"/>
        <v>240.14162487998618</v>
      </c>
      <c r="U227">
        <f t="shared" si="44"/>
        <v>36710.5</v>
      </c>
      <c r="V227">
        <v>173</v>
      </c>
      <c r="W227">
        <f t="shared" si="45"/>
        <v>36710.5</v>
      </c>
      <c r="X227">
        <v>176</v>
      </c>
      <c r="Y227">
        <v>0.4</v>
      </c>
      <c r="Z227">
        <v>0.29310000000000003</v>
      </c>
      <c r="AA227">
        <f t="shared" si="46"/>
        <v>0.34655000000000002</v>
      </c>
      <c r="AB227">
        <v>242</v>
      </c>
      <c r="AC227">
        <f t="shared" si="47"/>
        <v>197</v>
      </c>
      <c r="AD227">
        <f>IF(C227=1,(AC227/Y227),REF)</f>
        <v>492.5</v>
      </c>
      <c r="AE227">
        <v>203</v>
      </c>
      <c r="AF227">
        <f>IF(B227=1,(AC227/AA227),REF)</f>
        <v>568.46053960467464</v>
      </c>
      <c r="AG227">
        <v>221</v>
      </c>
      <c r="AH227">
        <f t="shared" si="48"/>
        <v>203</v>
      </c>
      <c r="AI227" t="str">
        <f t="shared" si="49"/>
        <v>Purdue Fort Wayne</v>
      </c>
      <c r="AJ227">
        <f t="shared" si="50"/>
        <v>0.21600149444026498</v>
      </c>
      <c r="AK227">
        <f t="shared" si="51"/>
        <v>0.15755318605101198</v>
      </c>
      <c r="AL227">
        <f t="shared" si="52"/>
        <v>0.57162085107915117</v>
      </c>
      <c r="AM227" t="str">
        <f t="shared" si="53"/>
        <v>Purdue Fort Wayne</v>
      </c>
      <c r="AN227">
        <v>226</v>
      </c>
      <c r="AO227">
        <f t="shared" si="54"/>
        <v>223.66666666666666</v>
      </c>
      <c r="AP227">
        <v>228</v>
      </c>
      <c r="AQ227" t="str">
        <f t="shared" si="55"/>
        <v>Purdue Fort Wayne</v>
      </c>
    </row>
    <row r="228" spans="2:43">
      <c r="B228">
        <v>1</v>
      </c>
      <c r="C228">
        <v>1</v>
      </c>
      <c r="D228" t="s">
        <v>259</v>
      </c>
      <c r="E228">
        <v>68.261099999999999</v>
      </c>
      <c r="F228">
        <v>171</v>
      </c>
      <c r="G228">
        <v>66.678700000000006</v>
      </c>
      <c r="H228">
        <v>211</v>
      </c>
      <c r="I228">
        <v>108.12</v>
      </c>
      <c r="J228">
        <v>73</v>
      </c>
      <c r="K228">
        <v>106.02200000000001</v>
      </c>
      <c r="L228">
        <v>156</v>
      </c>
      <c r="M228">
        <v>104.748</v>
      </c>
      <c r="N228">
        <v>223</v>
      </c>
      <c r="O228">
        <v>109.127</v>
      </c>
      <c r="P228">
        <v>263</v>
      </c>
      <c r="Q228">
        <v>-3.1053299999999999</v>
      </c>
      <c r="R228">
        <v>214</v>
      </c>
      <c r="S228" s="5">
        <f t="shared" si="42"/>
        <v>27529</v>
      </c>
      <c r="T228" s="3">
        <f t="shared" si="43"/>
        <v>216.22326424323541</v>
      </c>
      <c r="U228">
        <f t="shared" si="44"/>
        <v>27529</v>
      </c>
      <c r="V228">
        <v>144</v>
      </c>
      <c r="W228">
        <f t="shared" si="45"/>
        <v>27529</v>
      </c>
      <c r="X228">
        <v>144</v>
      </c>
      <c r="Y228">
        <v>0.35470000000000002</v>
      </c>
      <c r="Z228">
        <v>0.41420000000000001</v>
      </c>
      <c r="AA228">
        <f t="shared" si="46"/>
        <v>0.38445000000000001</v>
      </c>
      <c r="AB228">
        <v>226</v>
      </c>
      <c r="AC228">
        <f t="shared" si="47"/>
        <v>171.33333333333334</v>
      </c>
      <c r="AD228">
        <f>IF(C228=1,(AC228/Y228),REF)</f>
        <v>483.03730852363498</v>
      </c>
      <c r="AE228">
        <v>200</v>
      </c>
      <c r="AF228">
        <f>IF(B228=1,(AC228/AA228),REF)</f>
        <v>445.65829973555299</v>
      </c>
      <c r="AG228">
        <v>199</v>
      </c>
      <c r="AH228">
        <f t="shared" si="48"/>
        <v>199</v>
      </c>
      <c r="AI228" t="str">
        <f t="shared" si="49"/>
        <v>Northwestern St.</v>
      </c>
      <c r="AJ228">
        <f t="shared" si="50"/>
        <v>0.19191128303180732</v>
      </c>
      <c r="AK228">
        <f t="shared" si="51"/>
        <v>0.18018284605536761</v>
      </c>
      <c r="AL228">
        <f t="shared" si="52"/>
        <v>0.57087488969450839</v>
      </c>
      <c r="AM228" t="str">
        <f t="shared" si="53"/>
        <v>Northwestern St.</v>
      </c>
      <c r="AN228">
        <v>227</v>
      </c>
      <c r="AO228">
        <f t="shared" si="54"/>
        <v>217.33333333333334</v>
      </c>
      <c r="AP228">
        <v>222</v>
      </c>
      <c r="AQ228" t="str">
        <f t="shared" si="55"/>
        <v>Northwestern St.</v>
      </c>
    </row>
    <row r="229" spans="2:43">
      <c r="B229">
        <v>1</v>
      </c>
      <c r="C229">
        <v>1</v>
      </c>
      <c r="D229" t="s">
        <v>59</v>
      </c>
      <c r="E229">
        <v>67.889600000000002</v>
      </c>
      <c r="F229">
        <v>183</v>
      </c>
      <c r="G229">
        <v>68.570400000000006</v>
      </c>
      <c r="H229">
        <v>117</v>
      </c>
      <c r="I229">
        <v>104.29300000000001</v>
      </c>
      <c r="J229">
        <v>153</v>
      </c>
      <c r="K229">
        <v>102.988</v>
      </c>
      <c r="L229">
        <v>226</v>
      </c>
      <c r="M229">
        <v>103.29900000000001</v>
      </c>
      <c r="N229">
        <v>181</v>
      </c>
      <c r="O229">
        <v>109.896</v>
      </c>
      <c r="P229">
        <v>274</v>
      </c>
      <c r="Q229">
        <v>-6.9080000000000004</v>
      </c>
      <c r="R229">
        <v>252</v>
      </c>
      <c r="S229" s="5">
        <f t="shared" si="42"/>
        <v>28085</v>
      </c>
      <c r="T229" s="3">
        <f t="shared" si="43"/>
        <v>251.14935795259362</v>
      </c>
      <c r="U229">
        <f t="shared" si="44"/>
        <v>28085</v>
      </c>
      <c r="V229">
        <v>146</v>
      </c>
      <c r="W229">
        <f t="shared" si="45"/>
        <v>28085</v>
      </c>
      <c r="X229">
        <v>146</v>
      </c>
      <c r="Y229">
        <v>0.374</v>
      </c>
      <c r="Z229">
        <v>0.34610000000000002</v>
      </c>
      <c r="AA229">
        <f t="shared" si="46"/>
        <v>0.36004999999999998</v>
      </c>
      <c r="AB229">
        <v>238</v>
      </c>
      <c r="AC229">
        <f t="shared" si="47"/>
        <v>176.66666666666666</v>
      </c>
      <c r="AD229">
        <f>IF(C229=1,(AC229/Y229),REF)</f>
        <v>472.37076648841355</v>
      </c>
      <c r="AE229">
        <v>198</v>
      </c>
      <c r="AF229">
        <f>IF(B229=1,(AC229/AA229),REF)</f>
        <v>490.67259176966161</v>
      </c>
      <c r="AG229">
        <v>208</v>
      </c>
      <c r="AH229">
        <f t="shared" si="48"/>
        <v>198</v>
      </c>
      <c r="AI229" t="str">
        <f t="shared" si="49"/>
        <v>Army</v>
      </c>
      <c r="AJ229">
        <f t="shared" si="50"/>
        <v>0.20280594842850247</v>
      </c>
      <c r="AK229">
        <f t="shared" si="51"/>
        <v>0.16672958432289717</v>
      </c>
      <c r="AL229">
        <f t="shared" si="52"/>
        <v>0.56956339436859671</v>
      </c>
      <c r="AM229" t="str">
        <f t="shared" si="53"/>
        <v>Army</v>
      </c>
      <c r="AN229">
        <v>228</v>
      </c>
      <c r="AO229">
        <f t="shared" si="54"/>
        <v>221.33333333333334</v>
      </c>
      <c r="AP229">
        <v>225</v>
      </c>
      <c r="AQ229" t="str">
        <f t="shared" si="55"/>
        <v>Army</v>
      </c>
    </row>
    <row r="230" spans="2:43">
      <c r="B230">
        <v>1</v>
      </c>
      <c r="C230">
        <v>1</v>
      </c>
      <c r="D230" t="s">
        <v>114</v>
      </c>
      <c r="E230">
        <v>67.878600000000006</v>
      </c>
      <c r="F230">
        <v>184</v>
      </c>
      <c r="G230">
        <v>67.263800000000003</v>
      </c>
      <c r="H230">
        <v>177</v>
      </c>
      <c r="I230">
        <v>111.31699999999999</v>
      </c>
      <c r="J230">
        <v>27</v>
      </c>
      <c r="K230">
        <v>111.63</v>
      </c>
      <c r="L230">
        <v>67</v>
      </c>
      <c r="M230">
        <v>110.809</v>
      </c>
      <c r="N230">
        <v>329</v>
      </c>
      <c r="O230">
        <v>113.462</v>
      </c>
      <c r="P230">
        <v>333</v>
      </c>
      <c r="Q230">
        <v>-1.8319700000000001</v>
      </c>
      <c r="R230">
        <v>199</v>
      </c>
      <c r="S230" s="5">
        <f t="shared" si="42"/>
        <v>54485</v>
      </c>
      <c r="T230" s="3">
        <f t="shared" si="43"/>
        <v>240.18534509832193</v>
      </c>
      <c r="U230">
        <f t="shared" si="44"/>
        <v>54485</v>
      </c>
      <c r="V230">
        <v>226</v>
      </c>
      <c r="W230">
        <f t="shared" si="45"/>
        <v>240.18534509832193</v>
      </c>
      <c r="X230">
        <v>29</v>
      </c>
      <c r="Y230">
        <v>0.31240000000000001</v>
      </c>
      <c r="Z230">
        <v>0.52129999999999999</v>
      </c>
      <c r="AA230">
        <f t="shared" si="46"/>
        <v>0.41685</v>
      </c>
      <c r="AB230">
        <v>210</v>
      </c>
      <c r="AC230">
        <f t="shared" si="47"/>
        <v>155</v>
      </c>
      <c r="AD230">
        <f>IF(C230=1,(AC230/Y230),REF)</f>
        <v>496.15877080665814</v>
      </c>
      <c r="AE230">
        <v>206</v>
      </c>
      <c r="AF230">
        <f>IF(B230=1,(AC230/AA230),REF)</f>
        <v>371.83639198752547</v>
      </c>
      <c r="AG230">
        <v>179</v>
      </c>
      <c r="AH230">
        <f t="shared" si="48"/>
        <v>179</v>
      </c>
      <c r="AI230" t="str">
        <f t="shared" si="49"/>
        <v>Detroit Mercy</v>
      </c>
      <c r="AJ230">
        <f t="shared" si="50"/>
        <v>0.1685723518541587</v>
      </c>
      <c r="AK230">
        <f t="shared" si="51"/>
        <v>0.19984102400847803</v>
      </c>
      <c r="AL230">
        <f t="shared" si="52"/>
        <v>0.56898628474936808</v>
      </c>
      <c r="AM230" t="str">
        <f t="shared" si="53"/>
        <v>Detroit Mercy</v>
      </c>
      <c r="AN230">
        <v>229</v>
      </c>
      <c r="AO230">
        <f t="shared" si="54"/>
        <v>206</v>
      </c>
      <c r="AP230">
        <v>212</v>
      </c>
      <c r="AQ230" t="str">
        <f t="shared" si="55"/>
        <v>Detroit Mercy</v>
      </c>
    </row>
    <row r="231" spans="2:43">
      <c r="B231">
        <v>1</v>
      </c>
      <c r="C231">
        <v>1</v>
      </c>
      <c r="D231" t="s">
        <v>253</v>
      </c>
      <c r="E231">
        <v>67.6905</v>
      </c>
      <c r="F231">
        <v>195</v>
      </c>
      <c r="G231">
        <v>66.887699999999995</v>
      </c>
      <c r="H231">
        <v>197</v>
      </c>
      <c r="I231">
        <v>105.51</v>
      </c>
      <c r="J231">
        <v>125</v>
      </c>
      <c r="K231">
        <v>107.93899999999999</v>
      </c>
      <c r="L231">
        <v>120</v>
      </c>
      <c r="M231">
        <v>110.624</v>
      </c>
      <c r="N231">
        <v>328</v>
      </c>
      <c r="O231">
        <v>110.88</v>
      </c>
      <c r="P231">
        <v>294</v>
      </c>
      <c r="Q231">
        <v>-2.9408099999999999</v>
      </c>
      <c r="R231">
        <v>211</v>
      </c>
      <c r="S231" s="5">
        <f t="shared" si="42"/>
        <v>61604.5</v>
      </c>
      <c r="T231" s="3">
        <f t="shared" si="43"/>
        <v>224.53952881397075</v>
      </c>
      <c r="U231">
        <f t="shared" si="44"/>
        <v>61604.5</v>
      </c>
      <c r="V231">
        <v>257</v>
      </c>
      <c r="W231">
        <f t="shared" si="45"/>
        <v>61604.5</v>
      </c>
      <c r="X231">
        <v>257</v>
      </c>
      <c r="Y231">
        <v>0.36830000000000002</v>
      </c>
      <c r="Z231">
        <v>0.39410000000000001</v>
      </c>
      <c r="AA231">
        <f t="shared" si="46"/>
        <v>0.38119999999999998</v>
      </c>
      <c r="AB231">
        <v>229</v>
      </c>
      <c r="AC231">
        <f t="shared" si="47"/>
        <v>247.66666666666666</v>
      </c>
      <c r="AD231">
        <f>IF(C231=1,(AC231/Y231),REF)</f>
        <v>672.45904606751742</v>
      </c>
      <c r="AE231">
        <v>236</v>
      </c>
      <c r="AF231">
        <f>IF(B231=1,(AC231/AA231),REF)</f>
        <v>649.70269324938795</v>
      </c>
      <c r="AG231">
        <v>234</v>
      </c>
      <c r="AH231">
        <f t="shared" si="48"/>
        <v>229</v>
      </c>
      <c r="AI231" t="str">
        <f t="shared" si="49"/>
        <v>Northern Arizona</v>
      </c>
      <c r="AJ231">
        <f t="shared" si="50"/>
        <v>0.19278468176840685</v>
      </c>
      <c r="AK231">
        <f t="shared" si="51"/>
        <v>0.1704364130890296</v>
      </c>
      <c r="AL231">
        <f t="shared" si="52"/>
        <v>0.56630060096546631</v>
      </c>
      <c r="AM231" t="str">
        <f t="shared" si="53"/>
        <v>Northern Arizona</v>
      </c>
      <c r="AN231">
        <v>230</v>
      </c>
      <c r="AO231">
        <f t="shared" si="54"/>
        <v>229.33333333333334</v>
      </c>
      <c r="AP231">
        <v>232</v>
      </c>
      <c r="AQ231" t="str">
        <f t="shared" si="55"/>
        <v>Northern Arizona</v>
      </c>
    </row>
    <row r="232" spans="2:43">
      <c r="B232">
        <v>1</v>
      </c>
      <c r="C232">
        <v>1</v>
      </c>
      <c r="D232" t="s">
        <v>110</v>
      </c>
      <c r="E232">
        <v>67.136300000000006</v>
      </c>
      <c r="F232">
        <v>220</v>
      </c>
      <c r="G232">
        <v>67.163200000000003</v>
      </c>
      <c r="H232">
        <v>184</v>
      </c>
      <c r="I232">
        <v>102.711</v>
      </c>
      <c r="J232">
        <v>185</v>
      </c>
      <c r="K232">
        <v>102.539</v>
      </c>
      <c r="L232">
        <v>234</v>
      </c>
      <c r="M232">
        <v>104.94</v>
      </c>
      <c r="N232">
        <v>228</v>
      </c>
      <c r="O232">
        <v>108.08</v>
      </c>
      <c r="P232">
        <v>242</v>
      </c>
      <c r="Q232">
        <v>-5.5416800000000004</v>
      </c>
      <c r="R232">
        <v>237</v>
      </c>
      <c r="S232" s="5">
        <f t="shared" si="42"/>
        <v>43104.5</v>
      </c>
      <c r="T232" s="3">
        <f t="shared" si="43"/>
        <v>238.03361107205006</v>
      </c>
      <c r="U232">
        <f t="shared" si="44"/>
        <v>43104.5</v>
      </c>
      <c r="V232">
        <v>195</v>
      </c>
      <c r="W232">
        <f t="shared" si="45"/>
        <v>43104.5</v>
      </c>
      <c r="X232">
        <v>197</v>
      </c>
      <c r="Y232">
        <v>0.33460000000000001</v>
      </c>
      <c r="Z232">
        <v>0.44180000000000003</v>
      </c>
      <c r="AA232">
        <f t="shared" si="46"/>
        <v>0.38819999999999999</v>
      </c>
      <c r="AB232">
        <v>224</v>
      </c>
      <c r="AC232">
        <f t="shared" si="47"/>
        <v>205.33333333333334</v>
      </c>
      <c r="AD232">
        <f>IF(C232=1,(AC232/Y232),REF)</f>
        <v>613.66806136680611</v>
      </c>
      <c r="AE232">
        <v>226</v>
      </c>
      <c r="AF232">
        <f>IF(B232=1,(AC232/AA232),REF)</f>
        <v>528.93697406834974</v>
      </c>
      <c r="AG232">
        <v>218</v>
      </c>
      <c r="AH232">
        <f t="shared" si="48"/>
        <v>218</v>
      </c>
      <c r="AI232" t="str">
        <f t="shared" si="49"/>
        <v>Delaware</v>
      </c>
      <c r="AJ232">
        <f t="shared" si="50"/>
        <v>0.17675429376300847</v>
      </c>
      <c r="AK232">
        <f t="shared" si="51"/>
        <v>0.17808562605427469</v>
      </c>
      <c r="AL232">
        <f t="shared" si="52"/>
        <v>0.56191094605601488</v>
      </c>
      <c r="AM232" t="str">
        <f t="shared" si="53"/>
        <v>Delaware</v>
      </c>
      <c r="AN232">
        <v>231</v>
      </c>
      <c r="AO232">
        <f t="shared" si="54"/>
        <v>224.33333333333334</v>
      </c>
      <c r="AP232">
        <v>229</v>
      </c>
      <c r="AQ232" t="str">
        <f t="shared" si="55"/>
        <v>Delaware</v>
      </c>
    </row>
    <row r="233" spans="2:43">
      <c r="B233">
        <v>1</v>
      </c>
      <c r="C233">
        <v>1</v>
      </c>
      <c r="D233" t="s">
        <v>227</v>
      </c>
      <c r="E233">
        <v>65.702200000000005</v>
      </c>
      <c r="F233">
        <v>295</v>
      </c>
      <c r="G233">
        <v>63.253700000000002</v>
      </c>
      <c r="H233">
        <v>344</v>
      </c>
      <c r="I233">
        <v>100.962</v>
      </c>
      <c r="J233">
        <v>237</v>
      </c>
      <c r="K233">
        <v>100.40900000000001</v>
      </c>
      <c r="L233">
        <v>274</v>
      </c>
      <c r="M233">
        <v>102.94799999999999</v>
      </c>
      <c r="N233">
        <v>168</v>
      </c>
      <c r="O233">
        <v>106.998</v>
      </c>
      <c r="P233">
        <v>214</v>
      </c>
      <c r="Q233">
        <v>-6.5885499999999997</v>
      </c>
      <c r="R233">
        <v>247</v>
      </c>
      <c r="S233" s="5">
        <f t="shared" si="42"/>
        <v>42196.5</v>
      </c>
      <c r="T233" s="3">
        <f t="shared" si="43"/>
        <v>245.8373446000424</v>
      </c>
      <c r="U233">
        <f t="shared" si="44"/>
        <v>42196.5</v>
      </c>
      <c r="V233">
        <v>191</v>
      </c>
      <c r="W233">
        <f t="shared" si="45"/>
        <v>42196.5</v>
      </c>
      <c r="X233">
        <v>193</v>
      </c>
      <c r="Y233">
        <v>0.32550000000000001</v>
      </c>
      <c r="Z233">
        <v>0.4657</v>
      </c>
      <c r="AA233">
        <f t="shared" si="46"/>
        <v>0.39560000000000001</v>
      </c>
      <c r="AB233">
        <v>220</v>
      </c>
      <c r="AC233">
        <f t="shared" si="47"/>
        <v>201.33333333333334</v>
      </c>
      <c r="AD233">
        <f>IF(C233=1,(AC233/Y233),REF)</f>
        <v>618.53558627752182</v>
      </c>
      <c r="AE233">
        <v>229</v>
      </c>
      <c r="AF233">
        <f>IF(B233=1,(AC233/AA233),REF)</f>
        <v>508.93158072126727</v>
      </c>
      <c r="AG233">
        <v>215</v>
      </c>
      <c r="AH233">
        <f t="shared" si="48"/>
        <v>215</v>
      </c>
      <c r="AI233" t="str">
        <f t="shared" si="49"/>
        <v>Morehead St.</v>
      </c>
      <c r="AJ233">
        <f t="shared" si="50"/>
        <v>0.17181137435373925</v>
      </c>
      <c r="AK233">
        <f t="shared" si="51"/>
        <v>0.18235710330198848</v>
      </c>
      <c r="AL233">
        <f t="shared" si="52"/>
        <v>0.56155629888092851</v>
      </c>
      <c r="AM233" t="str">
        <f t="shared" si="53"/>
        <v>Morehead St.</v>
      </c>
      <c r="AN233">
        <v>232</v>
      </c>
      <c r="AO233">
        <f t="shared" si="54"/>
        <v>222.33333333333334</v>
      </c>
      <c r="AP233">
        <v>226</v>
      </c>
      <c r="AQ233" t="str">
        <f t="shared" si="55"/>
        <v>Morehead St.</v>
      </c>
    </row>
    <row r="234" spans="2:43">
      <c r="B234">
        <v>1</v>
      </c>
      <c r="C234">
        <v>1</v>
      </c>
      <c r="D234" t="s">
        <v>196</v>
      </c>
      <c r="E234">
        <v>67.050299999999993</v>
      </c>
      <c r="F234">
        <v>226</v>
      </c>
      <c r="G234">
        <v>66.187200000000004</v>
      </c>
      <c r="H234">
        <v>236</v>
      </c>
      <c r="I234">
        <v>99.381299999999996</v>
      </c>
      <c r="J234">
        <v>269</v>
      </c>
      <c r="K234">
        <v>102.044</v>
      </c>
      <c r="L234">
        <v>247</v>
      </c>
      <c r="M234">
        <v>106.63</v>
      </c>
      <c r="N234">
        <v>266</v>
      </c>
      <c r="O234">
        <v>109.084</v>
      </c>
      <c r="P234">
        <v>262</v>
      </c>
      <c r="Q234">
        <v>-7.0405499999999996</v>
      </c>
      <c r="R234">
        <v>254</v>
      </c>
      <c r="S234" s="5">
        <f t="shared" si="42"/>
        <v>71558.5</v>
      </c>
      <c r="T234" s="3">
        <f t="shared" si="43"/>
        <v>254.61048682251877</v>
      </c>
      <c r="U234">
        <f t="shared" si="44"/>
        <v>71558.5</v>
      </c>
      <c r="V234">
        <v>292</v>
      </c>
      <c r="W234">
        <f t="shared" si="45"/>
        <v>71558.5</v>
      </c>
      <c r="X234">
        <v>292</v>
      </c>
      <c r="Y234">
        <v>0.35270000000000001</v>
      </c>
      <c r="Z234">
        <v>0.39489999999999997</v>
      </c>
      <c r="AA234">
        <f t="shared" si="46"/>
        <v>0.37380000000000002</v>
      </c>
      <c r="AB234">
        <v>231</v>
      </c>
      <c r="AC234">
        <f t="shared" si="47"/>
        <v>271.66666666666669</v>
      </c>
      <c r="AD234">
        <f>IF(C234=1,(AC234/Y234),REF)</f>
        <v>770.24855873735942</v>
      </c>
      <c r="AE234">
        <v>247</v>
      </c>
      <c r="AF234">
        <f>IF(B234=1,(AC234/AA234),REF)</f>
        <v>726.77010879258069</v>
      </c>
      <c r="AG234">
        <v>245</v>
      </c>
      <c r="AH234">
        <f t="shared" si="48"/>
        <v>231</v>
      </c>
      <c r="AI234" t="str">
        <f t="shared" si="49"/>
        <v>Loyola Chicago</v>
      </c>
      <c r="AJ234">
        <f t="shared" si="50"/>
        <v>0.18212927478139526</v>
      </c>
      <c r="AK234">
        <f t="shared" si="51"/>
        <v>0.16480238483957629</v>
      </c>
      <c r="AL234">
        <f t="shared" si="52"/>
        <v>0.5577051385656826</v>
      </c>
      <c r="AM234" t="str">
        <f t="shared" si="53"/>
        <v>Loyola Chicago</v>
      </c>
      <c r="AN234">
        <v>233</v>
      </c>
      <c r="AO234">
        <f t="shared" si="54"/>
        <v>231.66666666666666</v>
      </c>
      <c r="AP234">
        <v>235</v>
      </c>
      <c r="AQ234" t="str">
        <f t="shared" si="55"/>
        <v>Loyola Chicago</v>
      </c>
    </row>
    <row r="235" spans="2:43">
      <c r="B235">
        <v>1</v>
      </c>
      <c r="C235">
        <v>1</v>
      </c>
      <c r="D235" t="s">
        <v>159</v>
      </c>
      <c r="E235">
        <v>71.045199999999994</v>
      </c>
      <c r="F235">
        <v>38</v>
      </c>
      <c r="G235">
        <v>68.968100000000007</v>
      </c>
      <c r="H235">
        <v>99</v>
      </c>
      <c r="I235">
        <v>103.03700000000001</v>
      </c>
      <c r="J235">
        <v>176</v>
      </c>
      <c r="K235">
        <v>103.70099999999999</v>
      </c>
      <c r="L235">
        <v>204</v>
      </c>
      <c r="M235">
        <v>101.97499999999999</v>
      </c>
      <c r="N235">
        <v>141</v>
      </c>
      <c r="O235">
        <v>106.914</v>
      </c>
      <c r="P235">
        <v>212</v>
      </c>
      <c r="Q235">
        <v>-3.2136100000000001</v>
      </c>
      <c r="R235">
        <v>215</v>
      </c>
      <c r="S235" s="5">
        <f t="shared" si="42"/>
        <v>25428.5</v>
      </c>
      <c r="T235" s="3">
        <f t="shared" si="43"/>
        <v>208.0384579831335</v>
      </c>
      <c r="U235">
        <f t="shared" si="44"/>
        <v>25428.5</v>
      </c>
      <c r="V235">
        <v>135</v>
      </c>
      <c r="W235">
        <f t="shared" si="45"/>
        <v>25428.5</v>
      </c>
      <c r="X235">
        <v>135</v>
      </c>
      <c r="Y235">
        <v>0.26169999999999999</v>
      </c>
      <c r="Z235">
        <v>0.5857</v>
      </c>
      <c r="AA235">
        <f t="shared" si="46"/>
        <v>0.42369999999999997</v>
      </c>
      <c r="AB235">
        <v>209</v>
      </c>
      <c r="AC235">
        <f t="shared" si="47"/>
        <v>159.66666666666666</v>
      </c>
      <c r="AD235">
        <f>IF(C235=1,(AC235/Y235),REF)</f>
        <v>610.11336135524141</v>
      </c>
      <c r="AE235">
        <v>225</v>
      </c>
      <c r="AF235">
        <f>IF(B235=1,(AC235/AA235),REF)</f>
        <v>376.83895838250334</v>
      </c>
      <c r="AG235">
        <v>182</v>
      </c>
      <c r="AH235">
        <f t="shared" si="48"/>
        <v>182</v>
      </c>
      <c r="AI235" t="str">
        <f t="shared" si="49"/>
        <v>Howard</v>
      </c>
      <c r="AJ235">
        <f t="shared" si="50"/>
        <v>0.13832480195352168</v>
      </c>
      <c r="AK235">
        <f t="shared" si="51"/>
        <v>0.20278592904463197</v>
      </c>
      <c r="AL235">
        <f t="shared" si="52"/>
        <v>0.55456841213441033</v>
      </c>
      <c r="AM235" t="str">
        <f t="shared" si="53"/>
        <v>Howard</v>
      </c>
      <c r="AN235">
        <v>234</v>
      </c>
      <c r="AO235">
        <f t="shared" si="54"/>
        <v>208.33333333333334</v>
      </c>
      <c r="AP235">
        <v>217</v>
      </c>
      <c r="AQ235" t="str">
        <f t="shared" si="55"/>
        <v>Howard</v>
      </c>
    </row>
    <row r="236" spans="2:43">
      <c r="B236">
        <v>1</v>
      </c>
      <c r="C236">
        <v>1</v>
      </c>
      <c r="D236" t="s">
        <v>249</v>
      </c>
      <c r="E236">
        <v>69.194400000000002</v>
      </c>
      <c r="F236">
        <v>117</v>
      </c>
      <c r="G236">
        <v>68.144999999999996</v>
      </c>
      <c r="H236">
        <v>141</v>
      </c>
      <c r="I236">
        <v>104.303</v>
      </c>
      <c r="J236">
        <v>152</v>
      </c>
      <c r="K236">
        <v>104.599</v>
      </c>
      <c r="L236">
        <v>184</v>
      </c>
      <c r="M236">
        <v>107.364</v>
      </c>
      <c r="N236">
        <v>279</v>
      </c>
      <c r="O236">
        <v>107.67400000000001</v>
      </c>
      <c r="P236">
        <v>232</v>
      </c>
      <c r="Q236">
        <v>-3.0750000000000002</v>
      </c>
      <c r="R236">
        <v>213</v>
      </c>
      <c r="S236" s="5">
        <f t="shared" si="42"/>
        <v>50472.5</v>
      </c>
      <c r="T236" s="3">
        <f t="shared" si="43"/>
        <v>209.38003725283841</v>
      </c>
      <c r="U236">
        <f t="shared" si="44"/>
        <v>50472.5</v>
      </c>
      <c r="V236">
        <v>215</v>
      </c>
      <c r="W236">
        <f t="shared" si="45"/>
        <v>50472.5</v>
      </c>
      <c r="X236">
        <v>217</v>
      </c>
      <c r="Y236">
        <v>0.33110000000000001</v>
      </c>
      <c r="Z236">
        <v>0.40189999999999998</v>
      </c>
      <c r="AA236">
        <f t="shared" si="46"/>
        <v>0.36649999999999999</v>
      </c>
      <c r="AB236">
        <v>234</v>
      </c>
      <c r="AC236">
        <f t="shared" si="47"/>
        <v>222</v>
      </c>
      <c r="AD236">
        <f>IF(C236=1,(AC236/Y236),REF)</f>
        <v>670.49229839927511</v>
      </c>
      <c r="AE236">
        <v>235</v>
      </c>
      <c r="AF236">
        <f>IF(B236=1,(AC236/AA236),REF)</f>
        <v>605.72987721691675</v>
      </c>
      <c r="AG236">
        <v>227</v>
      </c>
      <c r="AH236">
        <f t="shared" si="48"/>
        <v>227</v>
      </c>
      <c r="AI236" t="str">
        <f t="shared" si="49"/>
        <v>North Dakota St.</v>
      </c>
      <c r="AJ236">
        <f t="shared" si="50"/>
        <v>0.17336330964966987</v>
      </c>
      <c r="AK236">
        <f t="shared" si="51"/>
        <v>0.16530573908231802</v>
      </c>
      <c r="AL236">
        <f t="shared" si="52"/>
        <v>0.55324203578639186</v>
      </c>
      <c r="AM236" t="str">
        <f t="shared" si="53"/>
        <v>North Dakota St.</v>
      </c>
      <c r="AN236">
        <v>235</v>
      </c>
      <c r="AO236">
        <f t="shared" si="54"/>
        <v>232</v>
      </c>
      <c r="AP236">
        <v>236</v>
      </c>
      <c r="AQ236" t="str">
        <f t="shared" si="55"/>
        <v>North Dakota St.</v>
      </c>
    </row>
    <row r="237" spans="2:43">
      <c r="B237">
        <v>1</v>
      </c>
      <c r="C237">
        <v>1</v>
      </c>
      <c r="D237" t="s">
        <v>254</v>
      </c>
      <c r="E237">
        <v>69.397800000000004</v>
      </c>
      <c r="F237">
        <v>105</v>
      </c>
      <c r="G237">
        <v>69.612200000000001</v>
      </c>
      <c r="H237">
        <v>59</v>
      </c>
      <c r="I237">
        <v>105.387</v>
      </c>
      <c r="J237">
        <v>132</v>
      </c>
      <c r="K237">
        <v>107.66</v>
      </c>
      <c r="L237">
        <v>132</v>
      </c>
      <c r="M237">
        <v>111.10899999999999</v>
      </c>
      <c r="N237">
        <v>333</v>
      </c>
      <c r="O237">
        <v>111.18600000000001</v>
      </c>
      <c r="P237">
        <v>302</v>
      </c>
      <c r="Q237">
        <v>-3.5260699999999998</v>
      </c>
      <c r="R237">
        <v>221</v>
      </c>
      <c r="S237" s="5">
        <f t="shared" si="42"/>
        <v>64156.5</v>
      </c>
      <c r="T237" s="3">
        <f t="shared" si="43"/>
        <v>233.05364189387817</v>
      </c>
      <c r="U237">
        <f t="shared" si="44"/>
        <v>64156.5</v>
      </c>
      <c r="V237">
        <v>267</v>
      </c>
      <c r="W237">
        <f t="shared" si="45"/>
        <v>64156.5</v>
      </c>
      <c r="X237">
        <v>267</v>
      </c>
      <c r="Y237">
        <v>0.31080000000000002</v>
      </c>
      <c r="Z237">
        <v>0.45169999999999999</v>
      </c>
      <c r="AA237">
        <f t="shared" si="46"/>
        <v>0.38124999999999998</v>
      </c>
      <c r="AB237">
        <v>228</v>
      </c>
      <c r="AC237">
        <f t="shared" si="47"/>
        <v>254</v>
      </c>
      <c r="AD237">
        <f>IF(C237=1,(AC237/Y237),REF)</f>
        <v>817.24581724581719</v>
      </c>
      <c r="AE237">
        <v>256</v>
      </c>
      <c r="AF237">
        <f>IF(B237=1,(AC237/AA237),REF)</f>
        <v>666.22950819672133</v>
      </c>
      <c r="AG237">
        <v>236</v>
      </c>
      <c r="AH237">
        <f t="shared" si="48"/>
        <v>228</v>
      </c>
      <c r="AI237" t="str">
        <f t="shared" si="49"/>
        <v>Northern Colorado</v>
      </c>
      <c r="AJ237">
        <f t="shared" si="50"/>
        <v>0.15954497398881914</v>
      </c>
      <c r="AK237">
        <f t="shared" si="51"/>
        <v>0.16992438095736076</v>
      </c>
      <c r="AL237">
        <f t="shared" si="52"/>
        <v>0.54818650909190658</v>
      </c>
      <c r="AM237" t="str">
        <f t="shared" si="53"/>
        <v>Northern Colorado</v>
      </c>
      <c r="AN237">
        <v>236</v>
      </c>
      <c r="AO237">
        <f t="shared" si="54"/>
        <v>230.66666666666666</v>
      </c>
      <c r="AP237">
        <v>233</v>
      </c>
      <c r="AQ237" t="str">
        <f t="shared" si="55"/>
        <v>Northern Colorado</v>
      </c>
    </row>
    <row r="238" spans="2:43">
      <c r="B238">
        <v>1</v>
      </c>
      <c r="C238">
        <v>1</v>
      </c>
      <c r="D238" t="s">
        <v>286</v>
      </c>
      <c r="E238">
        <v>68.340199999999996</v>
      </c>
      <c r="F238">
        <v>166</v>
      </c>
      <c r="G238">
        <v>67.294600000000003</v>
      </c>
      <c r="H238">
        <v>176</v>
      </c>
      <c r="I238">
        <v>95.435599999999994</v>
      </c>
      <c r="J238">
        <v>331</v>
      </c>
      <c r="K238">
        <v>97.710899999999995</v>
      </c>
      <c r="L238">
        <v>317</v>
      </c>
      <c r="M238">
        <v>101.93899999999999</v>
      </c>
      <c r="N238">
        <v>140</v>
      </c>
      <c r="O238">
        <v>104.839</v>
      </c>
      <c r="P238">
        <v>165</v>
      </c>
      <c r="Q238">
        <v>-7.1284599999999996</v>
      </c>
      <c r="R238">
        <v>256</v>
      </c>
      <c r="S238" s="5">
        <f t="shared" si="42"/>
        <v>64580.5</v>
      </c>
      <c r="T238" s="3">
        <f t="shared" si="43"/>
        <v>252.69942619642015</v>
      </c>
      <c r="U238">
        <f t="shared" si="44"/>
        <v>64580.5</v>
      </c>
      <c r="V238">
        <v>271</v>
      </c>
      <c r="W238">
        <f t="shared" si="45"/>
        <v>64580.5</v>
      </c>
      <c r="X238">
        <v>271</v>
      </c>
      <c r="Y238">
        <v>0.33</v>
      </c>
      <c r="Z238">
        <v>0.37880000000000003</v>
      </c>
      <c r="AA238">
        <f t="shared" si="46"/>
        <v>0.35440000000000005</v>
      </c>
      <c r="AB238">
        <v>239</v>
      </c>
      <c r="AC238">
        <f t="shared" si="47"/>
        <v>260.33333333333331</v>
      </c>
      <c r="AD238">
        <f>IF(C238=1,(AC238/Y238),REF)</f>
        <v>788.8888888888888</v>
      </c>
      <c r="AE238">
        <v>249</v>
      </c>
      <c r="AF238">
        <f>IF(B238=1,(AC238/AA238),REF)</f>
        <v>734.57486832204654</v>
      </c>
      <c r="AG238">
        <v>248</v>
      </c>
      <c r="AH238">
        <f t="shared" si="48"/>
        <v>239</v>
      </c>
      <c r="AI238" t="str">
        <f t="shared" si="49"/>
        <v>Rhode Island</v>
      </c>
      <c r="AJ238">
        <f t="shared" si="50"/>
        <v>0.17000032200739262</v>
      </c>
      <c r="AK238">
        <f t="shared" si="51"/>
        <v>0.15604075109167767</v>
      </c>
      <c r="AL238">
        <f t="shared" si="52"/>
        <v>0.54627849727785249</v>
      </c>
      <c r="AM238" t="str">
        <f t="shared" si="53"/>
        <v>Rhode Island</v>
      </c>
      <c r="AN238">
        <v>237</v>
      </c>
      <c r="AO238">
        <f t="shared" si="54"/>
        <v>238.33333333333334</v>
      </c>
      <c r="AP238">
        <v>244</v>
      </c>
      <c r="AQ238" t="str">
        <f t="shared" si="55"/>
        <v>Rhode Island</v>
      </c>
    </row>
    <row r="239" spans="2:43">
      <c r="B239">
        <v>1</v>
      </c>
      <c r="C239">
        <v>1</v>
      </c>
      <c r="D239" t="s">
        <v>290</v>
      </c>
      <c r="E239">
        <v>66.933099999999996</v>
      </c>
      <c r="F239">
        <v>233</v>
      </c>
      <c r="G239">
        <v>66.358699999999999</v>
      </c>
      <c r="H239">
        <v>225</v>
      </c>
      <c r="I239">
        <v>100.387</v>
      </c>
      <c r="J239">
        <v>251</v>
      </c>
      <c r="K239">
        <v>99.185400000000001</v>
      </c>
      <c r="L239">
        <v>290</v>
      </c>
      <c r="M239">
        <v>100.80500000000001</v>
      </c>
      <c r="N239">
        <v>115</v>
      </c>
      <c r="O239">
        <v>104.691</v>
      </c>
      <c r="P239">
        <v>162</v>
      </c>
      <c r="Q239">
        <v>-5.5053200000000002</v>
      </c>
      <c r="R239">
        <v>236</v>
      </c>
      <c r="S239" s="5">
        <f t="shared" si="42"/>
        <v>38113</v>
      </c>
      <c r="T239" s="3">
        <f t="shared" si="43"/>
        <v>234.88720697390056</v>
      </c>
      <c r="U239">
        <f t="shared" si="44"/>
        <v>38113</v>
      </c>
      <c r="V239">
        <v>180</v>
      </c>
      <c r="W239">
        <f t="shared" si="45"/>
        <v>38113</v>
      </c>
      <c r="X239">
        <v>183</v>
      </c>
      <c r="Y239">
        <v>0.33069999999999999</v>
      </c>
      <c r="Z239">
        <v>0.33600000000000002</v>
      </c>
      <c r="AA239">
        <f t="shared" si="46"/>
        <v>0.33335000000000004</v>
      </c>
      <c r="AB239">
        <v>247</v>
      </c>
      <c r="AC239">
        <f t="shared" si="47"/>
        <v>203.33333333333334</v>
      </c>
      <c r="AD239">
        <f>IF(C239=1,(AC239/Y239),REF)</f>
        <v>614.85737324866454</v>
      </c>
      <c r="AE239">
        <v>228</v>
      </c>
      <c r="AF239">
        <f>IF(B239=1,(AC239/AA239),REF)</f>
        <v>609.96950152492377</v>
      </c>
      <c r="AG239">
        <v>228</v>
      </c>
      <c r="AH239">
        <f t="shared" si="48"/>
        <v>228</v>
      </c>
      <c r="AI239" t="str">
        <f t="shared" si="49"/>
        <v>Robert Morris</v>
      </c>
      <c r="AJ239">
        <f t="shared" si="50"/>
        <v>0.17466027693608363</v>
      </c>
      <c r="AK239">
        <f t="shared" si="51"/>
        <v>0.15022277196521044</v>
      </c>
      <c r="AL239">
        <f t="shared" si="52"/>
        <v>0.54563097747403744</v>
      </c>
      <c r="AM239" t="str">
        <f t="shared" si="53"/>
        <v>Robert Morris</v>
      </c>
      <c r="AN239">
        <v>238</v>
      </c>
      <c r="AO239">
        <f t="shared" si="54"/>
        <v>237.66666666666666</v>
      </c>
      <c r="AP239">
        <v>243</v>
      </c>
      <c r="AQ239" t="str">
        <f t="shared" si="55"/>
        <v>Robert Morris</v>
      </c>
    </row>
    <row r="240" spans="2:43">
      <c r="B240">
        <v>1</v>
      </c>
      <c r="C240">
        <v>1</v>
      </c>
      <c r="D240" t="s">
        <v>317</v>
      </c>
      <c r="E240">
        <v>69.980800000000002</v>
      </c>
      <c r="F240">
        <v>79</v>
      </c>
      <c r="G240">
        <v>68.757499999999993</v>
      </c>
      <c r="H240">
        <v>111</v>
      </c>
      <c r="I240">
        <v>105.95099999999999</v>
      </c>
      <c r="J240">
        <v>114</v>
      </c>
      <c r="K240">
        <v>104.14100000000001</v>
      </c>
      <c r="L240">
        <v>196</v>
      </c>
      <c r="M240">
        <v>107.504</v>
      </c>
      <c r="N240">
        <v>282</v>
      </c>
      <c r="O240">
        <v>111.18600000000001</v>
      </c>
      <c r="P240">
        <v>301</v>
      </c>
      <c r="Q240">
        <v>-7.0444699999999996</v>
      </c>
      <c r="R240">
        <v>255</v>
      </c>
      <c r="S240" s="5">
        <f t="shared" si="42"/>
        <v>46260</v>
      </c>
      <c r="T240" s="3">
        <f t="shared" si="43"/>
        <v>253.98523579137429</v>
      </c>
      <c r="U240">
        <f t="shared" si="44"/>
        <v>46260</v>
      </c>
      <c r="V240">
        <v>205</v>
      </c>
      <c r="W240">
        <f t="shared" si="45"/>
        <v>46260</v>
      </c>
      <c r="X240">
        <v>207</v>
      </c>
      <c r="Y240">
        <v>0.3725</v>
      </c>
      <c r="Z240">
        <v>0.20530000000000001</v>
      </c>
      <c r="AA240">
        <f t="shared" si="46"/>
        <v>0.28889999999999999</v>
      </c>
      <c r="AB240">
        <v>268</v>
      </c>
      <c r="AC240">
        <f t="shared" si="47"/>
        <v>226.66666666666666</v>
      </c>
      <c r="AD240">
        <f>IF(C240=1,(AC240/Y240),REF)</f>
        <v>608.50111856823264</v>
      </c>
      <c r="AE240">
        <v>222</v>
      </c>
      <c r="AF240">
        <f>IF(B240=1,(AC240/AA240),REF)</f>
        <v>784.58520826122071</v>
      </c>
      <c r="AG240">
        <v>258</v>
      </c>
      <c r="AH240">
        <f t="shared" si="48"/>
        <v>222</v>
      </c>
      <c r="AI240" t="str">
        <f t="shared" si="49"/>
        <v>Southeastern Louisiana</v>
      </c>
      <c r="AJ240">
        <f t="shared" si="50"/>
        <v>0.19694162953790989</v>
      </c>
      <c r="AK240">
        <f t="shared" si="51"/>
        <v>0.1261584528741729</v>
      </c>
      <c r="AL240">
        <f t="shared" si="52"/>
        <v>0.5446310003461744</v>
      </c>
      <c r="AM240" t="str">
        <f t="shared" si="53"/>
        <v>Southeastern Louisiana</v>
      </c>
      <c r="AN240">
        <v>239</v>
      </c>
      <c r="AO240">
        <f t="shared" si="54"/>
        <v>243</v>
      </c>
      <c r="AP240">
        <v>247</v>
      </c>
      <c r="AQ240" t="str">
        <f t="shared" si="55"/>
        <v>Southeastern Louisiana</v>
      </c>
    </row>
    <row r="241" spans="2:43">
      <c r="B241">
        <v>1</v>
      </c>
      <c r="C241">
        <v>1</v>
      </c>
      <c r="D241" t="s">
        <v>308</v>
      </c>
      <c r="E241">
        <v>70.997100000000003</v>
      </c>
      <c r="F241">
        <v>40</v>
      </c>
      <c r="G241">
        <v>69.236699999999999</v>
      </c>
      <c r="H241">
        <v>81</v>
      </c>
      <c r="I241">
        <v>102.971</v>
      </c>
      <c r="J241">
        <v>177</v>
      </c>
      <c r="K241">
        <v>100.06399999999999</v>
      </c>
      <c r="L241">
        <v>281</v>
      </c>
      <c r="M241">
        <v>101.21</v>
      </c>
      <c r="N241">
        <v>126</v>
      </c>
      <c r="O241">
        <v>106.27500000000001</v>
      </c>
      <c r="P241">
        <v>197</v>
      </c>
      <c r="Q241">
        <v>-6.2111700000000001</v>
      </c>
      <c r="R241">
        <v>242</v>
      </c>
      <c r="S241" s="5">
        <f t="shared" si="42"/>
        <v>23602.5</v>
      </c>
      <c r="T241" s="3">
        <f t="shared" si="43"/>
        <v>242.66231681083076</v>
      </c>
      <c r="U241">
        <f t="shared" si="44"/>
        <v>23602.5</v>
      </c>
      <c r="V241">
        <v>125</v>
      </c>
      <c r="W241">
        <f t="shared" si="45"/>
        <v>23602.5</v>
      </c>
      <c r="X241">
        <v>125</v>
      </c>
      <c r="Y241">
        <v>0.3241</v>
      </c>
      <c r="Z241">
        <v>0.32129999999999997</v>
      </c>
      <c r="AA241">
        <f t="shared" si="46"/>
        <v>0.32269999999999999</v>
      </c>
      <c r="AB241">
        <v>249</v>
      </c>
      <c r="AC241">
        <f t="shared" si="47"/>
        <v>166.33333333333334</v>
      </c>
      <c r="AD241">
        <f>IF(C241=1,(AC241/Y241),REF)</f>
        <v>513.21608557029731</v>
      </c>
      <c r="AE241">
        <v>210</v>
      </c>
      <c r="AF241">
        <f>IF(B241=1,(AC241/AA241),REF)</f>
        <v>515.44261956409468</v>
      </c>
      <c r="AG241">
        <v>216</v>
      </c>
      <c r="AH241">
        <f t="shared" si="48"/>
        <v>210</v>
      </c>
      <c r="AI241" t="str">
        <f t="shared" si="49"/>
        <v>SIU Edwardsville</v>
      </c>
      <c r="AJ241">
        <f t="shared" si="50"/>
        <v>0.17429558771202458</v>
      </c>
      <c r="AK241">
        <f t="shared" si="51"/>
        <v>0.1485166866898571</v>
      </c>
      <c r="AL241">
        <f t="shared" si="52"/>
        <v>0.54446923856956753</v>
      </c>
      <c r="AM241" t="str">
        <f t="shared" si="53"/>
        <v>SIU Edwardsville</v>
      </c>
      <c r="AN241">
        <v>240</v>
      </c>
      <c r="AO241">
        <f t="shared" si="54"/>
        <v>233</v>
      </c>
      <c r="AP241">
        <v>237</v>
      </c>
      <c r="AQ241" t="str">
        <f t="shared" si="55"/>
        <v>SIU Edwardsville</v>
      </c>
    </row>
    <row r="242" spans="2:43">
      <c r="B242">
        <v>1</v>
      </c>
      <c r="C242">
        <v>1</v>
      </c>
      <c r="D242" t="s">
        <v>363</v>
      </c>
      <c r="E242">
        <v>68.285700000000006</v>
      </c>
      <c r="F242">
        <v>168</v>
      </c>
      <c r="G242">
        <v>67.716399999999993</v>
      </c>
      <c r="H242">
        <v>163</v>
      </c>
      <c r="I242">
        <v>107.619</v>
      </c>
      <c r="J242">
        <v>83</v>
      </c>
      <c r="K242">
        <v>105.401</v>
      </c>
      <c r="L242">
        <v>168</v>
      </c>
      <c r="M242">
        <v>106.56100000000001</v>
      </c>
      <c r="N242">
        <v>264</v>
      </c>
      <c r="O242">
        <v>112.438</v>
      </c>
      <c r="P242">
        <v>321</v>
      </c>
      <c r="Q242">
        <v>-7.0376399999999997</v>
      </c>
      <c r="R242">
        <v>253</v>
      </c>
      <c r="S242" s="5">
        <f t="shared" si="42"/>
        <v>38292.5</v>
      </c>
      <c r="T242" s="3">
        <f t="shared" si="43"/>
        <v>256.1884072318652</v>
      </c>
      <c r="U242">
        <f t="shared" si="44"/>
        <v>38292.5</v>
      </c>
      <c r="V242">
        <v>181</v>
      </c>
      <c r="W242">
        <f t="shared" si="45"/>
        <v>38292.5</v>
      </c>
      <c r="X242">
        <v>184</v>
      </c>
      <c r="Y242">
        <v>0.31380000000000002</v>
      </c>
      <c r="Z242">
        <v>0.37419999999999998</v>
      </c>
      <c r="AA242">
        <f t="shared" si="46"/>
        <v>0.34399999999999997</v>
      </c>
      <c r="AB242">
        <v>243</v>
      </c>
      <c r="AC242">
        <f t="shared" si="47"/>
        <v>202.66666666666666</v>
      </c>
      <c r="AD242">
        <f>IF(C242=1,(AC242/Y242),REF)</f>
        <v>645.8466114297853</v>
      </c>
      <c r="AE242">
        <v>230</v>
      </c>
      <c r="AF242">
        <f>IF(B242=1,(AC242/AA242),REF)</f>
        <v>589.14728682170539</v>
      </c>
      <c r="AG242">
        <v>226</v>
      </c>
      <c r="AH242">
        <f t="shared" si="48"/>
        <v>226</v>
      </c>
      <c r="AI242" t="str">
        <f t="shared" si="49"/>
        <v>UMBC</v>
      </c>
      <c r="AJ242">
        <f t="shared" si="50"/>
        <v>0.16492154276463208</v>
      </c>
      <c r="AK242">
        <f t="shared" si="51"/>
        <v>0.15569665578674122</v>
      </c>
      <c r="AL242">
        <f t="shared" si="52"/>
        <v>0.54323289198680147</v>
      </c>
      <c r="AM242" t="str">
        <f t="shared" si="53"/>
        <v>UMBC</v>
      </c>
      <c r="AN242">
        <v>241</v>
      </c>
      <c r="AO242">
        <f t="shared" si="54"/>
        <v>236.66666666666666</v>
      </c>
      <c r="AP242">
        <v>240</v>
      </c>
      <c r="AQ242" t="str">
        <f t="shared" si="55"/>
        <v>UMBC</v>
      </c>
    </row>
    <row r="243" spans="2:43">
      <c r="B243">
        <v>1</v>
      </c>
      <c r="C243">
        <v>1</v>
      </c>
      <c r="D243" t="s">
        <v>401</v>
      </c>
      <c r="E243">
        <v>65.564700000000002</v>
      </c>
      <c r="F243">
        <v>300</v>
      </c>
      <c r="G243">
        <v>65.143500000000003</v>
      </c>
      <c r="H243">
        <v>294</v>
      </c>
      <c r="I243">
        <v>108.32299999999999</v>
      </c>
      <c r="J243">
        <v>71</v>
      </c>
      <c r="K243">
        <v>108.824</v>
      </c>
      <c r="L243">
        <v>105</v>
      </c>
      <c r="M243">
        <v>110.934</v>
      </c>
      <c r="N243">
        <v>331</v>
      </c>
      <c r="O243">
        <v>113.78100000000001</v>
      </c>
      <c r="P243">
        <v>338</v>
      </c>
      <c r="Q243">
        <v>-4.9569999999999999</v>
      </c>
      <c r="R243">
        <v>232</v>
      </c>
      <c r="S243" s="5">
        <f t="shared" si="42"/>
        <v>57301</v>
      </c>
      <c r="T243" s="3">
        <f t="shared" si="43"/>
        <v>250.26885543351173</v>
      </c>
      <c r="U243">
        <f t="shared" si="44"/>
        <v>57301</v>
      </c>
      <c r="V243">
        <v>241</v>
      </c>
      <c r="W243">
        <f t="shared" si="45"/>
        <v>57301</v>
      </c>
      <c r="X243">
        <v>242</v>
      </c>
      <c r="Y243">
        <v>0.29930000000000001</v>
      </c>
      <c r="Z243">
        <v>0.43059999999999998</v>
      </c>
      <c r="AA243">
        <f t="shared" si="46"/>
        <v>0.36495</v>
      </c>
      <c r="AB243">
        <v>235</v>
      </c>
      <c r="AC243">
        <f t="shared" si="47"/>
        <v>239.33333333333334</v>
      </c>
      <c r="AD243">
        <f>IF(C243=1,(AC243/Y243),REF)</f>
        <v>799.64361287448492</v>
      </c>
      <c r="AE243">
        <v>250</v>
      </c>
      <c r="AF243">
        <f>IF(B243=1,(AC243/AA243),REF)</f>
        <v>655.79759784445366</v>
      </c>
      <c r="AG243">
        <v>235</v>
      </c>
      <c r="AH243">
        <f t="shared" si="48"/>
        <v>235</v>
      </c>
      <c r="AI243" t="str">
        <f t="shared" si="49"/>
        <v>Wofford</v>
      </c>
      <c r="AJ243">
        <f t="shared" si="50"/>
        <v>0.15397650498265247</v>
      </c>
      <c r="AK243">
        <f t="shared" si="51"/>
        <v>0.16298062068644087</v>
      </c>
      <c r="AL243">
        <f t="shared" si="52"/>
        <v>0.54115728350515624</v>
      </c>
      <c r="AM243" t="str">
        <f t="shared" si="53"/>
        <v>Wofford</v>
      </c>
      <c r="AN243">
        <v>242</v>
      </c>
      <c r="AO243">
        <f t="shared" si="54"/>
        <v>237.33333333333334</v>
      </c>
      <c r="AP243">
        <v>241</v>
      </c>
      <c r="AQ243" t="str">
        <f t="shared" si="55"/>
        <v>Wofford</v>
      </c>
    </row>
    <row r="244" spans="2:43">
      <c r="B244">
        <v>1</v>
      </c>
      <c r="C244">
        <v>1</v>
      </c>
      <c r="D244" t="s">
        <v>182</v>
      </c>
      <c r="E244">
        <v>63.533799999999999</v>
      </c>
      <c r="F244">
        <v>348</v>
      </c>
      <c r="G244">
        <v>63.048099999999998</v>
      </c>
      <c r="H244">
        <v>349</v>
      </c>
      <c r="I244">
        <v>95.967799999999997</v>
      </c>
      <c r="J244">
        <v>326</v>
      </c>
      <c r="K244">
        <v>95.535600000000002</v>
      </c>
      <c r="L244">
        <v>338</v>
      </c>
      <c r="M244">
        <v>101.146</v>
      </c>
      <c r="N244">
        <v>121</v>
      </c>
      <c r="O244">
        <v>104.251</v>
      </c>
      <c r="P244">
        <v>151</v>
      </c>
      <c r="Q244">
        <v>-8.7150599999999994</v>
      </c>
      <c r="R244">
        <v>272</v>
      </c>
      <c r="S244" s="5">
        <f t="shared" si="42"/>
        <v>60458.5</v>
      </c>
      <c r="T244" s="3">
        <f t="shared" si="43"/>
        <v>261.76802707741064</v>
      </c>
      <c r="U244">
        <f t="shared" si="44"/>
        <v>60458.5</v>
      </c>
      <c r="V244">
        <v>252</v>
      </c>
      <c r="W244">
        <f t="shared" si="45"/>
        <v>60458.5</v>
      </c>
      <c r="X244">
        <v>252</v>
      </c>
      <c r="Y244">
        <v>0.38679999999999998</v>
      </c>
      <c r="Z244">
        <v>0.1527</v>
      </c>
      <c r="AA244">
        <f t="shared" si="46"/>
        <v>0.26974999999999999</v>
      </c>
      <c r="AB244">
        <v>285</v>
      </c>
      <c r="AC244">
        <f t="shared" si="47"/>
        <v>263</v>
      </c>
      <c r="AD244">
        <f>IF(C244=1,(AC244/Y244),REF)</f>
        <v>679.93795243019656</v>
      </c>
      <c r="AE244">
        <v>241</v>
      </c>
      <c r="AF244">
        <f>IF(B244=1,(AC244/AA244),REF)</f>
        <v>974.97683039851722</v>
      </c>
      <c r="AG244">
        <v>277</v>
      </c>
      <c r="AH244">
        <f t="shared" si="48"/>
        <v>241</v>
      </c>
      <c r="AI244" t="str">
        <f t="shared" si="49"/>
        <v>Lafayette</v>
      </c>
      <c r="AJ244">
        <f t="shared" si="50"/>
        <v>0.20224459558833116</v>
      </c>
      <c r="AK244">
        <f t="shared" si="51"/>
        <v>0.11463995148097304</v>
      </c>
      <c r="AL244">
        <f t="shared" si="52"/>
        <v>0.54111597462033134</v>
      </c>
      <c r="AM244" t="str">
        <f t="shared" si="53"/>
        <v>Lafayette</v>
      </c>
      <c r="AN244">
        <v>243</v>
      </c>
      <c r="AO244">
        <f t="shared" si="54"/>
        <v>256.33333333333331</v>
      </c>
      <c r="AP244">
        <v>260</v>
      </c>
      <c r="AQ244" t="str">
        <f t="shared" si="55"/>
        <v>Lafayette</v>
      </c>
    </row>
    <row r="245" spans="2:43">
      <c r="B245">
        <v>1</v>
      </c>
      <c r="C245">
        <v>1</v>
      </c>
      <c r="D245" t="s">
        <v>120</v>
      </c>
      <c r="E245">
        <v>66.366100000000003</v>
      </c>
      <c r="F245">
        <v>262</v>
      </c>
      <c r="G245">
        <v>65.8108</v>
      </c>
      <c r="H245">
        <v>268</v>
      </c>
      <c r="I245">
        <v>102.008</v>
      </c>
      <c r="J245">
        <v>203</v>
      </c>
      <c r="K245">
        <v>101.232</v>
      </c>
      <c r="L245">
        <v>258</v>
      </c>
      <c r="M245">
        <v>104.447</v>
      </c>
      <c r="N245">
        <v>216</v>
      </c>
      <c r="O245">
        <v>107.524</v>
      </c>
      <c r="P245">
        <v>228</v>
      </c>
      <c r="Q245">
        <v>-6.2924800000000003</v>
      </c>
      <c r="R245">
        <v>244</v>
      </c>
      <c r="S245" s="5">
        <f t="shared" si="42"/>
        <v>43932.5</v>
      </c>
      <c r="T245" s="3">
        <f t="shared" si="43"/>
        <v>243.46252278328177</v>
      </c>
      <c r="U245">
        <f t="shared" si="44"/>
        <v>43932.5</v>
      </c>
      <c r="V245">
        <v>197</v>
      </c>
      <c r="W245">
        <f t="shared" si="45"/>
        <v>43932.5</v>
      </c>
      <c r="X245">
        <v>199</v>
      </c>
      <c r="Y245">
        <v>0.32779999999999998</v>
      </c>
      <c r="Z245">
        <v>0.31559999999999999</v>
      </c>
      <c r="AA245">
        <f t="shared" si="46"/>
        <v>0.32169999999999999</v>
      </c>
      <c r="AB245">
        <v>251</v>
      </c>
      <c r="AC245">
        <f t="shared" si="47"/>
        <v>215.66666666666666</v>
      </c>
      <c r="AD245">
        <f>IF(C245=1,(AC245/Y245),REF)</f>
        <v>657.92149684767139</v>
      </c>
      <c r="AE245">
        <v>233</v>
      </c>
      <c r="AF245">
        <f>IF(B245=1,(AC245/AA245),REF)</f>
        <v>670.39685006735056</v>
      </c>
      <c r="AG245">
        <v>237</v>
      </c>
      <c r="AH245">
        <f t="shared" si="48"/>
        <v>233</v>
      </c>
      <c r="AI245" t="str">
        <f t="shared" si="49"/>
        <v>East Tennessee St.</v>
      </c>
      <c r="AJ245">
        <f t="shared" si="50"/>
        <v>0.17196059122520818</v>
      </c>
      <c r="AK245">
        <f t="shared" si="51"/>
        <v>0.14327103305897537</v>
      </c>
      <c r="AL245">
        <f t="shared" si="52"/>
        <v>0.54017348351679351</v>
      </c>
      <c r="AM245" t="str">
        <f t="shared" si="53"/>
        <v>East Tennessee St.</v>
      </c>
      <c r="AN245">
        <v>244</v>
      </c>
      <c r="AO245">
        <f t="shared" si="54"/>
        <v>242.66666666666666</v>
      </c>
      <c r="AP245">
        <v>245</v>
      </c>
      <c r="AQ245" t="str">
        <f t="shared" si="55"/>
        <v>East Tennessee St.</v>
      </c>
    </row>
    <row r="246" spans="2:43">
      <c r="B246">
        <v>1</v>
      </c>
      <c r="C246">
        <v>1</v>
      </c>
      <c r="D246" t="s">
        <v>64</v>
      </c>
      <c r="E246">
        <v>62.530900000000003</v>
      </c>
      <c r="F246">
        <v>359</v>
      </c>
      <c r="G246">
        <v>62.179900000000004</v>
      </c>
      <c r="H246">
        <v>356</v>
      </c>
      <c r="I246">
        <v>100.666</v>
      </c>
      <c r="J246">
        <v>243</v>
      </c>
      <c r="K246">
        <v>102.438</v>
      </c>
      <c r="L246">
        <v>236</v>
      </c>
      <c r="M246">
        <v>110.361</v>
      </c>
      <c r="N246">
        <v>323</v>
      </c>
      <c r="O246">
        <v>110.40300000000001</v>
      </c>
      <c r="P246">
        <v>284</v>
      </c>
      <c r="Q246">
        <v>-7.96523</v>
      </c>
      <c r="R246">
        <v>261</v>
      </c>
      <c r="S246" s="5">
        <f t="shared" si="42"/>
        <v>81689</v>
      </c>
      <c r="T246" s="3">
        <f t="shared" si="43"/>
        <v>261.10534272588143</v>
      </c>
      <c r="U246">
        <f t="shared" si="44"/>
        <v>81689</v>
      </c>
      <c r="V246">
        <v>310</v>
      </c>
      <c r="W246">
        <f t="shared" si="45"/>
        <v>81689</v>
      </c>
      <c r="X246">
        <v>310</v>
      </c>
      <c r="Y246">
        <v>0.34899999999999998</v>
      </c>
      <c r="Z246">
        <v>0.27610000000000001</v>
      </c>
      <c r="AA246">
        <f t="shared" si="46"/>
        <v>0.31254999999999999</v>
      </c>
      <c r="AB246">
        <v>255</v>
      </c>
      <c r="AC246">
        <f t="shared" si="47"/>
        <v>291.66666666666669</v>
      </c>
      <c r="AD246">
        <f>IF(C246=1,(AC246/Y246),REF)</f>
        <v>835.72110792741171</v>
      </c>
      <c r="AE246">
        <v>257</v>
      </c>
      <c r="AF246">
        <f>IF(B246=1,(AC246/AA246),REF)</f>
        <v>933.18402388951108</v>
      </c>
      <c r="AG246">
        <v>272</v>
      </c>
      <c r="AH246">
        <f t="shared" si="48"/>
        <v>255</v>
      </c>
      <c r="AI246" t="str">
        <f t="shared" si="49"/>
        <v>Bellarmine</v>
      </c>
      <c r="AJ246">
        <f t="shared" si="50"/>
        <v>0.17875437415535475</v>
      </c>
      <c r="AK246">
        <f t="shared" si="51"/>
        <v>0.13355877236158309</v>
      </c>
      <c r="AL246">
        <f t="shared" si="52"/>
        <v>0.53850130080460135</v>
      </c>
      <c r="AM246" t="str">
        <f t="shared" si="53"/>
        <v>Bellarmine</v>
      </c>
      <c r="AN246">
        <v>245</v>
      </c>
      <c r="AO246">
        <f t="shared" si="54"/>
        <v>251.66666666666666</v>
      </c>
      <c r="AP246">
        <v>252</v>
      </c>
      <c r="AQ246" t="str">
        <f t="shared" si="55"/>
        <v>Bellarmine</v>
      </c>
    </row>
    <row r="247" spans="2:43">
      <c r="B247">
        <v>1</v>
      </c>
      <c r="C247">
        <v>1</v>
      </c>
      <c r="D247" t="s">
        <v>371</v>
      </c>
      <c r="E247">
        <v>66.328699999999998</v>
      </c>
      <c r="F247">
        <v>265</v>
      </c>
      <c r="G247">
        <v>65.916399999999996</v>
      </c>
      <c r="H247">
        <v>260</v>
      </c>
      <c r="I247">
        <v>94.4452</v>
      </c>
      <c r="J247">
        <v>339</v>
      </c>
      <c r="K247">
        <v>99.903000000000006</v>
      </c>
      <c r="L247">
        <v>282</v>
      </c>
      <c r="M247">
        <v>105.294</v>
      </c>
      <c r="N247">
        <v>235</v>
      </c>
      <c r="O247">
        <v>105.99299999999999</v>
      </c>
      <c r="P247">
        <v>192</v>
      </c>
      <c r="Q247">
        <v>-6.0898099999999999</v>
      </c>
      <c r="R247">
        <v>240</v>
      </c>
      <c r="S247" s="5">
        <f t="shared" si="42"/>
        <v>85073</v>
      </c>
      <c r="T247" s="3">
        <f t="shared" si="43"/>
        <v>241.23432591569551</v>
      </c>
      <c r="U247">
        <f t="shared" si="44"/>
        <v>85073</v>
      </c>
      <c r="V247">
        <v>317</v>
      </c>
      <c r="W247">
        <f t="shared" si="45"/>
        <v>85073</v>
      </c>
      <c r="X247">
        <v>317</v>
      </c>
      <c r="Y247">
        <v>0.29780000000000001</v>
      </c>
      <c r="Z247">
        <v>0.44190000000000002</v>
      </c>
      <c r="AA247">
        <f t="shared" si="46"/>
        <v>0.36985000000000001</v>
      </c>
      <c r="AB247">
        <v>233</v>
      </c>
      <c r="AC247">
        <f t="shared" si="47"/>
        <v>289</v>
      </c>
      <c r="AD247">
        <f>IF(C247=1,(AC247/Y247),REF)</f>
        <v>970.44996642041633</v>
      </c>
      <c r="AE247">
        <v>266</v>
      </c>
      <c r="AF247">
        <f>IF(B247=1,(AC247/AA247),REF)</f>
        <v>781.39786399891841</v>
      </c>
      <c r="AG247">
        <v>256</v>
      </c>
      <c r="AH247">
        <f t="shared" si="48"/>
        <v>233</v>
      </c>
      <c r="AI247" t="str">
        <f t="shared" si="49"/>
        <v>UT Arlington</v>
      </c>
      <c r="AJ247">
        <f t="shared" si="50"/>
        <v>0.15026739807436509</v>
      </c>
      <c r="AK247">
        <f t="shared" si="51"/>
        <v>0.16159035039972242</v>
      </c>
      <c r="AL247">
        <f t="shared" si="52"/>
        <v>0.53823943571533206</v>
      </c>
      <c r="AM247" t="str">
        <f t="shared" si="53"/>
        <v>UT Arlington</v>
      </c>
      <c r="AN247">
        <v>246</v>
      </c>
      <c r="AO247">
        <f t="shared" si="54"/>
        <v>237.33333333333334</v>
      </c>
      <c r="AP247">
        <v>242</v>
      </c>
      <c r="AQ247" t="str">
        <f t="shared" si="55"/>
        <v>UT Arlington</v>
      </c>
    </row>
    <row r="248" spans="2:43">
      <c r="B248">
        <v>1</v>
      </c>
      <c r="C248">
        <v>1</v>
      </c>
      <c r="D248" t="s">
        <v>393</v>
      </c>
      <c r="E248">
        <v>67.653499999999994</v>
      </c>
      <c r="F248">
        <v>199</v>
      </c>
      <c r="G248">
        <v>67.438599999999994</v>
      </c>
      <c r="H248">
        <v>172</v>
      </c>
      <c r="I248">
        <v>102.846</v>
      </c>
      <c r="J248">
        <v>180</v>
      </c>
      <c r="K248">
        <v>103.057</v>
      </c>
      <c r="L248">
        <v>225</v>
      </c>
      <c r="M248">
        <v>105.60599999999999</v>
      </c>
      <c r="N248">
        <v>240</v>
      </c>
      <c r="O248">
        <v>108.43899999999999</v>
      </c>
      <c r="P248">
        <v>251</v>
      </c>
      <c r="Q248">
        <v>-5.3827800000000003</v>
      </c>
      <c r="R248">
        <v>234</v>
      </c>
      <c r="S248" s="5">
        <f t="shared" si="42"/>
        <v>45000</v>
      </c>
      <c r="T248" s="3">
        <f t="shared" si="43"/>
        <v>238.35477759004539</v>
      </c>
      <c r="U248">
        <f t="shared" si="44"/>
        <v>45000</v>
      </c>
      <c r="V248">
        <v>201</v>
      </c>
      <c r="W248">
        <f t="shared" si="45"/>
        <v>45000</v>
      </c>
      <c r="X248">
        <v>203</v>
      </c>
      <c r="Y248">
        <v>0.3332</v>
      </c>
      <c r="Z248">
        <v>0.28089999999999998</v>
      </c>
      <c r="AA248">
        <f t="shared" si="46"/>
        <v>0.30704999999999999</v>
      </c>
      <c r="AB248">
        <v>259</v>
      </c>
      <c r="AC248">
        <f t="shared" si="47"/>
        <v>221</v>
      </c>
      <c r="AD248">
        <f>IF(C248=1,(AC248/Y248),REF)</f>
        <v>663.26530612244903</v>
      </c>
      <c r="AE248">
        <v>234</v>
      </c>
      <c r="AF248">
        <f>IF(B248=1,(AC248/AA248),REF)</f>
        <v>719.75248330890736</v>
      </c>
      <c r="AG248">
        <v>244</v>
      </c>
      <c r="AH248">
        <f t="shared" si="48"/>
        <v>234</v>
      </c>
      <c r="AI248" t="str">
        <f t="shared" si="49"/>
        <v>Western Carolina</v>
      </c>
      <c r="AJ248">
        <f t="shared" si="50"/>
        <v>0.17465203596586482</v>
      </c>
      <c r="AK248">
        <f t="shared" si="51"/>
        <v>0.13553767525570706</v>
      </c>
      <c r="AL248">
        <f t="shared" si="52"/>
        <v>0.5372780904601584</v>
      </c>
      <c r="AM248" t="str">
        <f t="shared" si="53"/>
        <v>Western Carolina</v>
      </c>
      <c r="AN248">
        <v>247</v>
      </c>
      <c r="AO248">
        <f t="shared" si="54"/>
        <v>246.66666666666666</v>
      </c>
      <c r="AP248">
        <v>250</v>
      </c>
      <c r="AQ248" t="str">
        <f t="shared" si="55"/>
        <v>Western Carolina</v>
      </c>
    </row>
    <row r="249" spans="2:43">
      <c r="B249">
        <v>1</v>
      </c>
      <c r="C249">
        <v>1</v>
      </c>
      <c r="D249" t="s">
        <v>174</v>
      </c>
      <c r="E249">
        <v>66.060400000000001</v>
      </c>
      <c r="F249">
        <v>280</v>
      </c>
      <c r="G249">
        <v>65.708500000000001</v>
      </c>
      <c r="H249">
        <v>273</v>
      </c>
      <c r="I249">
        <v>100.983</v>
      </c>
      <c r="J249">
        <v>235</v>
      </c>
      <c r="K249">
        <v>102.249</v>
      </c>
      <c r="L249">
        <v>240</v>
      </c>
      <c r="M249">
        <v>107.33199999999999</v>
      </c>
      <c r="N249">
        <v>277</v>
      </c>
      <c r="O249">
        <v>107.447</v>
      </c>
      <c r="P249">
        <v>225</v>
      </c>
      <c r="Q249">
        <v>-5.1980199999999996</v>
      </c>
      <c r="R249">
        <v>233</v>
      </c>
      <c r="S249" s="5">
        <f t="shared" si="42"/>
        <v>65977</v>
      </c>
      <c r="T249" s="3">
        <f t="shared" si="43"/>
        <v>232.62093628906234</v>
      </c>
      <c r="U249">
        <f t="shared" si="44"/>
        <v>65977</v>
      </c>
      <c r="V249">
        <v>274</v>
      </c>
      <c r="W249">
        <f t="shared" si="45"/>
        <v>65977</v>
      </c>
      <c r="X249">
        <v>274</v>
      </c>
      <c r="Y249">
        <v>0.2999</v>
      </c>
      <c r="Z249">
        <v>0.40550000000000003</v>
      </c>
      <c r="AA249">
        <f t="shared" si="46"/>
        <v>0.35270000000000001</v>
      </c>
      <c r="AB249">
        <v>240</v>
      </c>
      <c r="AC249">
        <f t="shared" si="47"/>
        <v>262.66666666666669</v>
      </c>
      <c r="AD249">
        <f>IF(C249=1,(AC249/Y249),REF)</f>
        <v>875.84750472379687</v>
      </c>
      <c r="AE249">
        <v>258</v>
      </c>
      <c r="AF249">
        <f>IF(B249=1,(AC249/AA249),REF)</f>
        <v>744.73112182213401</v>
      </c>
      <c r="AG249">
        <v>250</v>
      </c>
      <c r="AH249">
        <f t="shared" si="48"/>
        <v>240</v>
      </c>
      <c r="AI249" t="str">
        <f t="shared" si="49"/>
        <v>Jacksonville St.</v>
      </c>
      <c r="AJ249">
        <f t="shared" si="50"/>
        <v>0.15288715674015002</v>
      </c>
      <c r="AK249">
        <f t="shared" si="51"/>
        <v>0.155025931264271</v>
      </c>
      <c r="AL249">
        <f t="shared" si="52"/>
        <v>0.53596041885148826</v>
      </c>
      <c r="AM249" t="str">
        <f t="shared" si="53"/>
        <v>Jacksonville St.</v>
      </c>
      <c r="AN249">
        <v>248</v>
      </c>
      <c r="AO249">
        <f t="shared" si="54"/>
        <v>242.66666666666666</v>
      </c>
      <c r="AP249">
        <v>246</v>
      </c>
      <c r="AQ249" t="str">
        <f t="shared" si="55"/>
        <v>Jacksonville St.</v>
      </c>
    </row>
    <row r="250" spans="2:43">
      <c r="B250">
        <v>1</v>
      </c>
      <c r="C250">
        <v>1</v>
      </c>
      <c r="D250" t="s">
        <v>229</v>
      </c>
      <c r="E250">
        <v>65.871799999999993</v>
      </c>
      <c r="F250">
        <v>285</v>
      </c>
      <c r="G250">
        <v>65.840999999999994</v>
      </c>
      <c r="H250">
        <v>266</v>
      </c>
      <c r="I250">
        <v>96.137500000000003</v>
      </c>
      <c r="J250">
        <v>323</v>
      </c>
      <c r="K250">
        <v>97.090800000000002</v>
      </c>
      <c r="L250">
        <v>324</v>
      </c>
      <c r="M250">
        <v>102.21299999999999</v>
      </c>
      <c r="N250">
        <v>148</v>
      </c>
      <c r="O250">
        <v>106.337</v>
      </c>
      <c r="P250">
        <v>200</v>
      </c>
      <c r="Q250">
        <v>-9.2461199999999995</v>
      </c>
      <c r="R250">
        <v>278</v>
      </c>
      <c r="S250" s="5">
        <f t="shared" si="42"/>
        <v>63116.5</v>
      </c>
      <c r="T250" s="3">
        <f t="shared" si="43"/>
        <v>269.23595599399425</v>
      </c>
      <c r="U250">
        <f t="shared" si="44"/>
        <v>63116.5</v>
      </c>
      <c r="V250">
        <v>264</v>
      </c>
      <c r="W250">
        <f t="shared" si="45"/>
        <v>63116.5</v>
      </c>
      <c r="X250">
        <v>264</v>
      </c>
      <c r="Y250">
        <v>0.3473</v>
      </c>
      <c r="Z250">
        <v>0.24390000000000001</v>
      </c>
      <c r="AA250">
        <f t="shared" si="46"/>
        <v>0.29559999999999997</v>
      </c>
      <c r="AB250">
        <v>265</v>
      </c>
      <c r="AC250">
        <f t="shared" si="47"/>
        <v>264.33333333333331</v>
      </c>
      <c r="AD250">
        <f>IF(C250=1,(AC250/Y250),REF)</f>
        <v>761.1095114694308</v>
      </c>
      <c r="AE250">
        <v>245</v>
      </c>
      <c r="AF250">
        <f>IF(B250=1,(AC250/AA250),REF)</f>
        <v>894.22643211547143</v>
      </c>
      <c r="AG250">
        <v>269</v>
      </c>
      <c r="AH250">
        <f t="shared" si="48"/>
        <v>245</v>
      </c>
      <c r="AI250" t="str">
        <f t="shared" si="49"/>
        <v>Mount St. Mary's</v>
      </c>
      <c r="AJ250">
        <f t="shared" si="50"/>
        <v>0.17955498063820985</v>
      </c>
      <c r="AK250">
        <f t="shared" si="51"/>
        <v>0.12699081750628888</v>
      </c>
      <c r="AL250">
        <f t="shared" si="52"/>
        <v>0.53516592992416645</v>
      </c>
      <c r="AM250" t="str">
        <f t="shared" si="53"/>
        <v>Mount St. Mary's</v>
      </c>
      <c r="AN250">
        <v>249</v>
      </c>
      <c r="AO250">
        <f t="shared" si="54"/>
        <v>253</v>
      </c>
      <c r="AP250">
        <v>257</v>
      </c>
      <c r="AQ250" t="str">
        <f t="shared" si="55"/>
        <v>Mount St. Mary's</v>
      </c>
    </row>
    <row r="251" spans="2:43">
      <c r="B251">
        <v>1</v>
      </c>
      <c r="C251">
        <v>1</v>
      </c>
      <c r="D251" t="s">
        <v>399</v>
      </c>
      <c r="E251">
        <v>67.278400000000005</v>
      </c>
      <c r="F251">
        <v>216</v>
      </c>
      <c r="G251">
        <v>66.909599999999998</v>
      </c>
      <c r="H251">
        <v>194</v>
      </c>
      <c r="I251">
        <v>107.816</v>
      </c>
      <c r="J251">
        <v>79</v>
      </c>
      <c r="K251">
        <v>108.581</v>
      </c>
      <c r="L251">
        <v>108</v>
      </c>
      <c r="M251">
        <v>112.273</v>
      </c>
      <c r="N251">
        <v>348</v>
      </c>
      <c r="O251">
        <v>115.18</v>
      </c>
      <c r="P251">
        <v>347</v>
      </c>
      <c r="Q251">
        <v>-6.5991499999999998</v>
      </c>
      <c r="R251">
        <v>248</v>
      </c>
      <c r="S251" s="5">
        <f t="shared" si="42"/>
        <v>63672.5</v>
      </c>
      <c r="T251" s="3">
        <f t="shared" si="43"/>
        <v>256.97567978312657</v>
      </c>
      <c r="U251">
        <f t="shared" si="44"/>
        <v>63672.5</v>
      </c>
      <c r="V251">
        <v>265</v>
      </c>
      <c r="W251">
        <f t="shared" si="45"/>
        <v>63672.5</v>
      </c>
      <c r="X251">
        <v>265</v>
      </c>
      <c r="Y251">
        <v>0.32119999999999999</v>
      </c>
      <c r="Z251">
        <v>0.32319999999999999</v>
      </c>
      <c r="AA251">
        <f t="shared" si="46"/>
        <v>0.32219999999999999</v>
      </c>
      <c r="AB251">
        <v>250</v>
      </c>
      <c r="AC251">
        <f t="shared" si="47"/>
        <v>260</v>
      </c>
      <c r="AD251">
        <f>IF(C251=1,(AC251/Y251),REF)</f>
        <v>809.46450809464511</v>
      </c>
      <c r="AE251">
        <v>252</v>
      </c>
      <c r="AF251">
        <f>IF(B251=1,(AC251/AA251),REF)</f>
        <v>806.95220360024837</v>
      </c>
      <c r="AG251">
        <v>262</v>
      </c>
      <c r="AH251">
        <f t="shared" si="48"/>
        <v>250</v>
      </c>
      <c r="AI251" t="str">
        <f t="shared" si="49"/>
        <v>Winthrop</v>
      </c>
      <c r="AJ251">
        <f t="shared" si="50"/>
        <v>0.16504149293144296</v>
      </c>
      <c r="AK251">
        <f t="shared" si="51"/>
        <v>0.14020657704356806</v>
      </c>
      <c r="AL251">
        <f t="shared" si="52"/>
        <v>0.53440967289492569</v>
      </c>
      <c r="AM251" t="str">
        <f t="shared" si="53"/>
        <v>Winthrop</v>
      </c>
      <c r="AN251">
        <v>250</v>
      </c>
      <c r="AO251">
        <f t="shared" si="54"/>
        <v>250</v>
      </c>
      <c r="AP251">
        <v>251</v>
      </c>
      <c r="AQ251" t="str">
        <f t="shared" si="55"/>
        <v>Winthrop</v>
      </c>
    </row>
    <row r="252" spans="2:43">
      <c r="B252">
        <v>1</v>
      </c>
      <c r="C252">
        <v>1</v>
      </c>
      <c r="D252" t="s">
        <v>292</v>
      </c>
      <c r="E252">
        <v>63.15</v>
      </c>
      <c r="F252">
        <v>353</v>
      </c>
      <c r="G252">
        <v>62.451500000000003</v>
      </c>
      <c r="H252">
        <v>353</v>
      </c>
      <c r="I252">
        <v>102.504</v>
      </c>
      <c r="J252">
        <v>193</v>
      </c>
      <c r="K252">
        <v>103.907</v>
      </c>
      <c r="L252">
        <v>199</v>
      </c>
      <c r="M252">
        <v>107.212</v>
      </c>
      <c r="N252">
        <v>275</v>
      </c>
      <c r="O252">
        <v>108.38500000000001</v>
      </c>
      <c r="P252">
        <v>250</v>
      </c>
      <c r="Q252">
        <v>-4.4779</v>
      </c>
      <c r="R252">
        <v>227</v>
      </c>
      <c r="S252" s="5">
        <f t="shared" si="42"/>
        <v>56437</v>
      </c>
      <c r="T252" s="3">
        <f t="shared" si="43"/>
        <v>225.94357702754021</v>
      </c>
      <c r="U252">
        <f t="shared" si="44"/>
        <v>56437</v>
      </c>
      <c r="V252">
        <v>235</v>
      </c>
      <c r="W252">
        <f t="shared" si="45"/>
        <v>56437</v>
      </c>
      <c r="X252">
        <v>236</v>
      </c>
      <c r="Y252">
        <v>0.29289999999999999</v>
      </c>
      <c r="Z252">
        <v>0.3891</v>
      </c>
      <c r="AA252">
        <f t="shared" si="46"/>
        <v>0.34099999999999997</v>
      </c>
      <c r="AB252">
        <v>244</v>
      </c>
      <c r="AC252">
        <f t="shared" si="47"/>
        <v>238.33333333333334</v>
      </c>
      <c r="AD252">
        <f>IF(C252=1,(AC252/Y252),REF)</f>
        <v>813.70205986115855</v>
      </c>
      <c r="AE252">
        <v>254</v>
      </c>
      <c r="AF252">
        <f>IF(B252=1,(AC252/AA252),REF)</f>
        <v>698.92473118279577</v>
      </c>
      <c r="AG252">
        <v>240</v>
      </c>
      <c r="AH252">
        <f t="shared" si="48"/>
        <v>240</v>
      </c>
      <c r="AI252" t="str">
        <f t="shared" si="49"/>
        <v>Sacramento St.</v>
      </c>
      <c r="AJ252">
        <f t="shared" si="50"/>
        <v>0.15042160496535206</v>
      </c>
      <c r="AK252">
        <f t="shared" si="51"/>
        <v>0.15107736624584767</v>
      </c>
      <c r="AL252">
        <f t="shared" si="52"/>
        <v>0.53221275622408093</v>
      </c>
      <c r="AM252" t="str">
        <f t="shared" si="53"/>
        <v>Sacramento St.</v>
      </c>
      <c r="AN252">
        <v>251</v>
      </c>
      <c r="AO252">
        <f t="shared" si="54"/>
        <v>245</v>
      </c>
      <c r="AP252">
        <v>248</v>
      </c>
      <c r="AQ252" t="str">
        <f t="shared" si="55"/>
        <v>Sacramento St.</v>
      </c>
    </row>
    <row r="253" spans="2:43">
      <c r="B253">
        <v>1</v>
      </c>
      <c r="C253">
        <v>1</v>
      </c>
      <c r="D253" t="s">
        <v>86</v>
      </c>
      <c r="E253">
        <v>67.660200000000003</v>
      </c>
      <c r="F253">
        <v>198</v>
      </c>
      <c r="G253">
        <v>67.726100000000002</v>
      </c>
      <c r="H253">
        <v>162</v>
      </c>
      <c r="I253">
        <v>100.898</v>
      </c>
      <c r="J253">
        <v>239</v>
      </c>
      <c r="K253">
        <v>101.80800000000001</v>
      </c>
      <c r="L253">
        <v>250</v>
      </c>
      <c r="M253">
        <v>105.751</v>
      </c>
      <c r="N253">
        <v>245</v>
      </c>
      <c r="O253">
        <v>108.486</v>
      </c>
      <c r="P253">
        <v>252</v>
      </c>
      <c r="Q253">
        <v>-6.6788800000000004</v>
      </c>
      <c r="R253">
        <v>249</v>
      </c>
      <c r="S253" s="5">
        <f t="shared" si="42"/>
        <v>58573</v>
      </c>
      <c r="T253" s="3">
        <f t="shared" si="43"/>
        <v>251.0019920239678</v>
      </c>
      <c r="U253">
        <f t="shared" si="44"/>
        <v>58573</v>
      </c>
      <c r="V253">
        <v>244</v>
      </c>
      <c r="W253">
        <f t="shared" si="45"/>
        <v>58573</v>
      </c>
      <c r="X253">
        <v>245</v>
      </c>
      <c r="Y253">
        <v>0.32100000000000001</v>
      </c>
      <c r="Z253">
        <v>0.3009</v>
      </c>
      <c r="AA253">
        <f t="shared" si="46"/>
        <v>0.31095</v>
      </c>
      <c r="AB253">
        <v>258</v>
      </c>
      <c r="AC253">
        <f t="shared" si="47"/>
        <v>249</v>
      </c>
      <c r="AD253">
        <f>IF(C253=1,(AC253/Y253),REF)</f>
        <v>775.70093457943926</v>
      </c>
      <c r="AE253">
        <v>248</v>
      </c>
      <c r="AF253">
        <f>IF(B253=1,(AC253/AA253),REF)</f>
        <v>800.77182826821036</v>
      </c>
      <c r="AG253">
        <v>260</v>
      </c>
      <c r="AH253">
        <f t="shared" si="48"/>
        <v>248</v>
      </c>
      <c r="AI253" t="str">
        <f t="shared" si="49"/>
        <v>Canisius</v>
      </c>
      <c r="AJ253">
        <f t="shared" si="50"/>
        <v>0.1656429624215903</v>
      </c>
      <c r="AK253">
        <f t="shared" si="51"/>
        <v>0.13544119909188734</v>
      </c>
      <c r="AL253">
        <f t="shared" si="52"/>
        <v>0.53196856707072604</v>
      </c>
      <c r="AM253" t="str">
        <f t="shared" si="53"/>
        <v>Canisius</v>
      </c>
      <c r="AN253">
        <v>252</v>
      </c>
      <c r="AO253">
        <f t="shared" si="54"/>
        <v>252.66666666666666</v>
      </c>
      <c r="AP253">
        <v>255</v>
      </c>
      <c r="AQ253" t="str">
        <f t="shared" si="55"/>
        <v>Canisius</v>
      </c>
    </row>
    <row r="254" spans="2:43">
      <c r="B254">
        <v>1</v>
      </c>
      <c r="C254">
        <v>1</v>
      </c>
      <c r="D254" t="s">
        <v>202</v>
      </c>
      <c r="E254">
        <v>65.5261</v>
      </c>
      <c r="F254">
        <v>302</v>
      </c>
      <c r="G254">
        <v>65.636799999999994</v>
      </c>
      <c r="H254">
        <v>275</v>
      </c>
      <c r="I254">
        <v>97.567999999999998</v>
      </c>
      <c r="J254">
        <v>301</v>
      </c>
      <c r="K254">
        <v>97.841899999999995</v>
      </c>
      <c r="L254">
        <v>315</v>
      </c>
      <c r="M254">
        <v>101.471</v>
      </c>
      <c r="N254">
        <v>133</v>
      </c>
      <c r="O254">
        <v>107.11499999999999</v>
      </c>
      <c r="P254">
        <v>215</v>
      </c>
      <c r="Q254">
        <v>-9.2732799999999997</v>
      </c>
      <c r="R254">
        <v>279</v>
      </c>
      <c r="S254" s="5">
        <f t="shared" si="42"/>
        <v>54145</v>
      </c>
      <c r="T254" s="3">
        <f t="shared" si="43"/>
        <v>269.67573120323601</v>
      </c>
      <c r="U254">
        <f t="shared" si="44"/>
        <v>54145</v>
      </c>
      <c r="V254">
        <v>225</v>
      </c>
      <c r="W254">
        <f t="shared" si="45"/>
        <v>54145</v>
      </c>
      <c r="X254">
        <v>227</v>
      </c>
      <c r="Y254">
        <v>0.36470000000000002</v>
      </c>
      <c r="Z254">
        <v>0.1525</v>
      </c>
      <c r="AA254">
        <f t="shared" si="46"/>
        <v>0.2586</v>
      </c>
      <c r="AB254">
        <v>290</v>
      </c>
      <c r="AC254">
        <f t="shared" si="47"/>
        <v>247.33333333333334</v>
      </c>
      <c r="AD254">
        <f>IF(C254=1,(AC254/Y254),REF)</f>
        <v>678.18298144593723</v>
      </c>
      <c r="AE254">
        <v>239</v>
      </c>
      <c r="AF254">
        <f>IF(B254=1,(AC254/AA254),REF)</f>
        <v>956.43207012116534</v>
      </c>
      <c r="AG254">
        <v>276</v>
      </c>
      <c r="AH254">
        <f t="shared" si="48"/>
        <v>239</v>
      </c>
      <c r="AI254" t="str">
        <f t="shared" si="49"/>
        <v>Marist</v>
      </c>
      <c r="AJ254">
        <f t="shared" si="50"/>
        <v>0.19073854378492741</v>
      </c>
      <c r="AK254">
        <f t="shared" si="51"/>
        <v>0.11016549277558782</v>
      </c>
      <c r="AL254">
        <f t="shared" si="52"/>
        <v>0.53186246171311502</v>
      </c>
      <c r="AM254" t="str">
        <f t="shared" si="53"/>
        <v>Marist</v>
      </c>
      <c r="AN254">
        <v>253</v>
      </c>
      <c r="AO254">
        <f t="shared" si="54"/>
        <v>260.66666666666669</v>
      </c>
      <c r="AP254">
        <v>265</v>
      </c>
      <c r="AQ254" t="str">
        <f t="shared" si="55"/>
        <v>Marist</v>
      </c>
    </row>
    <row r="255" spans="2:43">
      <c r="B255">
        <v>1</v>
      </c>
      <c r="C255">
        <v>1</v>
      </c>
      <c r="D255" t="s">
        <v>250</v>
      </c>
      <c r="E255">
        <v>68.418499999999995</v>
      </c>
      <c r="F255">
        <v>161</v>
      </c>
      <c r="G255">
        <v>68.014399999999995</v>
      </c>
      <c r="H255">
        <v>145</v>
      </c>
      <c r="I255">
        <v>107.327</v>
      </c>
      <c r="J255">
        <v>89</v>
      </c>
      <c r="K255">
        <v>109.879</v>
      </c>
      <c r="L255">
        <v>97</v>
      </c>
      <c r="M255">
        <v>113.39100000000001</v>
      </c>
      <c r="N255">
        <v>354</v>
      </c>
      <c r="O255">
        <v>114.792</v>
      </c>
      <c r="P255">
        <v>346</v>
      </c>
      <c r="Q255">
        <v>-4.9129800000000001</v>
      </c>
      <c r="R255">
        <v>231</v>
      </c>
      <c r="S255" s="5">
        <f t="shared" si="42"/>
        <v>66618.5</v>
      </c>
      <c r="T255" s="3">
        <f t="shared" si="43"/>
        <v>254.09151894543825</v>
      </c>
      <c r="U255">
        <f t="shared" si="44"/>
        <v>66618.5</v>
      </c>
      <c r="V255">
        <v>280</v>
      </c>
      <c r="W255">
        <f t="shared" si="45"/>
        <v>66618.5</v>
      </c>
      <c r="X255">
        <v>280</v>
      </c>
      <c r="Y255">
        <v>0.23849999999999999</v>
      </c>
      <c r="Z255">
        <v>0.5706</v>
      </c>
      <c r="AA255">
        <f t="shared" si="46"/>
        <v>0.40454999999999997</v>
      </c>
      <c r="AB255">
        <v>219</v>
      </c>
      <c r="AC255">
        <f t="shared" si="47"/>
        <v>259.66666666666669</v>
      </c>
      <c r="AD255">
        <f>IF(C255=1,(AC255/Y255),REF)</f>
        <v>1088.7491264849757</v>
      </c>
      <c r="AE255">
        <v>279</v>
      </c>
      <c r="AF255">
        <f>IF(B255=1,(AC255/AA255),REF)</f>
        <v>641.86544720471318</v>
      </c>
      <c r="AG255">
        <v>233</v>
      </c>
      <c r="AH255">
        <f t="shared" si="48"/>
        <v>219</v>
      </c>
      <c r="AI255" t="str">
        <f t="shared" si="49"/>
        <v>North Florida</v>
      </c>
      <c r="AJ255">
        <f t="shared" si="50"/>
        <v>0.11896877492138372</v>
      </c>
      <c r="AK255">
        <f t="shared" si="51"/>
        <v>0.18115091538971237</v>
      </c>
      <c r="AL255">
        <f t="shared" si="52"/>
        <v>0.53139993627107807</v>
      </c>
      <c r="AM255" t="str">
        <f t="shared" si="53"/>
        <v>North Florida</v>
      </c>
      <c r="AN255">
        <v>254</v>
      </c>
      <c r="AO255">
        <f t="shared" si="54"/>
        <v>230.66666666666666</v>
      </c>
      <c r="AP255">
        <v>234</v>
      </c>
      <c r="AQ255" t="str">
        <f t="shared" si="55"/>
        <v>North Florida</v>
      </c>
    </row>
    <row r="256" spans="2:43">
      <c r="B256">
        <v>1</v>
      </c>
      <c r="C256">
        <v>1</v>
      </c>
      <c r="D256" t="s">
        <v>52</v>
      </c>
      <c r="E256">
        <v>62.608899999999998</v>
      </c>
      <c r="F256">
        <v>358</v>
      </c>
      <c r="G256">
        <v>62.574399999999997</v>
      </c>
      <c r="H256">
        <v>352</v>
      </c>
      <c r="I256">
        <v>102.968</v>
      </c>
      <c r="J256">
        <v>178</v>
      </c>
      <c r="K256">
        <v>100.842</v>
      </c>
      <c r="L256">
        <v>267</v>
      </c>
      <c r="M256">
        <v>103.73</v>
      </c>
      <c r="N256">
        <v>191</v>
      </c>
      <c r="O256">
        <v>110.17100000000001</v>
      </c>
      <c r="P256">
        <v>280</v>
      </c>
      <c r="Q256">
        <v>-9.3292800000000007</v>
      </c>
      <c r="R256">
        <v>280</v>
      </c>
      <c r="S256" s="5">
        <f t="shared" si="42"/>
        <v>34082.5</v>
      </c>
      <c r="T256" s="3">
        <f t="shared" si="43"/>
        <v>273.57722858454429</v>
      </c>
      <c r="U256">
        <f t="shared" si="44"/>
        <v>34082.5</v>
      </c>
      <c r="V256">
        <v>167</v>
      </c>
      <c r="W256">
        <f t="shared" si="45"/>
        <v>34082.5</v>
      </c>
      <c r="X256">
        <v>169</v>
      </c>
      <c r="Y256">
        <v>0.33489999999999998</v>
      </c>
      <c r="Z256">
        <v>0.22289999999999999</v>
      </c>
      <c r="AA256">
        <f t="shared" si="46"/>
        <v>0.27889999999999998</v>
      </c>
      <c r="AB256">
        <v>276</v>
      </c>
      <c r="AC256">
        <f t="shared" si="47"/>
        <v>204</v>
      </c>
      <c r="AD256">
        <f>IF(C256=1,(AC256/Y256),REF)</f>
        <v>609.13705583756348</v>
      </c>
      <c r="AE256">
        <v>224</v>
      </c>
      <c r="AF256">
        <f>IF(B256=1,(AC256/AA256),REF)</f>
        <v>731.4449623520976</v>
      </c>
      <c r="AG256">
        <v>246</v>
      </c>
      <c r="AH256">
        <f t="shared" si="48"/>
        <v>224</v>
      </c>
      <c r="AI256" t="str">
        <f t="shared" si="49"/>
        <v>American</v>
      </c>
      <c r="AJ256">
        <f t="shared" si="50"/>
        <v>0.17704392680369674</v>
      </c>
      <c r="AK256">
        <f t="shared" si="51"/>
        <v>0.12286399561387289</v>
      </c>
      <c r="AL256">
        <f t="shared" si="52"/>
        <v>0.53127491956670425</v>
      </c>
      <c r="AM256" t="str">
        <f t="shared" si="53"/>
        <v>American</v>
      </c>
      <c r="AN256">
        <v>255</v>
      </c>
      <c r="AO256">
        <f t="shared" si="54"/>
        <v>251.66666666666666</v>
      </c>
      <c r="AP256">
        <v>253</v>
      </c>
      <c r="AQ256" t="str">
        <f t="shared" si="55"/>
        <v>American</v>
      </c>
    </row>
    <row r="257" spans="2:43">
      <c r="B257">
        <v>1</v>
      </c>
      <c r="C257">
        <v>1</v>
      </c>
      <c r="D257" t="s">
        <v>255</v>
      </c>
      <c r="E257">
        <v>70.444000000000003</v>
      </c>
      <c r="F257">
        <v>62</v>
      </c>
      <c r="G257">
        <v>69.214100000000002</v>
      </c>
      <c r="H257">
        <v>84</v>
      </c>
      <c r="I257">
        <v>100.30800000000001</v>
      </c>
      <c r="J257">
        <v>253</v>
      </c>
      <c r="K257">
        <v>100.9</v>
      </c>
      <c r="L257">
        <v>266</v>
      </c>
      <c r="M257">
        <v>105.794</v>
      </c>
      <c r="N257">
        <v>247</v>
      </c>
      <c r="O257">
        <v>107.227</v>
      </c>
      <c r="P257">
        <v>221</v>
      </c>
      <c r="Q257">
        <v>-6.3275100000000002</v>
      </c>
      <c r="R257">
        <v>245</v>
      </c>
      <c r="S257" s="5">
        <f t="shared" si="42"/>
        <v>62509</v>
      </c>
      <c r="T257" s="3">
        <f t="shared" si="43"/>
        <v>244.5373182154413</v>
      </c>
      <c r="U257">
        <f t="shared" si="44"/>
        <v>62509</v>
      </c>
      <c r="V257">
        <v>261</v>
      </c>
      <c r="W257">
        <f t="shared" si="45"/>
        <v>62509</v>
      </c>
      <c r="X257">
        <v>261</v>
      </c>
      <c r="Y257">
        <v>0.31900000000000001</v>
      </c>
      <c r="Z257">
        <v>0.30530000000000002</v>
      </c>
      <c r="AA257">
        <f t="shared" si="46"/>
        <v>0.31215000000000004</v>
      </c>
      <c r="AB257">
        <v>257</v>
      </c>
      <c r="AC257">
        <f t="shared" si="47"/>
        <v>259.66666666666669</v>
      </c>
      <c r="AD257">
        <f>IF(C257=1,(AC257/Y257),REF)</f>
        <v>814.00208986415885</v>
      </c>
      <c r="AE257">
        <v>255</v>
      </c>
      <c r="AF257">
        <f>IF(B257=1,(AC257/AA257),REF)</f>
        <v>831.8650221581504</v>
      </c>
      <c r="AG257">
        <v>264</v>
      </c>
      <c r="AH257">
        <f t="shared" si="48"/>
        <v>255</v>
      </c>
      <c r="AI257" t="str">
        <f t="shared" si="49"/>
        <v>Northern Illinois</v>
      </c>
      <c r="AJ257">
        <f t="shared" si="50"/>
        <v>0.16381947097296198</v>
      </c>
      <c r="AK257">
        <f t="shared" si="51"/>
        <v>0.13531799630323604</v>
      </c>
      <c r="AL257">
        <f t="shared" si="52"/>
        <v>0.53081958591558065</v>
      </c>
      <c r="AM257" t="str">
        <f t="shared" si="53"/>
        <v>Northern Illinois</v>
      </c>
      <c r="AN257">
        <v>256</v>
      </c>
      <c r="AO257">
        <f t="shared" si="54"/>
        <v>256</v>
      </c>
      <c r="AP257">
        <v>259</v>
      </c>
      <c r="AQ257" t="str">
        <f t="shared" si="55"/>
        <v>Northern Illinois</v>
      </c>
    </row>
    <row r="258" spans="2:43">
      <c r="B258">
        <v>1</v>
      </c>
      <c r="C258">
        <v>1</v>
      </c>
      <c r="D258" t="s">
        <v>161</v>
      </c>
      <c r="E258">
        <v>65.784700000000001</v>
      </c>
      <c r="F258">
        <v>291</v>
      </c>
      <c r="G258">
        <v>65.280600000000007</v>
      </c>
      <c r="H258">
        <v>287</v>
      </c>
      <c r="I258">
        <v>101.91800000000001</v>
      </c>
      <c r="J258">
        <v>207</v>
      </c>
      <c r="K258">
        <v>102.3</v>
      </c>
      <c r="L258">
        <v>238</v>
      </c>
      <c r="M258">
        <v>107.098</v>
      </c>
      <c r="N258">
        <v>274</v>
      </c>
      <c r="O258">
        <v>108.57599999999999</v>
      </c>
      <c r="P258">
        <v>255</v>
      </c>
      <c r="Q258">
        <v>-6.2753699999999997</v>
      </c>
      <c r="R258">
        <v>243</v>
      </c>
      <c r="S258" s="5">
        <f t="shared" ref="S258:S321" si="56">((J258^2)+N258^2)/2</f>
        <v>58962.5</v>
      </c>
      <c r="T258" s="3">
        <f t="shared" ref="T258:T321" si="57">SQRT((L258^2+(P258^2))/2)</f>
        <v>246.64650818529745</v>
      </c>
      <c r="U258">
        <f t="shared" ref="U258:U321" si="58">IF(O258&lt;96,T258,S258)</f>
        <v>58962.5</v>
      </c>
      <c r="V258">
        <v>246</v>
      </c>
      <c r="W258">
        <f t="shared" ref="W258:W321" si="59">IF(J258&lt;30,T258,S258)</f>
        <v>58962.5</v>
      </c>
      <c r="X258">
        <v>247</v>
      </c>
      <c r="Y258">
        <v>0.2727</v>
      </c>
      <c r="Z258">
        <v>0.42430000000000001</v>
      </c>
      <c r="AA258">
        <f t="shared" ref="AA258:AA321" si="60">(Y258+Z258)/2</f>
        <v>0.34850000000000003</v>
      </c>
      <c r="AB258">
        <v>241</v>
      </c>
      <c r="AC258">
        <f t="shared" ref="AC258:AC321" si="61">(V258+X258+(AB258))/3</f>
        <v>244.66666666666666</v>
      </c>
      <c r="AD258">
        <f>IF(C258=1,(AC258/Y258),REF)</f>
        <v>897.20083119423055</v>
      </c>
      <c r="AE258">
        <v>259</v>
      </c>
      <c r="AF258">
        <f>IF(B258=1,(AC258/AA258),REF)</f>
        <v>702.05643232902912</v>
      </c>
      <c r="AG258">
        <v>241</v>
      </c>
      <c r="AH258">
        <f t="shared" ref="AH258:AH321" si="62">MIN(AE258,AG258,AB258)</f>
        <v>241</v>
      </c>
      <c r="AI258" t="str">
        <f t="shared" ref="AI258:AI321" si="63">D258</f>
        <v>Idaho St.</v>
      </c>
      <c r="AJ258">
        <f t="shared" ref="AJ258:AJ321" si="64">(Y258*(($AV$2)/((AD258)))^(1/10))</f>
        <v>0.13868629918910802</v>
      </c>
      <c r="AK258">
        <f t="shared" ref="AK258:AK321" si="65">(AA258*(($AU$2)/((AF258)))^(1/8))</f>
        <v>0.15431392107560254</v>
      </c>
      <c r="AL258">
        <f t="shared" ref="AL258:AL321" si="66">((AJ258+AK258)/2)^(1/3)</f>
        <v>0.52716429019502931</v>
      </c>
      <c r="AM258" t="str">
        <f t="shared" ref="AM258:AM321" si="67">AI258</f>
        <v>Idaho St.</v>
      </c>
      <c r="AN258">
        <v>257</v>
      </c>
      <c r="AO258">
        <f t="shared" ref="AO258:AO321" si="68">(AN258+AH258+AB258)/3</f>
        <v>246.33333333333334</v>
      </c>
      <c r="AP258">
        <v>249</v>
      </c>
      <c r="AQ258" t="str">
        <f t="shared" ref="AQ258:AQ321" si="69">AM258</f>
        <v>Idaho St.</v>
      </c>
    </row>
    <row r="259" spans="2:43">
      <c r="B259">
        <v>1</v>
      </c>
      <c r="C259">
        <v>1</v>
      </c>
      <c r="D259" t="s">
        <v>240</v>
      </c>
      <c r="E259">
        <v>63.449800000000003</v>
      </c>
      <c r="F259">
        <v>349</v>
      </c>
      <c r="G259">
        <v>63.223399999999998</v>
      </c>
      <c r="H259">
        <v>346</v>
      </c>
      <c r="I259">
        <v>100.443</v>
      </c>
      <c r="J259">
        <v>250</v>
      </c>
      <c r="K259">
        <v>100.94</v>
      </c>
      <c r="L259">
        <v>262</v>
      </c>
      <c r="M259">
        <v>103.96</v>
      </c>
      <c r="N259">
        <v>197</v>
      </c>
      <c r="O259">
        <v>108.372</v>
      </c>
      <c r="P259">
        <v>249</v>
      </c>
      <c r="Q259">
        <v>-7.4320899999999996</v>
      </c>
      <c r="R259">
        <v>259</v>
      </c>
      <c r="S259" s="5">
        <f t="shared" si="56"/>
        <v>50654.5</v>
      </c>
      <c r="T259" s="3">
        <f t="shared" si="57"/>
        <v>255.5826676439543</v>
      </c>
      <c r="U259">
        <f t="shared" si="58"/>
        <v>50654.5</v>
      </c>
      <c r="V259">
        <v>216</v>
      </c>
      <c r="W259">
        <f t="shared" si="59"/>
        <v>50654.5</v>
      </c>
      <c r="X259">
        <v>218</v>
      </c>
      <c r="Y259">
        <v>0.30009999999999998</v>
      </c>
      <c r="Z259">
        <v>0.32529999999999998</v>
      </c>
      <c r="AA259">
        <f t="shared" si="60"/>
        <v>0.31269999999999998</v>
      </c>
      <c r="AB259">
        <v>254</v>
      </c>
      <c r="AC259">
        <f t="shared" si="61"/>
        <v>229.33333333333334</v>
      </c>
      <c r="AD259">
        <f>IF(C259=1,(AC259/Y259),REF)</f>
        <v>764.18971453959796</v>
      </c>
      <c r="AE259">
        <v>246</v>
      </c>
      <c r="AF259">
        <f>IF(B259=1,(AC259/AA259),REF)</f>
        <v>733.39729239953101</v>
      </c>
      <c r="AG259">
        <v>247</v>
      </c>
      <c r="AH259">
        <f t="shared" si="62"/>
        <v>246</v>
      </c>
      <c r="AI259" t="str">
        <f t="shared" si="63"/>
        <v>Niagara</v>
      </c>
      <c r="AJ259">
        <f t="shared" si="64"/>
        <v>0.15508981026506477</v>
      </c>
      <c r="AK259">
        <f t="shared" si="65"/>
        <v>0.13770803954432298</v>
      </c>
      <c r="AL259">
        <f t="shared" si="66"/>
        <v>0.52704289432707929</v>
      </c>
      <c r="AM259" t="str">
        <f t="shared" si="67"/>
        <v>Niagara</v>
      </c>
      <c r="AN259">
        <v>258</v>
      </c>
      <c r="AO259">
        <f t="shared" si="68"/>
        <v>252.66666666666666</v>
      </c>
      <c r="AP259">
        <v>256</v>
      </c>
      <c r="AQ259" t="str">
        <f t="shared" si="69"/>
        <v>Niagara</v>
      </c>
    </row>
    <row r="260" spans="2:43">
      <c r="B260">
        <v>1</v>
      </c>
      <c r="C260">
        <v>1</v>
      </c>
      <c r="D260" t="s">
        <v>244</v>
      </c>
      <c r="E260">
        <v>68.910200000000003</v>
      </c>
      <c r="F260">
        <v>134</v>
      </c>
      <c r="G260">
        <v>68.574399999999997</v>
      </c>
      <c r="H260">
        <v>116</v>
      </c>
      <c r="I260">
        <v>104.123</v>
      </c>
      <c r="J260">
        <v>154</v>
      </c>
      <c r="K260">
        <v>105.30500000000001</v>
      </c>
      <c r="L260">
        <v>171</v>
      </c>
      <c r="M260">
        <v>109.752</v>
      </c>
      <c r="N260">
        <v>316</v>
      </c>
      <c r="O260">
        <v>112.072</v>
      </c>
      <c r="P260">
        <v>316</v>
      </c>
      <c r="Q260">
        <v>-6.7668400000000002</v>
      </c>
      <c r="R260">
        <v>251</v>
      </c>
      <c r="S260" s="5">
        <f t="shared" si="56"/>
        <v>61786</v>
      </c>
      <c r="T260" s="3">
        <f t="shared" si="57"/>
        <v>254.06396832294027</v>
      </c>
      <c r="U260">
        <f t="shared" si="58"/>
        <v>61786</v>
      </c>
      <c r="V260">
        <v>258</v>
      </c>
      <c r="W260">
        <f t="shared" si="59"/>
        <v>61786</v>
      </c>
      <c r="X260">
        <v>258</v>
      </c>
      <c r="Y260">
        <v>0.26939999999999997</v>
      </c>
      <c r="Z260">
        <v>0.39660000000000001</v>
      </c>
      <c r="AA260">
        <f t="shared" si="60"/>
        <v>0.33299999999999996</v>
      </c>
      <c r="AB260">
        <v>248</v>
      </c>
      <c r="AC260">
        <f t="shared" si="61"/>
        <v>254.66666666666666</v>
      </c>
      <c r="AD260">
        <f>IF(C260=1,(AC260/Y260),REF)</f>
        <v>945.3105666914131</v>
      </c>
      <c r="AE260">
        <v>264</v>
      </c>
      <c r="AF260">
        <f>IF(B260=1,(AC260/AA260),REF)</f>
        <v>764.76476476476478</v>
      </c>
      <c r="AG260">
        <v>253</v>
      </c>
      <c r="AH260">
        <f t="shared" si="62"/>
        <v>248</v>
      </c>
      <c r="AI260" t="str">
        <f t="shared" si="63"/>
        <v>North Alabama</v>
      </c>
      <c r="AJ260">
        <f t="shared" si="64"/>
        <v>0.13629424813075747</v>
      </c>
      <c r="AK260">
        <f t="shared" si="65"/>
        <v>0.14588212364638242</v>
      </c>
      <c r="AL260">
        <f t="shared" si="66"/>
        <v>0.52059127256016291</v>
      </c>
      <c r="AM260" t="str">
        <f t="shared" si="67"/>
        <v>North Alabama</v>
      </c>
      <c r="AN260">
        <v>259</v>
      </c>
      <c r="AO260">
        <f t="shared" si="68"/>
        <v>251.66666666666666</v>
      </c>
      <c r="AP260">
        <v>254</v>
      </c>
      <c r="AQ260" t="str">
        <f t="shared" si="69"/>
        <v>North Alabama</v>
      </c>
    </row>
    <row r="261" spans="2:43">
      <c r="B261">
        <v>1</v>
      </c>
      <c r="C261">
        <v>1</v>
      </c>
      <c r="D261" t="s">
        <v>316</v>
      </c>
      <c r="E261">
        <v>73.804900000000004</v>
      </c>
      <c r="F261">
        <v>3</v>
      </c>
      <c r="G261">
        <v>72.547600000000003</v>
      </c>
      <c r="H261">
        <v>7</v>
      </c>
      <c r="I261">
        <v>102.664</v>
      </c>
      <c r="J261">
        <v>188</v>
      </c>
      <c r="K261">
        <v>100.937</v>
      </c>
      <c r="L261">
        <v>263</v>
      </c>
      <c r="M261">
        <v>103.119</v>
      </c>
      <c r="N261">
        <v>177</v>
      </c>
      <c r="O261">
        <v>108.149</v>
      </c>
      <c r="P261">
        <v>243</v>
      </c>
      <c r="Q261">
        <v>-7.21197</v>
      </c>
      <c r="R261">
        <v>257</v>
      </c>
      <c r="S261" s="5">
        <f t="shared" si="56"/>
        <v>33336.5</v>
      </c>
      <c r="T261" s="3">
        <f t="shared" si="57"/>
        <v>253.19755133097161</v>
      </c>
      <c r="U261">
        <f t="shared" si="58"/>
        <v>33336.5</v>
      </c>
      <c r="V261">
        <v>164</v>
      </c>
      <c r="W261">
        <f t="shared" si="59"/>
        <v>33336.5</v>
      </c>
      <c r="X261">
        <v>167</v>
      </c>
      <c r="Y261">
        <v>0.2969</v>
      </c>
      <c r="Z261">
        <v>0.26700000000000002</v>
      </c>
      <c r="AA261">
        <f t="shared" si="60"/>
        <v>0.28195000000000003</v>
      </c>
      <c r="AB261">
        <v>273</v>
      </c>
      <c r="AC261">
        <f t="shared" si="61"/>
        <v>201.33333333333334</v>
      </c>
      <c r="AD261">
        <f>IF(C261=1,(AC261/Y261),REF)</f>
        <v>678.11833389468961</v>
      </c>
      <c r="AE261">
        <v>238</v>
      </c>
      <c r="AF261">
        <f>IF(B261=1,(AC261/AA261),REF)</f>
        <v>714.0745995152804</v>
      </c>
      <c r="AG261">
        <v>243</v>
      </c>
      <c r="AH261">
        <f t="shared" si="62"/>
        <v>238</v>
      </c>
      <c r="AI261" t="str">
        <f t="shared" si="63"/>
        <v>Southeast Missouri St.</v>
      </c>
      <c r="AJ261">
        <f t="shared" si="64"/>
        <v>0.15528054155227983</v>
      </c>
      <c r="AK261">
        <f t="shared" si="65"/>
        <v>0.12458133428480192</v>
      </c>
      <c r="AL261">
        <f t="shared" si="66"/>
        <v>0.51916401412953939</v>
      </c>
      <c r="AM261" t="str">
        <f t="shared" si="67"/>
        <v>Southeast Missouri St.</v>
      </c>
      <c r="AN261">
        <v>260</v>
      </c>
      <c r="AO261">
        <f t="shared" si="68"/>
        <v>257</v>
      </c>
      <c r="AP261">
        <v>261</v>
      </c>
      <c r="AQ261" t="str">
        <f t="shared" si="69"/>
        <v>Southeast Missouri St.</v>
      </c>
    </row>
    <row r="262" spans="2:43">
      <c r="B262">
        <v>1</v>
      </c>
      <c r="C262">
        <v>1</v>
      </c>
      <c r="D262" t="s">
        <v>51</v>
      </c>
      <c r="E262">
        <v>68.035399999999996</v>
      </c>
      <c r="F262">
        <v>178</v>
      </c>
      <c r="G262">
        <v>67.296700000000001</v>
      </c>
      <c r="H262">
        <v>175</v>
      </c>
      <c r="I262">
        <v>98.732600000000005</v>
      </c>
      <c r="J262">
        <v>285</v>
      </c>
      <c r="K262">
        <v>102.072</v>
      </c>
      <c r="L262">
        <v>244</v>
      </c>
      <c r="M262">
        <v>102.29300000000001</v>
      </c>
      <c r="N262">
        <v>150</v>
      </c>
      <c r="O262">
        <v>108.246</v>
      </c>
      <c r="P262">
        <v>244</v>
      </c>
      <c r="Q262">
        <v>-6.1737900000000003</v>
      </c>
      <c r="R262">
        <v>241</v>
      </c>
      <c r="S262" s="5">
        <f t="shared" si="56"/>
        <v>51862.5</v>
      </c>
      <c r="T262" s="3">
        <f t="shared" si="57"/>
        <v>244</v>
      </c>
      <c r="U262">
        <f t="shared" si="58"/>
        <v>51862.5</v>
      </c>
      <c r="V262">
        <v>218</v>
      </c>
      <c r="W262">
        <f t="shared" si="59"/>
        <v>51862.5</v>
      </c>
      <c r="X262">
        <v>220</v>
      </c>
      <c r="Y262">
        <v>0.28960000000000002</v>
      </c>
      <c r="Z262">
        <v>0.30959999999999999</v>
      </c>
      <c r="AA262">
        <f t="shared" si="60"/>
        <v>0.29959999999999998</v>
      </c>
      <c r="AB262">
        <v>263</v>
      </c>
      <c r="AC262">
        <f t="shared" si="61"/>
        <v>233.66666666666666</v>
      </c>
      <c r="AD262">
        <f>IF(C262=1,(AC262/Y262),REF)</f>
        <v>806.86003683241245</v>
      </c>
      <c r="AE262">
        <v>251</v>
      </c>
      <c r="AF262">
        <f>IF(B262=1,(AC262/AA262),REF)</f>
        <v>779.92879394748559</v>
      </c>
      <c r="AG262">
        <v>255</v>
      </c>
      <c r="AH262">
        <f t="shared" si="62"/>
        <v>251</v>
      </c>
      <c r="AI262" t="str">
        <f t="shared" si="63"/>
        <v>Alcorn St.</v>
      </c>
      <c r="AJ262">
        <f t="shared" si="64"/>
        <v>0.14885249723043004</v>
      </c>
      <c r="AK262">
        <f t="shared" si="65"/>
        <v>0.13092837172798755</v>
      </c>
      <c r="AL262">
        <f t="shared" si="66"/>
        <v>0.51911391809012897</v>
      </c>
      <c r="AM262" t="str">
        <f t="shared" si="67"/>
        <v>Alcorn St.</v>
      </c>
      <c r="AN262">
        <v>261</v>
      </c>
      <c r="AO262">
        <f t="shared" si="68"/>
        <v>258.33333333333331</v>
      </c>
      <c r="AP262">
        <v>263</v>
      </c>
      <c r="AQ262" t="str">
        <f t="shared" si="69"/>
        <v>Alcorn St.</v>
      </c>
    </row>
    <row r="263" spans="2:43">
      <c r="B263">
        <v>1</v>
      </c>
      <c r="C263">
        <v>1</v>
      </c>
      <c r="D263" t="s">
        <v>127</v>
      </c>
      <c r="E263">
        <v>64.769199999999998</v>
      </c>
      <c r="F263">
        <v>328</v>
      </c>
      <c r="G263">
        <v>65.080399999999997</v>
      </c>
      <c r="H263">
        <v>297</v>
      </c>
      <c r="I263">
        <v>97.959100000000007</v>
      </c>
      <c r="J263">
        <v>296</v>
      </c>
      <c r="K263">
        <v>98.912000000000006</v>
      </c>
      <c r="L263">
        <v>298</v>
      </c>
      <c r="M263">
        <v>101.77500000000001</v>
      </c>
      <c r="N263">
        <v>139</v>
      </c>
      <c r="O263">
        <v>106.99299999999999</v>
      </c>
      <c r="P263">
        <v>213</v>
      </c>
      <c r="Q263">
        <v>-8.0809800000000003</v>
      </c>
      <c r="R263">
        <v>264</v>
      </c>
      <c r="S263" s="5">
        <f t="shared" si="56"/>
        <v>53468.5</v>
      </c>
      <c r="T263" s="3">
        <f t="shared" si="57"/>
        <v>259.01061754298797</v>
      </c>
      <c r="U263">
        <f t="shared" si="58"/>
        <v>53468.5</v>
      </c>
      <c r="V263">
        <v>222</v>
      </c>
      <c r="W263">
        <f t="shared" si="59"/>
        <v>53468.5</v>
      </c>
      <c r="X263">
        <v>224</v>
      </c>
      <c r="Y263">
        <v>0.29089999999999999</v>
      </c>
      <c r="Z263">
        <v>0.3019</v>
      </c>
      <c r="AA263">
        <f t="shared" si="60"/>
        <v>0.2964</v>
      </c>
      <c r="AB263">
        <v>264</v>
      </c>
      <c r="AC263">
        <f t="shared" si="61"/>
        <v>236.66666666666666</v>
      </c>
      <c r="AD263">
        <f>IF(C263=1,(AC263/Y263),REF)</f>
        <v>813.56709063824906</v>
      </c>
      <c r="AE263">
        <v>253</v>
      </c>
      <c r="AF263">
        <f>IF(B263=1,(AC263/AA263),REF)</f>
        <v>798.47053531264055</v>
      </c>
      <c r="AG263">
        <v>259</v>
      </c>
      <c r="AH263">
        <f t="shared" si="62"/>
        <v>253</v>
      </c>
      <c r="AI263" t="str">
        <f t="shared" si="63"/>
        <v>Fairfield</v>
      </c>
      <c r="AJ263">
        <f t="shared" si="64"/>
        <v>0.14939696401906752</v>
      </c>
      <c r="AK263">
        <f t="shared" si="65"/>
        <v>0.12915007555845029</v>
      </c>
      <c r="AL263">
        <f t="shared" si="66"/>
        <v>0.51834969875790049</v>
      </c>
      <c r="AM263" t="str">
        <f t="shared" si="67"/>
        <v>Fairfield</v>
      </c>
      <c r="AN263">
        <v>262</v>
      </c>
      <c r="AO263">
        <f t="shared" si="68"/>
        <v>259.66666666666669</v>
      </c>
      <c r="AP263">
        <v>264</v>
      </c>
      <c r="AQ263" t="str">
        <f t="shared" si="69"/>
        <v>Fairfield</v>
      </c>
    </row>
    <row r="264" spans="2:43">
      <c r="B264">
        <v>1</v>
      </c>
      <c r="C264">
        <v>1</v>
      </c>
      <c r="D264" t="s">
        <v>84</v>
      </c>
      <c r="E264">
        <v>64.294200000000004</v>
      </c>
      <c r="F264">
        <v>338</v>
      </c>
      <c r="G264">
        <v>63.521900000000002</v>
      </c>
      <c r="H264">
        <v>341</v>
      </c>
      <c r="I264">
        <v>90.020799999999994</v>
      </c>
      <c r="J264">
        <v>358</v>
      </c>
      <c r="K264">
        <v>97.7804</v>
      </c>
      <c r="L264">
        <v>316</v>
      </c>
      <c r="M264">
        <v>108.164</v>
      </c>
      <c r="N264">
        <v>296</v>
      </c>
      <c r="O264">
        <v>105.971</v>
      </c>
      <c r="P264">
        <v>191</v>
      </c>
      <c r="Q264">
        <v>-8.1911000000000005</v>
      </c>
      <c r="R264">
        <v>265</v>
      </c>
      <c r="S264" s="5">
        <f t="shared" si="56"/>
        <v>107890</v>
      </c>
      <c r="T264" s="3">
        <f t="shared" si="57"/>
        <v>261.09098031146152</v>
      </c>
      <c r="U264">
        <f t="shared" si="58"/>
        <v>107890</v>
      </c>
      <c r="V264">
        <v>350</v>
      </c>
      <c r="W264">
        <f t="shared" si="59"/>
        <v>107890</v>
      </c>
      <c r="X264">
        <v>350</v>
      </c>
      <c r="Y264">
        <v>0.29980000000000001</v>
      </c>
      <c r="Z264">
        <v>0.30819999999999997</v>
      </c>
      <c r="AA264">
        <f t="shared" si="60"/>
        <v>0.30399999999999999</v>
      </c>
      <c r="AB264">
        <v>262</v>
      </c>
      <c r="AC264">
        <f t="shared" si="61"/>
        <v>320.66666666666669</v>
      </c>
      <c r="AD264">
        <f>IF(C264=1,(AC264/Y264),REF)</f>
        <v>1069.6019568601289</v>
      </c>
      <c r="AE264">
        <v>276</v>
      </c>
      <c r="AF264">
        <f>IF(B264=1,(AC264/AA264),REF)</f>
        <v>1054.8245614035088</v>
      </c>
      <c r="AG264">
        <v>286</v>
      </c>
      <c r="AH264">
        <f t="shared" si="62"/>
        <v>262</v>
      </c>
      <c r="AI264" t="str">
        <f t="shared" si="63"/>
        <v>California</v>
      </c>
      <c r="AJ264">
        <f t="shared" si="64"/>
        <v>0.14981206753106238</v>
      </c>
      <c r="AK264">
        <f t="shared" si="65"/>
        <v>0.12793073101462912</v>
      </c>
      <c r="AL264">
        <f t="shared" si="66"/>
        <v>0.51785034569174238</v>
      </c>
      <c r="AM264" t="str">
        <f t="shared" si="67"/>
        <v>California</v>
      </c>
      <c r="AN264">
        <v>263</v>
      </c>
      <c r="AO264">
        <f t="shared" si="68"/>
        <v>262.33333333333331</v>
      </c>
      <c r="AP264">
        <v>266</v>
      </c>
      <c r="AQ264" t="str">
        <f t="shared" si="69"/>
        <v>California</v>
      </c>
    </row>
    <row r="265" spans="2:43">
      <c r="B265">
        <v>1</v>
      </c>
      <c r="C265">
        <v>1</v>
      </c>
      <c r="D265" t="s">
        <v>217</v>
      </c>
      <c r="E265">
        <v>72.329300000000003</v>
      </c>
      <c r="F265">
        <v>21</v>
      </c>
      <c r="G265">
        <v>72.037400000000005</v>
      </c>
      <c r="H265">
        <v>15</v>
      </c>
      <c r="I265">
        <v>103.491</v>
      </c>
      <c r="J265">
        <v>164</v>
      </c>
      <c r="K265">
        <v>103.07599999999999</v>
      </c>
      <c r="L265">
        <v>223</v>
      </c>
      <c r="M265">
        <v>103.989</v>
      </c>
      <c r="N265">
        <v>199</v>
      </c>
      <c r="O265">
        <v>107.712</v>
      </c>
      <c r="P265">
        <v>233</v>
      </c>
      <c r="Q265">
        <v>-4.6351599999999999</v>
      </c>
      <c r="R265">
        <v>228</v>
      </c>
      <c r="S265" s="5">
        <f t="shared" si="56"/>
        <v>33248.5</v>
      </c>
      <c r="T265" s="3">
        <f t="shared" si="57"/>
        <v>228.0548179714693</v>
      </c>
      <c r="U265">
        <f t="shared" si="58"/>
        <v>33248.5</v>
      </c>
      <c r="V265">
        <v>162</v>
      </c>
      <c r="W265">
        <f t="shared" si="59"/>
        <v>33248.5</v>
      </c>
      <c r="X265">
        <v>164</v>
      </c>
      <c r="Y265">
        <v>0.19939999999999999</v>
      </c>
      <c r="Z265">
        <v>0.5474</v>
      </c>
      <c r="AA265">
        <f t="shared" si="60"/>
        <v>0.37340000000000001</v>
      </c>
      <c r="AB265">
        <v>232</v>
      </c>
      <c r="AC265">
        <f t="shared" si="61"/>
        <v>186</v>
      </c>
      <c r="AD265">
        <f>IF(C265=1,(AC265/Y265),REF)</f>
        <v>932.79839518555673</v>
      </c>
      <c r="AE265">
        <v>261</v>
      </c>
      <c r="AF265">
        <f>IF(B265=1,(AC265/AA265),REF)</f>
        <v>498.1253347616497</v>
      </c>
      <c r="AG265">
        <v>212</v>
      </c>
      <c r="AH265">
        <f t="shared" si="62"/>
        <v>212</v>
      </c>
      <c r="AI265" t="str">
        <f t="shared" si="63"/>
        <v>Milwaukee</v>
      </c>
      <c r="AJ265">
        <f t="shared" si="64"/>
        <v>0.10101451034752716</v>
      </c>
      <c r="AK265">
        <f t="shared" si="65"/>
        <v>0.17258609880172393</v>
      </c>
      <c r="AL265">
        <f t="shared" si="66"/>
        <v>0.51526307553827499</v>
      </c>
      <c r="AM265" t="str">
        <f t="shared" si="67"/>
        <v>Milwaukee</v>
      </c>
      <c r="AN265">
        <v>264</v>
      </c>
      <c r="AO265">
        <f t="shared" si="68"/>
        <v>236</v>
      </c>
      <c r="AP265">
        <v>239</v>
      </c>
      <c r="AQ265" t="str">
        <f t="shared" si="69"/>
        <v>Milwaukee</v>
      </c>
    </row>
    <row r="266" spans="2:43">
      <c r="B266">
        <v>1</v>
      </c>
      <c r="C266">
        <v>1</v>
      </c>
      <c r="D266" t="s">
        <v>107</v>
      </c>
      <c r="E266">
        <v>70.006100000000004</v>
      </c>
      <c r="F266">
        <v>77</v>
      </c>
      <c r="G266">
        <v>68.796800000000005</v>
      </c>
      <c r="H266">
        <v>106</v>
      </c>
      <c r="I266">
        <v>96.818799999999996</v>
      </c>
      <c r="J266">
        <v>312</v>
      </c>
      <c r="K266">
        <v>99.365899999999996</v>
      </c>
      <c r="L266">
        <v>286</v>
      </c>
      <c r="M266">
        <v>104.547</v>
      </c>
      <c r="N266">
        <v>219</v>
      </c>
      <c r="O266">
        <v>107.714</v>
      </c>
      <c r="P266">
        <v>234</v>
      </c>
      <c r="Q266">
        <v>-8.3476999999999997</v>
      </c>
      <c r="R266">
        <v>267</v>
      </c>
      <c r="S266" s="5">
        <f t="shared" si="56"/>
        <v>72652.5</v>
      </c>
      <c r="T266" s="3">
        <f t="shared" si="57"/>
        <v>261.29676614914314</v>
      </c>
      <c r="U266">
        <f t="shared" si="58"/>
        <v>72652.5</v>
      </c>
      <c r="V266">
        <v>295</v>
      </c>
      <c r="W266">
        <f t="shared" si="59"/>
        <v>72652.5</v>
      </c>
      <c r="X266">
        <v>295</v>
      </c>
      <c r="Y266">
        <v>0.28349999999999997</v>
      </c>
      <c r="Z266">
        <v>0.29880000000000001</v>
      </c>
      <c r="AA266">
        <f t="shared" si="60"/>
        <v>0.29115000000000002</v>
      </c>
      <c r="AB266">
        <v>267</v>
      </c>
      <c r="AC266">
        <f t="shared" si="61"/>
        <v>285.66666666666669</v>
      </c>
      <c r="AD266">
        <f>IF(C266=1,(AC266/Y266),REF)</f>
        <v>1007.6425631981189</v>
      </c>
      <c r="AE266">
        <v>272</v>
      </c>
      <c r="AF266">
        <f>IF(B266=1,(AC266/AA266),REF)</f>
        <v>981.16663804453606</v>
      </c>
      <c r="AG266">
        <v>278</v>
      </c>
      <c r="AH266">
        <f t="shared" si="62"/>
        <v>267</v>
      </c>
      <c r="AI266" t="str">
        <f t="shared" si="63"/>
        <v>Dartmouth</v>
      </c>
      <c r="AJ266">
        <f t="shared" si="64"/>
        <v>0.14251474526677577</v>
      </c>
      <c r="AK266">
        <f t="shared" si="65"/>
        <v>0.12363680539638743</v>
      </c>
      <c r="AL266">
        <f t="shared" si="66"/>
        <v>0.51054379434956321</v>
      </c>
      <c r="AM266" t="str">
        <f t="shared" si="67"/>
        <v>Dartmouth</v>
      </c>
      <c r="AN266">
        <v>265</v>
      </c>
      <c r="AO266">
        <f t="shared" si="68"/>
        <v>266.33333333333331</v>
      </c>
      <c r="AP266">
        <v>270</v>
      </c>
      <c r="AQ266" t="str">
        <f t="shared" si="69"/>
        <v>Dartmouth</v>
      </c>
    </row>
    <row r="267" spans="2:43">
      <c r="B267">
        <v>1</v>
      </c>
      <c r="C267">
        <v>1</v>
      </c>
      <c r="D267" t="s">
        <v>378</v>
      </c>
      <c r="E267">
        <v>69.453599999999994</v>
      </c>
      <c r="F267">
        <v>103</v>
      </c>
      <c r="G267">
        <v>69.189400000000006</v>
      </c>
      <c r="H267">
        <v>86</v>
      </c>
      <c r="I267">
        <v>98.752200000000002</v>
      </c>
      <c r="J267">
        <v>284</v>
      </c>
      <c r="K267">
        <v>102.13200000000001</v>
      </c>
      <c r="L267">
        <v>242</v>
      </c>
      <c r="M267">
        <v>111.429</v>
      </c>
      <c r="N267">
        <v>339</v>
      </c>
      <c r="O267">
        <v>112.104</v>
      </c>
      <c r="P267">
        <v>317</v>
      </c>
      <c r="Q267">
        <v>-9.9712800000000001</v>
      </c>
      <c r="R267">
        <v>289</v>
      </c>
      <c r="S267" s="5">
        <f t="shared" si="56"/>
        <v>97788.5</v>
      </c>
      <c r="T267" s="3">
        <f t="shared" si="57"/>
        <v>282.00443258927686</v>
      </c>
      <c r="U267">
        <f t="shared" si="58"/>
        <v>97788.5</v>
      </c>
      <c r="V267">
        <v>338</v>
      </c>
      <c r="W267">
        <f t="shared" si="59"/>
        <v>97788.5</v>
      </c>
      <c r="X267">
        <v>338</v>
      </c>
      <c r="Y267">
        <v>0.29199999999999998</v>
      </c>
      <c r="Z267">
        <v>0.28270000000000001</v>
      </c>
      <c r="AA267">
        <f t="shared" si="60"/>
        <v>0.28734999999999999</v>
      </c>
      <c r="AB267">
        <v>269</v>
      </c>
      <c r="AC267">
        <f t="shared" si="61"/>
        <v>315</v>
      </c>
      <c r="AD267">
        <f>IF(C267=1,(AC267/Y267),REF)</f>
        <v>1078.7671232876712</v>
      </c>
      <c r="AE267">
        <v>278</v>
      </c>
      <c r="AF267">
        <f>IF(B267=1,(AC267/AA267),REF)</f>
        <v>1096.2241169305726</v>
      </c>
      <c r="AG267">
        <v>291</v>
      </c>
      <c r="AH267">
        <f t="shared" si="62"/>
        <v>269</v>
      </c>
      <c r="AI267" t="str">
        <f t="shared" si="63"/>
        <v>UTSA</v>
      </c>
      <c r="AJ267">
        <f t="shared" si="64"/>
        <v>0.14578991047272052</v>
      </c>
      <c r="AK267">
        <f t="shared" si="65"/>
        <v>0.1203434920869683</v>
      </c>
      <c r="AL267">
        <f t="shared" si="66"/>
        <v>0.51053218991819493</v>
      </c>
      <c r="AM267" t="str">
        <f t="shared" si="67"/>
        <v>UTSA</v>
      </c>
      <c r="AN267">
        <v>266</v>
      </c>
      <c r="AO267">
        <f t="shared" si="68"/>
        <v>268</v>
      </c>
      <c r="AP267">
        <v>271</v>
      </c>
      <c r="AQ267" t="str">
        <f t="shared" si="69"/>
        <v>UTSA</v>
      </c>
    </row>
    <row r="268" spans="2:43">
      <c r="B268">
        <v>1</v>
      </c>
      <c r="C268">
        <v>1</v>
      </c>
      <c r="D268" t="s">
        <v>370</v>
      </c>
      <c r="E268">
        <v>68.078000000000003</v>
      </c>
      <c r="F268">
        <v>176</v>
      </c>
      <c r="G268">
        <v>68.010199999999998</v>
      </c>
      <c r="H268">
        <v>146</v>
      </c>
      <c r="I268">
        <v>98.509</v>
      </c>
      <c r="J268">
        <v>289</v>
      </c>
      <c r="K268">
        <v>99.086600000000004</v>
      </c>
      <c r="L268">
        <v>293</v>
      </c>
      <c r="M268">
        <v>104.093</v>
      </c>
      <c r="N268">
        <v>202</v>
      </c>
      <c r="O268">
        <v>106.489</v>
      </c>
      <c r="P268">
        <v>203</v>
      </c>
      <c r="Q268">
        <v>-7.4024400000000004</v>
      </c>
      <c r="R268">
        <v>258</v>
      </c>
      <c r="S268" s="5">
        <f t="shared" si="56"/>
        <v>62162.5</v>
      </c>
      <c r="T268" s="3">
        <f t="shared" si="57"/>
        <v>252.04959829366916</v>
      </c>
      <c r="U268">
        <f t="shared" si="58"/>
        <v>62162.5</v>
      </c>
      <c r="V268">
        <v>260</v>
      </c>
      <c r="W268">
        <f t="shared" si="59"/>
        <v>62162.5</v>
      </c>
      <c r="X268">
        <v>260</v>
      </c>
      <c r="Y268">
        <v>0.23669999999999999</v>
      </c>
      <c r="Z268">
        <v>0.43640000000000001</v>
      </c>
      <c r="AA268">
        <f t="shared" si="60"/>
        <v>0.33655000000000002</v>
      </c>
      <c r="AB268">
        <v>246</v>
      </c>
      <c r="AC268">
        <f t="shared" si="61"/>
        <v>255.33333333333334</v>
      </c>
      <c r="AD268">
        <f>IF(C268=1,(AC268/Y268),REF)</f>
        <v>1078.7213068581891</v>
      </c>
      <c r="AE268">
        <v>277</v>
      </c>
      <c r="AF268">
        <f>IF(B268=1,(AC268/AA268),REF)</f>
        <v>758.67875006190263</v>
      </c>
      <c r="AG268">
        <v>251</v>
      </c>
      <c r="AH268">
        <f t="shared" si="62"/>
        <v>246</v>
      </c>
      <c r="AI268" t="str">
        <f t="shared" si="63"/>
        <v>USC Upstate</v>
      </c>
      <c r="AJ268">
        <f t="shared" si="64"/>
        <v>0.11818019990959677</v>
      </c>
      <c r="AK268">
        <f t="shared" si="65"/>
        <v>0.14758464739048122</v>
      </c>
      <c r="AL268">
        <f t="shared" si="66"/>
        <v>0.51029641061046283</v>
      </c>
      <c r="AM268" t="str">
        <f t="shared" si="67"/>
        <v>USC Upstate</v>
      </c>
      <c r="AN268">
        <v>267</v>
      </c>
      <c r="AO268">
        <f t="shared" si="68"/>
        <v>253</v>
      </c>
      <c r="AP268">
        <v>258</v>
      </c>
      <c r="AQ268" t="str">
        <f t="shared" si="69"/>
        <v>USC Upstate</v>
      </c>
    </row>
    <row r="269" spans="2:43">
      <c r="B269">
        <v>1</v>
      </c>
      <c r="C269">
        <v>1</v>
      </c>
      <c r="D269" t="s">
        <v>241</v>
      </c>
      <c r="E269">
        <v>71.921800000000005</v>
      </c>
      <c r="F269">
        <v>28</v>
      </c>
      <c r="G269">
        <v>70.521199999999993</v>
      </c>
      <c r="H269">
        <v>37</v>
      </c>
      <c r="I269">
        <v>101.131</v>
      </c>
      <c r="J269">
        <v>232</v>
      </c>
      <c r="K269">
        <v>99.353099999999998</v>
      </c>
      <c r="L269">
        <v>287</v>
      </c>
      <c r="M269">
        <v>104.825</v>
      </c>
      <c r="N269">
        <v>226</v>
      </c>
      <c r="O269">
        <v>107.16500000000001</v>
      </c>
      <c r="P269">
        <v>218</v>
      </c>
      <c r="Q269">
        <v>-7.81196</v>
      </c>
      <c r="R269">
        <v>260</v>
      </c>
      <c r="S269" s="5">
        <f t="shared" si="56"/>
        <v>52450</v>
      </c>
      <c r="T269" s="3">
        <f t="shared" si="57"/>
        <v>254.84603194870428</v>
      </c>
      <c r="U269">
        <f t="shared" si="58"/>
        <v>52450</v>
      </c>
      <c r="V269">
        <v>219</v>
      </c>
      <c r="W269">
        <f t="shared" si="59"/>
        <v>52450</v>
      </c>
      <c r="X269">
        <v>221</v>
      </c>
      <c r="Y269">
        <v>0.2487</v>
      </c>
      <c r="Z269">
        <v>0.37580000000000002</v>
      </c>
      <c r="AA269">
        <f t="shared" si="60"/>
        <v>0.31225000000000003</v>
      </c>
      <c r="AB269">
        <v>256</v>
      </c>
      <c r="AC269">
        <f t="shared" si="61"/>
        <v>232</v>
      </c>
      <c r="AD269">
        <f>IF(C269=1,(AC269/Y269),REF)</f>
        <v>932.85082428628868</v>
      </c>
      <c r="AE269">
        <v>262</v>
      </c>
      <c r="AF269">
        <f>IF(B269=1,(AC269/AA269),REF)</f>
        <v>742.99439551641308</v>
      </c>
      <c r="AG269">
        <v>249</v>
      </c>
      <c r="AH269">
        <f t="shared" si="62"/>
        <v>249</v>
      </c>
      <c r="AI269" t="str">
        <f t="shared" si="63"/>
        <v>Nicholls St.</v>
      </c>
      <c r="AJ269">
        <f t="shared" si="64"/>
        <v>0.12598880403568666</v>
      </c>
      <c r="AK269">
        <f t="shared" si="65"/>
        <v>0.13728657862764757</v>
      </c>
      <c r="AL269">
        <f t="shared" si="66"/>
        <v>0.5086980650203955</v>
      </c>
      <c r="AM269" t="str">
        <f t="shared" si="67"/>
        <v>Nicholls St.</v>
      </c>
      <c r="AN269">
        <v>268</v>
      </c>
      <c r="AO269">
        <f t="shared" si="68"/>
        <v>257.66666666666669</v>
      </c>
      <c r="AP269">
        <v>262</v>
      </c>
      <c r="AQ269" t="str">
        <f t="shared" si="69"/>
        <v>Nicholls St.</v>
      </c>
    </row>
    <row r="270" spans="2:43">
      <c r="B270">
        <v>1</v>
      </c>
      <c r="C270">
        <v>1</v>
      </c>
      <c r="D270" t="s">
        <v>261</v>
      </c>
      <c r="E270">
        <v>69.044700000000006</v>
      </c>
      <c r="F270">
        <v>124</v>
      </c>
      <c r="G270">
        <v>68.440899999999999</v>
      </c>
      <c r="H270">
        <v>125</v>
      </c>
      <c r="I270">
        <v>103.30200000000001</v>
      </c>
      <c r="J270">
        <v>169</v>
      </c>
      <c r="K270">
        <v>103.723</v>
      </c>
      <c r="L270">
        <v>202</v>
      </c>
      <c r="M270">
        <v>110.446</v>
      </c>
      <c r="N270">
        <v>325</v>
      </c>
      <c r="O270">
        <v>112.408</v>
      </c>
      <c r="P270">
        <v>320</v>
      </c>
      <c r="Q270">
        <v>-8.6850400000000008</v>
      </c>
      <c r="R270">
        <v>271</v>
      </c>
      <c r="S270" s="5">
        <f t="shared" si="56"/>
        <v>67093</v>
      </c>
      <c r="T270" s="3">
        <f t="shared" si="57"/>
        <v>267.58550035455954</v>
      </c>
      <c r="U270">
        <f t="shared" si="58"/>
        <v>67093</v>
      </c>
      <c r="V270">
        <v>281</v>
      </c>
      <c r="W270">
        <f t="shared" si="59"/>
        <v>67093</v>
      </c>
      <c r="X270">
        <v>281</v>
      </c>
      <c r="Y270">
        <v>0.2989</v>
      </c>
      <c r="Z270">
        <v>0.22459999999999999</v>
      </c>
      <c r="AA270">
        <f t="shared" si="60"/>
        <v>0.26174999999999998</v>
      </c>
      <c r="AB270">
        <v>288</v>
      </c>
      <c r="AC270">
        <f t="shared" si="61"/>
        <v>283.33333333333331</v>
      </c>
      <c r="AD270">
        <f>IF(C270=1,(AC270/Y270),REF)</f>
        <v>947.92015166722422</v>
      </c>
      <c r="AE270">
        <v>265</v>
      </c>
      <c r="AF270">
        <f>IF(B270=1,(AC270/AA270),REF)</f>
        <v>1082.4578159821713</v>
      </c>
      <c r="AG270">
        <v>289</v>
      </c>
      <c r="AH270">
        <f t="shared" si="62"/>
        <v>265</v>
      </c>
      <c r="AI270" t="str">
        <f t="shared" si="63"/>
        <v>Oakland</v>
      </c>
      <c r="AJ270">
        <f t="shared" si="64"/>
        <v>0.15117714086452552</v>
      </c>
      <c r="AK270">
        <f t="shared" si="65"/>
        <v>0.10979539990997064</v>
      </c>
      <c r="AL270">
        <f t="shared" si="66"/>
        <v>0.50721054345565175</v>
      </c>
      <c r="AM270" t="str">
        <f t="shared" si="67"/>
        <v>Oakland</v>
      </c>
      <c r="AN270">
        <v>269</v>
      </c>
      <c r="AO270">
        <f t="shared" si="68"/>
        <v>274</v>
      </c>
      <c r="AP270">
        <v>279</v>
      </c>
      <c r="AQ270" t="str">
        <f t="shared" si="69"/>
        <v>Oakland</v>
      </c>
    </row>
    <row r="271" spans="2:43">
      <c r="B271">
        <v>1</v>
      </c>
      <c r="C271">
        <v>1</v>
      </c>
      <c r="D271" t="s">
        <v>71</v>
      </c>
      <c r="E271">
        <v>71.134900000000002</v>
      </c>
      <c r="F271">
        <v>37</v>
      </c>
      <c r="G271">
        <v>69.664699999999996</v>
      </c>
      <c r="H271">
        <v>55</v>
      </c>
      <c r="I271">
        <v>104.732</v>
      </c>
      <c r="J271">
        <v>143</v>
      </c>
      <c r="K271">
        <v>103.694</v>
      </c>
      <c r="L271">
        <v>207</v>
      </c>
      <c r="M271">
        <v>111.182</v>
      </c>
      <c r="N271">
        <v>334</v>
      </c>
      <c r="O271">
        <v>113.03700000000001</v>
      </c>
      <c r="P271">
        <v>332</v>
      </c>
      <c r="Q271">
        <v>-9.3424200000000006</v>
      </c>
      <c r="R271">
        <v>281</v>
      </c>
      <c r="S271" s="5">
        <f t="shared" si="56"/>
        <v>66002.5</v>
      </c>
      <c r="T271" s="3">
        <f t="shared" si="57"/>
        <v>276.65230886439389</v>
      </c>
      <c r="U271">
        <f t="shared" si="58"/>
        <v>66002.5</v>
      </c>
      <c r="V271">
        <v>275</v>
      </c>
      <c r="W271">
        <f t="shared" si="59"/>
        <v>66002.5</v>
      </c>
      <c r="X271">
        <v>275</v>
      </c>
      <c r="Y271">
        <v>0.27529999999999999</v>
      </c>
      <c r="Z271">
        <v>0.28139999999999998</v>
      </c>
      <c r="AA271">
        <f t="shared" si="60"/>
        <v>0.27834999999999999</v>
      </c>
      <c r="AB271">
        <v>278</v>
      </c>
      <c r="AC271">
        <f t="shared" si="61"/>
        <v>276</v>
      </c>
      <c r="AD271">
        <f>IF(C271=1,(AC271/Y271),REF)</f>
        <v>1002.5426807119507</v>
      </c>
      <c r="AE271">
        <v>270</v>
      </c>
      <c r="AF271">
        <f>IF(B271=1,(AC271/AA271),REF)</f>
        <v>991.55739177294777</v>
      </c>
      <c r="AG271">
        <v>279</v>
      </c>
      <c r="AH271">
        <f t="shared" si="62"/>
        <v>270</v>
      </c>
      <c r="AI271" t="str">
        <f t="shared" si="63"/>
        <v>Bowling Green</v>
      </c>
      <c r="AJ271">
        <f t="shared" si="64"/>
        <v>0.13846286462331192</v>
      </c>
      <c r="AK271">
        <f t="shared" si="65"/>
        <v>0.11804574046324515</v>
      </c>
      <c r="AL271">
        <f t="shared" si="66"/>
        <v>0.50430195035042302</v>
      </c>
      <c r="AM271" t="str">
        <f t="shared" si="67"/>
        <v>Bowling Green</v>
      </c>
      <c r="AN271">
        <v>270</v>
      </c>
      <c r="AO271">
        <f t="shared" si="68"/>
        <v>272.66666666666669</v>
      </c>
      <c r="AP271">
        <v>276</v>
      </c>
      <c r="AQ271" t="str">
        <f t="shared" si="69"/>
        <v>Bowling Green</v>
      </c>
    </row>
    <row r="272" spans="2:43">
      <c r="B272">
        <v>1</v>
      </c>
      <c r="C272">
        <v>1</v>
      </c>
      <c r="D272" t="s">
        <v>372</v>
      </c>
      <c r="E272">
        <v>73.713499999999996</v>
      </c>
      <c r="F272">
        <v>4</v>
      </c>
      <c r="G272">
        <v>72.699799999999996</v>
      </c>
      <c r="H272">
        <v>5</v>
      </c>
      <c r="I272">
        <v>101.108</v>
      </c>
      <c r="J272">
        <v>233</v>
      </c>
      <c r="K272">
        <v>103.94199999999999</v>
      </c>
      <c r="L272">
        <v>198</v>
      </c>
      <c r="M272">
        <v>109.184</v>
      </c>
      <c r="N272">
        <v>312</v>
      </c>
      <c r="O272">
        <v>110.334</v>
      </c>
      <c r="P272">
        <v>283</v>
      </c>
      <c r="Q272">
        <v>-6.3913700000000002</v>
      </c>
      <c r="R272">
        <v>246</v>
      </c>
      <c r="S272" s="5">
        <f t="shared" si="56"/>
        <v>75816.5</v>
      </c>
      <c r="T272" s="3">
        <f t="shared" si="57"/>
        <v>244.22632945691993</v>
      </c>
      <c r="U272">
        <f t="shared" si="58"/>
        <v>75816.5</v>
      </c>
      <c r="V272">
        <v>302</v>
      </c>
      <c r="W272">
        <f t="shared" si="59"/>
        <v>75816.5</v>
      </c>
      <c r="X272">
        <v>302</v>
      </c>
      <c r="Y272">
        <v>0.2462</v>
      </c>
      <c r="Z272">
        <v>0.36770000000000003</v>
      </c>
      <c r="AA272">
        <f t="shared" si="60"/>
        <v>0.30695</v>
      </c>
      <c r="AB272">
        <v>260</v>
      </c>
      <c r="AC272">
        <f t="shared" si="61"/>
        <v>288</v>
      </c>
      <c r="AD272">
        <f>IF(C272=1,(AC272/Y272),REF)</f>
        <v>1169.7806661251016</v>
      </c>
      <c r="AE272">
        <v>284</v>
      </c>
      <c r="AF272">
        <f>IF(B272=1,(AC272/AA272),REF)</f>
        <v>938.26356084052782</v>
      </c>
      <c r="AG272">
        <v>273</v>
      </c>
      <c r="AH272">
        <f t="shared" si="62"/>
        <v>260</v>
      </c>
      <c r="AI272" t="str">
        <f t="shared" si="63"/>
        <v>UT Rio Grande Valley</v>
      </c>
      <c r="AJ272">
        <f t="shared" si="64"/>
        <v>0.12193124063916018</v>
      </c>
      <c r="AK272">
        <f t="shared" si="65"/>
        <v>0.13107680852492096</v>
      </c>
      <c r="AL272">
        <f t="shared" si="66"/>
        <v>0.50199737645920284</v>
      </c>
      <c r="AM272" t="str">
        <f t="shared" si="67"/>
        <v>UT Rio Grande Valley</v>
      </c>
      <c r="AN272">
        <v>271</v>
      </c>
      <c r="AO272">
        <f t="shared" si="68"/>
        <v>263.66666666666669</v>
      </c>
      <c r="AP272">
        <v>268</v>
      </c>
      <c r="AQ272" t="str">
        <f t="shared" si="69"/>
        <v>UT Rio Grande Valley</v>
      </c>
    </row>
    <row r="273" spans="2:43">
      <c r="B273">
        <v>1</v>
      </c>
      <c r="C273">
        <v>1</v>
      </c>
      <c r="D273" t="s">
        <v>277</v>
      </c>
      <c r="E273">
        <v>68.925700000000006</v>
      </c>
      <c r="F273">
        <v>132</v>
      </c>
      <c r="G273">
        <v>67.846999999999994</v>
      </c>
      <c r="H273">
        <v>158</v>
      </c>
      <c r="I273">
        <v>93.977699999999999</v>
      </c>
      <c r="J273">
        <v>344</v>
      </c>
      <c r="K273">
        <v>94.312799999999996</v>
      </c>
      <c r="L273">
        <v>346</v>
      </c>
      <c r="M273">
        <v>97.164199999999994</v>
      </c>
      <c r="N273">
        <v>52</v>
      </c>
      <c r="O273">
        <v>102.66500000000001</v>
      </c>
      <c r="P273">
        <v>117</v>
      </c>
      <c r="Q273">
        <v>-8.3526799999999994</v>
      </c>
      <c r="R273">
        <v>268</v>
      </c>
      <c r="S273" s="5">
        <f t="shared" si="56"/>
        <v>60520</v>
      </c>
      <c r="T273" s="3">
        <f t="shared" si="57"/>
        <v>258.26827137687667</v>
      </c>
      <c r="U273">
        <f t="shared" si="58"/>
        <v>60520</v>
      </c>
      <c r="V273">
        <v>253</v>
      </c>
      <c r="W273">
        <f t="shared" si="59"/>
        <v>60520</v>
      </c>
      <c r="X273">
        <v>253</v>
      </c>
      <c r="Y273">
        <v>0.25</v>
      </c>
      <c r="Z273">
        <v>0.3327</v>
      </c>
      <c r="AA273">
        <f t="shared" si="60"/>
        <v>0.29135</v>
      </c>
      <c r="AB273">
        <v>266</v>
      </c>
      <c r="AC273">
        <f t="shared" si="61"/>
        <v>257.33333333333331</v>
      </c>
      <c r="AD273">
        <f>IF(C273=1,(AC273/Y273),REF)</f>
        <v>1029.3333333333333</v>
      </c>
      <c r="AE273">
        <v>273</v>
      </c>
      <c r="AF273">
        <f>IF(B273=1,(AC273/AA273),REF)</f>
        <v>883.24466563697717</v>
      </c>
      <c r="AG273">
        <v>267</v>
      </c>
      <c r="AH273">
        <f t="shared" si="62"/>
        <v>266</v>
      </c>
      <c r="AI273" t="str">
        <f t="shared" si="63"/>
        <v>Prairie View A&amp;M</v>
      </c>
      <c r="AJ273">
        <f t="shared" si="64"/>
        <v>0.1254070041284622</v>
      </c>
      <c r="AK273">
        <f t="shared" si="65"/>
        <v>0.12535848117595005</v>
      </c>
      <c r="AL273">
        <f t="shared" si="66"/>
        <v>0.50050980356027108</v>
      </c>
      <c r="AM273" t="str">
        <f t="shared" si="67"/>
        <v>Prairie View A&amp;M</v>
      </c>
      <c r="AN273">
        <v>272</v>
      </c>
      <c r="AO273">
        <f t="shared" si="68"/>
        <v>268</v>
      </c>
      <c r="AP273">
        <v>272</v>
      </c>
      <c r="AQ273" t="str">
        <f t="shared" si="69"/>
        <v>Prairie View A&amp;M</v>
      </c>
    </row>
    <row r="274" spans="2:43">
      <c r="B274">
        <v>1</v>
      </c>
      <c r="C274">
        <v>1</v>
      </c>
      <c r="D274" t="s">
        <v>206</v>
      </c>
      <c r="E274">
        <v>70.684600000000003</v>
      </c>
      <c r="F274">
        <v>50</v>
      </c>
      <c r="G274">
        <v>69.705500000000001</v>
      </c>
      <c r="H274">
        <v>51</v>
      </c>
      <c r="I274">
        <v>93.869699999999995</v>
      </c>
      <c r="J274">
        <v>345</v>
      </c>
      <c r="K274">
        <v>94.3459</v>
      </c>
      <c r="L274">
        <v>345</v>
      </c>
      <c r="M274">
        <v>97.486800000000002</v>
      </c>
      <c r="N274">
        <v>57</v>
      </c>
      <c r="O274">
        <v>101.059</v>
      </c>
      <c r="P274">
        <v>92</v>
      </c>
      <c r="Q274">
        <v>-6.7130400000000003</v>
      </c>
      <c r="R274">
        <v>250</v>
      </c>
      <c r="S274" s="5">
        <f t="shared" si="56"/>
        <v>61137</v>
      </c>
      <c r="T274" s="3">
        <f t="shared" si="57"/>
        <v>252.47673160115173</v>
      </c>
      <c r="U274">
        <f t="shared" si="58"/>
        <v>61137</v>
      </c>
      <c r="V274">
        <v>254</v>
      </c>
      <c r="W274">
        <f t="shared" si="59"/>
        <v>61137</v>
      </c>
      <c r="X274">
        <v>254</v>
      </c>
      <c r="Y274">
        <v>0.26069999999999999</v>
      </c>
      <c r="Z274">
        <v>0.29670000000000002</v>
      </c>
      <c r="AA274">
        <f t="shared" si="60"/>
        <v>0.2787</v>
      </c>
      <c r="AB274">
        <v>277</v>
      </c>
      <c r="AC274">
        <f t="shared" si="61"/>
        <v>261.66666666666669</v>
      </c>
      <c r="AD274">
        <f>IF(C274=1,(AC274/Y274),REF)</f>
        <v>1003.7079657332823</v>
      </c>
      <c r="AE274">
        <v>271</v>
      </c>
      <c r="AF274">
        <f>IF(B274=1,(AC274/AA274),REF)</f>
        <v>938.88290874297343</v>
      </c>
      <c r="AG274">
        <v>274</v>
      </c>
      <c r="AH274">
        <f t="shared" si="62"/>
        <v>271</v>
      </c>
      <c r="AI274" t="str">
        <f t="shared" si="63"/>
        <v>Maryland Eastern Shore</v>
      </c>
      <c r="AJ274">
        <f t="shared" si="64"/>
        <v>0.13110452522697211</v>
      </c>
      <c r="AK274">
        <f t="shared" si="65"/>
        <v>0.11900339918895686</v>
      </c>
      <c r="AL274">
        <f t="shared" si="66"/>
        <v>0.5000719392596088</v>
      </c>
      <c r="AM274" t="str">
        <f t="shared" si="67"/>
        <v>Maryland Eastern Shore</v>
      </c>
      <c r="AN274">
        <v>273</v>
      </c>
      <c r="AO274">
        <f t="shared" si="68"/>
        <v>273.66666666666669</v>
      </c>
      <c r="AP274">
        <v>278</v>
      </c>
      <c r="AQ274" t="str">
        <f t="shared" si="69"/>
        <v>Maryland Eastern Shore</v>
      </c>
    </row>
    <row r="275" spans="2:43">
      <c r="B275">
        <v>1</v>
      </c>
      <c r="C275">
        <v>1</v>
      </c>
      <c r="D275" t="s">
        <v>184</v>
      </c>
      <c r="E275">
        <v>69.244200000000006</v>
      </c>
      <c r="F275">
        <v>114</v>
      </c>
      <c r="G275">
        <v>69.541600000000003</v>
      </c>
      <c r="H275">
        <v>65</v>
      </c>
      <c r="I275">
        <v>98.267300000000006</v>
      </c>
      <c r="J275">
        <v>294</v>
      </c>
      <c r="K275">
        <v>97.91</v>
      </c>
      <c r="L275">
        <v>313</v>
      </c>
      <c r="M275">
        <v>102.71299999999999</v>
      </c>
      <c r="N275">
        <v>164</v>
      </c>
      <c r="O275">
        <v>107.63800000000001</v>
      </c>
      <c r="P275">
        <v>230</v>
      </c>
      <c r="Q275">
        <v>-9.72818</v>
      </c>
      <c r="R275">
        <v>287</v>
      </c>
      <c r="S275" s="5">
        <f t="shared" si="56"/>
        <v>56666</v>
      </c>
      <c r="T275" s="3">
        <f t="shared" si="57"/>
        <v>274.65341796526036</v>
      </c>
      <c r="U275">
        <f t="shared" si="58"/>
        <v>56666</v>
      </c>
      <c r="V275">
        <v>238</v>
      </c>
      <c r="W275">
        <f t="shared" si="59"/>
        <v>56666</v>
      </c>
      <c r="X275">
        <v>239</v>
      </c>
      <c r="Y275">
        <v>0.27579999999999999</v>
      </c>
      <c r="Z275">
        <v>0.2215</v>
      </c>
      <c r="AA275">
        <f t="shared" si="60"/>
        <v>0.24864999999999998</v>
      </c>
      <c r="AB275">
        <v>295</v>
      </c>
      <c r="AC275">
        <f t="shared" si="61"/>
        <v>257.33333333333331</v>
      </c>
      <c r="AD275">
        <f>IF(C275=1,(AC275/Y275),REF)</f>
        <v>933.04326806864879</v>
      </c>
      <c r="AE275">
        <v>263</v>
      </c>
      <c r="AF275">
        <f>IF(B275=1,(AC275/AA275),REF)</f>
        <v>1034.9219116562772</v>
      </c>
      <c r="AG275">
        <v>283</v>
      </c>
      <c r="AH275">
        <f t="shared" si="62"/>
        <v>263</v>
      </c>
      <c r="AI275" t="str">
        <f t="shared" si="63"/>
        <v>Lehigh</v>
      </c>
      <c r="AJ275">
        <f t="shared" si="64"/>
        <v>0.13971449699040658</v>
      </c>
      <c r="AK275">
        <f t="shared" si="65"/>
        <v>0.10488752628450852</v>
      </c>
      <c r="AL275">
        <f t="shared" si="66"/>
        <v>0.49637513303494313</v>
      </c>
      <c r="AM275" t="str">
        <f t="shared" si="67"/>
        <v>Lehigh</v>
      </c>
      <c r="AN275">
        <v>274</v>
      </c>
      <c r="AO275">
        <f t="shared" si="68"/>
        <v>277.33333333333331</v>
      </c>
      <c r="AP275">
        <v>280</v>
      </c>
      <c r="AQ275" t="str">
        <f t="shared" si="69"/>
        <v>Lehigh</v>
      </c>
    </row>
    <row r="276" spans="2:43">
      <c r="B276">
        <v>1</v>
      </c>
      <c r="C276">
        <v>1</v>
      </c>
      <c r="D276" t="s">
        <v>193</v>
      </c>
      <c r="E276">
        <v>66.355999999999995</v>
      </c>
      <c r="F276">
        <v>263</v>
      </c>
      <c r="G276">
        <v>66.026300000000006</v>
      </c>
      <c r="H276">
        <v>250</v>
      </c>
      <c r="I276">
        <v>94.539299999999997</v>
      </c>
      <c r="J276">
        <v>337</v>
      </c>
      <c r="K276">
        <v>97.911100000000005</v>
      </c>
      <c r="L276">
        <v>312</v>
      </c>
      <c r="M276">
        <v>106.21599999999999</v>
      </c>
      <c r="N276">
        <v>259</v>
      </c>
      <c r="O276">
        <v>107.127</v>
      </c>
      <c r="P276">
        <v>216</v>
      </c>
      <c r="Q276">
        <v>-9.2161100000000005</v>
      </c>
      <c r="R276">
        <v>276</v>
      </c>
      <c r="S276" s="5">
        <f t="shared" si="56"/>
        <v>90325</v>
      </c>
      <c r="T276" s="3">
        <f t="shared" si="57"/>
        <v>268.32815729997475</v>
      </c>
      <c r="U276">
        <f t="shared" si="58"/>
        <v>90325</v>
      </c>
      <c r="V276">
        <v>327</v>
      </c>
      <c r="W276">
        <f t="shared" si="59"/>
        <v>90325</v>
      </c>
      <c r="X276">
        <v>327</v>
      </c>
      <c r="Y276">
        <v>0.25230000000000002</v>
      </c>
      <c r="Z276">
        <v>0.31879999999999997</v>
      </c>
      <c r="AA276">
        <f t="shared" si="60"/>
        <v>0.28554999999999997</v>
      </c>
      <c r="AB276">
        <v>272</v>
      </c>
      <c r="AC276">
        <f t="shared" si="61"/>
        <v>308.66666666666669</v>
      </c>
      <c r="AD276">
        <f>IF(C276=1,(AC276/Y276),REF)</f>
        <v>1223.4112828643149</v>
      </c>
      <c r="AE276">
        <v>288</v>
      </c>
      <c r="AF276">
        <f>IF(B276=1,(AC276/AA276),REF)</f>
        <v>1080.9548823907082</v>
      </c>
      <c r="AG276">
        <v>288</v>
      </c>
      <c r="AH276">
        <f t="shared" si="62"/>
        <v>272</v>
      </c>
      <c r="AI276" t="str">
        <f t="shared" si="63"/>
        <v>Louisiana Monroe</v>
      </c>
      <c r="AJ276">
        <f t="shared" si="64"/>
        <v>0.12439341490218531</v>
      </c>
      <c r="AK276">
        <f t="shared" si="65"/>
        <v>0.11979951109458256</v>
      </c>
      <c r="AL276">
        <f t="shared" si="66"/>
        <v>0.49609824921131035</v>
      </c>
      <c r="AM276" t="str">
        <f t="shared" si="67"/>
        <v>Louisiana Monroe</v>
      </c>
      <c r="AN276">
        <v>275</v>
      </c>
      <c r="AO276">
        <f t="shared" si="68"/>
        <v>273</v>
      </c>
      <c r="AP276">
        <v>277</v>
      </c>
      <c r="AQ276" t="str">
        <f t="shared" si="69"/>
        <v>Louisiana Monroe</v>
      </c>
    </row>
    <row r="277" spans="2:43">
      <c r="B277">
        <v>1</v>
      </c>
      <c r="C277">
        <v>1</v>
      </c>
      <c r="D277" t="s">
        <v>345</v>
      </c>
      <c r="E277">
        <v>70.713300000000004</v>
      </c>
      <c r="F277">
        <v>49</v>
      </c>
      <c r="G277">
        <v>69.323999999999998</v>
      </c>
      <c r="H277">
        <v>76</v>
      </c>
      <c r="I277">
        <v>94.0655</v>
      </c>
      <c r="J277">
        <v>342</v>
      </c>
      <c r="K277">
        <v>96.554299999999998</v>
      </c>
      <c r="L277">
        <v>330</v>
      </c>
      <c r="M277">
        <v>101.105</v>
      </c>
      <c r="N277">
        <v>119</v>
      </c>
      <c r="O277">
        <v>106.264</v>
      </c>
      <c r="P277">
        <v>196</v>
      </c>
      <c r="Q277">
        <v>-9.7100000000000009</v>
      </c>
      <c r="R277">
        <v>285</v>
      </c>
      <c r="S277" s="5">
        <f t="shared" si="56"/>
        <v>65562.5</v>
      </c>
      <c r="T277" s="3">
        <f t="shared" si="57"/>
        <v>271.40007369195757</v>
      </c>
      <c r="U277">
        <f t="shared" si="58"/>
        <v>65562.5</v>
      </c>
      <c r="V277">
        <v>273</v>
      </c>
      <c r="W277">
        <f t="shared" si="59"/>
        <v>65562.5</v>
      </c>
      <c r="X277">
        <v>273</v>
      </c>
      <c r="Y277">
        <v>0.28389999999999999</v>
      </c>
      <c r="Z277">
        <v>0.19789999999999999</v>
      </c>
      <c r="AA277">
        <f t="shared" si="60"/>
        <v>0.2409</v>
      </c>
      <c r="AB277">
        <v>298</v>
      </c>
      <c r="AC277">
        <f t="shared" si="61"/>
        <v>281.33333333333331</v>
      </c>
      <c r="AD277">
        <f>IF(C277=1,(AC277/Y277),REF)</f>
        <v>990.95925795467883</v>
      </c>
      <c r="AE277">
        <v>267</v>
      </c>
      <c r="AF277">
        <f>IF(B277=1,(AC277/AA277),REF)</f>
        <v>1167.842811678428</v>
      </c>
      <c r="AG277">
        <v>298</v>
      </c>
      <c r="AH277">
        <f t="shared" si="62"/>
        <v>267</v>
      </c>
      <c r="AI277" t="str">
        <f t="shared" si="63"/>
        <v>Texas Southern</v>
      </c>
      <c r="AJ277">
        <f t="shared" si="64"/>
        <v>0.14295429255073611</v>
      </c>
      <c r="AK277">
        <f t="shared" si="65"/>
        <v>0.10009504476407718</v>
      </c>
      <c r="AL277">
        <f t="shared" si="66"/>
        <v>0.49532260527660099</v>
      </c>
      <c r="AM277" t="str">
        <f t="shared" si="67"/>
        <v>Texas Southern</v>
      </c>
      <c r="AN277">
        <v>276</v>
      </c>
      <c r="AO277">
        <f t="shared" si="68"/>
        <v>280.33333333333331</v>
      </c>
      <c r="AP277">
        <v>285</v>
      </c>
      <c r="AQ277" t="str">
        <f t="shared" si="69"/>
        <v>Texas Southern</v>
      </c>
    </row>
    <row r="278" spans="2:43">
      <c r="B278">
        <v>1</v>
      </c>
      <c r="C278">
        <v>1</v>
      </c>
      <c r="D278" t="s">
        <v>338</v>
      </c>
      <c r="E278">
        <v>72.612300000000005</v>
      </c>
      <c r="F278">
        <v>15</v>
      </c>
      <c r="G278">
        <v>71.222700000000003</v>
      </c>
      <c r="H278">
        <v>25</v>
      </c>
      <c r="I278">
        <v>103.991</v>
      </c>
      <c r="J278">
        <v>157</v>
      </c>
      <c r="K278">
        <v>101.86199999999999</v>
      </c>
      <c r="L278">
        <v>249</v>
      </c>
      <c r="M278">
        <v>105.068</v>
      </c>
      <c r="N278">
        <v>229</v>
      </c>
      <c r="O278">
        <v>110.76</v>
      </c>
      <c r="P278">
        <v>292</v>
      </c>
      <c r="Q278">
        <v>-8.8983699999999999</v>
      </c>
      <c r="R278">
        <v>275</v>
      </c>
      <c r="S278" s="5">
        <f t="shared" si="56"/>
        <v>38545</v>
      </c>
      <c r="T278" s="3">
        <f t="shared" si="57"/>
        <v>271.35309100874457</v>
      </c>
      <c r="U278">
        <f t="shared" si="58"/>
        <v>38545</v>
      </c>
      <c r="V278">
        <v>182</v>
      </c>
      <c r="W278">
        <f t="shared" si="59"/>
        <v>38545</v>
      </c>
      <c r="X278">
        <v>185</v>
      </c>
      <c r="Y278">
        <v>0.23130000000000001</v>
      </c>
      <c r="Z278">
        <v>0.31969999999999998</v>
      </c>
      <c r="AA278">
        <f t="shared" si="60"/>
        <v>0.27549999999999997</v>
      </c>
      <c r="AB278">
        <v>280</v>
      </c>
      <c r="AC278">
        <f t="shared" si="61"/>
        <v>215.66666666666666</v>
      </c>
      <c r="AD278">
        <f>IF(C278=1,(AC278/Y278),REF)</f>
        <v>932.41101023202179</v>
      </c>
      <c r="AE278">
        <v>260</v>
      </c>
      <c r="AF278">
        <f>IF(B278=1,(AC278/AA278),REF)</f>
        <v>782.81911675741082</v>
      </c>
      <c r="AG278">
        <v>257</v>
      </c>
      <c r="AH278">
        <f t="shared" si="62"/>
        <v>257</v>
      </c>
      <c r="AI278" t="str">
        <f t="shared" si="63"/>
        <v>Tennessee Martin</v>
      </c>
      <c r="AJ278">
        <f t="shared" si="64"/>
        <v>0.11717967293717785</v>
      </c>
      <c r="AK278">
        <f t="shared" si="65"/>
        <v>0.12034076070798738</v>
      </c>
      <c r="AL278">
        <f t="shared" si="66"/>
        <v>0.49153788215400823</v>
      </c>
      <c r="AM278" t="str">
        <f t="shared" si="67"/>
        <v>Tennessee Martin</v>
      </c>
      <c r="AN278">
        <v>277</v>
      </c>
      <c r="AO278">
        <f t="shared" si="68"/>
        <v>271.33333333333331</v>
      </c>
      <c r="AP278">
        <v>275</v>
      </c>
      <c r="AQ278" t="str">
        <f t="shared" si="69"/>
        <v>Tennessee Martin</v>
      </c>
    </row>
    <row r="279" spans="2:43">
      <c r="B279">
        <v>1</v>
      </c>
      <c r="C279">
        <v>1</v>
      </c>
      <c r="D279" t="s">
        <v>80</v>
      </c>
      <c r="E279">
        <v>64.470500000000001</v>
      </c>
      <c r="F279">
        <v>336</v>
      </c>
      <c r="G279">
        <v>64.1768</v>
      </c>
      <c r="H279">
        <v>330</v>
      </c>
      <c r="I279">
        <v>91.451099999999997</v>
      </c>
      <c r="J279">
        <v>353</v>
      </c>
      <c r="K279">
        <v>94.303299999999993</v>
      </c>
      <c r="L279">
        <v>347</v>
      </c>
      <c r="M279">
        <v>102.411</v>
      </c>
      <c r="N279">
        <v>153</v>
      </c>
      <c r="O279">
        <v>104.283</v>
      </c>
      <c r="P279">
        <v>152</v>
      </c>
      <c r="Q279">
        <v>-9.9801900000000003</v>
      </c>
      <c r="R279">
        <v>290</v>
      </c>
      <c r="S279" s="5">
        <f t="shared" si="56"/>
        <v>74009</v>
      </c>
      <c r="T279" s="3">
        <f t="shared" si="57"/>
        <v>267.87403756243344</v>
      </c>
      <c r="U279">
        <f t="shared" si="58"/>
        <v>74009</v>
      </c>
      <c r="V279">
        <v>297</v>
      </c>
      <c r="W279">
        <f t="shared" si="59"/>
        <v>74009</v>
      </c>
      <c r="X279">
        <v>297</v>
      </c>
      <c r="Y279">
        <v>0.27289999999999998</v>
      </c>
      <c r="Z279">
        <v>0.193</v>
      </c>
      <c r="AA279">
        <f t="shared" si="60"/>
        <v>0.23294999999999999</v>
      </c>
      <c r="AB279">
        <v>306</v>
      </c>
      <c r="AC279">
        <f t="shared" si="61"/>
        <v>300</v>
      </c>
      <c r="AD279">
        <f>IF(C279=1,(AC279/Y279),REF)</f>
        <v>1099.3037742762917</v>
      </c>
      <c r="AE279">
        <v>280</v>
      </c>
      <c r="AF279">
        <f>IF(B279=1,(AC279/AA279),REF)</f>
        <v>1287.8300064391501</v>
      </c>
      <c r="AG279">
        <v>305</v>
      </c>
      <c r="AH279">
        <f t="shared" si="62"/>
        <v>280</v>
      </c>
      <c r="AI279" t="str">
        <f t="shared" si="63"/>
        <v>Cal Poly</v>
      </c>
      <c r="AJ279">
        <f t="shared" si="64"/>
        <v>0.13599694475409388</v>
      </c>
      <c r="AK279">
        <f t="shared" si="65"/>
        <v>9.5615703428349283E-2</v>
      </c>
      <c r="AL279">
        <f t="shared" si="66"/>
        <v>0.48742832042403123</v>
      </c>
      <c r="AM279" t="str">
        <f t="shared" si="67"/>
        <v>Cal Poly</v>
      </c>
      <c r="AN279">
        <v>278</v>
      </c>
      <c r="AO279">
        <f t="shared" si="68"/>
        <v>288</v>
      </c>
      <c r="AP279">
        <v>293</v>
      </c>
      <c r="AQ279" t="str">
        <f t="shared" si="69"/>
        <v>Cal Poly</v>
      </c>
    </row>
    <row r="280" spans="2:43">
      <c r="B280">
        <v>1</v>
      </c>
      <c r="C280">
        <v>1</v>
      </c>
      <c r="D280" t="s">
        <v>213</v>
      </c>
      <c r="E280">
        <v>68.949399999999997</v>
      </c>
      <c r="F280">
        <v>131</v>
      </c>
      <c r="G280">
        <v>66.825999999999993</v>
      </c>
      <c r="H280">
        <v>201</v>
      </c>
      <c r="I280">
        <v>104.846</v>
      </c>
      <c r="J280">
        <v>141</v>
      </c>
      <c r="K280">
        <v>103.699</v>
      </c>
      <c r="L280">
        <v>205</v>
      </c>
      <c r="M280">
        <v>111.834</v>
      </c>
      <c r="N280">
        <v>343</v>
      </c>
      <c r="O280">
        <v>111.992</v>
      </c>
      <c r="P280">
        <v>313</v>
      </c>
      <c r="Q280">
        <v>-8.2929600000000008</v>
      </c>
      <c r="R280">
        <v>266</v>
      </c>
      <c r="S280" s="5">
        <f t="shared" si="56"/>
        <v>68765</v>
      </c>
      <c r="T280" s="3">
        <f t="shared" si="57"/>
        <v>264.5694615786183</v>
      </c>
      <c r="U280">
        <f t="shared" si="58"/>
        <v>68765</v>
      </c>
      <c r="V280">
        <v>285</v>
      </c>
      <c r="W280">
        <f t="shared" si="59"/>
        <v>68765</v>
      </c>
      <c r="X280">
        <v>285</v>
      </c>
      <c r="Y280">
        <v>0.2445</v>
      </c>
      <c r="Z280">
        <v>0.28060000000000002</v>
      </c>
      <c r="AA280">
        <f t="shared" si="60"/>
        <v>0.26255000000000001</v>
      </c>
      <c r="AB280">
        <v>287</v>
      </c>
      <c r="AC280">
        <f t="shared" si="61"/>
        <v>285.66666666666669</v>
      </c>
      <c r="AD280">
        <f>IF(C280=1,(AC280/Y280),REF)</f>
        <v>1168.3708248125427</v>
      </c>
      <c r="AE280">
        <v>283</v>
      </c>
      <c r="AF280">
        <f>IF(B280=1,(AC280/AA280),REF)</f>
        <v>1088.0467212594426</v>
      </c>
      <c r="AG280">
        <v>290</v>
      </c>
      <c r="AH280">
        <f t="shared" si="62"/>
        <v>283</v>
      </c>
      <c r="AI280" t="str">
        <f t="shared" si="63"/>
        <v>Miami OH</v>
      </c>
      <c r="AJ280">
        <f t="shared" si="64"/>
        <v>0.12110391446025685</v>
      </c>
      <c r="AK280">
        <f t="shared" si="65"/>
        <v>0.11006010091170264</v>
      </c>
      <c r="AL280">
        <f t="shared" si="66"/>
        <v>0.48711340140889325</v>
      </c>
      <c r="AM280" t="str">
        <f t="shared" si="67"/>
        <v>Miami OH</v>
      </c>
      <c r="AN280">
        <v>279</v>
      </c>
      <c r="AO280">
        <f t="shared" si="68"/>
        <v>283</v>
      </c>
      <c r="AP280">
        <v>289</v>
      </c>
      <c r="AQ280" t="str">
        <f t="shared" si="69"/>
        <v>Miami OH</v>
      </c>
    </row>
    <row r="281" spans="2:43">
      <c r="B281">
        <v>1</v>
      </c>
      <c r="C281">
        <v>1</v>
      </c>
      <c r="D281" t="s">
        <v>320</v>
      </c>
      <c r="E281">
        <v>71.044799999999995</v>
      </c>
      <c r="F281">
        <v>39</v>
      </c>
      <c r="G281">
        <v>69.338999999999999</v>
      </c>
      <c r="H281">
        <v>73</v>
      </c>
      <c r="I281">
        <v>105.39700000000001</v>
      </c>
      <c r="J281">
        <v>130</v>
      </c>
      <c r="K281">
        <v>103.342</v>
      </c>
      <c r="L281">
        <v>216</v>
      </c>
      <c r="M281">
        <v>106.73099999999999</v>
      </c>
      <c r="N281">
        <v>268</v>
      </c>
      <c r="O281">
        <v>112.021</v>
      </c>
      <c r="P281">
        <v>314</v>
      </c>
      <c r="Q281">
        <v>-8.6787299999999998</v>
      </c>
      <c r="R281">
        <v>270</v>
      </c>
      <c r="S281" s="5">
        <f t="shared" si="56"/>
        <v>44362</v>
      </c>
      <c r="T281" s="3">
        <f t="shared" si="57"/>
        <v>269.49211491247752</v>
      </c>
      <c r="U281">
        <f t="shared" si="58"/>
        <v>44362</v>
      </c>
      <c r="V281">
        <v>200</v>
      </c>
      <c r="W281">
        <f t="shared" si="59"/>
        <v>44362</v>
      </c>
      <c r="X281">
        <v>202</v>
      </c>
      <c r="Y281">
        <v>0.21099999999999999</v>
      </c>
      <c r="Z281">
        <v>0.36359999999999998</v>
      </c>
      <c r="AA281">
        <f t="shared" si="60"/>
        <v>0.2873</v>
      </c>
      <c r="AB281">
        <v>270</v>
      </c>
      <c r="AC281">
        <f t="shared" si="61"/>
        <v>224</v>
      </c>
      <c r="AD281">
        <f>IF(C281=1,(AC281/Y281),REF)</f>
        <v>1061.6113744075831</v>
      </c>
      <c r="AE281">
        <v>275</v>
      </c>
      <c r="AF281">
        <f>IF(B281=1,(AC281/AA281),REF)</f>
        <v>779.67281587191087</v>
      </c>
      <c r="AG281">
        <v>254</v>
      </c>
      <c r="AH281">
        <f t="shared" si="62"/>
        <v>254</v>
      </c>
      <c r="AI281" t="str">
        <f t="shared" si="63"/>
        <v>Southern Indiana</v>
      </c>
      <c r="AJ281">
        <f t="shared" si="64"/>
        <v>0.10551720699107781</v>
      </c>
      <c r="AK281">
        <f t="shared" si="65"/>
        <v>0.12555829339189356</v>
      </c>
      <c r="AL281">
        <f t="shared" si="66"/>
        <v>0.48705121995769696</v>
      </c>
      <c r="AM281" t="str">
        <f t="shared" si="67"/>
        <v>Southern Indiana</v>
      </c>
      <c r="AN281">
        <v>280</v>
      </c>
      <c r="AO281">
        <f t="shared" si="68"/>
        <v>268</v>
      </c>
      <c r="AP281">
        <v>273</v>
      </c>
      <c r="AQ281" t="str">
        <f t="shared" si="69"/>
        <v>Southern Indiana</v>
      </c>
    </row>
    <row r="282" spans="2:43">
      <c r="B282">
        <v>1</v>
      </c>
      <c r="C282">
        <v>1</v>
      </c>
      <c r="D282" t="s">
        <v>248</v>
      </c>
      <c r="E282">
        <v>67.740799999999993</v>
      </c>
      <c r="F282">
        <v>190</v>
      </c>
      <c r="G282">
        <v>67.208399999999997</v>
      </c>
      <c r="H282">
        <v>180</v>
      </c>
      <c r="I282">
        <v>103.34</v>
      </c>
      <c r="J282">
        <v>167</v>
      </c>
      <c r="K282">
        <v>103.40300000000001</v>
      </c>
      <c r="L282">
        <v>212</v>
      </c>
      <c r="M282">
        <v>109.947</v>
      </c>
      <c r="N282">
        <v>318</v>
      </c>
      <c r="O282">
        <v>111.455</v>
      </c>
      <c r="P282">
        <v>311</v>
      </c>
      <c r="Q282">
        <v>-8.05185</v>
      </c>
      <c r="R282">
        <v>262</v>
      </c>
      <c r="S282" s="5">
        <f t="shared" si="56"/>
        <v>64506.5</v>
      </c>
      <c r="T282" s="3">
        <f t="shared" si="57"/>
        <v>266.14375814585622</v>
      </c>
      <c r="U282">
        <f t="shared" si="58"/>
        <v>64506.5</v>
      </c>
      <c r="V282">
        <v>270</v>
      </c>
      <c r="W282">
        <f t="shared" si="59"/>
        <v>64506.5</v>
      </c>
      <c r="X282">
        <v>270</v>
      </c>
      <c r="Y282">
        <v>0.23380000000000001</v>
      </c>
      <c r="Z282">
        <v>0.31009999999999999</v>
      </c>
      <c r="AA282">
        <f t="shared" si="60"/>
        <v>0.27195000000000003</v>
      </c>
      <c r="AB282">
        <v>282</v>
      </c>
      <c r="AC282">
        <f t="shared" si="61"/>
        <v>274</v>
      </c>
      <c r="AD282">
        <f>IF(C282=1,(AC282/Y282),REF)</f>
        <v>1171.9418306244654</v>
      </c>
      <c r="AE282">
        <v>285</v>
      </c>
      <c r="AF282">
        <f>IF(B282=1,(AC282/AA282),REF)</f>
        <v>1007.5381503952932</v>
      </c>
      <c r="AG282">
        <v>281</v>
      </c>
      <c r="AH282">
        <f t="shared" si="62"/>
        <v>281</v>
      </c>
      <c r="AI282" t="str">
        <f t="shared" si="63"/>
        <v>North Dakota</v>
      </c>
      <c r="AJ282">
        <f t="shared" si="64"/>
        <v>0.11576873539394879</v>
      </c>
      <c r="AK282">
        <f t="shared" si="65"/>
        <v>0.11510129312506605</v>
      </c>
      <c r="AL282">
        <f t="shared" si="66"/>
        <v>0.48690681549716297</v>
      </c>
      <c r="AM282" t="str">
        <f t="shared" si="67"/>
        <v>North Dakota</v>
      </c>
      <c r="AN282">
        <v>281</v>
      </c>
      <c r="AO282">
        <f t="shared" si="68"/>
        <v>281.33333333333331</v>
      </c>
      <c r="AP282">
        <v>286</v>
      </c>
      <c r="AQ282" t="str">
        <f t="shared" si="69"/>
        <v>North Dakota</v>
      </c>
    </row>
    <row r="283" spans="2:43">
      <c r="B283">
        <v>1</v>
      </c>
      <c r="C283">
        <v>1</v>
      </c>
      <c r="D283" t="s">
        <v>75</v>
      </c>
      <c r="E283">
        <v>66.133399999999995</v>
      </c>
      <c r="F283">
        <v>278</v>
      </c>
      <c r="G283">
        <v>66.820700000000002</v>
      </c>
      <c r="H283">
        <v>202</v>
      </c>
      <c r="I283">
        <v>99.407200000000003</v>
      </c>
      <c r="J283">
        <v>267</v>
      </c>
      <c r="K283">
        <v>99.020399999999995</v>
      </c>
      <c r="L283">
        <v>294</v>
      </c>
      <c r="M283">
        <v>103.608</v>
      </c>
      <c r="N283">
        <v>186</v>
      </c>
      <c r="O283">
        <v>110.443</v>
      </c>
      <c r="P283">
        <v>286</v>
      </c>
      <c r="Q283">
        <v>-11.4224</v>
      </c>
      <c r="R283">
        <v>306</v>
      </c>
      <c r="S283" s="5">
        <f t="shared" si="56"/>
        <v>52942.5</v>
      </c>
      <c r="T283" s="3">
        <f t="shared" si="57"/>
        <v>290.02758489495443</v>
      </c>
      <c r="U283">
        <f t="shared" si="58"/>
        <v>52942.5</v>
      </c>
      <c r="V283">
        <v>221</v>
      </c>
      <c r="W283">
        <f t="shared" si="59"/>
        <v>52942.5</v>
      </c>
      <c r="X283">
        <v>223</v>
      </c>
      <c r="Y283">
        <v>0.2485</v>
      </c>
      <c r="Z283">
        <v>0.23910000000000001</v>
      </c>
      <c r="AA283">
        <f t="shared" si="60"/>
        <v>0.24380000000000002</v>
      </c>
      <c r="AB283">
        <v>297</v>
      </c>
      <c r="AC283">
        <f t="shared" si="61"/>
        <v>247</v>
      </c>
      <c r="AD283">
        <f>IF(C283=1,(AC283/Y283),REF)</f>
        <v>993.96378269617708</v>
      </c>
      <c r="AE283">
        <v>268</v>
      </c>
      <c r="AF283">
        <f>IF(B283=1,(AC283/AA283),REF)</f>
        <v>1013.1255127153404</v>
      </c>
      <c r="AG283">
        <v>282</v>
      </c>
      <c r="AH283">
        <f t="shared" si="62"/>
        <v>268</v>
      </c>
      <c r="AI283" t="str">
        <f t="shared" si="63"/>
        <v>Bucknell</v>
      </c>
      <c r="AJ283">
        <f t="shared" si="64"/>
        <v>0.12509119031470467</v>
      </c>
      <c r="AK283">
        <f t="shared" si="65"/>
        <v>0.10311565906169143</v>
      </c>
      <c r="AL283">
        <f t="shared" si="66"/>
        <v>0.48502734771670614</v>
      </c>
      <c r="AM283" t="str">
        <f t="shared" si="67"/>
        <v>Bucknell</v>
      </c>
      <c r="AN283">
        <v>282</v>
      </c>
      <c r="AO283">
        <f t="shared" si="68"/>
        <v>282.33333333333331</v>
      </c>
      <c r="AP283">
        <v>287</v>
      </c>
      <c r="AQ283" t="str">
        <f t="shared" si="69"/>
        <v>Bucknell</v>
      </c>
    </row>
    <row r="284" spans="2:43">
      <c r="B284">
        <v>1</v>
      </c>
      <c r="C284">
        <v>1</v>
      </c>
      <c r="D284" t="s">
        <v>195</v>
      </c>
      <c r="E284">
        <v>67.043700000000001</v>
      </c>
      <c r="F284">
        <v>227</v>
      </c>
      <c r="G284">
        <v>66.531400000000005</v>
      </c>
      <c r="H284">
        <v>218</v>
      </c>
      <c r="I284">
        <v>95.582700000000003</v>
      </c>
      <c r="J284">
        <v>330</v>
      </c>
      <c r="K284">
        <v>101.381</v>
      </c>
      <c r="L284">
        <v>255</v>
      </c>
      <c r="M284">
        <v>113.398</v>
      </c>
      <c r="N284">
        <v>355</v>
      </c>
      <c r="O284">
        <v>111.64700000000001</v>
      </c>
      <c r="P284">
        <v>312</v>
      </c>
      <c r="Q284">
        <v>-10.2666</v>
      </c>
      <c r="R284">
        <v>295</v>
      </c>
      <c r="S284" s="5">
        <f t="shared" si="56"/>
        <v>117462.5</v>
      </c>
      <c r="T284" s="3">
        <f t="shared" si="57"/>
        <v>284.92893850923599</v>
      </c>
      <c r="U284">
        <f t="shared" si="58"/>
        <v>117462.5</v>
      </c>
      <c r="V284">
        <v>358</v>
      </c>
      <c r="W284">
        <f t="shared" si="59"/>
        <v>117462.5</v>
      </c>
      <c r="X284">
        <v>358</v>
      </c>
      <c r="Y284">
        <v>0.2349</v>
      </c>
      <c r="Z284">
        <v>0.30819999999999997</v>
      </c>
      <c r="AA284">
        <f t="shared" si="60"/>
        <v>0.27154999999999996</v>
      </c>
      <c r="AB284">
        <v>283</v>
      </c>
      <c r="AC284">
        <f t="shared" si="61"/>
        <v>333</v>
      </c>
      <c r="AD284">
        <f>IF(C284=1,(AC284/Y284),REF)</f>
        <v>1417.6245210727971</v>
      </c>
      <c r="AE284">
        <v>303</v>
      </c>
      <c r="AF284">
        <f>IF(B284=1,(AC284/AA284),REF)</f>
        <v>1226.2935002761924</v>
      </c>
      <c r="AG284">
        <v>302</v>
      </c>
      <c r="AH284">
        <f t="shared" si="62"/>
        <v>283</v>
      </c>
      <c r="AI284" t="str">
        <f t="shared" si="63"/>
        <v>Louisville</v>
      </c>
      <c r="AJ284">
        <f t="shared" si="64"/>
        <v>0.11412066222980409</v>
      </c>
      <c r="AK284">
        <f t="shared" si="65"/>
        <v>0.11214355800688106</v>
      </c>
      <c r="AL284">
        <f t="shared" si="66"/>
        <v>0.48364714582830542</v>
      </c>
      <c r="AM284" t="str">
        <f t="shared" si="67"/>
        <v>Louisville</v>
      </c>
      <c r="AN284">
        <v>283</v>
      </c>
      <c r="AO284">
        <f t="shared" si="68"/>
        <v>283</v>
      </c>
      <c r="AP284">
        <v>290</v>
      </c>
      <c r="AQ284" t="str">
        <f t="shared" si="69"/>
        <v>Louisville</v>
      </c>
    </row>
    <row r="285" spans="2:43">
      <c r="B285">
        <v>1</v>
      </c>
      <c r="C285">
        <v>1</v>
      </c>
      <c r="D285" t="s">
        <v>94</v>
      </c>
      <c r="E285">
        <v>65.692999999999998</v>
      </c>
      <c r="F285">
        <v>296</v>
      </c>
      <c r="G285">
        <v>64.364999999999995</v>
      </c>
      <c r="H285">
        <v>323</v>
      </c>
      <c r="I285">
        <v>101.179</v>
      </c>
      <c r="J285">
        <v>230</v>
      </c>
      <c r="K285">
        <v>103.19799999999999</v>
      </c>
      <c r="L285">
        <v>220</v>
      </c>
      <c r="M285">
        <v>112.345</v>
      </c>
      <c r="N285">
        <v>351</v>
      </c>
      <c r="O285">
        <v>113.477</v>
      </c>
      <c r="P285">
        <v>334</v>
      </c>
      <c r="Q285">
        <v>-10.278700000000001</v>
      </c>
      <c r="R285">
        <v>296</v>
      </c>
      <c r="S285" s="5">
        <f t="shared" si="56"/>
        <v>88050.5</v>
      </c>
      <c r="T285" s="3">
        <f t="shared" si="57"/>
        <v>282.80381892753854</v>
      </c>
      <c r="U285">
        <f t="shared" si="58"/>
        <v>88050.5</v>
      </c>
      <c r="V285">
        <v>325</v>
      </c>
      <c r="W285">
        <f t="shared" si="59"/>
        <v>88050.5</v>
      </c>
      <c r="X285">
        <v>325</v>
      </c>
      <c r="Y285">
        <v>0.18720000000000001</v>
      </c>
      <c r="Z285">
        <v>0.45190000000000002</v>
      </c>
      <c r="AA285">
        <f t="shared" si="60"/>
        <v>0.31955</v>
      </c>
      <c r="AB285">
        <v>252</v>
      </c>
      <c r="AC285">
        <f t="shared" si="61"/>
        <v>300.66666666666669</v>
      </c>
      <c r="AD285">
        <f>IF(C285=1,(AC285/Y285),REF)</f>
        <v>1606.1253561253561</v>
      </c>
      <c r="AE285">
        <v>313</v>
      </c>
      <c r="AF285">
        <f>IF(B285=1,(AC285/AA285),REF)</f>
        <v>940.90648307515778</v>
      </c>
      <c r="AG285">
        <v>275</v>
      </c>
      <c r="AH285">
        <f t="shared" si="62"/>
        <v>252</v>
      </c>
      <c r="AI285" t="str">
        <f t="shared" si="63"/>
        <v>Chicago St.</v>
      </c>
      <c r="AJ285">
        <f t="shared" si="64"/>
        <v>8.9818394667681586E-2</v>
      </c>
      <c r="AK285">
        <f t="shared" si="65"/>
        <v>0.13640941341589438</v>
      </c>
      <c r="AL285">
        <f t="shared" si="66"/>
        <v>0.48362120038176848</v>
      </c>
      <c r="AM285" t="str">
        <f t="shared" si="67"/>
        <v>Chicago St.</v>
      </c>
      <c r="AN285">
        <v>284</v>
      </c>
      <c r="AO285">
        <f t="shared" si="68"/>
        <v>262.66666666666669</v>
      </c>
      <c r="AP285">
        <v>267</v>
      </c>
      <c r="AQ285" t="str">
        <f t="shared" si="69"/>
        <v>Chicago St.</v>
      </c>
    </row>
    <row r="286" spans="2:43">
      <c r="B286">
        <v>1</v>
      </c>
      <c r="C286">
        <v>1</v>
      </c>
      <c r="D286" t="s">
        <v>318</v>
      </c>
      <c r="E286">
        <v>72.259100000000004</v>
      </c>
      <c r="F286">
        <v>22</v>
      </c>
      <c r="G286">
        <v>71.001800000000003</v>
      </c>
      <c r="H286">
        <v>26</v>
      </c>
      <c r="I286">
        <v>95.738500000000002</v>
      </c>
      <c r="J286">
        <v>329</v>
      </c>
      <c r="K286">
        <v>96.204300000000003</v>
      </c>
      <c r="L286">
        <v>333</v>
      </c>
      <c r="M286">
        <v>98.528499999999994</v>
      </c>
      <c r="N286">
        <v>72</v>
      </c>
      <c r="O286">
        <v>105.05800000000001</v>
      </c>
      <c r="P286">
        <v>173</v>
      </c>
      <c r="Q286">
        <v>-8.8535699999999995</v>
      </c>
      <c r="R286">
        <v>274</v>
      </c>
      <c r="S286" s="5">
        <f t="shared" si="56"/>
        <v>56712.5</v>
      </c>
      <c r="T286" s="3">
        <f t="shared" si="57"/>
        <v>265.34694269955327</v>
      </c>
      <c r="U286">
        <f t="shared" si="58"/>
        <v>56712.5</v>
      </c>
      <c r="V286">
        <v>239</v>
      </c>
      <c r="W286">
        <f t="shared" si="59"/>
        <v>56712.5</v>
      </c>
      <c r="X286">
        <v>240</v>
      </c>
      <c r="Y286">
        <v>0.19120000000000001</v>
      </c>
      <c r="Z286">
        <v>0.41739999999999999</v>
      </c>
      <c r="AA286">
        <f t="shared" si="60"/>
        <v>0.30430000000000001</v>
      </c>
      <c r="AB286">
        <v>261</v>
      </c>
      <c r="AC286">
        <f t="shared" si="61"/>
        <v>246.66666666666666</v>
      </c>
      <c r="AD286">
        <f>IF(C286=1,(AC286/Y286),REF)</f>
        <v>1290.0976290097628</v>
      </c>
      <c r="AE286">
        <v>293</v>
      </c>
      <c r="AF286">
        <f>IF(B286=1,(AC286/AA286),REF)</f>
        <v>810.60357103735339</v>
      </c>
      <c r="AG286">
        <v>263</v>
      </c>
      <c r="AH286">
        <f t="shared" si="62"/>
        <v>261</v>
      </c>
      <c r="AI286" t="str">
        <f t="shared" si="63"/>
        <v>Southern</v>
      </c>
      <c r="AJ286">
        <f t="shared" si="64"/>
        <v>9.3769806169608616E-2</v>
      </c>
      <c r="AK286">
        <f t="shared" si="65"/>
        <v>0.1323426161094341</v>
      </c>
      <c r="AL286">
        <f t="shared" si="66"/>
        <v>0.48353896393794937</v>
      </c>
      <c r="AM286" t="str">
        <f t="shared" si="67"/>
        <v>Southern</v>
      </c>
      <c r="AN286">
        <v>285</v>
      </c>
      <c r="AO286">
        <f t="shared" si="68"/>
        <v>269</v>
      </c>
      <c r="AP286">
        <v>274</v>
      </c>
      <c r="AQ286" t="str">
        <f t="shared" si="69"/>
        <v>Southern</v>
      </c>
    </row>
    <row r="287" spans="2:43">
      <c r="B287">
        <v>1</v>
      </c>
      <c r="C287">
        <v>1</v>
      </c>
      <c r="D287" t="s">
        <v>163</v>
      </c>
      <c r="E287">
        <v>68.978399999999993</v>
      </c>
      <c r="F287">
        <v>129</v>
      </c>
      <c r="G287">
        <v>69.024900000000002</v>
      </c>
      <c r="H287">
        <v>95</v>
      </c>
      <c r="I287">
        <v>95.983699999999999</v>
      </c>
      <c r="J287">
        <v>325</v>
      </c>
      <c r="K287">
        <v>98.047799999999995</v>
      </c>
      <c r="L287">
        <v>311</v>
      </c>
      <c r="M287">
        <v>104.45099999999999</v>
      </c>
      <c r="N287">
        <v>217</v>
      </c>
      <c r="O287">
        <v>108.724</v>
      </c>
      <c r="P287">
        <v>257</v>
      </c>
      <c r="Q287">
        <v>-10.676399999999999</v>
      </c>
      <c r="R287">
        <v>299</v>
      </c>
      <c r="S287" s="5">
        <f t="shared" si="56"/>
        <v>76357</v>
      </c>
      <c r="T287" s="3">
        <f t="shared" si="57"/>
        <v>285.28056365620142</v>
      </c>
      <c r="U287">
        <f t="shared" si="58"/>
        <v>76357</v>
      </c>
      <c r="V287">
        <v>303</v>
      </c>
      <c r="W287">
        <f t="shared" si="59"/>
        <v>76357</v>
      </c>
      <c r="X287">
        <v>303</v>
      </c>
      <c r="Y287">
        <v>0.22220000000000001</v>
      </c>
      <c r="Z287">
        <v>0.33560000000000001</v>
      </c>
      <c r="AA287">
        <f t="shared" si="60"/>
        <v>0.27890000000000004</v>
      </c>
      <c r="AB287">
        <v>275</v>
      </c>
      <c r="AC287">
        <f t="shared" si="61"/>
        <v>293.66666666666669</v>
      </c>
      <c r="AD287">
        <f>IF(C287=1,(AC287/Y287),REF)</f>
        <v>1321.6321632163217</v>
      </c>
      <c r="AE287">
        <v>295</v>
      </c>
      <c r="AF287">
        <f>IF(B287=1,(AC287/AA287),REF)</f>
        <v>1052.9460977650292</v>
      </c>
      <c r="AG287">
        <v>285</v>
      </c>
      <c r="AH287">
        <f t="shared" si="62"/>
        <v>275</v>
      </c>
      <c r="AI287" t="str">
        <f t="shared" si="63"/>
        <v>Illinois Chicago</v>
      </c>
      <c r="AJ287">
        <f t="shared" si="64"/>
        <v>0.10871022202991629</v>
      </c>
      <c r="AK287">
        <f t="shared" si="65"/>
        <v>0.11739418198415252</v>
      </c>
      <c r="AL287">
        <f t="shared" si="66"/>
        <v>0.48353324821281057</v>
      </c>
      <c r="AM287" t="str">
        <f t="shared" si="67"/>
        <v>Illinois Chicago</v>
      </c>
      <c r="AN287">
        <v>286</v>
      </c>
      <c r="AO287">
        <f t="shared" si="68"/>
        <v>278.66666666666669</v>
      </c>
      <c r="AP287">
        <v>283</v>
      </c>
      <c r="AQ287" t="str">
        <f t="shared" si="69"/>
        <v>Illinois Chicago</v>
      </c>
    </row>
    <row r="288" spans="2:43">
      <c r="B288">
        <v>1</v>
      </c>
      <c r="C288">
        <v>1</v>
      </c>
      <c r="D288" t="s">
        <v>200</v>
      </c>
      <c r="E288">
        <v>66.311899999999994</v>
      </c>
      <c r="F288">
        <v>266</v>
      </c>
      <c r="G288">
        <v>65.883799999999994</v>
      </c>
      <c r="H288">
        <v>262</v>
      </c>
      <c r="I288">
        <v>98.889899999999997</v>
      </c>
      <c r="J288">
        <v>280</v>
      </c>
      <c r="K288">
        <v>99.130499999999998</v>
      </c>
      <c r="L288">
        <v>291</v>
      </c>
      <c r="M288">
        <v>105.246</v>
      </c>
      <c r="N288">
        <v>232</v>
      </c>
      <c r="O288">
        <v>108.568</v>
      </c>
      <c r="P288">
        <v>254</v>
      </c>
      <c r="Q288">
        <v>-9.4378100000000007</v>
      </c>
      <c r="R288">
        <v>283</v>
      </c>
      <c r="S288" s="5">
        <f t="shared" si="56"/>
        <v>66112</v>
      </c>
      <c r="T288" s="3">
        <f t="shared" si="57"/>
        <v>273.12725971605249</v>
      </c>
      <c r="U288">
        <f t="shared" si="58"/>
        <v>66112</v>
      </c>
      <c r="V288">
        <v>276</v>
      </c>
      <c r="W288">
        <f t="shared" si="59"/>
        <v>66112</v>
      </c>
      <c r="X288">
        <v>276</v>
      </c>
      <c r="Y288">
        <v>0.18529999999999999</v>
      </c>
      <c r="Z288">
        <v>0.44140000000000001</v>
      </c>
      <c r="AA288">
        <f t="shared" si="60"/>
        <v>0.31335000000000002</v>
      </c>
      <c r="AB288">
        <v>253</v>
      </c>
      <c r="AC288">
        <f t="shared" si="61"/>
        <v>268.33333333333331</v>
      </c>
      <c r="AD288">
        <f>IF(C288=1,(AC288/Y288),REF)</f>
        <v>1448.1021766504766</v>
      </c>
      <c r="AE288">
        <v>307</v>
      </c>
      <c r="AF288">
        <f>IF(B288=1,(AC288/AA288),REF)</f>
        <v>856.33742886016694</v>
      </c>
      <c r="AG288">
        <v>265</v>
      </c>
      <c r="AH288">
        <f t="shared" si="62"/>
        <v>253</v>
      </c>
      <c r="AI288" t="str">
        <f t="shared" si="63"/>
        <v>Maine</v>
      </c>
      <c r="AJ288">
        <f t="shared" si="64"/>
        <v>8.9832376028137415E-2</v>
      </c>
      <c r="AK288">
        <f t="shared" si="65"/>
        <v>0.13534677447975529</v>
      </c>
      <c r="AL288">
        <f t="shared" si="66"/>
        <v>0.48287278269305012</v>
      </c>
      <c r="AM288" t="str">
        <f t="shared" si="67"/>
        <v>Maine</v>
      </c>
      <c r="AN288">
        <v>287</v>
      </c>
      <c r="AO288">
        <f t="shared" si="68"/>
        <v>264.33333333333331</v>
      </c>
      <c r="AP288">
        <v>269</v>
      </c>
      <c r="AQ288" t="str">
        <f t="shared" si="69"/>
        <v>Maine</v>
      </c>
    </row>
    <row r="289" spans="2:44">
      <c r="B289">
        <v>1</v>
      </c>
      <c r="C289">
        <v>1</v>
      </c>
      <c r="D289" t="s">
        <v>58</v>
      </c>
      <c r="E289">
        <v>64.209000000000003</v>
      </c>
      <c r="F289">
        <v>340</v>
      </c>
      <c r="G289">
        <v>63.410299999999999</v>
      </c>
      <c r="H289">
        <v>342</v>
      </c>
      <c r="I289">
        <v>98.794200000000004</v>
      </c>
      <c r="J289">
        <v>282</v>
      </c>
      <c r="K289">
        <v>100.31699999999999</v>
      </c>
      <c r="L289">
        <v>276</v>
      </c>
      <c r="M289">
        <v>106.092</v>
      </c>
      <c r="N289">
        <v>256</v>
      </c>
      <c r="O289">
        <v>109.789</v>
      </c>
      <c r="P289">
        <v>271</v>
      </c>
      <c r="Q289">
        <v>-9.4722399999999993</v>
      </c>
      <c r="R289">
        <v>284</v>
      </c>
      <c r="S289" s="5">
        <f t="shared" si="56"/>
        <v>72530</v>
      </c>
      <c r="T289" s="3">
        <f t="shared" si="57"/>
        <v>273.51142572112047</v>
      </c>
      <c r="U289">
        <f t="shared" si="58"/>
        <v>72530</v>
      </c>
      <c r="V289">
        <v>293</v>
      </c>
      <c r="W289">
        <f t="shared" si="59"/>
        <v>72530</v>
      </c>
      <c r="X289">
        <v>293</v>
      </c>
      <c r="Y289">
        <v>0.25309999999999999</v>
      </c>
      <c r="Z289">
        <v>0.2253</v>
      </c>
      <c r="AA289">
        <f t="shared" si="60"/>
        <v>0.2392</v>
      </c>
      <c r="AB289">
        <v>299</v>
      </c>
      <c r="AC289">
        <f t="shared" si="61"/>
        <v>295</v>
      </c>
      <c r="AD289">
        <f>IF(C289=1,(AC289/Y289),REF)</f>
        <v>1165.5472145397077</v>
      </c>
      <c r="AE289">
        <v>282</v>
      </c>
      <c r="AF289">
        <f>IF(B289=1,(AC289/AA289),REF)</f>
        <v>1233.2775919732442</v>
      </c>
      <c r="AG289">
        <v>303</v>
      </c>
      <c r="AH289">
        <f t="shared" si="62"/>
        <v>282</v>
      </c>
      <c r="AI289" t="str">
        <f t="shared" si="63"/>
        <v>Arkansas St.</v>
      </c>
      <c r="AJ289">
        <f t="shared" si="64"/>
        <v>0.12539393930031728</v>
      </c>
      <c r="AK289">
        <f t="shared" si="65"/>
        <v>9.8713692466729938E-2</v>
      </c>
      <c r="AL289">
        <f t="shared" si="66"/>
        <v>0.48210564519618049</v>
      </c>
      <c r="AM289" t="str">
        <f t="shared" si="67"/>
        <v>Arkansas St.</v>
      </c>
      <c r="AN289">
        <v>288</v>
      </c>
      <c r="AO289">
        <f t="shared" si="68"/>
        <v>289.66666666666669</v>
      </c>
      <c r="AP289">
        <v>294</v>
      </c>
      <c r="AQ289" t="str">
        <f t="shared" si="69"/>
        <v>Arkansas St.</v>
      </c>
    </row>
    <row r="290" spans="2:44">
      <c r="B290">
        <v>1</v>
      </c>
      <c r="C290">
        <v>1</v>
      </c>
      <c r="D290" t="s">
        <v>201</v>
      </c>
      <c r="E290">
        <v>67.059399999999997</v>
      </c>
      <c r="F290">
        <v>225</v>
      </c>
      <c r="G290">
        <v>67.064499999999995</v>
      </c>
      <c r="H290">
        <v>188</v>
      </c>
      <c r="I290">
        <v>97.322599999999994</v>
      </c>
      <c r="J290">
        <v>305</v>
      </c>
      <c r="K290">
        <v>97.539000000000001</v>
      </c>
      <c r="L290">
        <v>318</v>
      </c>
      <c r="M290">
        <v>104.18600000000001</v>
      </c>
      <c r="N290">
        <v>206</v>
      </c>
      <c r="O290">
        <v>109.053</v>
      </c>
      <c r="P290">
        <v>261</v>
      </c>
      <c r="Q290">
        <v>-11.514200000000001</v>
      </c>
      <c r="R290">
        <v>307</v>
      </c>
      <c r="S290" s="5">
        <f t="shared" si="56"/>
        <v>67730.5</v>
      </c>
      <c r="T290" s="3">
        <f t="shared" si="57"/>
        <v>290.89946717036111</v>
      </c>
      <c r="U290">
        <f t="shared" si="58"/>
        <v>67730.5</v>
      </c>
      <c r="V290">
        <v>284</v>
      </c>
      <c r="W290">
        <f t="shared" si="59"/>
        <v>67730.5</v>
      </c>
      <c r="X290">
        <v>284</v>
      </c>
      <c r="Y290">
        <v>0.28060000000000002</v>
      </c>
      <c r="Z290">
        <v>0.12570000000000001</v>
      </c>
      <c r="AA290">
        <f t="shared" si="60"/>
        <v>0.20315</v>
      </c>
      <c r="AB290">
        <v>312</v>
      </c>
      <c r="AC290">
        <f t="shared" si="61"/>
        <v>293.33333333333331</v>
      </c>
      <c r="AD290">
        <f>IF(C290=1,(AC290/Y290),REF)</f>
        <v>1045.3789498693275</v>
      </c>
      <c r="AE290">
        <v>274</v>
      </c>
      <c r="AF290">
        <f>IF(B290=1,(AC290/AA290),REF)</f>
        <v>1443.9248502748378</v>
      </c>
      <c r="AG290">
        <v>314</v>
      </c>
      <c r="AH290">
        <f t="shared" si="62"/>
        <v>274</v>
      </c>
      <c r="AI290" t="str">
        <f t="shared" si="63"/>
        <v>Manhattan</v>
      </c>
      <c r="AJ290">
        <f t="shared" si="64"/>
        <v>0.1405392655695204</v>
      </c>
      <c r="AK290">
        <f t="shared" si="65"/>
        <v>8.2200144300775754E-2</v>
      </c>
      <c r="AL290">
        <f t="shared" si="66"/>
        <v>0.48112252464125693</v>
      </c>
      <c r="AM290" t="str">
        <f t="shared" si="67"/>
        <v>Manhattan</v>
      </c>
      <c r="AN290">
        <v>289</v>
      </c>
      <c r="AO290">
        <f t="shared" si="68"/>
        <v>291.66666666666669</v>
      </c>
      <c r="AP290">
        <v>296</v>
      </c>
      <c r="AQ290" t="str">
        <f t="shared" si="69"/>
        <v>Manhattan</v>
      </c>
    </row>
    <row r="291" spans="2:44">
      <c r="B291">
        <v>1</v>
      </c>
      <c r="C291">
        <v>1</v>
      </c>
      <c r="D291" t="s">
        <v>70</v>
      </c>
      <c r="E291">
        <v>65.896900000000002</v>
      </c>
      <c r="F291">
        <v>284</v>
      </c>
      <c r="G291">
        <v>65.450199999999995</v>
      </c>
      <c r="H291">
        <v>279</v>
      </c>
      <c r="I291">
        <v>98.878600000000006</v>
      </c>
      <c r="J291">
        <v>281</v>
      </c>
      <c r="K291">
        <v>98.099299999999999</v>
      </c>
      <c r="L291">
        <v>309</v>
      </c>
      <c r="M291">
        <v>101.158</v>
      </c>
      <c r="N291">
        <v>122</v>
      </c>
      <c r="O291">
        <v>106.84099999999999</v>
      </c>
      <c r="P291">
        <v>211</v>
      </c>
      <c r="Q291">
        <v>-8.7417800000000003</v>
      </c>
      <c r="R291">
        <v>273</v>
      </c>
      <c r="S291" s="5">
        <f t="shared" si="56"/>
        <v>46922.5</v>
      </c>
      <c r="T291" s="3">
        <f t="shared" si="57"/>
        <v>264.57702092207478</v>
      </c>
      <c r="U291">
        <f t="shared" si="58"/>
        <v>46922.5</v>
      </c>
      <c r="V291">
        <v>208</v>
      </c>
      <c r="W291">
        <f t="shared" si="59"/>
        <v>46922.5</v>
      </c>
      <c r="X291">
        <v>210</v>
      </c>
      <c r="Y291">
        <v>0.2389</v>
      </c>
      <c r="Z291">
        <v>0.23860000000000001</v>
      </c>
      <c r="AA291">
        <f t="shared" si="60"/>
        <v>0.23875000000000002</v>
      </c>
      <c r="AB291">
        <v>300</v>
      </c>
      <c r="AC291">
        <f t="shared" si="61"/>
        <v>239.33333333333334</v>
      </c>
      <c r="AD291">
        <f>IF(C291=1,(AC291/Y291),REF)</f>
        <v>1001.8138691223664</v>
      </c>
      <c r="AE291">
        <v>269</v>
      </c>
      <c r="AF291">
        <f>IF(B291=1,(AC291/AA291),REF)</f>
        <v>1002.4432809773124</v>
      </c>
      <c r="AG291">
        <v>280</v>
      </c>
      <c r="AH291">
        <f t="shared" si="62"/>
        <v>269</v>
      </c>
      <c r="AI291" t="str">
        <f t="shared" si="63"/>
        <v>Boston University</v>
      </c>
      <c r="AJ291">
        <f t="shared" si="64"/>
        <v>0.12016412650118903</v>
      </c>
      <c r="AK291">
        <f t="shared" si="65"/>
        <v>0.10111363681892055</v>
      </c>
      <c r="AL291">
        <f t="shared" si="66"/>
        <v>0.4800678168937994</v>
      </c>
      <c r="AM291" t="str">
        <f t="shared" si="67"/>
        <v>Boston University</v>
      </c>
      <c r="AN291">
        <v>290</v>
      </c>
      <c r="AO291">
        <f t="shared" si="68"/>
        <v>286.33333333333331</v>
      </c>
      <c r="AP291">
        <v>291</v>
      </c>
      <c r="AQ291" t="str">
        <f t="shared" si="69"/>
        <v>Boston University</v>
      </c>
    </row>
    <row r="292" spans="2:44">
      <c r="B292">
        <v>1</v>
      </c>
      <c r="C292">
        <v>1</v>
      </c>
      <c r="D292" t="s">
        <v>112</v>
      </c>
      <c r="E292">
        <v>68.664500000000004</v>
      </c>
      <c r="F292">
        <v>146</v>
      </c>
      <c r="G292">
        <v>68.581299999999999</v>
      </c>
      <c r="H292">
        <v>115</v>
      </c>
      <c r="I292">
        <v>102.819</v>
      </c>
      <c r="J292">
        <v>181</v>
      </c>
      <c r="K292">
        <v>100.794</v>
      </c>
      <c r="L292">
        <v>268</v>
      </c>
      <c r="M292">
        <v>108.137</v>
      </c>
      <c r="N292">
        <v>295</v>
      </c>
      <c r="O292">
        <v>111.22199999999999</v>
      </c>
      <c r="P292">
        <v>303</v>
      </c>
      <c r="Q292">
        <v>-10.4277</v>
      </c>
      <c r="R292">
        <v>297</v>
      </c>
      <c r="S292" s="5">
        <f t="shared" si="56"/>
        <v>59893</v>
      </c>
      <c r="T292" s="3">
        <f t="shared" si="57"/>
        <v>286.03583691558651</v>
      </c>
      <c r="U292">
        <f t="shared" si="58"/>
        <v>59893</v>
      </c>
      <c r="V292">
        <v>250</v>
      </c>
      <c r="W292">
        <f t="shared" si="59"/>
        <v>59893</v>
      </c>
      <c r="X292">
        <v>251</v>
      </c>
      <c r="Y292">
        <v>0.2056</v>
      </c>
      <c r="Z292">
        <v>0.35399999999999998</v>
      </c>
      <c r="AA292">
        <f t="shared" si="60"/>
        <v>0.27979999999999999</v>
      </c>
      <c r="AB292">
        <v>274</v>
      </c>
      <c r="AC292">
        <f t="shared" si="61"/>
        <v>258.33333333333331</v>
      </c>
      <c r="AD292">
        <f>IF(C292=1,(AC292/Y292),REF)</f>
        <v>1256.4850843060958</v>
      </c>
      <c r="AE292">
        <v>289</v>
      </c>
      <c r="AF292">
        <f>IF(B292=1,(AC292/AA292),REF)</f>
        <v>923.27853228496542</v>
      </c>
      <c r="AG292">
        <v>271</v>
      </c>
      <c r="AH292">
        <f t="shared" si="62"/>
        <v>271</v>
      </c>
      <c r="AI292" t="str">
        <f t="shared" si="63"/>
        <v>Denver</v>
      </c>
      <c r="AJ292">
        <f t="shared" si="64"/>
        <v>0.10109851225007163</v>
      </c>
      <c r="AK292">
        <f t="shared" si="65"/>
        <v>0.11972364901312568</v>
      </c>
      <c r="AL292">
        <f t="shared" si="66"/>
        <v>0.47973811036669767</v>
      </c>
      <c r="AM292" t="str">
        <f t="shared" si="67"/>
        <v>Denver</v>
      </c>
      <c r="AN292">
        <v>291</v>
      </c>
      <c r="AO292">
        <f t="shared" si="68"/>
        <v>278.66666666666669</v>
      </c>
      <c r="AP292">
        <v>284</v>
      </c>
      <c r="AQ292" t="str">
        <f t="shared" si="69"/>
        <v>Denver</v>
      </c>
    </row>
    <row r="293" spans="2:44">
      <c r="B293">
        <v>1</v>
      </c>
      <c r="C293">
        <v>1</v>
      </c>
      <c r="D293" t="s">
        <v>353</v>
      </c>
      <c r="E293">
        <v>68.698999999999998</v>
      </c>
      <c r="F293">
        <v>143</v>
      </c>
      <c r="G293">
        <v>67.966200000000001</v>
      </c>
      <c r="H293">
        <v>151</v>
      </c>
      <c r="I293">
        <v>94.005399999999995</v>
      </c>
      <c r="J293">
        <v>343</v>
      </c>
      <c r="K293">
        <v>98.991</v>
      </c>
      <c r="L293">
        <v>296</v>
      </c>
      <c r="M293">
        <v>112.187</v>
      </c>
      <c r="N293">
        <v>345</v>
      </c>
      <c r="O293">
        <v>111.36</v>
      </c>
      <c r="P293">
        <v>309</v>
      </c>
      <c r="Q293">
        <v>-12.3695</v>
      </c>
      <c r="R293">
        <v>314</v>
      </c>
      <c r="S293" s="5">
        <f t="shared" si="56"/>
        <v>118337</v>
      </c>
      <c r="T293" s="3">
        <f t="shared" si="57"/>
        <v>302.56982665163423</v>
      </c>
      <c r="U293">
        <f t="shared" si="58"/>
        <v>118337</v>
      </c>
      <c r="V293">
        <v>359</v>
      </c>
      <c r="W293">
        <f t="shared" si="59"/>
        <v>118337</v>
      </c>
      <c r="X293">
        <v>359</v>
      </c>
      <c r="Y293">
        <v>0.23630000000000001</v>
      </c>
      <c r="Z293">
        <v>0.27</v>
      </c>
      <c r="AA293">
        <f t="shared" si="60"/>
        <v>0.25314999999999999</v>
      </c>
      <c r="AB293">
        <v>291</v>
      </c>
      <c r="AC293">
        <f t="shared" si="61"/>
        <v>336.33333333333331</v>
      </c>
      <c r="AD293">
        <f>IF(C293=1,(AC293/Y293),REF)</f>
        <v>1423.3319226971362</v>
      </c>
      <c r="AE293">
        <v>305</v>
      </c>
      <c r="AF293">
        <f>IF(B293=1,(AC293/AA293),REF)</f>
        <v>1328.5930607676607</v>
      </c>
      <c r="AG293">
        <v>310</v>
      </c>
      <c r="AH293">
        <f t="shared" si="62"/>
        <v>291</v>
      </c>
      <c r="AI293" t="str">
        <f t="shared" si="63"/>
        <v>Tulsa</v>
      </c>
      <c r="AJ293">
        <f t="shared" si="64"/>
        <v>0.11475470231302332</v>
      </c>
      <c r="AK293">
        <f t="shared" si="65"/>
        <v>0.1035029579386323</v>
      </c>
      <c r="AL293">
        <f t="shared" si="66"/>
        <v>0.47787374063805343</v>
      </c>
      <c r="AM293" t="str">
        <f t="shared" si="67"/>
        <v>Tulsa</v>
      </c>
      <c r="AN293">
        <v>292</v>
      </c>
      <c r="AO293">
        <f t="shared" si="68"/>
        <v>291.33333333333331</v>
      </c>
      <c r="AP293">
        <v>295</v>
      </c>
      <c r="AQ293" t="str">
        <f t="shared" si="69"/>
        <v>Tulsa</v>
      </c>
    </row>
    <row r="294" spans="2:44">
      <c r="B294">
        <v>1</v>
      </c>
      <c r="C294">
        <v>1</v>
      </c>
      <c r="D294" t="s">
        <v>340</v>
      </c>
      <c r="E294">
        <v>68.722200000000001</v>
      </c>
      <c r="F294">
        <v>141</v>
      </c>
      <c r="G294">
        <v>66.710999999999999</v>
      </c>
      <c r="H294">
        <v>208</v>
      </c>
      <c r="I294">
        <v>102.146</v>
      </c>
      <c r="J294">
        <v>200</v>
      </c>
      <c r="K294">
        <v>101.58</v>
      </c>
      <c r="L294">
        <v>252</v>
      </c>
      <c r="M294">
        <v>106.456</v>
      </c>
      <c r="N294">
        <v>263</v>
      </c>
      <c r="O294">
        <v>111.31399999999999</v>
      </c>
      <c r="P294">
        <v>307</v>
      </c>
      <c r="Q294">
        <v>-9.73367</v>
      </c>
      <c r="R294">
        <v>288</v>
      </c>
      <c r="S294" s="5">
        <f t="shared" si="56"/>
        <v>54584.5</v>
      </c>
      <c r="T294" s="3">
        <f t="shared" si="57"/>
        <v>280.84960388079594</v>
      </c>
      <c r="U294">
        <f t="shared" si="58"/>
        <v>54584.5</v>
      </c>
      <c r="V294">
        <v>227</v>
      </c>
      <c r="W294">
        <f t="shared" si="59"/>
        <v>54584.5</v>
      </c>
      <c r="X294">
        <v>228</v>
      </c>
      <c r="Y294">
        <v>0.1946</v>
      </c>
      <c r="Z294">
        <v>0.34739999999999999</v>
      </c>
      <c r="AA294">
        <f t="shared" si="60"/>
        <v>0.27100000000000002</v>
      </c>
      <c r="AB294">
        <v>284</v>
      </c>
      <c r="AC294">
        <f t="shared" si="61"/>
        <v>246.33333333333334</v>
      </c>
      <c r="AD294">
        <f>IF(C294=1,(AC294/Y294),REF)</f>
        <v>1265.8444672833164</v>
      </c>
      <c r="AE294">
        <v>290</v>
      </c>
      <c r="AF294">
        <f>IF(B294=1,(AC294/AA294),REF)</f>
        <v>908.97908979089789</v>
      </c>
      <c r="AG294">
        <v>270</v>
      </c>
      <c r="AH294">
        <f t="shared" si="62"/>
        <v>270</v>
      </c>
      <c r="AI294" t="str">
        <f t="shared" si="63"/>
        <v>Tennessee Tech</v>
      </c>
      <c r="AJ294">
        <f t="shared" si="64"/>
        <v>9.5618557843387061E-2</v>
      </c>
      <c r="AK294">
        <f t="shared" si="65"/>
        <v>0.11618468407088908</v>
      </c>
      <c r="AL294">
        <f t="shared" si="66"/>
        <v>0.47311589154319988</v>
      </c>
      <c r="AM294" t="str">
        <f t="shared" si="67"/>
        <v>Tennessee Tech</v>
      </c>
      <c r="AN294">
        <v>293</v>
      </c>
      <c r="AO294">
        <f t="shared" si="68"/>
        <v>282.33333333333331</v>
      </c>
      <c r="AP294">
        <v>288</v>
      </c>
      <c r="AQ294" t="str">
        <f t="shared" si="69"/>
        <v>Tennessee Tech</v>
      </c>
    </row>
    <row r="295" spans="2:44">
      <c r="B295">
        <v>1</v>
      </c>
      <c r="C295">
        <v>1</v>
      </c>
      <c r="D295" t="s">
        <v>211</v>
      </c>
      <c r="E295">
        <v>67.172700000000006</v>
      </c>
      <c r="F295">
        <v>219</v>
      </c>
      <c r="G295">
        <v>66.403099999999995</v>
      </c>
      <c r="H295">
        <v>223</v>
      </c>
      <c r="I295">
        <v>92.187899999999999</v>
      </c>
      <c r="J295">
        <v>349</v>
      </c>
      <c r="K295">
        <v>89.486599999999996</v>
      </c>
      <c r="L295">
        <v>361</v>
      </c>
      <c r="M295">
        <v>95.214399999999998</v>
      </c>
      <c r="N295">
        <v>24</v>
      </c>
      <c r="O295">
        <v>101.91500000000001</v>
      </c>
      <c r="P295">
        <v>106</v>
      </c>
      <c r="Q295">
        <v>-12.4284</v>
      </c>
      <c r="R295">
        <v>315</v>
      </c>
      <c r="S295" s="5">
        <f t="shared" si="56"/>
        <v>61188.5</v>
      </c>
      <c r="T295" s="3">
        <f t="shared" si="57"/>
        <v>266.04228987136611</v>
      </c>
      <c r="U295">
        <f t="shared" si="58"/>
        <v>61188.5</v>
      </c>
      <c r="V295">
        <v>255</v>
      </c>
      <c r="W295">
        <f t="shared" si="59"/>
        <v>61188.5</v>
      </c>
      <c r="X295">
        <v>255</v>
      </c>
      <c r="Y295">
        <v>0.23050000000000001</v>
      </c>
      <c r="Z295">
        <v>0.23230000000000001</v>
      </c>
      <c r="AA295">
        <f t="shared" si="60"/>
        <v>0.23139999999999999</v>
      </c>
      <c r="AB295">
        <v>307</v>
      </c>
      <c r="AC295">
        <f t="shared" si="61"/>
        <v>272.33333333333331</v>
      </c>
      <c r="AD295">
        <f>IF(C295=1,(AC295/Y295),REF)</f>
        <v>1181.4895155459146</v>
      </c>
      <c r="AE295">
        <v>286</v>
      </c>
      <c r="AF295">
        <f>IF(B295=1,(AC295/AA295),REF)</f>
        <v>1176.8942667819072</v>
      </c>
      <c r="AG295">
        <v>300</v>
      </c>
      <c r="AH295">
        <f t="shared" si="62"/>
        <v>286</v>
      </c>
      <c r="AI295" t="str">
        <f t="shared" si="63"/>
        <v>Merrimack</v>
      </c>
      <c r="AJ295">
        <f t="shared" si="64"/>
        <v>0.11404213273180579</v>
      </c>
      <c r="AK295">
        <f t="shared" si="65"/>
        <v>9.605500541819173E-2</v>
      </c>
      <c r="AL295">
        <f t="shared" si="66"/>
        <v>0.47184212778156276</v>
      </c>
      <c r="AM295" t="str">
        <f t="shared" si="67"/>
        <v>Merrimack</v>
      </c>
      <c r="AN295">
        <v>294</v>
      </c>
      <c r="AO295">
        <f t="shared" si="68"/>
        <v>295.66666666666669</v>
      </c>
      <c r="AP295">
        <v>300</v>
      </c>
      <c r="AQ295" t="str">
        <f t="shared" si="69"/>
        <v>Merrimack</v>
      </c>
    </row>
    <row r="296" spans="2:44">
      <c r="B296">
        <v>1</v>
      </c>
      <c r="C296">
        <v>1</v>
      </c>
      <c r="D296" t="s">
        <v>236</v>
      </c>
      <c r="E296">
        <v>65.504999999999995</v>
      </c>
      <c r="F296">
        <v>304</v>
      </c>
      <c r="G296">
        <v>64.207700000000003</v>
      </c>
      <c r="H296">
        <v>329</v>
      </c>
      <c r="I296">
        <v>98.082400000000007</v>
      </c>
      <c r="J296">
        <v>295</v>
      </c>
      <c r="K296">
        <v>97.448899999999995</v>
      </c>
      <c r="L296">
        <v>320</v>
      </c>
      <c r="M296">
        <v>102.995</v>
      </c>
      <c r="N296">
        <v>172</v>
      </c>
      <c r="O296">
        <v>107.173</v>
      </c>
      <c r="P296">
        <v>219</v>
      </c>
      <c r="Q296">
        <v>-9.7245299999999997</v>
      </c>
      <c r="R296">
        <v>286</v>
      </c>
      <c r="S296" s="5">
        <f t="shared" si="56"/>
        <v>58304.5</v>
      </c>
      <c r="T296" s="3">
        <f t="shared" si="57"/>
        <v>274.1906271191632</v>
      </c>
      <c r="U296">
        <f t="shared" si="58"/>
        <v>58304.5</v>
      </c>
      <c r="V296">
        <v>243</v>
      </c>
      <c r="W296">
        <f t="shared" si="59"/>
        <v>58304.5</v>
      </c>
      <c r="X296">
        <v>244</v>
      </c>
      <c r="Y296">
        <v>0.16750000000000001</v>
      </c>
      <c r="Z296">
        <v>0.40379999999999999</v>
      </c>
      <c r="AA296">
        <f t="shared" si="60"/>
        <v>0.28565000000000002</v>
      </c>
      <c r="AB296">
        <v>271</v>
      </c>
      <c r="AC296">
        <f t="shared" si="61"/>
        <v>252.66666666666666</v>
      </c>
      <c r="AD296">
        <f>IF(C296=1,(AC296/Y296),REF)</f>
        <v>1508.4577114427859</v>
      </c>
      <c r="AE296">
        <v>308</v>
      </c>
      <c r="AF296">
        <f>IF(B296=1,(AC296/AA296),REF)</f>
        <v>884.53235311278365</v>
      </c>
      <c r="AG296">
        <v>268</v>
      </c>
      <c r="AH296">
        <f t="shared" si="62"/>
        <v>268</v>
      </c>
      <c r="AI296" t="str">
        <f t="shared" si="63"/>
        <v>New Hampshire</v>
      </c>
      <c r="AJ296">
        <f t="shared" si="64"/>
        <v>8.0872130710497092E-2</v>
      </c>
      <c r="AK296">
        <f t="shared" si="65"/>
        <v>0.1228835757313306</v>
      </c>
      <c r="AL296">
        <f t="shared" si="66"/>
        <v>0.46704629183279062</v>
      </c>
      <c r="AM296" t="str">
        <f t="shared" si="67"/>
        <v>New Hampshire</v>
      </c>
      <c r="AN296">
        <v>295</v>
      </c>
      <c r="AO296">
        <f t="shared" si="68"/>
        <v>278</v>
      </c>
      <c r="AP296">
        <v>282</v>
      </c>
      <c r="AQ296" t="str">
        <f t="shared" si="69"/>
        <v>New Hampshire</v>
      </c>
    </row>
    <row r="297" spans="2:44">
      <c r="B297">
        <v>1</v>
      </c>
      <c r="C297">
        <v>1</v>
      </c>
      <c r="D297" t="s">
        <v>252</v>
      </c>
      <c r="E297">
        <v>67.1203</v>
      </c>
      <c r="F297">
        <v>222</v>
      </c>
      <c r="G297">
        <v>66.845500000000001</v>
      </c>
      <c r="H297">
        <v>200</v>
      </c>
      <c r="I297">
        <v>96.590800000000002</v>
      </c>
      <c r="J297">
        <v>314</v>
      </c>
      <c r="K297">
        <v>97.864599999999996</v>
      </c>
      <c r="L297">
        <v>314</v>
      </c>
      <c r="M297">
        <v>105.944</v>
      </c>
      <c r="N297">
        <v>248</v>
      </c>
      <c r="O297">
        <v>109.693</v>
      </c>
      <c r="P297">
        <v>268</v>
      </c>
      <c r="Q297">
        <v>-11.8284</v>
      </c>
      <c r="R297">
        <v>310</v>
      </c>
      <c r="S297" s="5">
        <f t="shared" si="56"/>
        <v>80050</v>
      </c>
      <c r="T297" s="3">
        <f t="shared" si="57"/>
        <v>291.90751960167108</v>
      </c>
      <c r="U297">
        <f t="shared" si="58"/>
        <v>80050</v>
      </c>
      <c r="V297">
        <v>309</v>
      </c>
      <c r="W297">
        <f t="shared" si="59"/>
        <v>80050</v>
      </c>
      <c r="X297">
        <v>309</v>
      </c>
      <c r="Y297">
        <v>0.21909999999999999</v>
      </c>
      <c r="Z297">
        <v>0.25290000000000001</v>
      </c>
      <c r="AA297">
        <f t="shared" si="60"/>
        <v>0.23599999999999999</v>
      </c>
      <c r="AB297">
        <v>302</v>
      </c>
      <c r="AC297">
        <f t="shared" si="61"/>
        <v>306.66666666666669</v>
      </c>
      <c r="AD297">
        <f>IF(C297=1,(AC297/Y297),REF)</f>
        <v>1399.6652974288759</v>
      </c>
      <c r="AE297">
        <v>301</v>
      </c>
      <c r="AF297">
        <f>IF(B297=1,(AC297/AA297),REF)</f>
        <v>1299.4350282485877</v>
      </c>
      <c r="AG297">
        <v>307</v>
      </c>
      <c r="AH297">
        <f t="shared" si="62"/>
        <v>301</v>
      </c>
      <c r="AI297" t="str">
        <f t="shared" si="63"/>
        <v>Northeastern</v>
      </c>
      <c r="AJ297">
        <f t="shared" si="64"/>
        <v>0.10658040006749728</v>
      </c>
      <c r="AK297">
        <f t="shared" si="65"/>
        <v>9.6759030653224831E-2</v>
      </c>
      <c r="AL297">
        <f t="shared" si="66"/>
        <v>0.4667280143119017</v>
      </c>
      <c r="AM297" t="str">
        <f t="shared" si="67"/>
        <v>Northeastern</v>
      </c>
      <c r="AN297">
        <v>296</v>
      </c>
      <c r="AO297">
        <f t="shared" si="68"/>
        <v>299.66666666666669</v>
      </c>
      <c r="AP297">
        <v>305</v>
      </c>
      <c r="AQ297" t="str">
        <f t="shared" si="69"/>
        <v>Northeastern</v>
      </c>
    </row>
    <row r="298" spans="2:44">
      <c r="B298">
        <v>1</v>
      </c>
      <c r="C298">
        <v>1</v>
      </c>
      <c r="D298" t="s">
        <v>91</v>
      </c>
      <c r="E298">
        <v>66.370500000000007</v>
      </c>
      <c r="F298">
        <v>261</v>
      </c>
      <c r="G298">
        <v>65.865600000000001</v>
      </c>
      <c r="H298">
        <v>263</v>
      </c>
      <c r="I298">
        <v>105.574</v>
      </c>
      <c r="J298">
        <v>123</v>
      </c>
      <c r="K298">
        <v>105.40300000000001</v>
      </c>
      <c r="L298">
        <v>167</v>
      </c>
      <c r="M298">
        <v>113.327</v>
      </c>
      <c r="N298">
        <v>353</v>
      </c>
      <c r="O298">
        <v>116.655</v>
      </c>
      <c r="P298">
        <v>356</v>
      </c>
      <c r="Q298">
        <v>-11.2514</v>
      </c>
      <c r="R298">
        <v>304</v>
      </c>
      <c r="S298" s="5">
        <f t="shared" si="56"/>
        <v>69869</v>
      </c>
      <c r="T298" s="3">
        <f t="shared" si="57"/>
        <v>278.05125426798566</v>
      </c>
      <c r="U298">
        <f t="shared" si="58"/>
        <v>69869</v>
      </c>
      <c r="V298">
        <v>289</v>
      </c>
      <c r="W298">
        <f t="shared" si="59"/>
        <v>69869</v>
      </c>
      <c r="X298">
        <v>289</v>
      </c>
      <c r="Y298">
        <v>0.2011</v>
      </c>
      <c r="Z298">
        <v>0.3044</v>
      </c>
      <c r="AA298">
        <f t="shared" si="60"/>
        <v>0.25275000000000003</v>
      </c>
      <c r="AB298">
        <v>293</v>
      </c>
      <c r="AC298">
        <f t="shared" si="61"/>
        <v>290.33333333333331</v>
      </c>
      <c r="AD298">
        <f>IF(C298=1,(AC298/Y298),REF)</f>
        <v>1443.7261727167245</v>
      </c>
      <c r="AE298">
        <v>306</v>
      </c>
      <c r="AF298">
        <f>IF(B298=1,(AC298/AA298),REF)</f>
        <v>1148.6976590834156</v>
      </c>
      <c r="AG298">
        <v>297</v>
      </c>
      <c r="AH298">
        <f t="shared" si="62"/>
        <v>293</v>
      </c>
      <c r="AI298" t="str">
        <f t="shared" si="63"/>
        <v>Charleston Southern</v>
      </c>
      <c r="AJ298">
        <f t="shared" si="64"/>
        <v>9.7521635412916682E-2</v>
      </c>
      <c r="AK298">
        <f t="shared" si="65"/>
        <v>0.10523598597038324</v>
      </c>
      <c r="AL298">
        <f t="shared" si="66"/>
        <v>0.46628244387185586</v>
      </c>
      <c r="AM298" t="str">
        <f t="shared" si="67"/>
        <v>Charleston Southern</v>
      </c>
      <c r="AN298">
        <v>297</v>
      </c>
      <c r="AO298">
        <f t="shared" si="68"/>
        <v>294.33333333333331</v>
      </c>
      <c r="AP298">
        <v>298</v>
      </c>
      <c r="AQ298" t="str">
        <f t="shared" si="69"/>
        <v>Charleston Southern</v>
      </c>
    </row>
    <row r="299" spans="2:44">
      <c r="B299">
        <v>1</v>
      </c>
      <c r="C299">
        <v>1</v>
      </c>
      <c r="D299" t="s">
        <v>164</v>
      </c>
      <c r="E299">
        <v>65.755499999999998</v>
      </c>
      <c r="F299">
        <v>292</v>
      </c>
      <c r="G299">
        <v>64.984999999999999</v>
      </c>
      <c r="H299">
        <v>300</v>
      </c>
      <c r="I299">
        <v>99.750299999999996</v>
      </c>
      <c r="J299">
        <v>263</v>
      </c>
      <c r="K299">
        <v>100.586</v>
      </c>
      <c r="L299">
        <v>271</v>
      </c>
      <c r="M299">
        <v>105.673</v>
      </c>
      <c r="N299">
        <v>242</v>
      </c>
      <c r="O299">
        <v>109.96599999999999</v>
      </c>
      <c r="P299">
        <v>276</v>
      </c>
      <c r="Q299">
        <v>-9.3800399999999993</v>
      </c>
      <c r="R299">
        <v>282</v>
      </c>
      <c r="S299" s="5">
        <f t="shared" si="56"/>
        <v>63866.5</v>
      </c>
      <c r="T299" s="3">
        <f t="shared" si="57"/>
        <v>273.51142572112047</v>
      </c>
      <c r="U299">
        <f t="shared" si="58"/>
        <v>63866.5</v>
      </c>
      <c r="V299">
        <v>266</v>
      </c>
      <c r="W299">
        <f t="shared" si="59"/>
        <v>63866.5</v>
      </c>
      <c r="X299">
        <v>266</v>
      </c>
      <c r="Y299">
        <v>0.19869999999999999</v>
      </c>
      <c r="Z299">
        <v>0.28939999999999999</v>
      </c>
      <c r="AA299">
        <f t="shared" si="60"/>
        <v>0.24404999999999999</v>
      </c>
      <c r="AB299">
        <v>296</v>
      </c>
      <c r="AC299">
        <f t="shared" si="61"/>
        <v>276</v>
      </c>
      <c r="AD299">
        <f>IF(C299=1,(AC299/Y299),REF)</f>
        <v>1389.0286864620032</v>
      </c>
      <c r="AE299">
        <v>300</v>
      </c>
      <c r="AF299">
        <f>IF(B299=1,(AC299/AA299),REF)</f>
        <v>1130.9157959434542</v>
      </c>
      <c r="AG299">
        <v>295</v>
      </c>
      <c r="AH299">
        <f t="shared" si="62"/>
        <v>295</v>
      </c>
      <c r="AI299" t="str">
        <f t="shared" si="63"/>
        <v>Illinois St.</v>
      </c>
      <c r="AJ299">
        <f t="shared" si="64"/>
        <v>9.6730656138023188E-2</v>
      </c>
      <c r="AK299">
        <f t="shared" si="65"/>
        <v>0.10181197339707126</v>
      </c>
      <c r="AL299">
        <f t="shared" si="66"/>
        <v>0.46302871469638196</v>
      </c>
      <c r="AM299" t="str">
        <f t="shared" si="67"/>
        <v>Illinois St.</v>
      </c>
      <c r="AN299">
        <v>298</v>
      </c>
      <c r="AO299">
        <f t="shared" si="68"/>
        <v>296.33333333333331</v>
      </c>
      <c r="AP299">
        <v>301</v>
      </c>
      <c r="AQ299" t="str">
        <f t="shared" si="69"/>
        <v>Illinois St.</v>
      </c>
    </row>
    <row r="300" spans="2:44">
      <c r="B300">
        <v>1</v>
      </c>
      <c r="C300">
        <v>1</v>
      </c>
      <c r="D300" t="s">
        <v>81</v>
      </c>
      <c r="E300">
        <v>63.355499999999999</v>
      </c>
      <c r="F300">
        <v>350</v>
      </c>
      <c r="G300">
        <v>63.223799999999997</v>
      </c>
      <c r="H300">
        <v>345</v>
      </c>
      <c r="I300">
        <v>92.02</v>
      </c>
      <c r="J300">
        <v>350</v>
      </c>
      <c r="K300">
        <v>95.212100000000007</v>
      </c>
      <c r="L300">
        <v>339</v>
      </c>
      <c r="M300">
        <v>102.61</v>
      </c>
      <c r="N300">
        <v>160</v>
      </c>
      <c r="O300">
        <v>105.276</v>
      </c>
      <c r="P300">
        <v>177</v>
      </c>
      <c r="Q300">
        <v>-10.063800000000001</v>
      </c>
      <c r="R300">
        <v>293</v>
      </c>
      <c r="S300" s="5">
        <f t="shared" si="56"/>
        <v>74050</v>
      </c>
      <c r="T300" s="3">
        <f t="shared" si="57"/>
        <v>270.41634565979922</v>
      </c>
      <c r="U300">
        <f t="shared" si="58"/>
        <v>74050</v>
      </c>
      <c r="V300">
        <v>298</v>
      </c>
      <c r="W300">
        <f t="shared" si="59"/>
        <v>74050</v>
      </c>
      <c r="X300">
        <v>298</v>
      </c>
      <c r="Y300">
        <v>0.1928</v>
      </c>
      <c r="Z300">
        <v>0.31319999999999998</v>
      </c>
      <c r="AA300">
        <f t="shared" si="60"/>
        <v>0.253</v>
      </c>
      <c r="AB300">
        <v>292</v>
      </c>
      <c r="AC300">
        <f t="shared" si="61"/>
        <v>296</v>
      </c>
      <c r="AD300">
        <f>IF(C300=1,(AC300/Y300),REF)</f>
        <v>1535.2697095435685</v>
      </c>
      <c r="AE300">
        <v>309</v>
      </c>
      <c r="AF300">
        <f>IF(B300=1,(AC300/AA300),REF)</f>
        <v>1169.9604743083005</v>
      </c>
      <c r="AG300">
        <v>299</v>
      </c>
      <c r="AH300">
        <f t="shared" si="62"/>
        <v>292</v>
      </c>
      <c r="AI300" t="str">
        <f t="shared" si="63"/>
        <v>Cal St. Bakersfield</v>
      </c>
      <c r="AJ300">
        <f t="shared" si="64"/>
        <v>9.2923583480546648E-2</v>
      </c>
      <c r="AK300">
        <f t="shared" si="65"/>
        <v>0.10509884651303014</v>
      </c>
      <c r="AL300">
        <f t="shared" si="66"/>
        <v>0.4626239687112903</v>
      </c>
      <c r="AM300" t="str">
        <f t="shared" si="67"/>
        <v>Cal St. Bakersfield</v>
      </c>
      <c r="AN300">
        <v>299</v>
      </c>
      <c r="AO300">
        <f t="shared" si="68"/>
        <v>294.33333333333331</v>
      </c>
      <c r="AP300">
        <v>299</v>
      </c>
      <c r="AQ300" t="str">
        <f t="shared" si="69"/>
        <v>Cal St. Bakersfield</v>
      </c>
    </row>
    <row r="301" spans="2:44">
      <c r="B301">
        <v>1</v>
      </c>
      <c r="C301">
        <v>1</v>
      </c>
      <c r="D301" t="s">
        <v>339</v>
      </c>
      <c r="E301">
        <v>72.698899999999995</v>
      </c>
      <c r="F301">
        <v>14</v>
      </c>
      <c r="G301">
        <v>70.978399999999993</v>
      </c>
      <c r="H301">
        <v>27</v>
      </c>
      <c r="I301">
        <v>103.879</v>
      </c>
      <c r="J301">
        <v>160</v>
      </c>
      <c r="K301">
        <v>101.127</v>
      </c>
      <c r="L301">
        <v>261</v>
      </c>
      <c r="M301">
        <v>104.30200000000001</v>
      </c>
      <c r="N301">
        <v>210</v>
      </c>
      <c r="O301">
        <v>111.154</v>
      </c>
      <c r="P301">
        <v>299</v>
      </c>
      <c r="Q301">
        <v>-10.026999999999999</v>
      </c>
      <c r="R301">
        <v>292</v>
      </c>
      <c r="S301" s="5">
        <f t="shared" si="56"/>
        <v>34850</v>
      </c>
      <c r="T301" s="3">
        <f t="shared" si="57"/>
        <v>280.64390248141859</v>
      </c>
      <c r="U301">
        <f t="shared" si="58"/>
        <v>34850</v>
      </c>
      <c r="V301">
        <v>170</v>
      </c>
      <c r="W301">
        <f t="shared" si="59"/>
        <v>34850</v>
      </c>
      <c r="X301">
        <v>173</v>
      </c>
      <c r="Y301">
        <v>0.15959999999999999</v>
      </c>
      <c r="Z301">
        <v>0.38550000000000001</v>
      </c>
      <c r="AA301">
        <f t="shared" si="60"/>
        <v>0.27255000000000001</v>
      </c>
      <c r="AB301">
        <v>281</v>
      </c>
      <c r="AC301">
        <f t="shared" si="61"/>
        <v>208</v>
      </c>
      <c r="AD301">
        <f>IF(C301=1,(AC301/Y301),REF)</f>
        <v>1303.2581453634086</v>
      </c>
      <c r="AE301">
        <v>294</v>
      </c>
      <c r="AF301">
        <f>IF(B301=1,(AC301/AA301),REF)</f>
        <v>763.16272243625019</v>
      </c>
      <c r="AG301">
        <v>252</v>
      </c>
      <c r="AH301">
        <f t="shared" si="62"/>
        <v>252</v>
      </c>
      <c r="AI301" t="str">
        <f t="shared" si="63"/>
        <v>Tennessee St.</v>
      </c>
      <c r="AJ301">
        <f t="shared" si="64"/>
        <v>7.8192883765345944E-2</v>
      </c>
      <c r="AK301">
        <f t="shared" si="65"/>
        <v>0.1194312203375706</v>
      </c>
      <c r="AL301">
        <f t="shared" si="66"/>
        <v>0.46231356818364328</v>
      </c>
      <c r="AM301" t="str">
        <f t="shared" si="67"/>
        <v>Tennessee St.</v>
      </c>
      <c r="AN301">
        <v>300</v>
      </c>
      <c r="AO301">
        <f t="shared" si="68"/>
        <v>277.66666666666669</v>
      </c>
      <c r="AP301">
        <v>281</v>
      </c>
      <c r="AQ301" t="str">
        <f t="shared" si="69"/>
        <v>Tennessee St.</v>
      </c>
    </row>
    <row r="302" spans="2:44">
      <c r="B302">
        <v>1</v>
      </c>
      <c r="C302">
        <v>1</v>
      </c>
      <c r="D302" s="4" t="s">
        <v>128</v>
      </c>
      <c r="E302" s="4">
        <v>69.264799999999994</v>
      </c>
      <c r="F302" s="4">
        <v>112</v>
      </c>
      <c r="G302" s="4">
        <v>68.763599999999997</v>
      </c>
      <c r="H302" s="4">
        <v>110</v>
      </c>
      <c r="I302" s="4">
        <v>108.88</v>
      </c>
      <c r="J302" s="4">
        <v>61</v>
      </c>
      <c r="K302" s="4">
        <v>106.175</v>
      </c>
      <c r="L302" s="4">
        <v>155</v>
      </c>
      <c r="M302" s="4">
        <v>108.232</v>
      </c>
      <c r="N302" s="4">
        <v>297</v>
      </c>
      <c r="O302" s="4">
        <v>118.425</v>
      </c>
      <c r="P302" s="4">
        <v>361</v>
      </c>
      <c r="Q302" s="4">
        <v>-12.2499</v>
      </c>
      <c r="R302" s="4">
        <v>312</v>
      </c>
      <c r="S302" s="3">
        <f t="shared" si="56"/>
        <v>45965</v>
      </c>
      <c r="T302" s="3">
        <f t="shared" si="57"/>
        <v>277.80028797681257</v>
      </c>
      <c r="U302" s="4">
        <f t="shared" si="58"/>
        <v>45965</v>
      </c>
      <c r="V302" s="4">
        <v>203</v>
      </c>
      <c r="W302" s="4">
        <f t="shared" si="59"/>
        <v>45965</v>
      </c>
      <c r="X302" s="4">
        <v>205</v>
      </c>
      <c r="Y302" s="4">
        <v>0.21560000000000001</v>
      </c>
      <c r="Z302" s="4">
        <v>0.21540000000000001</v>
      </c>
      <c r="AA302" s="4">
        <f t="shared" si="60"/>
        <v>0.21550000000000002</v>
      </c>
      <c r="AB302" s="4">
        <v>310</v>
      </c>
      <c r="AC302" s="4">
        <f t="shared" si="61"/>
        <v>239.33333333333334</v>
      </c>
      <c r="AD302" s="4">
        <f>IF(C302=1,(AC302/Y302),REF)</f>
        <v>1110.0803957946814</v>
      </c>
      <c r="AE302" s="4">
        <v>281</v>
      </c>
      <c r="AF302" s="4">
        <f>IF(B302=1,(AC302/AA302),REF)</f>
        <v>1110.5955143078113</v>
      </c>
      <c r="AG302" s="4">
        <v>292</v>
      </c>
      <c r="AH302" s="4">
        <f t="shared" si="62"/>
        <v>281</v>
      </c>
      <c r="AI302" s="4" t="str">
        <f t="shared" si="63"/>
        <v>Fairleigh Dickinson</v>
      </c>
      <c r="AJ302" s="4">
        <f t="shared" si="64"/>
        <v>0.1073373085446218</v>
      </c>
      <c r="AK302" s="4">
        <f t="shared" si="65"/>
        <v>9.0105564588532777E-2</v>
      </c>
      <c r="AL302" s="4">
        <f t="shared" si="66"/>
        <v>0.46217220357709288</v>
      </c>
      <c r="AM302" s="4" t="str">
        <f t="shared" si="67"/>
        <v>Fairleigh Dickinson</v>
      </c>
      <c r="AN302" s="4">
        <v>301</v>
      </c>
      <c r="AO302" s="4">
        <f t="shared" si="68"/>
        <v>297.33333333333331</v>
      </c>
      <c r="AP302" s="4">
        <v>302</v>
      </c>
      <c r="AQ302" s="428" t="str">
        <f t="shared" si="69"/>
        <v>Fairleigh Dickinson</v>
      </c>
      <c r="AR302" s="4"/>
    </row>
    <row r="303" spans="2:44">
      <c r="B303">
        <v>1</v>
      </c>
      <c r="C303">
        <v>1</v>
      </c>
      <c r="D303" t="s">
        <v>160</v>
      </c>
      <c r="E303">
        <v>66.387200000000007</v>
      </c>
      <c r="F303">
        <v>259</v>
      </c>
      <c r="G303">
        <v>65.936400000000006</v>
      </c>
      <c r="H303">
        <v>259</v>
      </c>
      <c r="I303">
        <v>103.298</v>
      </c>
      <c r="J303">
        <v>170</v>
      </c>
      <c r="K303">
        <v>102.819</v>
      </c>
      <c r="L303">
        <v>229</v>
      </c>
      <c r="M303">
        <v>110.905</v>
      </c>
      <c r="N303">
        <v>330</v>
      </c>
      <c r="O303">
        <v>113.527</v>
      </c>
      <c r="P303">
        <v>337</v>
      </c>
      <c r="Q303">
        <v>-10.707700000000001</v>
      </c>
      <c r="R303">
        <v>300</v>
      </c>
      <c r="S303" s="5">
        <f t="shared" si="56"/>
        <v>68900</v>
      </c>
      <c r="T303" s="3">
        <f t="shared" si="57"/>
        <v>288.10588331375669</v>
      </c>
      <c r="U303">
        <f t="shared" si="58"/>
        <v>68900</v>
      </c>
      <c r="V303">
        <v>287</v>
      </c>
      <c r="W303">
        <f t="shared" si="59"/>
        <v>68900</v>
      </c>
      <c r="X303">
        <v>287</v>
      </c>
      <c r="Y303">
        <v>0.21679999999999999</v>
      </c>
      <c r="Z303">
        <v>0.22739999999999999</v>
      </c>
      <c r="AA303">
        <f t="shared" si="60"/>
        <v>0.22209999999999999</v>
      </c>
      <c r="AB303">
        <v>308</v>
      </c>
      <c r="AC303">
        <f t="shared" si="61"/>
        <v>294</v>
      </c>
      <c r="AD303">
        <f>IF(C303=1,(AC303/Y303),REF)</f>
        <v>1356.088560885609</v>
      </c>
      <c r="AE303">
        <v>298</v>
      </c>
      <c r="AF303">
        <f>IF(B303=1,(AC303/AA303),REF)</f>
        <v>1323.7280504277353</v>
      </c>
      <c r="AG303">
        <v>308</v>
      </c>
      <c r="AH303">
        <f t="shared" si="62"/>
        <v>298</v>
      </c>
      <c r="AI303" t="str">
        <f t="shared" si="63"/>
        <v>Idaho</v>
      </c>
      <c r="AJ303">
        <f t="shared" si="64"/>
        <v>0.1057956620544967</v>
      </c>
      <c r="AK303">
        <f t="shared" si="65"/>
        <v>9.0849499523306537E-2</v>
      </c>
      <c r="AL303">
        <f t="shared" si="66"/>
        <v>0.46154893850377759</v>
      </c>
      <c r="AM303" t="str">
        <f t="shared" si="67"/>
        <v>Idaho</v>
      </c>
      <c r="AN303">
        <v>302</v>
      </c>
      <c r="AO303">
        <f t="shared" si="68"/>
        <v>302.66666666666669</v>
      </c>
      <c r="AP303">
        <v>307</v>
      </c>
      <c r="AQ303" t="str">
        <f t="shared" si="69"/>
        <v>Idaho</v>
      </c>
    </row>
    <row r="304" spans="2:44">
      <c r="B304">
        <v>1</v>
      </c>
      <c r="C304">
        <v>1</v>
      </c>
      <c r="D304" t="s">
        <v>172</v>
      </c>
      <c r="E304">
        <v>69.655199999999994</v>
      </c>
      <c r="F304">
        <v>94</v>
      </c>
      <c r="G304">
        <v>68.096400000000003</v>
      </c>
      <c r="H304">
        <v>143</v>
      </c>
      <c r="I304">
        <v>96.472800000000007</v>
      </c>
      <c r="J304">
        <v>315</v>
      </c>
      <c r="K304">
        <v>99.308199999999999</v>
      </c>
      <c r="L304">
        <v>288</v>
      </c>
      <c r="M304">
        <v>104.67100000000001</v>
      </c>
      <c r="N304">
        <v>222</v>
      </c>
      <c r="O304">
        <v>110.081</v>
      </c>
      <c r="P304">
        <v>277</v>
      </c>
      <c r="Q304">
        <v>-10.772600000000001</v>
      </c>
      <c r="R304">
        <v>301</v>
      </c>
      <c r="S304" s="5">
        <f t="shared" si="56"/>
        <v>74254.5</v>
      </c>
      <c r="T304" s="3">
        <f t="shared" si="57"/>
        <v>282.55353475049645</v>
      </c>
      <c r="U304">
        <f t="shared" si="58"/>
        <v>74254.5</v>
      </c>
      <c r="V304">
        <v>299</v>
      </c>
      <c r="W304">
        <f t="shared" si="59"/>
        <v>74254.5</v>
      </c>
      <c r="X304">
        <v>299</v>
      </c>
      <c r="Y304">
        <v>0.23949999999999999</v>
      </c>
      <c r="Z304">
        <v>0.14599999999999999</v>
      </c>
      <c r="AA304">
        <f t="shared" si="60"/>
        <v>0.19274999999999998</v>
      </c>
      <c r="AB304">
        <v>321</v>
      </c>
      <c r="AC304">
        <f t="shared" si="61"/>
        <v>306.33333333333331</v>
      </c>
      <c r="AD304">
        <f>IF(C304=1,(AC304/Y304),REF)</f>
        <v>1279.0535838552539</v>
      </c>
      <c r="AE304">
        <v>291</v>
      </c>
      <c r="AF304">
        <f>IF(B304=1,(AC304/AA304),REF)</f>
        <v>1589.2779939472548</v>
      </c>
      <c r="AG304">
        <v>319</v>
      </c>
      <c r="AH304">
        <f t="shared" si="62"/>
        <v>291</v>
      </c>
      <c r="AI304" t="str">
        <f t="shared" si="63"/>
        <v>Jackson St.</v>
      </c>
      <c r="AJ304">
        <f t="shared" si="64"/>
        <v>0.1175584988902668</v>
      </c>
      <c r="AK304">
        <f t="shared" si="65"/>
        <v>7.7062524160670137E-2</v>
      </c>
      <c r="AL304">
        <f t="shared" si="66"/>
        <v>0.45995984451848565</v>
      </c>
      <c r="AM304" t="str">
        <f t="shared" si="67"/>
        <v>Jackson St.</v>
      </c>
      <c r="AN304">
        <v>303</v>
      </c>
      <c r="AO304">
        <f t="shared" si="68"/>
        <v>305</v>
      </c>
      <c r="AP304">
        <v>309</v>
      </c>
      <c r="AQ304" t="str">
        <f t="shared" si="69"/>
        <v>Jackson St.</v>
      </c>
    </row>
    <row r="305" spans="2:43">
      <c r="B305">
        <v>1</v>
      </c>
      <c r="C305">
        <v>1</v>
      </c>
      <c r="D305" t="s">
        <v>98</v>
      </c>
      <c r="E305">
        <v>68.425399999999996</v>
      </c>
      <c r="F305">
        <v>160</v>
      </c>
      <c r="G305">
        <v>68.429000000000002</v>
      </c>
      <c r="H305">
        <v>128</v>
      </c>
      <c r="I305">
        <v>101.99</v>
      </c>
      <c r="J305">
        <v>204</v>
      </c>
      <c r="K305">
        <v>104.26300000000001</v>
      </c>
      <c r="L305">
        <v>191</v>
      </c>
      <c r="M305">
        <v>112.09399999999999</v>
      </c>
      <c r="N305">
        <v>344</v>
      </c>
      <c r="O305">
        <v>114.738</v>
      </c>
      <c r="P305">
        <v>345</v>
      </c>
      <c r="Q305">
        <v>-10.4748</v>
      </c>
      <c r="R305">
        <v>298</v>
      </c>
      <c r="S305" s="5">
        <f t="shared" si="56"/>
        <v>79976</v>
      </c>
      <c r="T305" s="3">
        <f t="shared" si="57"/>
        <v>278.84224930953343</v>
      </c>
      <c r="U305">
        <f t="shared" si="58"/>
        <v>79976</v>
      </c>
      <c r="V305">
        <v>308</v>
      </c>
      <c r="W305">
        <f t="shared" si="59"/>
        <v>79976</v>
      </c>
      <c r="X305">
        <v>308</v>
      </c>
      <c r="Y305">
        <v>0.16420000000000001</v>
      </c>
      <c r="Z305">
        <v>0.38950000000000001</v>
      </c>
      <c r="AA305">
        <f t="shared" si="60"/>
        <v>0.27685000000000004</v>
      </c>
      <c r="AB305">
        <v>279</v>
      </c>
      <c r="AC305">
        <f t="shared" si="61"/>
        <v>298.33333333333331</v>
      </c>
      <c r="AD305">
        <f>IF(C305=1,(AC305/Y305),REF)</f>
        <v>1816.8899715793746</v>
      </c>
      <c r="AE305">
        <v>320</v>
      </c>
      <c r="AF305">
        <f>IF(B305=1,(AC305/AA305),REF)</f>
        <v>1077.5991812654263</v>
      </c>
      <c r="AG305">
        <v>287</v>
      </c>
      <c r="AH305">
        <f t="shared" si="62"/>
        <v>279</v>
      </c>
      <c r="AI305" t="str">
        <f t="shared" si="63"/>
        <v>Coastal Carolina</v>
      </c>
      <c r="AJ305">
        <f t="shared" si="64"/>
        <v>7.7817572335829338E-2</v>
      </c>
      <c r="AK305">
        <f t="shared" si="65"/>
        <v>0.11619466772944767</v>
      </c>
      <c r="AL305">
        <f t="shared" si="66"/>
        <v>0.45947975215130815</v>
      </c>
      <c r="AM305" t="str">
        <f t="shared" si="67"/>
        <v>Coastal Carolina</v>
      </c>
      <c r="AN305">
        <v>304</v>
      </c>
      <c r="AO305">
        <f t="shared" si="68"/>
        <v>287.33333333333331</v>
      </c>
      <c r="AP305">
        <v>292</v>
      </c>
      <c r="AQ305" t="str">
        <f t="shared" si="69"/>
        <v>Coastal Carolina</v>
      </c>
    </row>
    <row r="306" spans="2:43">
      <c r="B306">
        <v>1</v>
      </c>
      <c r="C306">
        <v>1</v>
      </c>
      <c r="D306" t="s">
        <v>67</v>
      </c>
      <c r="E306">
        <v>66.561199999999999</v>
      </c>
      <c r="F306">
        <v>252</v>
      </c>
      <c r="G306">
        <v>66.052499999999995</v>
      </c>
      <c r="H306">
        <v>246</v>
      </c>
      <c r="I306">
        <v>99.951899999999995</v>
      </c>
      <c r="J306">
        <v>258</v>
      </c>
      <c r="K306">
        <v>98.681600000000003</v>
      </c>
      <c r="L306">
        <v>301</v>
      </c>
      <c r="M306">
        <v>107.432</v>
      </c>
      <c r="N306">
        <v>281</v>
      </c>
      <c r="O306">
        <v>110.614</v>
      </c>
      <c r="P306">
        <v>290</v>
      </c>
      <c r="Q306">
        <v>-11.932499999999999</v>
      </c>
      <c r="R306">
        <v>311</v>
      </c>
      <c r="S306" s="5">
        <f t="shared" si="56"/>
        <v>72762.5</v>
      </c>
      <c r="T306" s="3">
        <f t="shared" si="57"/>
        <v>295.55118000102789</v>
      </c>
      <c r="U306">
        <f t="shared" si="58"/>
        <v>72762.5</v>
      </c>
      <c r="V306">
        <v>296</v>
      </c>
      <c r="W306">
        <f t="shared" si="59"/>
        <v>72762.5</v>
      </c>
      <c r="X306">
        <v>296</v>
      </c>
      <c r="Y306">
        <v>0.221</v>
      </c>
      <c r="Z306">
        <v>0.1968</v>
      </c>
      <c r="AA306">
        <f t="shared" si="60"/>
        <v>0.2089</v>
      </c>
      <c r="AB306">
        <v>311</v>
      </c>
      <c r="AC306">
        <f t="shared" si="61"/>
        <v>301</v>
      </c>
      <c r="AD306">
        <f>IF(C306=1,(AC306/Y306),REF)</f>
        <v>1361.9909502262444</v>
      </c>
      <c r="AE306">
        <v>299</v>
      </c>
      <c r="AF306">
        <f>IF(B306=1,(AC306/AA306),REF)</f>
        <v>1440.8808042125418</v>
      </c>
      <c r="AG306">
        <v>313</v>
      </c>
      <c r="AH306">
        <f t="shared" si="62"/>
        <v>299</v>
      </c>
      <c r="AI306" t="str">
        <f t="shared" si="63"/>
        <v>Binghamton</v>
      </c>
      <c r="AJ306">
        <f t="shared" si="64"/>
        <v>0.10779838130243687</v>
      </c>
      <c r="AK306">
        <f t="shared" si="65"/>
        <v>8.4549055442411092E-2</v>
      </c>
      <c r="AL306">
        <f t="shared" si="66"/>
        <v>0.45816172211396361</v>
      </c>
      <c r="AM306" t="str">
        <f t="shared" si="67"/>
        <v>Binghamton</v>
      </c>
      <c r="AN306">
        <v>305</v>
      </c>
      <c r="AO306">
        <f t="shared" si="68"/>
        <v>305</v>
      </c>
      <c r="AP306">
        <v>310</v>
      </c>
      <c r="AQ306" t="str">
        <f t="shared" si="69"/>
        <v>Binghamton</v>
      </c>
    </row>
    <row r="307" spans="2:43">
      <c r="B307">
        <v>1</v>
      </c>
      <c r="C307">
        <v>1</v>
      </c>
      <c r="D307" t="s">
        <v>394</v>
      </c>
      <c r="E307">
        <v>67.725800000000007</v>
      </c>
      <c r="F307">
        <v>192</v>
      </c>
      <c r="G307">
        <v>66.727099999999993</v>
      </c>
      <c r="H307">
        <v>206</v>
      </c>
      <c r="I307">
        <v>104.044</v>
      </c>
      <c r="J307">
        <v>155</v>
      </c>
      <c r="K307">
        <v>103.071</v>
      </c>
      <c r="L307">
        <v>224</v>
      </c>
      <c r="M307">
        <v>108.61499999999999</v>
      </c>
      <c r="N307">
        <v>301</v>
      </c>
      <c r="O307">
        <v>111.15</v>
      </c>
      <c r="P307">
        <v>298</v>
      </c>
      <c r="Q307">
        <v>-8.0793400000000002</v>
      </c>
      <c r="R307">
        <v>263</v>
      </c>
      <c r="S307" s="5">
        <f t="shared" si="56"/>
        <v>57313</v>
      </c>
      <c r="T307" s="3">
        <f t="shared" si="57"/>
        <v>263.60955976595386</v>
      </c>
      <c r="U307">
        <f t="shared" si="58"/>
        <v>57313</v>
      </c>
      <c r="V307">
        <v>242</v>
      </c>
      <c r="W307">
        <f t="shared" si="59"/>
        <v>57313</v>
      </c>
      <c r="X307">
        <v>243</v>
      </c>
      <c r="Y307">
        <v>0.18529999999999999</v>
      </c>
      <c r="Z307">
        <v>0.28120000000000001</v>
      </c>
      <c r="AA307">
        <f t="shared" si="60"/>
        <v>0.23325000000000001</v>
      </c>
      <c r="AB307">
        <v>305</v>
      </c>
      <c r="AC307">
        <f t="shared" si="61"/>
        <v>263.33333333333331</v>
      </c>
      <c r="AD307">
        <f>IF(C307=1,(AC307/Y307),REF)</f>
        <v>1421.1189062781075</v>
      </c>
      <c r="AE307">
        <v>304</v>
      </c>
      <c r="AF307">
        <f>IF(B307=1,(AC307/AA307),REF)</f>
        <v>1128.9746337977847</v>
      </c>
      <c r="AG307">
        <v>294</v>
      </c>
      <c r="AH307">
        <f t="shared" si="62"/>
        <v>294</v>
      </c>
      <c r="AI307" t="str">
        <f t="shared" si="63"/>
        <v>Western Illinois</v>
      </c>
      <c r="AJ307">
        <f t="shared" si="64"/>
        <v>9.0001503735358007E-2</v>
      </c>
      <c r="AK307">
        <f t="shared" si="65"/>
        <v>9.7327362958495076E-2</v>
      </c>
      <c r="AL307">
        <f t="shared" si="66"/>
        <v>0.45414189731414478</v>
      </c>
      <c r="AM307" t="str">
        <f t="shared" si="67"/>
        <v>Western Illinois</v>
      </c>
      <c r="AN307">
        <v>306</v>
      </c>
      <c r="AO307">
        <f t="shared" si="68"/>
        <v>301.66666666666669</v>
      </c>
      <c r="AP307">
        <v>306</v>
      </c>
      <c r="AQ307" t="str">
        <f t="shared" si="69"/>
        <v>Western Illinois</v>
      </c>
    </row>
    <row r="308" spans="2:43">
      <c r="B308">
        <v>1</v>
      </c>
      <c r="C308">
        <v>1</v>
      </c>
      <c r="D308" t="s">
        <v>387</v>
      </c>
      <c r="E308">
        <v>63.169899999999998</v>
      </c>
      <c r="F308">
        <v>351</v>
      </c>
      <c r="G308">
        <v>62.075400000000002</v>
      </c>
      <c r="H308">
        <v>357</v>
      </c>
      <c r="I308">
        <v>96.471400000000003</v>
      </c>
      <c r="J308">
        <v>316</v>
      </c>
      <c r="K308">
        <v>93.700199999999995</v>
      </c>
      <c r="L308">
        <v>351</v>
      </c>
      <c r="M308">
        <v>97.396900000000002</v>
      </c>
      <c r="N308">
        <v>54</v>
      </c>
      <c r="O308">
        <v>106.595</v>
      </c>
      <c r="P308">
        <v>205</v>
      </c>
      <c r="Q308">
        <v>-12.895099999999999</v>
      </c>
      <c r="R308">
        <v>318</v>
      </c>
      <c r="S308" s="5">
        <f t="shared" si="56"/>
        <v>51386</v>
      </c>
      <c r="T308" s="3">
        <f t="shared" si="57"/>
        <v>287.42477276671889</v>
      </c>
      <c r="U308">
        <f t="shared" si="58"/>
        <v>51386</v>
      </c>
      <c r="V308">
        <v>217</v>
      </c>
      <c r="W308">
        <f t="shared" si="59"/>
        <v>51386</v>
      </c>
      <c r="X308">
        <v>219</v>
      </c>
      <c r="Y308">
        <v>0.19320000000000001</v>
      </c>
      <c r="Z308">
        <v>0.2485</v>
      </c>
      <c r="AA308">
        <f t="shared" si="60"/>
        <v>0.22084999999999999</v>
      </c>
      <c r="AB308">
        <v>309</v>
      </c>
      <c r="AC308">
        <f t="shared" si="61"/>
        <v>248.33333333333334</v>
      </c>
      <c r="AD308">
        <f>IF(C308=1,(AC308/Y308),REF)</f>
        <v>1285.3692201518288</v>
      </c>
      <c r="AE308">
        <v>292</v>
      </c>
      <c r="AF308">
        <f>IF(B308=1,(AC308/AA308),REF)</f>
        <v>1124.4434382310769</v>
      </c>
      <c r="AG308">
        <v>293</v>
      </c>
      <c r="AH308">
        <f t="shared" si="62"/>
        <v>292</v>
      </c>
      <c r="AI308" t="str">
        <f t="shared" si="63"/>
        <v>Wagner</v>
      </c>
      <c r="AJ308">
        <f t="shared" si="64"/>
        <v>9.4785459662087318E-2</v>
      </c>
      <c r="AK308">
        <f t="shared" si="65"/>
        <v>9.219959830192552E-2</v>
      </c>
      <c r="AL308">
        <f t="shared" si="66"/>
        <v>0.45386389501391955</v>
      </c>
      <c r="AM308" t="str">
        <f t="shared" si="67"/>
        <v>Wagner</v>
      </c>
      <c r="AN308">
        <v>307</v>
      </c>
      <c r="AO308">
        <f t="shared" si="68"/>
        <v>302.66666666666669</v>
      </c>
      <c r="AP308">
        <v>308</v>
      </c>
      <c r="AQ308" t="str">
        <f t="shared" si="69"/>
        <v>Wagner</v>
      </c>
    </row>
    <row r="309" spans="2:43">
      <c r="B309">
        <v>1</v>
      </c>
      <c r="C309">
        <v>1</v>
      </c>
      <c r="D309" t="s">
        <v>379</v>
      </c>
      <c r="E309">
        <v>68.48</v>
      </c>
      <c r="F309">
        <v>157</v>
      </c>
      <c r="G309">
        <v>67.945899999999995</v>
      </c>
      <c r="H309">
        <v>152</v>
      </c>
      <c r="I309">
        <v>97.182900000000004</v>
      </c>
      <c r="J309">
        <v>307</v>
      </c>
      <c r="K309">
        <v>98.367199999999997</v>
      </c>
      <c r="L309">
        <v>305</v>
      </c>
      <c r="M309">
        <v>105.77500000000001</v>
      </c>
      <c r="N309">
        <v>246</v>
      </c>
      <c r="O309">
        <v>108.35599999999999</v>
      </c>
      <c r="P309">
        <v>248</v>
      </c>
      <c r="Q309">
        <v>-9.9891799999999993</v>
      </c>
      <c r="R309">
        <v>291</v>
      </c>
      <c r="S309" s="5">
        <f t="shared" si="56"/>
        <v>77382.5</v>
      </c>
      <c r="T309" s="3">
        <f t="shared" si="57"/>
        <v>277.96492584497059</v>
      </c>
      <c r="U309">
        <f t="shared" si="58"/>
        <v>77382.5</v>
      </c>
      <c r="V309">
        <v>304</v>
      </c>
      <c r="W309">
        <f t="shared" si="59"/>
        <v>77382.5</v>
      </c>
      <c r="X309">
        <v>304</v>
      </c>
      <c r="Y309">
        <v>0.17180000000000001</v>
      </c>
      <c r="Z309">
        <v>0.33279999999999998</v>
      </c>
      <c r="AA309">
        <f t="shared" si="60"/>
        <v>0.25229999999999997</v>
      </c>
      <c r="AB309">
        <v>294</v>
      </c>
      <c r="AC309">
        <f t="shared" si="61"/>
        <v>300.66666666666669</v>
      </c>
      <c r="AD309">
        <f>IF(C309=1,(AC309/Y309),REF)</f>
        <v>1750.0970120294917</v>
      </c>
      <c r="AE309">
        <v>318</v>
      </c>
      <c r="AF309">
        <f>IF(B309=1,(AC309/AA309),REF)</f>
        <v>1191.7029990751753</v>
      </c>
      <c r="AG309">
        <v>301</v>
      </c>
      <c r="AH309">
        <f t="shared" si="62"/>
        <v>294</v>
      </c>
      <c r="AI309" t="str">
        <f t="shared" si="63"/>
        <v>Valparaiso</v>
      </c>
      <c r="AJ309">
        <f t="shared" si="64"/>
        <v>8.1724888214629393E-2</v>
      </c>
      <c r="AK309">
        <f t="shared" si="65"/>
        <v>0.1045671023767035</v>
      </c>
      <c r="AL309">
        <f t="shared" si="66"/>
        <v>0.45330244605152004</v>
      </c>
      <c r="AM309" t="str">
        <f t="shared" si="67"/>
        <v>Valparaiso</v>
      </c>
      <c r="AN309">
        <v>308</v>
      </c>
      <c r="AO309">
        <f t="shared" si="68"/>
        <v>298.66666666666669</v>
      </c>
      <c r="AP309">
        <v>304</v>
      </c>
      <c r="AQ309" t="str">
        <f t="shared" si="69"/>
        <v>Valparaiso</v>
      </c>
    </row>
    <row r="310" spans="2:43">
      <c r="B310">
        <v>1</v>
      </c>
      <c r="C310">
        <v>1</v>
      </c>
      <c r="D310" t="s">
        <v>228</v>
      </c>
      <c r="E310">
        <v>72.843699999999998</v>
      </c>
      <c r="F310">
        <v>11</v>
      </c>
      <c r="G310">
        <v>70.820400000000006</v>
      </c>
      <c r="H310">
        <v>30</v>
      </c>
      <c r="I310">
        <v>94.819900000000004</v>
      </c>
      <c r="J310">
        <v>335</v>
      </c>
      <c r="K310">
        <v>94.496799999999993</v>
      </c>
      <c r="L310">
        <v>343</v>
      </c>
      <c r="M310">
        <v>102.26300000000001</v>
      </c>
      <c r="N310">
        <v>149</v>
      </c>
      <c r="O310">
        <v>106.825</v>
      </c>
      <c r="P310">
        <v>210</v>
      </c>
      <c r="Q310">
        <v>-12.328200000000001</v>
      </c>
      <c r="R310">
        <v>313</v>
      </c>
      <c r="S310" s="5">
        <f t="shared" si="56"/>
        <v>67213</v>
      </c>
      <c r="T310" s="3">
        <f t="shared" si="57"/>
        <v>284.38442292080629</v>
      </c>
      <c r="U310">
        <f t="shared" si="58"/>
        <v>67213</v>
      </c>
      <c r="V310">
        <v>283</v>
      </c>
      <c r="W310">
        <f t="shared" si="59"/>
        <v>67213</v>
      </c>
      <c r="X310">
        <v>283</v>
      </c>
      <c r="Y310">
        <v>0.20699999999999999</v>
      </c>
      <c r="Z310">
        <v>0.19800000000000001</v>
      </c>
      <c r="AA310">
        <f t="shared" si="60"/>
        <v>0.20250000000000001</v>
      </c>
      <c r="AB310">
        <v>313</v>
      </c>
      <c r="AC310">
        <f t="shared" si="61"/>
        <v>293</v>
      </c>
      <c r="AD310">
        <f>IF(C310=1,(AC310/Y310),REF)</f>
        <v>1415.4589371980678</v>
      </c>
      <c r="AE310">
        <v>302</v>
      </c>
      <c r="AF310">
        <f>IF(B310=1,(AC310/AA310),REF)</f>
        <v>1446.9135802469134</v>
      </c>
      <c r="AG310">
        <v>315</v>
      </c>
      <c r="AH310">
        <f t="shared" si="62"/>
        <v>302</v>
      </c>
      <c r="AI310" t="str">
        <f t="shared" si="63"/>
        <v>Morgan St.</v>
      </c>
      <c r="AJ310">
        <f t="shared" si="64"/>
        <v>0.10058147636094392</v>
      </c>
      <c r="AK310">
        <f t="shared" si="65"/>
        <v>8.1915961001502835E-2</v>
      </c>
      <c r="AL310">
        <f t="shared" si="66"/>
        <v>0.45020356005473106</v>
      </c>
      <c r="AM310" t="str">
        <f t="shared" si="67"/>
        <v>Morgan St.</v>
      </c>
      <c r="AN310">
        <v>309</v>
      </c>
      <c r="AO310">
        <f t="shared" si="68"/>
        <v>308</v>
      </c>
      <c r="AP310">
        <v>313</v>
      </c>
      <c r="AQ310" t="str">
        <f t="shared" si="69"/>
        <v>Morgan St.</v>
      </c>
    </row>
    <row r="311" spans="2:43">
      <c r="B311">
        <v>1</v>
      </c>
      <c r="C311">
        <v>1</v>
      </c>
      <c r="D311" t="s">
        <v>154</v>
      </c>
      <c r="E311">
        <v>71.575400000000002</v>
      </c>
      <c r="F311">
        <v>32</v>
      </c>
      <c r="G311">
        <v>71.516499999999994</v>
      </c>
      <c r="H311">
        <v>21</v>
      </c>
      <c r="I311">
        <v>101.476</v>
      </c>
      <c r="J311">
        <v>221</v>
      </c>
      <c r="K311">
        <v>100.191</v>
      </c>
      <c r="L311">
        <v>279</v>
      </c>
      <c r="M311">
        <v>107.88500000000001</v>
      </c>
      <c r="N311">
        <v>289</v>
      </c>
      <c r="O311">
        <v>111.256</v>
      </c>
      <c r="P311">
        <v>305</v>
      </c>
      <c r="Q311">
        <v>-11.065</v>
      </c>
      <c r="R311">
        <v>302</v>
      </c>
      <c r="S311" s="5">
        <f t="shared" si="56"/>
        <v>66181</v>
      </c>
      <c r="T311" s="3">
        <f t="shared" si="57"/>
        <v>292.28924030829461</v>
      </c>
      <c r="U311">
        <f t="shared" si="58"/>
        <v>66181</v>
      </c>
      <c r="V311">
        <v>278</v>
      </c>
      <c r="W311">
        <f t="shared" si="59"/>
        <v>66181</v>
      </c>
      <c r="X311">
        <v>278</v>
      </c>
      <c r="Y311">
        <v>0.1462</v>
      </c>
      <c r="Z311">
        <v>0.38900000000000001</v>
      </c>
      <c r="AA311">
        <f t="shared" si="60"/>
        <v>0.2676</v>
      </c>
      <c r="AB311">
        <v>286</v>
      </c>
      <c r="AC311">
        <f t="shared" si="61"/>
        <v>280.66666666666669</v>
      </c>
      <c r="AD311">
        <f>IF(C311=1,(AC311/Y311),REF)</f>
        <v>1919.7446420428639</v>
      </c>
      <c r="AE311">
        <v>323</v>
      </c>
      <c r="AF311">
        <f>IF(B311=1,(AC311/AA311),REF)</f>
        <v>1048.8290981564526</v>
      </c>
      <c r="AG311">
        <v>284</v>
      </c>
      <c r="AH311">
        <f t="shared" si="62"/>
        <v>284</v>
      </c>
      <c r="AI311" t="str">
        <f t="shared" si="63"/>
        <v>High Point</v>
      </c>
      <c r="AJ311">
        <f t="shared" si="64"/>
        <v>6.8906535398480698E-2</v>
      </c>
      <c r="AK311">
        <f t="shared" si="65"/>
        <v>0.11269297531241855</v>
      </c>
      <c r="AL311">
        <f t="shared" si="66"/>
        <v>0.44946397963850226</v>
      </c>
      <c r="AM311" t="str">
        <f t="shared" si="67"/>
        <v>High Point</v>
      </c>
      <c r="AN311">
        <v>310</v>
      </c>
      <c r="AO311">
        <f t="shared" si="68"/>
        <v>293.33333333333331</v>
      </c>
      <c r="AP311">
        <v>297</v>
      </c>
      <c r="AQ311" t="str">
        <f t="shared" si="69"/>
        <v>High Point</v>
      </c>
    </row>
    <row r="312" spans="2:43">
      <c r="B312">
        <v>1</v>
      </c>
      <c r="C312">
        <v>1</v>
      </c>
      <c r="D312" t="s">
        <v>123</v>
      </c>
      <c r="E312">
        <v>70.235699999999994</v>
      </c>
      <c r="F312">
        <v>70</v>
      </c>
      <c r="G312">
        <v>69.2119</v>
      </c>
      <c r="H312">
        <v>85</v>
      </c>
      <c r="I312">
        <v>101.709</v>
      </c>
      <c r="J312">
        <v>216</v>
      </c>
      <c r="K312">
        <v>101.783</v>
      </c>
      <c r="L312">
        <v>251</v>
      </c>
      <c r="M312">
        <v>114.48</v>
      </c>
      <c r="N312">
        <v>357</v>
      </c>
      <c r="O312">
        <v>114.387</v>
      </c>
      <c r="P312">
        <v>342</v>
      </c>
      <c r="Q312">
        <v>-12.603999999999999</v>
      </c>
      <c r="R312">
        <v>317</v>
      </c>
      <c r="S312" s="5">
        <f t="shared" si="56"/>
        <v>87052.5</v>
      </c>
      <c r="T312" s="3">
        <f t="shared" si="57"/>
        <v>299.97083191537138</v>
      </c>
      <c r="U312">
        <f t="shared" si="58"/>
        <v>87052.5</v>
      </c>
      <c r="V312">
        <v>322</v>
      </c>
      <c r="W312">
        <f t="shared" si="59"/>
        <v>87052.5</v>
      </c>
      <c r="X312">
        <v>322</v>
      </c>
      <c r="Y312">
        <v>0.2094</v>
      </c>
      <c r="Z312">
        <v>0.1724</v>
      </c>
      <c r="AA312">
        <f t="shared" si="60"/>
        <v>0.19090000000000001</v>
      </c>
      <c r="AB312">
        <v>323</v>
      </c>
      <c r="AC312">
        <f t="shared" si="61"/>
        <v>322.33333333333331</v>
      </c>
      <c r="AD312">
        <f>IF(C312=1,(AC312/Y312),REF)</f>
        <v>1539.3186883158228</v>
      </c>
      <c r="AE312">
        <v>310</v>
      </c>
      <c r="AF312">
        <f>IF(B312=1,(AC312/AA312),REF)</f>
        <v>1688.4931028461669</v>
      </c>
      <c r="AG312">
        <v>325</v>
      </c>
      <c r="AH312">
        <f t="shared" si="62"/>
        <v>310</v>
      </c>
      <c r="AI312" t="str">
        <f t="shared" si="63"/>
        <v>Eastern Michigan</v>
      </c>
      <c r="AJ312">
        <f t="shared" si="64"/>
        <v>0.10089768716262172</v>
      </c>
      <c r="AK312">
        <f t="shared" si="65"/>
        <v>7.5747332623777544E-2</v>
      </c>
      <c r="AL312">
        <f t="shared" si="66"/>
        <v>0.44533873109976385</v>
      </c>
      <c r="AM312" t="str">
        <f t="shared" si="67"/>
        <v>Eastern Michigan</v>
      </c>
      <c r="AN312">
        <v>311</v>
      </c>
      <c r="AO312">
        <f t="shared" si="68"/>
        <v>314.66666666666669</v>
      </c>
      <c r="AP312">
        <v>318</v>
      </c>
      <c r="AQ312" t="str">
        <f t="shared" si="69"/>
        <v>Eastern Michigan</v>
      </c>
    </row>
    <row r="313" spans="2:43">
      <c r="B313">
        <v>1</v>
      </c>
      <c r="C313">
        <v>1</v>
      </c>
      <c r="D313" t="s">
        <v>48</v>
      </c>
      <c r="E313">
        <v>69.842799999999997</v>
      </c>
      <c r="F313">
        <v>86</v>
      </c>
      <c r="G313">
        <v>68.305499999999995</v>
      </c>
      <c r="H313">
        <v>137</v>
      </c>
      <c r="I313">
        <v>96.7316</v>
      </c>
      <c r="J313">
        <v>313</v>
      </c>
      <c r="K313">
        <v>96.696399999999997</v>
      </c>
      <c r="L313">
        <v>328</v>
      </c>
      <c r="M313">
        <v>100.815</v>
      </c>
      <c r="N313">
        <v>116</v>
      </c>
      <c r="O313">
        <v>107.97799999999999</v>
      </c>
      <c r="P313">
        <v>239</v>
      </c>
      <c r="Q313">
        <v>-11.2814</v>
      </c>
      <c r="R313">
        <v>305</v>
      </c>
      <c r="S313" s="5">
        <f t="shared" si="56"/>
        <v>55712.5</v>
      </c>
      <c r="T313" s="3">
        <f t="shared" si="57"/>
        <v>286.97125291568841</v>
      </c>
      <c r="U313">
        <f t="shared" si="58"/>
        <v>55712.5</v>
      </c>
      <c r="V313">
        <v>232</v>
      </c>
      <c r="W313">
        <f t="shared" si="59"/>
        <v>55712.5</v>
      </c>
      <c r="X313">
        <v>233</v>
      </c>
      <c r="Y313">
        <v>0.1963</v>
      </c>
      <c r="Z313">
        <v>0.19650000000000001</v>
      </c>
      <c r="AA313">
        <f t="shared" si="60"/>
        <v>0.19640000000000002</v>
      </c>
      <c r="AB313">
        <v>317</v>
      </c>
      <c r="AC313">
        <f t="shared" si="61"/>
        <v>260.66666666666669</v>
      </c>
      <c r="AD313">
        <f>IF(C313=1,(AC313/Y313),REF)</f>
        <v>1327.8994735948379</v>
      </c>
      <c r="AE313">
        <v>296</v>
      </c>
      <c r="AF313">
        <f>IF(B313=1,(AC313/AA313),REF)</f>
        <v>1327.223353699932</v>
      </c>
      <c r="AG313">
        <v>309</v>
      </c>
      <c r="AH313">
        <f t="shared" si="62"/>
        <v>296</v>
      </c>
      <c r="AI313" t="str">
        <f t="shared" si="63"/>
        <v>Alabama A&amp;M</v>
      </c>
      <c r="AJ313">
        <f t="shared" si="64"/>
        <v>9.5993354358861221E-2</v>
      </c>
      <c r="AK313">
        <f t="shared" si="65"/>
        <v>8.0310496107115964E-2</v>
      </c>
      <c r="AL313">
        <f t="shared" si="66"/>
        <v>0.44505183965869083</v>
      </c>
      <c r="AM313" t="str">
        <f t="shared" si="67"/>
        <v>Alabama A&amp;M</v>
      </c>
      <c r="AN313">
        <v>312</v>
      </c>
      <c r="AO313">
        <f t="shared" si="68"/>
        <v>308.33333333333331</v>
      </c>
      <c r="AP313">
        <v>314</v>
      </c>
      <c r="AQ313" t="str">
        <f t="shared" si="69"/>
        <v>Alabama A&amp;M</v>
      </c>
    </row>
    <row r="314" spans="2:43">
      <c r="B314">
        <v>1</v>
      </c>
      <c r="C314">
        <v>1</v>
      </c>
      <c r="D314" t="s">
        <v>343</v>
      </c>
      <c r="E314">
        <v>67.029899999999998</v>
      </c>
      <c r="F314">
        <v>228</v>
      </c>
      <c r="G314">
        <v>65.394999999999996</v>
      </c>
      <c r="H314">
        <v>281</v>
      </c>
      <c r="I314">
        <v>103.355</v>
      </c>
      <c r="J314">
        <v>166</v>
      </c>
      <c r="K314">
        <v>101.505</v>
      </c>
      <c r="L314">
        <v>253</v>
      </c>
      <c r="M314">
        <v>108.488</v>
      </c>
      <c r="N314">
        <v>300</v>
      </c>
      <c r="O314">
        <v>112.6</v>
      </c>
      <c r="P314">
        <v>326</v>
      </c>
      <c r="Q314">
        <v>-11.0953</v>
      </c>
      <c r="R314">
        <v>303</v>
      </c>
      <c r="S314" s="5">
        <f t="shared" si="56"/>
        <v>58778</v>
      </c>
      <c r="T314" s="3">
        <f t="shared" si="57"/>
        <v>291.79187788559159</v>
      </c>
      <c r="U314">
        <f t="shared" si="58"/>
        <v>58778</v>
      </c>
      <c r="V314">
        <v>245</v>
      </c>
      <c r="W314">
        <f t="shared" si="59"/>
        <v>58778</v>
      </c>
      <c r="X314">
        <v>246</v>
      </c>
      <c r="Y314">
        <v>0.20100000000000001</v>
      </c>
      <c r="Z314">
        <v>0.18240000000000001</v>
      </c>
      <c r="AA314">
        <f t="shared" si="60"/>
        <v>0.19170000000000001</v>
      </c>
      <c r="AB314">
        <v>322</v>
      </c>
      <c r="AC314">
        <f t="shared" si="61"/>
        <v>271</v>
      </c>
      <c r="AD314">
        <f>IF(C314=1,(AC314/Y314),REF)</f>
        <v>1348.2587064676616</v>
      </c>
      <c r="AE314">
        <v>297</v>
      </c>
      <c r="AF314">
        <f>IF(B314=1,(AC314/AA314),REF)</f>
        <v>1413.6671883150755</v>
      </c>
      <c r="AG314">
        <v>312</v>
      </c>
      <c r="AH314">
        <f t="shared" si="62"/>
        <v>297</v>
      </c>
      <c r="AI314" t="str">
        <f t="shared" si="63"/>
        <v>Texas A&amp;M Commerce</v>
      </c>
      <c r="AJ314">
        <f t="shared" si="64"/>
        <v>9.8142275258541856E-2</v>
      </c>
      <c r="AK314">
        <f t="shared" si="65"/>
        <v>7.7772765600789925E-2</v>
      </c>
      <c r="AL314">
        <f t="shared" si="66"/>
        <v>0.44472443559546654</v>
      </c>
      <c r="AM314" t="str">
        <f t="shared" si="67"/>
        <v>Texas A&amp;M Commerce</v>
      </c>
      <c r="AN314">
        <v>313</v>
      </c>
      <c r="AO314">
        <f t="shared" si="68"/>
        <v>310.66666666666669</v>
      </c>
      <c r="AP314">
        <v>315</v>
      </c>
      <c r="AQ314" t="str">
        <f t="shared" si="69"/>
        <v>Texas A&amp;M Commerce</v>
      </c>
    </row>
    <row r="315" spans="2:43">
      <c r="B315">
        <v>1</v>
      </c>
      <c r="C315">
        <v>1</v>
      </c>
      <c r="D315" t="s">
        <v>234</v>
      </c>
      <c r="E315">
        <v>68.077200000000005</v>
      </c>
      <c r="F315">
        <v>177</v>
      </c>
      <c r="G315">
        <v>67.859800000000007</v>
      </c>
      <c r="H315">
        <v>157</v>
      </c>
      <c r="I315">
        <v>98.588999999999999</v>
      </c>
      <c r="J315">
        <v>286</v>
      </c>
      <c r="K315">
        <v>100.434</v>
      </c>
      <c r="L315">
        <v>273</v>
      </c>
      <c r="M315">
        <v>111.717</v>
      </c>
      <c r="N315">
        <v>340</v>
      </c>
      <c r="O315">
        <v>112.96599999999999</v>
      </c>
      <c r="P315">
        <v>329</v>
      </c>
      <c r="Q315">
        <v>-12.5319</v>
      </c>
      <c r="R315">
        <v>316</v>
      </c>
      <c r="S315" s="5">
        <f t="shared" si="56"/>
        <v>98698</v>
      </c>
      <c r="T315" s="3">
        <f t="shared" si="57"/>
        <v>302.29952034364857</v>
      </c>
      <c r="U315">
        <f t="shared" si="58"/>
        <v>98698</v>
      </c>
      <c r="V315">
        <v>339</v>
      </c>
      <c r="W315">
        <f t="shared" si="59"/>
        <v>98698</v>
      </c>
      <c r="X315">
        <v>339</v>
      </c>
      <c r="Y315">
        <v>0.2001</v>
      </c>
      <c r="Z315">
        <v>0.18559999999999999</v>
      </c>
      <c r="AA315">
        <f t="shared" si="60"/>
        <v>0.19284999999999999</v>
      </c>
      <c r="AB315">
        <v>320</v>
      </c>
      <c r="AC315">
        <f t="shared" si="61"/>
        <v>332.66666666666669</v>
      </c>
      <c r="AD315">
        <f>IF(C315=1,(AC315/Y315),REF)</f>
        <v>1662.5020822921874</v>
      </c>
      <c r="AE315">
        <v>315</v>
      </c>
      <c r="AF315">
        <f>IF(B315=1,(AC315/AA315),REF)</f>
        <v>1725.0021605738486</v>
      </c>
      <c r="AG315">
        <v>328</v>
      </c>
      <c r="AH315">
        <f t="shared" si="62"/>
        <v>315</v>
      </c>
      <c r="AI315" t="str">
        <f t="shared" si="63"/>
        <v>Nebraska Omaha</v>
      </c>
      <c r="AJ315">
        <f t="shared" si="64"/>
        <v>9.5677155877936626E-2</v>
      </c>
      <c r="AK315">
        <f t="shared" si="65"/>
        <v>7.6316731993963591E-2</v>
      </c>
      <c r="AL315">
        <f t="shared" si="66"/>
        <v>0.44139526770092719</v>
      </c>
      <c r="AM315" t="str">
        <f t="shared" si="67"/>
        <v>Nebraska Omaha</v>
      </c>
      <c r="AN315">
        <v>314</v>
      </c>
      <c r="AO315">
        <f t="shared" si="68"/>
        <v>316.33333333333331</v>
      </c>
      <c r="AP315">
        <v>320</v>
      </c>
      <c r="AQ315" t="str">
        <f t="shared" si="69"/>
        <v>Nebraska Omaha</v>
      </c>
    </row>
    <row r="316" spans="2:43">
      <c r="B316">
        <v>1</v>
      </c>
      <c r="C316">
        <v>1</v>
      </c>
      <c r="D316" t="s">
        <v>144</v>
      </c>
      <c r="E316">
        <v>67.683700000000002</v>
      </c>
      <c r="F316">
        <v>196</v>
      </c>
      <c r="G316">
        <v>67.018900000000002</v>
      </c>
      <c r="H316">
        <v>190</v>
      </c>
      <c r="I316">
        <v>95.763999999999996</v>
      </c>
      <c r="J316">
        <v>328</v>
      </c>
      <c r="K316">
        <v>98.147499999999994</v>
      </c>
      <c r="L316">
        <v>308</v>
      </c>
      <c r="M316">
        <v>104.173</v>
      </c>
      <c r="N316">
        <v>205</v>
      </c>
      <c r="O316">
        <v>107.389</v>
      </c>
      <c r="P316">
        <v>223</v>
      </c>
      <c r="Q316">
        <v>-9.2419399999999996</v>
      </c>
      <c r="R316">
        <v>277</v>
      </c>
      <c r="S316" s="5">
        <f t="shared" si="56"/>
        <v>74804.5</v>
      </c>
      <c r="T316" s="3">
        <f t="shared" si="57"/>
        <v>268.88008479617827</v>
      </c>
      <c r="U316">
        <f t="shared" si="58"/>
        <v>74804.5</v>
      </c>
      <c r="V316">
        <v>301</v>
      </c>
      <c r="W316">
        <f t="shared" si="59"/>
        <v>74804.5</v>
      </c>
      <c r="X316">
        <v>301</v>
      </c>
      <c r="Y316">
        <v>0.1323</v>
      </c>
      <c r="Z316">
        <v>0.38729999999999998</v>
      </c>
      <c r="AA316">
        <f t="shared" si="60"/>
        <v>0.25979999999999998</v>
      </c>
      <c r="AB316">
        <v>289</v>
      </c>
      <c r="AC316">
        <f t="shared" si="61"/>
        <v>297</v>
      </c>
      <c r="AD316">
        <f>IF(C316=1,(AC316/Y316),REF)</f>
        <v>2244.8979591836733</v>
      </c>
      <c r="AE316">
        <v>331</v>
      </c>
      <c r="AF316">
        <f>IF(B316=1,(AC316/AA316),REF)</f>
        <v>1143.1870669745961</v>
      </c>
      <c r="AG316">
        <v>296</v>
      </c>
      <c r="AH316">
        <f t="shared" si="62"/>
        <v>289</v>
      </c>
      <c r="AI316" t="str">
        <f t="shared" si="63"/>
        <v>Georgia St.</v>
      </c>
      <c r="AJ316">
        <f t="shared" si="64"/>
        <v>6.1387164236311603E-2</v>
      </c>
      <c r="AK316">
        <f t="shared" si="65"/>
        <v>0.10823639303897639</v>
      </c>
      <c r="AL316">
        <f t="shared" si="66"/>
        <v>0.43935818726392112</v>
      </c>
      <c r="AM316" t="str">
        <f t="shared" si="67"/>
        <v>Georgia St.</v>
      </c>
      <c r="AN316">
        <v>315</v>
      </c>
      <c r="AO316">
        <f t="shared" si="68"/>
        <v>297.66666666666669</v>
      </c>
      <c r="AP316">
        <v>303</v>
      </c>
      <c r="AQ316" t="str">
        <f t="shared" si="69"/>
        <v>Georgia St.</v>
      </c>
    </row>
    <row r="317" spans="2:43">
      <c r="B317">
        <v>1</v>
      </c>
      <c r="C317">
        <v>1</v>
      </c>
      <c r="D317" t="s">
        <v>313</v>
      </c>
      <c r="E317">
        <v>66.703000000000003</v>
      </c>
      <c r="F317">
        <v>240</v>
      </c>
      <c r="G317">
        <v>66.041600000000003</v>
      </c>
      <c r="H317">
        <v>249</v>
      </c>
      <c r="I317">
        <v>101.944</v>
      </c>
      <c r="J317">
        <v>206</v>
      </c>
      <c r="K317">
        <v>103.34699999999999</v>
      </c>
      <c r="L317">
        <v>215</v>
      </c>
      <c r="M317">
        <v>111.724</v>
      </c>
      <c r="N317">
        <v>341</v>
      </c>
      <c r="O317">
        <v>113.479</v>
      </c>
      <c r="P317">
        <v>335</v>
      </c>
      <c r="Q317">
        <v>-10.132</v>
      </c>
      <c r="R317">
        <v>294</v>
      </c>
      <c r="S317" s="5">
        <f t="shared" si="56"/>
        <v>79358.5</v>
      </c>
      <c r="T317" s="3">
        <f t="shared" si="57"/>
        <v>281.46935890075139</v>
      </c>
      <c r="U317">
        <f t="shared" si="58"/>
        <v>79358.5</v>
      </c>
      <c r="V317">
        <v>307</v>
      </c>
      <c r="W317">
        <f t="shared" si="59"/>
        <v>79358.5</v>
      </c>
      <c r="X317">
        <v>307</v>
      </c>
      <c r="Y317">
        <v>0.1555</v>
      </c>
      <c r="Z317">
        <v>0.315</v>
      </c>
      <c r="AA317">
        <f t="shared" si="60"/>
        <v>0.23525000000000001</v>
      </c>
      <c r="AB317">
        <v>303</v>
      </c>
      <c r="AC317">
        <f t="shared" si="61"/>
        <v>305.66666666666669</v>
      </c>
      <c r="AD317">
        <f>IF(C317=1,(AC317/Y317),REF)</f>
        <v>1965.7020364415864</v>
      </c>
      <c r="AE317">
        <v>324</v>
      </c>
      <c r="AF317">
        <f>IF(B317=1,(AC317/AA317),REF)</f>
        <v>1299.3269571377966</v>
      </c>
      <c r="AG317">
        <v>306</v>
      </c>
      <c r="AH317">
        <f t="shared" si="62"/>
        <v>303</v>
      </c>
      <c r="AI317" t="str">
        <f t="shared" si="63"/>
        <v>South Dakota</v>
      </c>
      <c r="AJ317">
        <f t="shared" si="64"/>
        <v>7.3116604144518316E-2</v>
      </c>
      <c r="AK317">
        <f t="shared" si="65"/>
        <v>9.6452536488033341E-2</v>
      </c>
      <c r="AL317">
        <f t="shared" si="66"/>
        <v>0.43931119898976834</v>
      </c>
      <c r="AM317" t="str">
        <f t="shared" si="67"/>
        <v>South Dakota</v>
      </c>
      <c r="AN317">
        <v>316</v>
      </c>
      <c r="AO317">
        <f t="shared" si="68"/>
        <v>307.33333333333331</v>
      </c>
      <c r="AP317">
        <v>312</v>
      </c>
      <c r="AQ317" t="str">
        <f t="shared" si="69"/>
        <v>South Dakota</v>
      </c>
    </row>
    <row r="318" spans="2:43">
      <c r="B318">
        <v>1</v>
      </c>
      <c r="C318">
        <v>1</v>
      </c>
      <c r="D318" t="s">
        <v>293</v>
      </c>
      <c r="E318">
        <v>70.032600000000002</v>
      </c>
      <c r="F318">
        <v>76</v>
      </c>
      <c r="G318">
        <v>69.715500000000006</v>
      </c>
      <c r="H318">
        <v>50</v>
      </c>
      <c r="I318">
        <v>98.773899999999998</v>
      </c>
      <c r="J318">
        <v>283</v>
      </c>
      <c r="K318">
        <v>96.386899999999997</v>
      </c>
      <c r="L318">
        <v>331</v>
      </c>
      <c r="M318">
        <v>101.16500000000001</v>
      </c>
      <c r="N318">
        <v>123</v>
      </c>
      <c r="O318">
        <v>111.289</v>
      </c>
      <c r="P318">
        <v>306</v>
      </c>
      <c r="Q318">
        <v>-14.901899999999999</v>
      </c>
      <c r="R318">
        <v>330</v>
      </c>
      <c r="S318" s="5">
        <f t="shared" si="56"/>
        <v>47609</v>
      </c>
      <c r="T318" s="3">
        <f t="shared" si="57"/>
        <v>318.74519604223059</v>
      </c>
      <c r="U318">
        <f t="shared" si="58"/>
        <v>47609</v>
      </c>
      <c r="V318">
        <v>211</v>
      </c>
      <c r="W318">
        <f t="shared" si="59"/>
        <v>47609</v>
      </c>
      <c r="X318">
        <v>213</v>
      </c>
      <c r="Y318">
        <v>0.21340000000000001</v>
      </c>
      <c r="Z318">
        <v>0.10580000000000001</v>
      </c>
      <c r="AA318">
        <f t="shared" si="60"/>
        <v>0.15960000000000002</v>
      </c>
      <c r="AB318">
        <v>337</v>
      </c>
      <c r="AC318">
        <f t="shared" si="61"/>
        <v>253.66666666666666</v>
      </c>
      <c r="AD318">
        <f>IF(C318=1,(AC318/Y318),REF)</f>
        <v>1188.6910340518587</v>
      </c>
      <c r="AE318">
        <v>287</v>
      </c>
      <c r="AF318">
        <f>IF(B318=1,(AC318/AA318),REF)</f>
        <v>1589.3901420217207</v>
      </c>
      <c r="AG318">
        <v>320</v>
      </c>
      <c r="AH318">
        <f t="shared" si="62"/>
        <v>287</v>
      </c>
      <c r="AI318" t="str">
        <f t="shared" si="63"/>
        <v>Sacred Heart</v>
      </c>
      <c r="AJ318">
        <f t="shared" si="64"/>
        <v>0.10551759995866383</v>
      </c>
      <c r="AK318">
        <f t="shared" si="65"/>
        <v>6.3808406605725385E-2</v>
      </c>
      <c r="AL318">
        <f t="shared" si="66"/>
        <v>0.43910113205322659</v>
      </c>
      <c r="AM318" t="str">
        <f t="shared" si="67"/>
        <v>Sacred Heart</v>
      </c>
      <c r="AN318">
        <v>317</v>
      </c>
      <c r="AO318">
        <f t="shared" si="68"/>
        <v>313.66666666666669</v>
      </c>
      <c r="AP318">
        <v>317</v>
      </c>
      <c r="AQ318" t="str">
        <f t="shared" si="69"/>
        <v>Sacred Heart</v>
      </c>
    </row>
    <row r="319" spans="2:43">
      <c r="B319">
        <v>1</v>
      </c>
      <c r="C319">
        <v>1</v>
      </c>
      <c r="D319" t="s">
        <v>297</v>
      </c>
      <c r="E319">
        <v>62.886299999999999</v>
      </c>
      <c r="F319">
        <v>355</v>
      </c>
      <c r="G319">
        <v>63.018300000000004</v>
      </c>
      <c r="H319">
        <v>350</v>
      </c>
      <c r="I319">
        <v>96.370400000000004</v>
      </c>
      <c r="J319">
        <v>319</v>
      </c>
      <c r="K319">
        <v>96.923199999999994</v>
      </c>
      <c r="L319">
        <v>326</v>
      </c>
      <c r="M319">
        <v>103.76900000000001</v>
      </c>
      <c r="N319">
        <v>193</v>
      </c>
      <c r="O319">
        <v>108.587</v>
      </c>
      <c r="P319">
        <v>256</v>
      </c>
      <c r="Q319">
        <v>-11.664199999999999</v>
      </c>
      <c r="R319">
        <v>308</v>
      </c>
      <c r="S319" s="5">
        <f t="shared" si="56"/>
        <v>69505</v>
      </c>
      <c r="T319" s="3">
        <f t="shared" si="57"/>
        <v>293.09725348423177</v>
      </c>
      <c r="U319">
        <f t="shared" si="58"/>
        <v>69505</v>
      </c>
      <c r="V319">
        <v>288</v>
      </c>
      <c r="W319">
        <f t="shared" si="59"/>
        <v>69505</v>
      </c>
      <c r="X319">
        <v>288</v>
      </c>
      <c r="Y319">
        <v>0.14849999999999999</v>
      </c>
      <c r="Z319">
        <v>0.32440000000000002</v>
      </c>
      <c r="AA319">
        <f t="shared" si="60"/>
        <v>0.23644999999999999</v>
      </c>
      <c r="AB319">
        <v>301</v>
      </c>
      <c r="AC319">
        <f t="shared" si="61"/>
        <v>292.33333333333331</v>
      </c>
      <c r="AD319">
        <f>IF(C319=1,(AC319/Y319),REF)</f>
        <v>1968.5746352413018</v>
      </c>
      <c r="AE319">
        <v>325</v>
      </c>
      <c r="AF319">
        <f>IF(B319=1,(AC319/AA319),REF)</f>
        <v>1236.3431310354549</v>
      </c>
      <c r="AG319">
        <v>304</v>
      </c>
      <c r="AH319">
        <f t="shared" si="62"/>
        <v>301</v>
      </c>
      <c r="AI319" t="str">
        <f t="shared" si="63"/>
        <v>Saint Peter's</v>
      </c>
      <c r="AJ319">
        <f t="shared" si="64"/>
        <v>6.9814985668562882E-2</v>
      </c>
      <c r="AK319">
        <f t="shared" si="65"/>
        <v>9.7548538697414186E-2</v>
      </c>
      <c r="AL319">
        <f t="shared" si="66"/>
        <v>0.43739814716633779</v>
      </c>
      <c r="AM319" t="str">
        <f t="shared" si="67"/>
        <v>Saint Peter's</v>
      </c>
      <c r="AN319">
        <v>318</v>
      </c>
      <c r="AO319">
        <f t="shared" si="68"/>
        <v>306.66666666666669</v>
      </c>
      <c r="AP319">
        <v>311</v>
      </c>
      <c r="AQ319" t="str">
        <f t="shared" si="69"/>
        <v>Saint Peter's</v>
      </c>
    </row>
    <row r="320" spans="2:43">
      <c r="B320">
        <v>1</v>
      </c>
      <c r="C320">
        <v>1</v>
      </c>
      <c r="D320" t="s">
        <v>57</v>
      </c>
      <c r="E320">
        <v>70.463999999999999</v>
      </c>
      <c r="F320">
        <v>60</v>
      </c>
      <c r="G320">
        <v>69.629800000000003</v>
      </c>
      <c r="H320">
        <v>56</v>
      </c>
      <c r="I320">
        <v>91.388199999999998</v>
      </c>
      <c r="J320">
        <v>354</v>
      </c>
      <c r="K320">
        <v>94.648499999999999</v>
      </c>
      <c r="L320">
        <v>342</v>
      </c>
      <c r="M320">
        <v>102.456</v>
      </c>
      <c r="N320">
        <v>155</v>
      </c>
      <c r="O320">
        <v>107.92400000000001</v>
      </c>
      <c r="P320">
        <v>238</v>
      </c>
      <c r="Q320">
        <v>-13.2758</v>
      </c>
      <c r="R320">
        <v>321</v>
      </c>
      <c r="S320" s="5">
        <f t="shared" si="56"/>
        <v>74670.5</v>
      </c>
      <c r="T320" s="3">
        <f t="shared" si="57"/>
        <v>294.62518561725165</v>
      </c>
      <c r="U320">
        <f t="shared" si="58"/>
        <v>74670.5</v>
      </c>
      <c r="V320">
        <v>300</v>
      </c>
      <c r="W320">
        <f t="shared" si="59"/>
        <v>74670.5</v>
      </c>
      <c r="X320">
        <v>300</v>
      </c>
      <c r="Y320">
        <v>0.1797</v>
      </c>
      <c r="Z320">
        <v>0.222</v>
      </c>
      <c r="AA320">
        <f t="shared" si="60"/>
        <v>0.20085</v>
      </c>
      <c r="AB320">
        <v>314</v>
      </c>
      <c r="AC320">
        <f t="shared" si="61"/>
        <v>304.66666666666669</v>
      </c>
      <c r="AD320">
        <f>IF(C320=1,(AC320/Y320),REF)</f>
        <v>1695.4182897421629</v>
      </c>
      <c r="AE320">
        <v>316</v>
      </c>
      <c r="AF320">
        <f>IF(B320=1,(AC320/AA320),REF)</f>
        <v>1516.8865654302549</v>
      </c>
      <c r="AG320">
        <v>317</v>
      </c>
      <c r="AH320">
        <f t="shared" si="62"/>
        <v>314</v>
      </c>
      <c r="AI320" t="str">
        <f t="shared" si="63"/>
        <v>Arkansas Pine Bluff</v>
      </c>
      <c r="AJ320">
        <f t="shared" si="64"/>
        <v>8.575466975178471E-2</v>
      </c>
      <c r="AK320">
        <f t="shared" si="65"/>
        <v>8.0770268218274238E-2</v>
      </c>
      <c r="AL320">
        <f t="shared" si="66"/>
        <v>0.43666638583564843</v>
      </c>
      <c r="AM320" t="str">
        <f t="shared" si="67"/>
        <v>Arkansas Pine Bluff</v>
      </c>
      <c r="AN320">
        <v>319</v>
      </c>
      <c r="AO320">
        <f t="shared" si="68"/>
        <v>315.66666666666669</v>
      </c>
      <c r="AP320">
        <v>319</v>
      </c>
      <c r="AQ320" t="str">
        <f t="shared" si="69"/>
        <v>Arkansas Pine Bluff</v>
      </c>
    </row>
    <row r="321" spans="2:43">
      <c r="B321">
        <v>1</v>
      </c>
      <c r="C321">
        <v>1</v>
      </c>
      <c r="D321" t="s">
        <v>208</v>
      </c>
      <c r="E321">
        <v>67.610100000000003</v>
      </c>
      <c r="F321">
        <v>201</v>
      </c>
      <c r="G321">
        <v>66.262900000000002</v>
      </c>
      <c r="H321">
        <v>232</v>
      </c>
      <c r="I321">
        <v>99.247699999999995</v>
      </c>
      <c r="J321">
        <v>272</v>
      </c>
      <c r="K321">
        <v>98.956199999999995</v>
      </c>
      <c r="L321">
        <v>297</v>
      </c>
      <c r="M321">
        <v>111.325</v>
      </c>
      <c r="N321">
        <v>335</v>
      </c>
      <c r="O321">
        <v>114.339</v>
      </c>
      <c r="P321">
        <v>341</v>
      </c>
      <c r="Q321">
        <v>-15.3833</v>
      </c>
      <c r="R321">
        <v>334</v>
      </c>
      <c r="S321" s="5">
        <f t="shared" si="56"/>
        <v>93104.5</v>
      </c>
      <c r="T321" s="3">
        <f t="shared" si="57"/>
        <v>319.7577207824699</v>
      </c>
      <c r="U321">
        <f t="shared" si="58"/>
        <v>93104.5</v>
      </c>
      <c r="V321">
        <v>329</v>
      </c>
      <c r="W321">
        <f t="shared" si="59"/>
        <v>93104.5</v>
      </c>
      <c r="X321">
        <v>329</v>
      </c>
      <c r="Y321">
        <v>0.21010000000000001</v>
      </c>
      <c r="Z321">
        <v>0.1249</v>
      </c>
      <c r="AA321">
        <f t="shared" si="60"/>
        <v>0.16750000000000001</v>
      </c>
      <c r="AB321">
        <v>332</v>
      </c>
      <c r="AC321">
        <f t="shared" si="61"/>
        <v>330</v>
      </c>
      <c r="AD321">
        <f>IF(C321=1,(AC321/Y321),REF)</f>
        <v>1570.6806282722512</v>
      </c>
      <c r="AE321">
        <v>311</v>
      </c>
      <c r="AF321">
        <f>IF(B321=1,(AC321/AA321),REF)</f>
        <v>1970.1492537313432</v>
      </c>
      <c r="AG321">
        <v>334</v>
      </c>
      <c r="AH321">
        <f t="shared" si="62"/>
        <v>311</v>
      </c>
      <c r="AI321" t="str">
        <f t="shared" si="63"/>
        <v>McNeese St.</v>
      </c>
      <c r="AJ321">
        <f t="shared" si="64"/>
        <v>0.10103100001711848</v>
      </c>
      <c r="AK321">
        <f t="shared" si="65"/>
        <v>6.51930421679566E-2</v>
      </c>
      <c r="AL321">
        <f t="shared" si="66"/>
        <v>0.43640322146435534</v>
      </c>
      <c r="AM321" t="str">
        <f t="shared" si="67"/>
        <v>McNeese St.</v>
      </c>
      <c r="AN321">
        <v>320</v>
      </c>
      <c r="AO321">
        <f t="shared" si="68"/>
        <v>321</v>
      </c>
      <c r="AP321">
        <v>325</v>
      </c>
      <c r="AQ321" t="str">
        <f t="shared" si="69"/>
        <v>McNeese St.</v>
      </c>
    </row>
    <row r="322" spans="2:43">
      <c r="B322">
        <v>1</v>
      </c>
      <c r="C322">
        <v>1</v>
      </c>
      <c r="D322" t="s">
        <v>246</v>
      </c>
      <c r="E322">
        <v>69.722999999999999</v>
      </c>
      <c r="F322">
        <v>92</v>
      </c>
      <c r="G322">
        <v>69.996099999999998</v>
      </c>
      <c r="H322">
        <v>47</v>
      </c>
      <c r="I322">
        <v>96.992699999999999</v>
      </c>
      <c r="J322">
        <v>308</v>
      </c>
      <c r="K322">
        <v>98.326099999999997</v>
      </c>
      <c r="L322">
        <v>306</v>
      </c>
      <c r="M322">
        <v>107.655</v>
      </c>
      <c r="N322">
        <v>284</v>
      </c>
      <c r="O322">
        <v>111.41800000000001</v>
      </c>
      <c r="P322">
        <v>310</v>
      </c>
      <c r="Q322">
        <v>-13.092000000000001</v>
      </c>
      <c r="R322">
        <v>319</v>
      </c>
      <c r="S322" s="5">
        <f t="shared" ref="S322:S364" si="70">((J322^2)+N322^2)/2</f>
        <v>87760</v>
      </c>
      <c r="T322" s="3">
        <f t="shared" ref="T322:T364" si="71">SQRT((L322^2+(P322^2))/2)</f>
        <v>308.00649343804423</v>
      </c>
      <c r="U322">
        <f t="shared" ref="U322:U364" si="72">IF(O322&lt;96,T322,S322)</f>
        <v>87760</v>
      </c>
      <c r="V322">
        <v>323</v>
      </c>
      <c r="W322">
        <f t="shared" ref="W322:W364" si="73">IF(J322&lt;30,T322,S322)</f>
        <v>87760</v>
      </c>
      <c r="X322">
        <v>323</v>
      </c>
      <c r="Y322">
        <v>0.18090000000000001</v>
      </c>
      <c r="Z322">
        <v>0.216</v>
      </c>
      <c r="AA322">
        <f t="shared" ref="AA322:AA364" si="74">(Y322+Z322)/2</f>
        <v>0.19845000000000002</v>
      </c>
      <c r="AB322">
        <v>315</v>
      </c>
      <c r="AC322">
        <f t="shared" ref="AC322:AC364" si="75">(V322+X322+(AB322))/3</f>
        <v>320.33333333333331</v>
      </c>
      <c r="AD322">
        <f>IF(C322=1,(AC322/Y322),REF)</f>
        <v>1770.7757508752532</v>
      </c>
      <c r="AE322">
        <v>319</v>
      </c>
      <c r="AF322">
        <f>IF(B322=1,(AC322/AA322),REF)</f>
        <v>1614.1765348114552</v>
      </c>
      <c r="AG322">
        <v>322</v>
      </c>
      <c r="AH322">
        <f t="shared" ref="AH322:AH364" si="76">MIN(AE322,AG322,AB322)</f>
        <v>315</v>
      </c>
      <c r="AI322" t="str">
        <f t="shared" ref="AI322:AI364" si="77">D322</f>
        <v>North Carolina A&amp;T</v>
      </c>
      <c r="AJ322">
        <f t="shared" ref="AJ322:AJ364" si="78">(Y322*(($AV$2)/((AD322)))^(1/10))</f>
        <v>8.5952714791026355E-2</v>
      </c>
      <c r="AK322">
        <f t="shared" ref="AK322:AK364" si="79">(AA322*(($AU$2)/((AF322)))^(1/8))</f>
        <v>7.9187394139894757E-2</v>
      </c>
      <c r="AL322">
        <f t="shared" ref="AL322:AL364" si="80">((AJ322+AK322)/2)^(1/3)</f>
        <v>0.43545256896007395</v>
      </c>
      <c r="AM322" t="str">
        <f t="shared" ref="AM322:AM364" si="81">AI322</f>
        <v>North Carolina A&amp;T</v>
      </c>
      <c r="AN322">
        <v>321</v>
      </c>
      <c r="AO322">
        <f t="shared" ref="AO322:AO364" si="82">(AN322+AH322+AB322)/3</f>
        <v>317</v>
      </c>
      <c r="AP322">
        <v>321</v>
      </c>
      <c r="AQ322" t="str">
        <f t="shared" ref="AQ322:AQ364" si="83">AM322</f>
        <v>North Carolina A&amp;T</v>
      </c>
    </row>
    <row r="323" spans="2:43">
      <c r="B323">
        <v>1</v>
      </c>
      <c r="C323">
        <v>1</v>
      </c>
      <c r="D323" t="s">
        <v>364</v>
      </c>
      <c r="E323">
        <v>64.828400000000002</v>
      </c>
      <c r="F323">
        <v>326</v>
      </c>
      <c r="G323">
        <v>63.8001</v>
      </c>
      <c r="H323">
        <v>335</v>
      </c>
      <c r="I323">
        <v>96.400199999999998</v>
      </c>
      <c r="J323">
        <v>317</v>
      </c>
      <c r="K323">
        <v>96.3827</v>
      </c>
      <c r="L323">
        <v>332</v>
      </c>
      <c r="M323">
        <v>106.09</v>
      </c>
      <c r="N323">
        <v>255</v>
      </c>
      <c r="O323">
        <v>108.078</v>
      </c>
      <c r="P323">
        <v>241</v>
      </c>
      <c r="Q323">
        <v>-11.695600000000001</v>
      </c>
      <c r="R323">
        <v>309</v>
      </c>
      <c r="S323" s="5">
        <f t="shared" si="70"/>
        <v>82757</v>
      </c>
      <c r="T323" s="3">
        <f t="shared" si="71"/>
        <v>290.09050311928519</v>
      </c>
      <c r="U323">
        <f t="shared" si="72"/>
        <v>82757</v>
      </c>
      <c r="V323">
        <v>314</v>
      </c>
      <c r="W323">
        <f t="shared" si="73"/>
        <v>82757</v>
      </c>
      <c r="X323">
        <v>314</v>
      </c>
      <c r="Y323">
        <v>0.18090000000000001</v>
      </c>
      <c r="Z323">
        <v>0.2114</v>
      </c>
      <c r="AA323">
        <f t="shared" si="74"/>
        <v>0.19614999999999999</v>
      </c>
      <c r="AB323">
        <v>318</v>
      </c>
      <c r="AC323">
        <f t="shared" si="75"/>
        <v>315.33333333333331</v>
      </c>
      <c r="AD323">
        <f>IF(C323=1,(AC323/Y323),REF)</f>
        <v>1743.1361709968673</v>
      </c>
      <c r="AE323">
        <v>317</v>
      </c>
      <c r="AF323">
        <f>IF(B323=1,(AC323/AA323),REF)</f>
        <v>1607.6132211742713</v>
      </c>
      <c r="AG323">
        <v>321</v>
      </c>
      <c r="AH323">
        <f t="shared" si="76"/>
        <v>317</v>
      </c>
      <c r="AI323" t="str">
        <f t="shared" si="77"/>
        <v>UMKC</v>
      </c>
      <c r="AJ323">
        <f t="shared" si="78"/>
        <v>8.6088040644314023E-2</v>
      </c>
      <c r="AK323">
        <f t="shared" si="79"/>
        <v>7.83094986283875E-2</v>
      </c>
      <c r="AL323">
        <f t="shared" si="80"/>
        <v>0.43479890231191726</v>
      </c>
      <c r="AM323" t="str">
        <f t="shared" si="81"/>
        <v>UMKC</v>
      </c>
      <c r="AN323">
        <v>322</v>
      </c>
      <c r="AO323">
        <f t="shared" si="82"/>
        <v>319</v>
      </c>
      <c r="AP323">
        <v>322</v>
      </c>
      <c r="AQ323" t="str">
        <f t="shared" si="83"/>
        <v>UMKC</v>
      </c>
    </row>
    <row r="324" spans="2:43">
      <c r="B324">
        <v>1</v>
      </c>
      <c r="C324">
        <v>1</v>
      </c>
      <c r="D324" t="s">
        <v>125</v>
      </c>
      <c r="E324">
        <v>66.482500000000002</v>
      </c>
      <c r="F324">
        <v>255</v>
      </c>
      <c r="G324">
        <v>65.983000000000004</v>
      </c>
      <c r="H324">
        <v>255</v>
      </c>
      <c r="I324">
        <v>96.097399999999993</v>
      </c>
      <c r="J324">
        <v>324</v>
      </c>
      <c r="K324">
        <v>96.813299999999998</v>
      </c>
      <c r="L324">
        <v>327</v>
      </c>
      <c r="M324">
        <v>108.402</v>
      </c>
      <c r="N324">
        <v>299</v>
      </c>
      <c r="O324">
        <v>112.79</v>
      </c>
      <c r="P324">
        <v>327</v>
      </c>
      <c r="Q324">
        <v>-15.9763</v>
      </c>
      <c r="R324">
        <v>337</v>
      </c>
      <c r="S324" s="5">
        <f t="shared" si="70"/>
        <v>97188.5</v>
      </c>
      <c r="T324" s="3">
        <f t="shared" si="71"/>
        <v>327</v>
      </c>
      <c r="U324">
        <f t="shared" si="72"/>
        <v>97188.5</v>
      </c>
      <c r="V324">
        <v>337</v>
      </c>
      <c r="W324">
        <f t="shared" si="73"/>
        <v>97188.5</v>
      </c>
      <c r="X324">
        <v>337</v>
      </c>
      <c r="Y324">
        <v>0.18090000000000001</v>
      </c>
      <c r="Z324">
        <v>0.20480000000000001</v>
      </c>
      <c r="AA324">
        <f t="shared" si="74"/>
        <v>0.19285000000000002</v>
      </c>
      <c r="AB324">
        <v>319</v>
      </c>
      <c r="AC324">
        <f t="shared" si="75"/>
        <v>331</v>
      </c>
      <c r="AD324">
        <f>IF(C324=1,(AC324/Y324),REF)</f>
        <v>1829.7401879491431</v>
      </c>
      <c r="AE324">
        <v>321</v>
      </c>
      <c r="AF324">
        <f>IF(B324=1,(AC324/AA324),REF)</f>
        <v>1716.3598651801917</v>
      </c>
      <c r="AG324">
        <v>327</v>
      </c>
      <c r="AH324">
        <f t="shared" si="76"/>
        <v>319</v>
      </c>
      <c r="AI324" t="str">
        <f t="shared" si="77"/>
        <v>Elon</v>
      </c>
      <c r="AJ324">
        <f t="shared" si="78"/>
        <v>8.5671626507328236E-2</v>
      </c>
      <c r="AK324">
        <f t="shared" si="79"/>
        <v>7.6364660707127704E-2</v>
      </c>
      <c r="AL324">
        <f t="shared" si="80"/>
        <v>0.4327071743714393</v>
      </c>
      <c r="AM324" t="str">
        <f t="shared" si="81"/>
        <v>Elon</v>
      </c>
      <c r="AN324">
        <v>323</v>
      </c>
      <c r="AO324">
        <f t="shared" si="82"/>
        <v>320.33333333333331</v>
      </c>
      <c r="AP324">
        <v>324</v>
      </c>
      <c r="AQ324" t="str">
        <f t="shared" si="83"/>
        <v>Elon</v>
      </c>
    </row>
    <row r="325" spans="2:43">
      <c r="B325">
        <v>1</v>
      </c>
      <c r="C325">
        <v>1</v>
      </c>
      <c r="D325" t="s">
        <v>396</v>
      </c>
      <c r="E325">
        <v>66.677199999999999</v>
      </c>
      <c r="F325">
        <v>245</v>
      </c>
      <c r="G325">
        <v>65.713700000000003</v>
      </c>
      <c r="H325">
        <v>272</v>
      </c>
      <c r="I325">
        <v>101.976</v>
      </c>
      <c r="J325">
        <v>205</v>
      </c>
      <c r="K325">
        <v>102.801</v>
      </c>
      <c r="L325">
        <v>230</v>
      </c>
      <c r="M325">
        <v>114.71299999999999</v>
      </c>
      <c r="N325">
        <v>358</v>
      </c>
      <c r="O325">
        <v>116.389</v>
      </c>
      <c r="P325">
        <v>354</v>
      </c>
      <c r="Q325">
        <v>-13.588100000000001</v>
      </c>
      <c r="R325">
        <v>323</v>
      </c>
      <c r="S325" s="5">
        <f t="shared" si="70"/>
        <v>85094.5</v>
      </c>
      <c r="T325" s="3">
        <f t="shared" si="71"/>
        <v>298.50963133540597</v>
      </c>
      <c r="U325">
        <f t="shared" si="72"/>
        <v>85094.5</v>
      </c>
      <c r="V325">
        <v>318</v>
      </c>
      <c r="W325">
        <f t="shared" si="73"/>
        <v>85094.5</v>
      </c>
      <c r="X325">
        <v>318</v>
      </c>
      <c r="Y325">
        <v>0.20549999999999999</v>
      </c>
      <c r="Z325">
        <v>0.1153</v>
      </c>
      <c r="AA325">
        <f t="shared" si="74"/>
        <v>0.16039999999999999</v>
      </c>
      <c r="AB325">
        <v>336</v>
      </c>
      <c r="AC325">
        <f t="shared" si="75"/>
        <v>324</v>
      </c>
      <c r="AD325">
        <f>IF(C325=1,(AC325/Y325),REF)</f>
        <v>1576.6423357664235</v>
      </c>
      <c r="AE325">
        <v>312</v>
      </c>
      <c r="AF325">
        <f>IF(B325=1,(AC325/AA325),REF)</f>
        <v>2019.9501246882794</v>
      </c>
      <c r="AG325">
        <v>335</v>
      </c>
      <c r="AH325">
        <f t="shared" si="76"/>
        <v>312</v>
      </c>
      <c r="AI325" t="str">
        <f t="shared" si="77"/>
        <v>Western Michigan</v>
      </c>
      <c r="AJ325">
        <f t="shared" si="78"/>
        <v>9.8781563507981007E-2</v>
      </c>
      <c r="AK325">
        <f t="shared" si="79"/>
        <v>6.2235131321685053E-2</v>
      </c>
      <c r="AL325">
        <f t="shared" si="80"/>
        <v>0.43179767942163183</v>
      </c>
      <c r="AM325" t="str">
        <f t="shared" si="81"/>
        <v>Western Michigan</v>
      </c>
      <c r="AN325">
        <v>324</v>
      </c>
      <c r="AO325">
        <f t="shared" si="82"/>
        <v>324</v>
      </c>
      <c r="AP325">
        <v>328</v>
      </c>
      <c r="AQ325" t="str">
        <f t="shared" si="83"/>
        <v>Western Michigan</v>
      </c>
    </row>
    <row r="326" spans="2:43">
      <c r="B326">
        <v>1</v>
      </c>
      <c r="C326">
        <v>1</v>
      </c>
      <c r="D326" t="s">
        <v>331</v>
      </c>
      <c r="E326">
        <v>67.567599999999999</v>
      </c>
      <c r="F326">
        <v>203</v>
      </c>
      <c r="G326">
        <v>66.295599999999993</v>
      </c>
      <c r="H326">
        <v>228</v>
      </c>
      <c r="I326">
        <v>96.387500000000003</v>
      </c>
      <c r="J326">
        <v>318</v>
      </c>
      <c r="K326">
        <v>94.679500000000004</v>
      </c>
      <c r="L326">
        <v>341</v>
      </c>
      <c r="M326">
        <v>102.55200000000001</v>
      </c>
      <c r="N326">
        <v>157</v>
      </c>
      <c r="O326">
        <v>110.14400000000001</v>
      </c>
      <c r="P326">
        <v>278</v>
      </c>
      <c r="Q326">
        <v>-15.4642</v>
      </c>
      <c r="R326">
        <v>335</v>
      </c>
      <c r="S326" s="5">
        <f t="shared" si="70"/>
        <v>62886.5</v>
      </c>
      <c r="T326" s="3">
        <f t="shared" si="71"/>
        <v>311.09885888572461</v>
      </c>
      <c r="U326">
        <f t="shared" si="72"/>
        <v>62886.5</v>
      </c>
      <c r="V326">
        <v>263</v>
      </c>
      <c r="W326">
        <f t="shared" si="73"/>
        <v>62886.5</v>
      </c>
      <c r="X326">
        <v>263</v>
      </c>
      <c r="Y326">
        <v>0.17549999999999999</v>
      </c>
      <c r="Z326">
        <v>0.1988</v>
      </c>
      <c r="AA326">
        <f t="shared" si="74"/>
        <v>0.18714999999999998</v>
      </c>
      <c r="AB326">
        <v>325</v>
      </c>
      <c r="AC326">
        <f t="shared" si="75"/>
        <v>283.66666666666669</v>
      </c>
      <c r="AD326">
        <f>IF(C326=1,(AC326/Y326),REF)</f>
        <v>1616.3342830009499</v>
      </c>
      <c r="AE326">
        <v>314</v>
      </c>
      <c r="AF326">
        <f>IF(B326=1,(AC326/AA326),REF)</f>
        <v>1515.7182295841128</v>
      </c>
      <c r="AG326">
        <v>316</v>
      </c>
      <c r="AH326">
        <f t="shared" si="76"/>
        <v>314</v>
      </c>
      <c r="AI326" t="str">
        <f t="shared" si="77"/>
        <v>Stonehill</v>
      </c>
      <c r="AJ326">
        <f t="shared" si="78"/>
        <v>8.415140868189451E-2</v>
      </c>
      <c r="AK326">
        <f t="shared" si="79"/>
        <v>7.5268168647983094E-2</v>
      </c>
      <c r="AL326">
        <f t="shared" si="80"/>
        <v>0.43036527221833287</v>
      </c>
      <c r="AM326" t="str">
        <f t="shared" si="81"/>
        <v>Stonehill</v>
      </c>
      <c r="AN326">
        <v>325</v>
      </c>
      <c r="AO326">
        <f t="shared" si="82"/>
        <v>321.33333333333331</v>
      </c>
      <c r="AP326">
        <v>326</v>
      </c>
      <c r="AQ326" t="str">
        <f t="shared" si="83"/>
        <v>Stonehill</v>
      </c>
    </row>
    <row r="327" spans="2:43">
      <c r="B327">
        <v>1</v>
      </c>
      <c r="C327">
        <v>1</v>
      </c>
      <c r="D327" t="s">
        <v>398</v>
      </c>
      <c r="E327">
        <v>65.015699999999995</v>
      </c>
      <c r="F327">
        <v>319</v>
      </c>
      <c r="G327">
        <v>65.219700000000003</v>
      </c>
      <c r="H327">
        <v>290</v>
      </c>
      <c r="I327">
        <v>99.703999999999994</v>
      </c>
      <c r="J327">
        <v>264</v>
      </c>
      <c r="K327">
        <v>99.777699999999996</v>
      </c>
      <c r="L327">
        <v>283</v>
      </c>
      <c r="M327">
        <v>110.001</v>
      </c>
      <c r="N327">
        <v>321</v>
      </c>
      <c r="O327">
        <v>113.032</v>
      </c>
      <c r="P327">
        <v>331</v>
      </c>
      <c r="Q327">
        <v>-13.254</v>
      </c>
      <c r="R327">
        <v>320</v>
      </c>
      <c r="S327" s="5">
        <f t="shared" si="70"/>
        <v>86368.5</v>
      </c>
      <c r="T327" s="3">
        <f t="shared" si="71"/>
        <v>307.93668180325642</v>
      </c>
      <c r="U327">
        <f t="shared" si="72"/>
        <v>86368.5</v>
      </c>
      <c r="V327">
        <v>320</v>
      </c>
      <c r="W327">
        <f t="shared" si="73"/>
        <v>86368.5</v>
      </c>
      <c r="X327">
        <v>320</v>
      </c>
      <c r="Y327">
        <v>0.13569999999999999</v>
      </c>
      <c r="Z327">
        <v>0.33429999999999999</v>
      </c>
      <c r="AA327">
        <f t="shared" si="74"/>
        <v>0.23499999999999999</v>
      </c>
      <c r="AB327">
        <v>304</v>
      </c>
      <c r="AC327">
        <f t="shared" si="75"/>
        <v>314.66666666666669</v>
      </c>
      <c r="AD327">
        <f>IF(C327=1,(AC327/Y327),REF)</f>
        <v>2318.8405797101454</v>
      </c>
      <c r="AE327">
        <v>336</v>
      </c>
      <c r="AF327">
        <f>IF(B327=1,(AC327/AA327),REF)</f>
        <v>1339.0070921985816</v>
      </c>
      <c r="AG327">
        <v>311</v>
      </c>
      <c r="AH327">
        <f t="shared" si="76"/>
        <v>304</v>
      </c>
      <c r="AI327" t="str">
        <f t="shared" si="77"/>
        <v>William &amp; Mary</v>
      </c>
      <c r="AJ327">
        <f t="shared" si="78"/>
        <v>6.2761042159321295E-2</v>
      </c>
      <c r="AK327">
        <f t="shared" si="79"/>
        <v>9.598841704283656E-2</v>
      </c>
      <c r="AL327">
        <f t="shared" si="80"/>
        <v>0.42976141370731841</v>
      </c>
      <c r="AM327" t="str">
        <f t="shared" si="81"/>
        <v>William &amp; Mary</v>
      </c>
      <c r="AN327">
        <v>326</v>
      </c>
      <c r="AO327">
        <f t="shared" si="82"/>
        <v>311.33333333333331</v>
      </c>
      <c r="AP327">
        <v>316</v>
      </c>
      <c r="AQ327" t="str">
        <f t="shared" si="83"/>
        <v>William &amp; Mary</v>
      </c>
    </row>
    <row r="328" spans="2:43">
      <c r="B328">
        <v>1</v>
      </c>
      <c r="C328">
        <v>1</v>
      </c>
      <c r="D328" t="s">
        <v>242</v>
      </c>
      <c r="E328">
        <v>66.340999999999994</v>
      </c>
      <c r="F328">
        <v>264</v>
      </c>
      <c r="G328">
        <v>66.343299999999999</v>
      </c>
      <c r="H328">
        <v>227</v>
      </c>
      <c r="I328">
        <v>98.306600000000003</v>
      </c>
      <c r="J328">
        <v>293</v>
      </c>
      <c r="K328">
        <v>97.153099999999995</v>
      </c>
      <c r="L328">
        <v>321</v>
      </c>
      <c r="M328">
        <v>108.90900000000001</v>
      </c>
      <c r="N328">
        <v>306</v>
      </c>
      <c r="O328">
        <v>112.071</v>
      </c>
      <c r="P328">
        <v>315</v>
      </c>
      <c r="Q328">
        <v>-14.9176</v>
      </c>
      <c r="R328">
        <v>331</v>
      </c>
      <c r="S328" s="5">
        <f t="shared" si="70"/>
        <v>89742.5</v>
      </c>
      <c r="T328" s="3">
        <f t="shared" si="71"/>
        <v>318.01415062855301</v>
      </c>
      <c r="U328">
        <f t="shared" si="72"/>
        <v>89742.5</v>
      </c>
      <c r="V328">
        <v>326</v>
      </c>
      <c r="W328">
        <f t="shared" si="73"/>
        <v>89742.5</v>
      </c>
      <c r="X328">
        <v>326</v>
      </c>
      <c r="Y328">
        <v>0.1434</v>
      </c>
      <c r="Z328">
        <v>0.25290000000000001</v>
      </c>
      <c r="AA328">
        <f t="shared" si="74"/>
        <v>0.19814999999999999</v>
      </c>
      <c r="AB328">
        <v>316</v>
      </c>
      <c r="AC328">
        <f t="shared" si="75"/>
        <v>322.66666666666669</v>
      </c>
      <c r="AD328">
        <f>IF(C328=1,(AC328/Y328),REF)</f>
        <v>2250.1162250116226</v>
      </c>
      <c r="AE328">
        <v>332</v>
      </c>
      <c r="AF328">
        <f>IF(B328=1,(AC328/AA328),REF)</f>
        <v>1628.3959962991003</v>
      </c>
      <c r="AG328">
        <v>323</v>
      </c>
      <c r="AH328">
        <f t="shared" si="76"/>
        <v>316</v>
      </c>
      <c r="AI328" t="str">
        <f t="shared" si="77"/>
        <v>NJIT</v>
      </c>
      <c r="AJ328">
        <f t="shared" si="78"/>
        <v>6.652211431969425E-2</v>
      </c>
      <c r="AK328">
        <f t="shared" si="79"/>
        <v>7.8981049537717549E-2</v>
      </c>
      <c r="AL328">
        <f t="shared" si="80"/>
        <v>0.41745930625868288</v>
      </c>
      <c r="AM328" t="str">
        <f t="shared" si="81"/>
        <v>NJIT</v>
      </c>
      <c r="AN328">
        <v>327</v>
      </c>
      <c r="AO328">
        <f t="shared" si="82"/>
        <v>319.66666666666669</v>
      </c>
      <c r="AP328">
        <v>323</v>
      </c>
      <c r="AQ328" t="str">
        <f t="shared" si="83"/>
        <v>NJIT</v>
      </c>
    </row>
    <row r="329" spans="2:43">
      <c r="B329">
        <v>1</v>
      </c>
      <c r="C329">
        <v>1</v>
      </c>
      <c r="D329" t="s">
        <v>325</v>
      </c>
      <c r="E329">
        <v>68.697299999999998</v>
      </c>
      <c r="F329">
        <v>144</v>
      </c>
      <c r="G329">
        <v>68.372799999999998</v>
      </c>
      <c r="H329">
        <v>133</v>
      </c>
      <c r="I329">
        <v>102.495</v>
      </c>
      <c r="J329">
        <v>195</v>
      </c>
      <c r="K329">
        <v>99.704300000000003</v>
      </c>
      <c r="L329">
        <v>284</v>
      </c>
      <c r="M329">
        <v>108.886</v>
      </c>
      <c r="N329">
        <v>304</v>
      </c>
      <c r="O329">
        <v>116.621</v>
      </c>
      <c r="P329">
        <v>355</v>
      </c>
      <c r="Q329">
        <v>-16.916399999999999</v>
      </c>
      <c r="R329">
        <v>342</v>
      </c>
      <c r="S329" s="5">
        <f t="shared" si="70"/>
        <v>65220.5</v>
      </c>
      <c r="T329" s="3">
        <f t="shared" si="71"/>
        <v>321.46617240387832</v>
      </c>
      <c r="U329">
        <f t="shared" si="72"/>
        <v>65220.5</v>
      </c>
      <c r="V329">
        <v>272</v>
      </c>
      <c r="W329">
        <f t="shared" si="73"/>
        <v>65220.5</v>
      </c>
      <c r="X329">
        <v>272</v>
      </c>
      <c r="Y329">
        <v>0.1469</v>
      </c>
      <c r="Z329">
        <v>0.23150000000000001</v>
      </c>
      <c r="AA329">
        <f t="shared" si="74"/>
        <v>0.18920000000000001</v>
      </c>
      <c r="AB329">
        <v>324</v>
      </c>
      <c r="AC329">
        <f t="shared" si="75"/>
        <v>289.33333333333331</v>
      </c>
      <c r="AD329">
        <f>IF(C329=1,(AC329/Y329),REF)</f>
        <v>1969.5938280009075</v>
      </c>
      <c r="AE329">
        <v>326</v>
      </c>
      <c r="AF329">
        <f>IF(B329=1,(AC329/AA329),REF)</f>
        <v>1529.2459478505989</v>
      </c>
      <c r="AG329">
        <v>318</v>
      </c>
      <c r="AH329">
        <f t="shared" si="76"/>
        <v>318</v>
      </c>
      <c r="AI329" t="str">
        <f t="shared" si="77"/>
        <v>St. Francis PA</v>
      </c>
      <c r="AJ329">
        <f t="shared" si="78"/>
        <v>6.9059195756572184E-2</v>
      </c>
      <c r="AK329">
        <f t="shared" si="79"/>
        <v>7.600817270546513E-2</v>
      </c>
      <c r="AL329">
        <f t="shared" si="80"/>
        <v>0.41704211309567107</v>
      </c>
      <c r="AM329" t="str">
        <f t="shared" si="81"/>
        <v>St. Francis PA</v>
      </c>
      <c r="AN329">
        <v>328</v>
      </c>
      <c r="AO329">
        <f t="shared" si="82"/>
        <v>323.33333333333331</v>
      </c>
      <c r="AP329">
        <v>327</v>
      </c>
      <c r="AQ329" t="str">
        <f t="shared" si="83"/>
        <v>St. Francis PA</v>
      </c>
    </row>
    <row r="330" spans="2:43">
      <c r="B330">
        <v>1</v>
      </c>
      <c r="C330">
        <v>1</v>
      </c>
      <c r="D330" t="s">
        <v>87</v>
      </c>
      <c r="E330">
        <v>72.545100000000005</v>
      </c>
      <c r="F330">
        <v>18</v>
      </c>
      <c r="G330">
        <v>72.251199999999997</v>
      </c>
      <c r="H330">
        <v>10</v>
      </c>
      <c r="I330">
        <v>97.898700000000005</v>
      </c>
      <c r="J330">
        <v>298</v>
      </c>
      <c r="K330">
        <v>98.631699999999995</v>
      </c>
      <c r="L330">
        <v>302</v>
      </c>
      <c r="M330">
        <v>112.336</v>
      </c>
      <c r="N330">
        <v>350</v>
      </c>
      <c r="O330">
        <v>113.855</v>
      </c>
      <c r="P330">
        <v>339</v>
      </c>
      <c r="Q330">
        <v>-15.2232</v>
      </c>
      <c r="R330">
        <v>332</v>
      </c>
      <c r="S330" s="5">
        <f t="shared" si="70"/>
        <v>105652</v>
      </c>
      <c r="T330" s="3">
        <f t="shared" si="71"/>
        <v>321.03348734984019</v>
      </c>
      <c r="U330">
        <f t="shared" si="72"/>
        <v>105652</v>
      </c>
      <c r="V330">
        <v>347</v>
      </c>
      <c r="W330">
        <f t="shared" si="73"/>
        <v>105652</v>
      </c>
      <c r="X330">
        <v>347</v>
      </c>
      <c r="Y330">
        <v>0.15670000000000001</v>
      </c>
      <c r="Z330">
        <v>0.19450000000000001</v>
      </c>
      <c r="AA330">
        <f t="shared" si="74"/>
        <v>0.17560000000000001</v>
      </c>
      <c r="AB330">
        <v>331</v>
      </c>
      <c r="AC330">
        <f t="shared" si="75"/>
        <v>341.66666666666669</v>
      </c>
      <c r="AD330">
        <f>IF(C330=1,(AC330/Y330),REF)</f>
        <v>2180.3871516698573</v>
      </c>
      <c r="AE330">
        <v>330</v>
      </c>
      <c r="AF330">
        <f>IF(B330=1,(AC330/AA330),REF)</f>
        <v>1945.7099468488991</v>
      </c>
      <c r="AG330">
        <v>333</v>
      </c>
      <c r="AH330">
        <f t="shared" si="76"/>
        <v>330</v>
      </c>
      <c r="AI330" t="str">
        <f t="shared" si="77"/>
        <v>Central Arkansas</v>
      </c>
      <c r="AJ330">
        <f t="shared" si="78"/>
        <v>7.2921068403771383E-2</v>
      </c>
      <c r="AK330">
        <f t="shared" si="79"/>
        <v>6.8452383738191624E-2</v>
      </c>
      <c r="AL330">
        <f t="shared" si="80"/>
        <v>0.41347185811893855</v>
      </c>
      <c r="AM330" t="str">
        <f t="shared" si="81"/>
        <v>Central Arkansas</v>
      </c>
      <c r="AN330">
        <v>329</v>
      </c>
      <c r="AO330">
        <f t="shared" si="82"/>
        <v>330</v>
      </c>
      <c r="AP330">
        <v>331</v>
      </c>
      <c r="AQ330" t="str">
        <f t="shared" si="83"/>
        <v>Central Arkansas</v>
      </c>
    </row>
    <row r="331" spans="2:43">
      <c r="B331">
        <v>1</v>
      </c>
      <c r="C331">
        <v>1</v>
      </c>
      <c r="D331" t="s">
        <v>165</v>
      </c>
      <c r="E331">
        <v>68.621899999999997</v>
      </c>
      <c r="F331">
        <v>151</v>
      </c>
      <c r="G331">
        <v>66.979699999999994</v>
      </c>
      <c r="H331">
        <v>191</v>
      </c>
      <c r="I331">
        <v>98.337999999999994</v>
      </c>
      <c r="J331">
        <v>292</v>
      </c>
      <c r="K331">
        <v>96.616399999999999</v>
      </c>
      <c r="L331">
        <v>329</v>
      </c>
      <c r="M331">
        <v>108.018</v>
      </c>
      <c r="N331">
        <v>292</v>
      </c>
      <c r="O331">
        <v>112.48399999999999</v>
      </c>
      <c r="P331">
        <v>323</v>
      </c>
      <c r="Q331">
        <v>-15.8675</v>
      </c>
      <c r="R331">
        <v>336</v>
      </c>
      <c r="S331" s="5">
        <f t="shared" si="70"/>
        <v>85264</v>
      </c>
      <c r="T331" s="3">
        <f t="shared" si="71"/>
        <v>326.01380338875225</v>
      </c>
      <c r="U331">
        <f t="shared" si="72"/>
        <v>85264</v>
      </c>
      <c r="V331">
        <v>319</v>
      </c>
      <c r="W331">
        <f t="shared" si="73"/>
        <v>85264</v>
      </c>
      <c r="X331">
        <v>319</v>
      </c>
      <c r="Y331">
        <v>0.17280000000000001</v>
      </c>
      <c r="Z331">
        <v>0.13009999999999999</v>
      </c>
      <c r="AA331">
        <f t="shared" si="74"/>
        <v>0.15145</v>
      </c>
      <c r="AB331">
        <v>340</v>
      </c>
      <c r="AC331">
        <f t="shared" si="75"/>
        <v>326</v>
      </c>
      <c r="AD331">
        <f>IF(C331=1,(AC331/Y331),REF)</f>
        <v>1886.5740740740739</v>
      </c>
      <c r="AE331">
        <v>322</v>
      </c>
      <c r="AF331">
        <f>IF(B331=1,(AC331/AA331),REF)</f>
        <v>2152.5255860019806</v>
      </c>
      <c r="AG331">
        <v>339</v>
      </c>
      <c r="AH331">
        <f t="shared" si="76"/>
        <v>322</v>
      </c>
      <c r="AI331" t="str">
        <f t="shared" si="77"/>
        <v>Incarnate Word</v>
      </c>
      <c r="AJ331">
        <f t="shared" si="78"/>
        <v>8.1585642871726607E-2</v>
      </c>
      <c r="AK331">
        <f t="shared" si="79"/>
        <v>5.8297450788376469E-2</v>
      </c>
      <c r="AL331">
        <f t="shared" si="80"/>
        <v>0.41201378270661443</v>
      </c>
      <c r="AM331" t="str">
        <f t="shared" si="81"/>
        <v>Incarnate Word</v>
      </c>
      <c r="AN331">
        <v>330</v>
      </c>
      <c r="AO331">
        <f t="shared" si="82"/>
        <v>330.66666666666669</v>
      </c>
      <c r="AP331">
        <v>334</v>
      </c>
      <c r="AQ331" t="str">
        <f t="shared" si="83"/>
        <v>Incarnate Word</v>
      </c>
    </row>
    <row r="332" spans="2:43">
      <c r="B332">
        <v>1</v>
      </c>
      <c r="C332">
        <v>1</v>
      </c>
      <c r="D332" t="s">
        <v>239</v>
      </c>
      <c r="E332">
        <v>72.252099999999999</v>
      </c>
      <c r="F332">
        <v>23</v>
      </c>
      <c r="G332">
        <v>71.396900000000002</v>
      </c>
      <c r="H332">
        <v>22</v>
      </c>
      <c r="I332">
        <v>100.614</v>
      </c>
      <c r="J332">
        <v>245</v>
      </c>
      <c r="K332">
        <v>98.065200000000004</v>
      </c>
      <c r="L332">
        <v>310</v>
      </c>
      <c r="M332">
        <v>110.03</v>
      </c>
      <c r="N332">
        <v>322</v>
      </c>
      <c r="O332">
        <v>112.901</v>
      </c>
      <c r="P332">
        <v>328</v>
      </c>
      <c r="Q332">
        <v>-14.8354</v>
      </c>
      <c r="R332">
        <v>329</v>
      </c>
      <c r="S332" s="5">
        <f t="shared" si="70"/>
        <v>81854.5</v>
      </c>
      <c r="T332" s="3">
        <f t="shared" si="71"/>
        <v>319.12693399335632</v>
      </c>
      <c r="U332">
        <f t="shared" si="72"/>
        <v>81854.5</v>
      </c>
      <c r="V332">
        <v>312</v>
      </c>
      <c r="W332">
        <f t="shared" si="73"/>
        <v>81854.5</v>
      </c>
      <c r="X332">
        <v>312</v>
      </c>
      <c r="Y332">
        <v>0.1608</v>
      </c>
      <c r="Z332">
        <v>0.16800000000000001</v>
      </c>
      <c r="AA332">
        <f t="shared" si="74"/>
        <v>0.16439999999999999</v>
      </c>
      <c r="AB332">
        <v>333</v>
      </c>
      <c r="AC332">
        <f t="shared" si="75"/>
        <v>319</v>
      </c>
      <c r="AD332">
        <f>IF(C332=1,(AC332/Y332),REF)</f>
        <v>1983.8308457711444</v>
      </c>
      <c r="AE332">
        <v>327</v>
      </c>
      <c r="AF332">
        <f>IF(B332=1,(AC332/AA332),REF)</f>
        <v>1940.389294403893</v>
      </c>
      <c r="AG332">
        <v>332</v>
      </c>
      <c r="AH332">
        <f t="shared" si="76"/>
        <v>327</v>
      </c>
      <c r="AI332" t="str">
        <f t="shared" si="77"/>
        <v>New Orleans</v>
      </c>
      <c r="AJ332">
        <f t="shared" si="78"/>
        <v>7.5539302185607837E-2</v>
      </c>
      <c r="AK332">
        <f t="shared" si="79"/>
        <v>6.4108340005850403E-2</v>
      </c>
      <c r="AL332">
        <f t="shared" si="80"/>
        <v>0.41178248544409801</v>
      </c>
      <c r="AM332" t="str">
        <f t="shared" si="81"/>
        <v>New Orleans</v>
      </c>
      <c r="AN332">
        <v>331</v>
      </c>
      <c r="AO332">
        <f t="shared" si="82"/>
        <v>330.33333333333331</v>
      </c>
      <c r="AP332">
        <v>333</v>
      </c>
      <c r="AQ332" t="str">
        <f t="shared" si="83"/>
        <v>New Orleans</v>
      </c>
    </row>
    <row r="333" spans="2:43">
      <c r="B333">
        <v>1</v>
      </c>
      <c r="C333">
        <v>1</v>
      </c>
      <c r="D333" t="s">
        <v>61</v>
      </c>
      <c r="E333">
        <v>65.823099999999997</v>
      </c>
      <c r="F333">
        <v>289</v>
      </c>
      <c r="G333">
        <v>64.800200000000004</v>
      </c>
      <c r="H333">
        <v>308</v>
      </c>
      <c r="I333">
        <v>96.215999999999994</v>
      </c>
      <c r="J333">
        <v>321</v>
      </c>
      <c r="K333">
        <v>97.135400000000004</v>
      </c>
      <c r="L333">
        <v>322</v>
      </c>
      <c r="M333">
        <v>110.408</v>
      </c>
      <c r="N333">
        <v>324</v>
      </c>
      <c r="O333">
        <v>111.027</v>
      </c>
      <c r="P333">
        <v>295</v>
      </c>
      <c r="Q333">
        <v>-13.8918</v>
      </c>
      <c r="R333">
        <v>324</v>
      </c>
      <c r="S333" s="5">
        <f t="shared" si="70"/>
        <v>104008.5</v>
      </c>
      <c r="T333" s="3">
        <f t="shared" si="71"/>
        <v>308.795239600613</v>
      </c>
      <c r="U333">
        <f t="shared" si="72"/>
        <v>104008.5</v>
      </c>
      <c r="V333">
        <v>345</v>
      </c>
      <c r="W333">
        <f t="shared" si="73"/>
        <v>104008.5</v>
      </c>
      <c r="X333">
        <v>345</v>
      </c>
      <c r="Y333">
        <v>0.14180000000000001</v>
      </c>
      <c r="Z333">
        <v>0.23019999999999999</v>
      </c>
      <c r="AA333">
        <f t="shared" si="74"/>
        <v>0.186</v>
      </c>
      <c r="AB333">
        <v>326</v>
      </c>
      <c r="AC333">
        <f t="shared" si="75"/>
        <v>338.66666666666669</v>
      </c>
      <c r="AD333">
        <f>IF(C333=1,(AC333/Y333),REF)</f>
        <v>2388.3403855195111</v>
      </c>
      <c r="AE333">
        <v>340</v>
      </c>
      <c r="AF333">
        <f>IF(B333=1,(AC333/AA333),REF)</f>
        <v>1820.7885304659499</v>
      </c>
      <c r="AG333">
        <v>329</v>
      </c>
      <c r="AH333">
        <f t="shared" si="76"/>
        <v>326</v>
      </c>
      <c r="AI333" t="str">
        <f t="shared" si="77"/>
        <v>Austin Peay</v>
      </c>
      <c r="AJ333">
        <f t="shared" si="78"/>
        <v>6.5388894748836454E-2</v>
      </c>
      <c r="AK333">
        <f t="shared" si="79"/>
        <v>7.3110429072545224E-2</v>
      </c>
      <c r="AL333">
        <f t="shared" si="80"/>
        <v>0.41065068582783737</v>
      </c>
      <c r="AM333" t="str">
        <f t="shared" si="81"/>
        <v>Austin Peay</v>
      </c>
      <c r="AN333">
        <v>332</v>
      </c>
      <c r="AO333">
        <f t="shared" si="82"/>
        <v>328</v>
      </c>
      <c r="AP333">
        <v>329</v>
      </c>
      <c r="AQ333" t="str">
        <f t="shared" si="83"/>
        <v>Austin Peay</v>
      </c>
    </row>
    <row r="334" spans="2:43">
      <c r="B334">
        <v>1</v>
      </c>
      <c r="C334">
        <v>1</v>
      </c>
      <c r="D334" t="s">
        <v>348</v>
      </c>
      <c r="E334">
        <v>67.637900000000002</v>
      </c>
      <c r="F334">
        <v>200</v>
      </c>
      <c r="G334">
        <v>67.206299999999999</v>
      </c>
      <c r="H334">
        <v>181</v>
      </c>
      <c r="I334">
        <v>97.955100000000002</v>
      </c>
      <c r="J334">
        <v>297</v>
      </c>
      <c r="K334">
        <v>98.152500000000003</v>
      </c>
      <c r="L334">
        <v>307</v>
      </c>
      <c r="M334">
        <v>109.962</v>
      </c>
      <c r="N334">
        <v>319</v>
      </c>
      <c r="O334">
        <v>112.113</v>
      </c>
      <c r="P334">
        <v>318</v>
      </c>
      <c r="Q334">
        <v>-13.960800000000001</v>
      </c>
      <c r="R334">
        <v>325</v>
      </c>
      <c r="S334" s="5">
        <f t="shared" si="70"/>
        <v>94985</v>
      </c>
      <c r="T334" s="3">
        <f t="shared" si="71"/>
        <v>312.54839625248439</v>
      </c>
      <c r="U334">
        <f t="shared" si="72"/>
        <v>94985</v>
      </c>
      <c r="V334">
        <v>332</v>
      </c>
      <c r="W334">
        <f t="shared" si="73"/>
        <v>94985</v>
      </c>
      <c r="X334">
        <v>332</v>
      </c>
      <c r="Y334">
        <v>0.15970000000000001</v>
      </c>
      <c r="Z334">
        <v>0.1653</v>
      </c>
      <c r="AA334">
        <f t="shared" si="74"/>
        <v>0.16250000000000001</v>
      </c>
      <c r="AB334">
        <v>335</v>
      </c>
      <c r="AC334">
        <f t="shared" si="75"/>
        <v>333</v>
      </c>
      <c r="AD334">
        <f>IF(C334=1,(AC334/Y334),REF)</f>
        <v>2085.1596743894802</v>
      </c>
      <c r="AE334">
        <v>329</v>
      </c>
      <c r="AF334">
        <f>IF(B334=1,(AC334/AA334),REF)</f>
        <v>2049.2307692307691</v>
      </c>
      <c r="AG334">
        <v>337</v>
      </c>
      <c r="AH334">
        <f t="shared" si="76"/>
        <v>329</v>
      </c>
      <c r="AI334" t="str">
        <f t="shared" si="77"/>
        <v>The Citadel</v>
      </c>
      <c r="AJ334">
        <f t="shared" si="78"/>
        <v>7.4649752549097101E-2</v>
      </c>
      <c r="AK334">
        <f t="shared" si="79"/>
        <v>6.2936608177017378E-2</v>
      </c>
      <c r="AL334">
        <f t="shared" si="80"/>
        <v>0.40974638362922078</v>
      </c>
      <c r="AM334" t="str">
        <f t="shared" si="81"/>
        <v>The Citadel</v>
      </c>
      <c r="AN334">
        <v>333</v>
      </c>
      <c r="AO334">
        <f t="shared" si="82"/>
        <v>332.33333333333331</v>
      </c>
      <c r="AP334">
        <v>336</v>
      </c>
      <c r="AQ334" t="str">
        <f t="shared" si="83"/>
        <v>The Citadel</v>
      </c>
    </row>
    <row r="335" spans="2:43">
      <c r="B335">
        <v>1</v>
      </c>
      <c r="C335">
        <v>1</v>
      </c>
      <c r="D335" t="s">
        <v>83</v>
      </c>
      <c r="E335">
        <v>65.344899999999996</v>
      </c>
      <c r="F335">
        <v>311</v>
      </c>
      <c r="G335">
        <v>65.334999999999994</v>
      </c>
      <c r="H335">
        <v>284</v>
      </c>
      <c r="I335">
        <v>93.194800000000001</v>
      </c>
      <c r="J335">
        <v>348</v>
      </c>
      <c r="K335">
        <v>95.7684</v>
      </c>
      <c r="L335">
        <v>336</v>
      </c>
      <c r="M335">
        <v>106.384</v>
      </c>
      <c r="N335">
        <v>261</v>
      </c>
      <c r="O335">
        <v>109.744</v>
      </c>
      <c r="P335">
        <v>270</v>
      </c>
      <c r="Q335">
        <v>-13.975300000000001</v>
      </c>
      <c r="R335">
        <v>326</v>
      </c>
      <c r="S335" s="5">
        <f t="shared" si="70"/>
        <v>94612.5</v>
      </c>
      <c r="T335" s="3">
        <f t="shared" si="71"/>
        <v>304.79173217133041</v>
      </c>
      <c r="U335">
        <f t="shared" si="72"/>
        <v>94612.5</v>
      </c>
      <c r="V335">
        <v>331</v>
      </c>
      <c r="W335">
        <f t="shared" si="73"/>
        <v>94612.5</v>
      </c>
      <c r="X335">
        <v>331</v>
      </c>
      <c r="Y335">
        <v>0.14580000000000001</v>
      </c>
      <c r="Z335">
        <v>0.21</v>
      </c>
      <c r="AA335">
        <f t="shared" si="74"/>
        <v>0.1779</v>
      </c>
      <c r="AB335">
        <v>330</v>
      </c>
      <c r="AC335">
        <f t="shared" si="75"/>
        <v>330.66666666666669</v>
      </c>
      <c r="AD335">
        <f>IF(C335=1,(AC335/Y335),REF)</f>
        <v>2267.9469593049839</v>
      </c>
      <c r="AE335">
        <v>333</v>
      </c>
      <c r="AF335">
        <f>IF(B335=1,(AC335/AA335),REF)</f>
        <v>1858.7221285366311</v>
      </c>
      <c r="AG335">
        <v>331</v>
      </c>
      <c r="AH335">
        <f t="shared" si="76"/>
        <v>330</v>
      </c>
      <c r="AI335" t="str">
        <f t="shared" si="77"/>
        <v>Cal St. Northridge</v>
      </c>
      <c r="AJ335">
        <f t="shared" si="78"/>
        <v>6.758209067399773E-2</v>
      </c>
      <c r="AK335">
        <f t="shared" si="79"/>
        <v>6.9746587957696476E-2</v>
      </c>
      <c r="AL335">
        <f t="shared" si="80"/>
        <v>0.40949042247667744</v>
      </c>
      <c r="AM335" t="str">
        <f t="shared" si="81"/>
        <v>Cal St. Northridge</v>
      </c>
      <c r="AN335">
        <v>334</v>
      </c>
      <c r="AO335">
        <f t="shared" si="82"/>
        <v>331.33333333333331</v>
      </c>
      <c r="AP335">
        <v>335</v>
      </c>
      <c r="AQ335" t="str">
        <f t="shared" si="83"/>
        <v>Cal St. Northridge</v>
      </c>
    </row>
    <row r="336" spans="2:43">
      <c r="B336">
        <v>1</v>
      </c>
      <c r="C336">
        <v>1</v>
      </c>
      <c r="D336" t="s">
        <v>89</v>
      </c>
      <c r="E336">
        <v>68.639099999999999</v>
      </c>
      <c r="F336">
        <v>149</v>
      </c>
      <c r="G336">
        <v>67.221100000000007</v>
      </c>
      <c r="H336">
        <v>178</v>
      </c>
      <c r="I336">
        <v>93.700699999999998</v>
      </c>
      <c r="J336">
        <v>346</v>
      </c>
      <c r="K336">
        <v>93.029899999999998</v>
      </c>
      <c r="L336">
        <v>353</v>
      </c>
      <c r="M336">
        <v>107.64100000000001</v>
      </c>
      <c r="N336">
        <v>283</v>
      </c>
      <c r="O336">
        <v>108.333</v>
      </c>
      <c r="P336">
        <v>247</v>
      </c>
      <c r="Q336">
        <v>-15.303599999999999</v>
      </c>
      <c r="R336">
        <v>333</v>
      </c>
      <c r="S336" s="5">
        <f t="shared" si="70"/>
        <v>99902.5</v>
      </c>
      <c r="T336" s="3">
        <f t="shared" si="71"/>
        <v>304.64569585011373</v>
      </c>
      <c r="U336">
        <f t="shared" si="72"/>
        <v>99902.5</v>
      </c>
      <c r="V336">
        <v>342</v>
      </c>
      <c r="W336">
        <f t="shared" si="73"/>
        <v>99902.5</v>
      </c>
      <c r="X336">
        <v>342</v>
      </c>
      <c r="Y336">
        <v>0.1714</v>
      </c>
      <c r="Z336">
        <v>0.1227</v>
      </c>
      <c r="AA336">
        <f t="shared" si="74"/>
        <v>0.14705000000000001</v>
      </c>
      <c r="AB336">
        <v>342</v>
      </c>
      <c r="AC336">
        <f t="shared" si="75"/>
        <v>342</v>
      </c>
      <c r="AD336">
        <f>IF(C336=1,(AC336/Y336),REF)</f>
        <v>1995.3325554259043</v>
      </c>
      <c r="AE336">
        <v>328</v>
      </c>
      <c r="AF336">
        <f>IF(B336=1,(AC336/AA336),REF)</f>
        <v>2325.7395443726623</v>
      </c>
      <c r="AG336">
        <v>342</v>
      </c>
      <c r="AH336">
        <f t="shared" si="76"/>
        <v>328</v>
      </c>
      <c r="AI336" t="str">
        <f t="shared" si="77"/>
        <v>Central Michigan</v>
      </c>
      <c r="AJ336">
        <f t="shared" si="78"/>
        <v>8.0472348658726114E-2</v>
      </c>
      <c r="AK336">
        <f t="shared" si="79"/>
        <v>5.6058790233353008E-2</v>
      </c>
      <c r="AL336">
        <f t="shared" si="80"/>
        <v>0.40869617432077865</v>
      </c>
      <c r="AM336" t="str">
        <f t="shared" si="81"/>
        <v>Central Michigan</v>
      </c>
      <c r="AN336">
        <v>335</v>
      </c>
      <c r="AO336">
        <f t="shared" si="82"/>
        <v>335</v>
      </c>
      <c r="AP336">
        <v>338</v>
      </c>
      <c r="AQ336" t="str">
        <f t="shared" si="83"/>
        <v>Central Michigan</v>
      </c>
    </row>
    <row r="337" spans="2:43">
      <c r="B337">
        <v>1</v>
      </c>
      <c r="C337">
        <v>1</v>
      </c>
      <c r="D337" t="s">
        <v>198</v>
      </c>
      <c r="E337">
        <v>66.453699999999998</v>
      </c>
      <c r="F337">
        <v>256</v>
      </c>
      <c r="G337">
        <v>66.130600000000001</v>
      </c>
      <c r="H337">
        <v>240</v>
      </c>
      <c r="I337">
        <v>98.558999999999997</v>
      </c>
      <c r="J337">
        <v>287</v>
      </c>
      <c r="K337">
        <v>98.847800000000007</v>
      </c>
      <c r="L337">
        <v>299</v>
      </c>
      <c r="M337">
        <v>107.78700000000001</v>
      </c>
      <c r="N337">
        <v>285</v>
      </c>
      <c r="O337">
        <v>112.97199999999999</v>
      </c>
      <c r="P337">
        <v>330</v>
      </c>
      <c r="Q337">
        <v>-14.1243</v>
      </c>
      <c r="R337">
        <v>327</v>
      </c>
      <c r="S337" s="5">
        <f t="shared" si="70"/>
        <v>81797</v>
      </c>
      <c r="T337" s="3">
        <f t="shared" si="71"/>
        <v>314.88172382658223</v>
      </c>
      <c r="U337">
        <f t="shared" si="72"/>
        <v>81797</v>
      </c>
      <c r="V337">
        <v>311</v>
      </c>
      <c r="W337">
        <f t="shared" si="73"/>
        <v>81797</v>
      </c>
      <c r="X337">
        <v>311</v>
      </c>
      <c r="Y337">
        <v>0.13669999999999999</v>
      </c>
      <c r="Z337">
        <v>0.23269999999999999</v>
      </c>
      <c r="AA337">
        <f t="shared" si="74"/>
        <v>0.18469999999999998</v>
      </c>
      <c r="AB337">
        <v>327</v>
      </c>
      <c r="AC337">
        <f t="shared" si="75"/>
        <v>316.33333333333331</v>
      </c>
      <c r="AD337">
        <f>IF(C337=1,(AC337/Y337),REF)</f>
        <v>2314.0697390880273</v>
      </c>
      <c r="AE337">
        <v>335</v>
      </c>
      <c r="AF337">
        <f>IF(B337=1,(AC337/AA337),REF)</f>
        <v>1712.6872405702943</v>
      </c>
      <c r="AG337">
        <v>326</v>
      </c>
      <c r="AH337">
        <f t="shared" si="76"/>
        <v>326</v>
      </c>
      <c r="AI337" t="str">
        <f t="shared" si="77"/>
        <v>Loyola MD</v>
      </c>
      <c r="AJ337">
        <f t="shared" si="78"/>
        <v>6.3236563137738969E-2</v>
      </c>
      <c r="AK337">
        <f t="shared" si="79"/>
        <v>7.3157012974576871E-2</v>
      </c>
      <c r="AL337">
        <f t="shared" si="80"/>
        <v>0.40855886675632591</v>
      </c>
      <c r="AM337" t="str">
        <f t="shared" si="81"/>
        <v>Loyola MD</v>
      </c>
      <c r="AN337">
        <v>336</v>
      </c>
      <c r="AO337">
        <f t="shared" si="82"/>
        <v>329.66666666666669</v>
      </c>
      <c r="AP337">
        <v>330</v>
      </c>
      <c r="AQ337" t="str">
        <f t="shared" si="83"/>
        <v>Loyola MD</v>
      </c>
    </row>
    <row r="338" spans="2:43">
      <c r="B338">
        <v>1</v>
      </c>
      <c r="C338">
        <v>1</v>
      </c>
      <c r="D338" t="s">
        <v>188</v>
      </c>
      <c r="E338">
        <v>72.736500000000007</v>
      </c>
      <c r="F338">
        <v>13</v>
      </c>
      <c r="G338">
        <v>70.977699999999999</v>
      </c>
      <c r="H338">
        <v>28</v>
      </c>
      <c r="I338">
        <v>102.75</v>
      </c>
      <c r="J338">
        <v>184</v>
      </c>
      <c r="K338">
        <v>102.191</v>
      </c>
      <c r="L338">
        <v>241</v>
      </c>
      <c r="M338">
        <v>110.514</v>
      </c>
      <c r="N338">
        <v>327</v>
      </c>
      <c r="O338">
        <v>115.56</v>
      </c>
      <c r="P338">
        <v>350</v>
      </c>
      <c r="Q338">
        <v>-13.3683</v>
      </c>
      <c r="R338">
        <v>322</v>
      </c>
      <c r="S338" s="5">
        <f t="shared" si="70"/>
        <v>70392.5</v>
      </c>
      <c r="T338" s="3">
        <f t="shared" si="71"/>
        <v>300.48377660033492</v>
      </c>
      <c r="U338">
        <f t="shared" si="72"/>
        <v>70392.5</v>
      </c>
      <c r="V338">
        <v>291</v>
      </c>
      <c r="W338">
        <f t="shared" si="73"/>
        <v>70392.5</v>
      </c>
      <c r="X338">
        <v>291</v>
      </c>
      <c r="Y338">
        <v>0.1283</v>
      </c>
      <c r="Z338">
        <v>0.23150000000000001</v>
      </c>
      <c r="AA338">
        <f t="shared" si="74"/>
        <v>0.1799</v>
      </c>
      <c r="AB338">
        <v>329</v>
      </c>
      <c r="AC338">
        <f t="shared" si="75"/>
        <v>303.66666666666669</v>
      </c>
      <c r="AD338">
        <f>IF(C338=1,(AC338/Y338),REF)</f>
        <v>2366.8485320862565</v>
      </c>
      <c r="AE338">
        <v>339</v>
      </c>
      <c r="AF338">
        <f>IF(B338=1,(AC338/AA338),REF)</f>
        <v>1687.9748008152678</v>
      </c>
      <c r="AG338">
        <v>324</v>
      </c>
      <c r="AH338">
        <f t="shared" si="76"/>
        <v>324</v>
      </c>
      <c r="AI338" t="str">
        <f t="shared" si="77"/>
        <v>Little Rock</v>
      </c>
      <c r="AJ338">
        <f t="shared" si="78"/>
        <v>5.9217081276322997E-2</v>
      </c>
      <c r="AK338">
        <f t="shared" si="79"/>
        <v>7.1385375051916833E-2</v>
      </c>
      <c r="AL338">
        <f t="shared" si="80"/>
        <v>0.40269272442091675</v>
      </c>
      <c r="AM338" t="str">
        <f t="shared" si="81"/>
        <v>Little Rock</v>
      </c>
      <c r="AN338">
        <v>337</v>
      </c>
      <c r="AO338">
        <f t="shared" si="82"/>
        <v>330</v>
      </c>
      <c r="AP338">
        <v>332</v>
      </c>
      <c r="AQ338" t="str">
        <f t="shared" si="83"/>
        <v>Little Rock</v>
      </c>
    </row>
    <row r="339" spans="2:43">
      <c r="B339">
        <v>1</v>
      </c>
      <c r="C339">
        <v>1</v>
      </c>
      <c r="D339" t="s">
        <v>332</v>
      </c>
      <c r="E339">
        <v>65.184299999999993</v>
      </c>
      <c r="F339">
        <v>316</v>
      </c>
      <c r="G339">
        <v>64.162700000000001</v>
      </c>
      <c r="H339">
        <v>331</v>
      </c>
      <c r="I339">
        <v>94.456900000000005</v>
      </c>
      <c r="J339">
        <v>338</v>
      </c>
      <c r="K339">
        <v>96.086500000000001</v>
      </c>
      <c r="L339">
        <v>334</v>
      </c>
      <c r="M339">
        <v>107.05</v>
      </c>
      <c r="N339">
        <v>273</v>
      </c>
      <c r="O339">
        <v>110.556</v>
      </c>
      <c r="P339">
        <v>288</v>
      </c>
      <c r="Q339">
        <v>-14.469799999999999</v>
      </c>
      <c r="R339">
        <v>328</v>
      </c>
      <c r="S339" s="5">
        <f t="shared" si="70"/>
        <v>94386.5</v>
      </c>
      <c r="T339" s="3">
        <f t="shared" si="71"/>
        <v>311.84932259025351</v>
      </c>
      <c r="U339">
        <f t="shared" si="72"/>
        <v>94386.5</v>
      </c>
      <c r="V339">
        <v>330</v>
      </c>
      <c r="W339">
        <f t="shared" si="73"/>
        <v>94386.5</v>
      </c>
      <c r="X339">
        <v>330</v>
      </c>
      <c r="Y339">
        <v>0.1457</v>
      </c>
      <c r="Z339">
        <v>0.1595</v>
      </c>
      <c r="AA339">
        <f t="shared" si="74"/>
        <v>0.15260000000000001</v>
      </c>
      <c r="AB339">
        <v>338</v>
      </c>
      <c r="AC339">
        <f t="shared" si="75"/>
        <v>332.66666666666669</v>
      </c>
      <c r="AD339">
        <f>IF(C339=1,(AC339/Y339),REF)</f>
        <v>2283.2303820636012</v>
      </c>
      <c r="AE339">
        <v>334</v>
      </c>
      <c r="AF339">
        <f>IF(B339=1,(AC339/AA339),REF)</f>
        <v>2179.99126256007</v>
      </c>
      <c r="AG339">
        <v>340</v>
      </c>
      <c r="AH339">
        <f t="shared" si="76"/>
        <v>334</v>
      </c>
      <c r="AI339" t="str">
        <f t="shared" si="77"/>
        <v>Stony Brook</v>
      </c>
      <c r="AJ339">
        <f t="shared" si="78"/>
        <v>6.7490394441180226E-2</v>
      </c>
      <c r="AK339">
        <f t="shared" si="79"/>
        <v>5.8647096592403344E-2</v>
      </c>
      <c r="AL339">
        <f t="shared" si="80"/>
        <v>0.39805039957695437</v>
      </c>
      <c r="AM339" t="str">
        <f t="shared" si="81"/>
        <v>Stony Brook</v>
      </c>
      <c r="AN339">
        <v>338</v>
      </c>
      <c r="AO339">
        <f t="shared" si="82"/>
        <v>336.66666666666669</v>
      </c>
      <c r="AP339">
        <v>340</v>
      </c>
      <c r="AQ339" t="str">
        <f t="shared" si="83"/>
        <v>Stony Brook</v>
      </c>
    </row>
    <row r="340" spans="2:43">
      <c r="B340">
        <v>1</v>
      </c>
      <c r="C340">
        <v>1</v>
      </c>
      <c r="D340" t="s">
        <v>104</v>
      </c>
      <c r="E340">
        <v>73.028199999999998</v>
      </c>
      <c r="F340">
        <v>9</v>
      </c>
      <c r="G340">
        <v>71.525300000000001</v>
      </c>
      <c r="H340">
        <v>20</v>
      </c>
      <c r="I340">
        <v>96.923699999999997</v>
      </c>
      <c r="J340">
        <v>310</v>
      </c>
      <c r="K340">
        <v>99.206299999999999</v>
      </c>
      <c r="L340">
        <v>289</v>
      </c>
      <c r="M340">
        <v>112.212</v>
      </c>
      <c r="N340">
        <v>346</v>
      </c>
      <c r="O340">
        <v>115.245</v>
      </c>
      <c r="P340">
        <v>349</v>
      </c>
      <c r="Q340">
        <v>-16.0383</v>
      </c>
      <c r="R340">
        <v>338</v>
      </c>
      <c r="S340" s="5">
        <f t="shared" si="70"/>
        <v>107908</v>
      </c>
      <c r="T340" s="3">
        <f t="shared" si="71"/>
        <v>320.40755296965148</v>
      </c>
      <c r="U340">
        <f t="shared" si="72"/>
        <v>107908</v>
      </c>
      <c r="V340">
        <v>351</v>
      </c>
      <c r="W340">
        <f t="shared" si="73"/>
        <v>107908</v>
      </c>
      <c r="X340">
        <v>351</v>
      </c>
      <c r="Y340">
        <v>0.14829999999999999</v>
      </c>
      <c r="Z340">
        <v>0.1229</v>
      </c>
      <c r="AA340">
        <f t="shared" si="74"/>
        <v>0.1356</v>
      </c>
      <c r="AB340">
        <v>344</v>
      </c>
      <c r="AC340">
        <f t="shared" si="75"/>
        <v>348.66666666666669</v>
      </c>
      <c r="AD340">
        <f>IF(C340=1,(AC340/Y340),REF)</f>
        <v>2351.0901326140711</v>
      </c>
      <c r="AE340">
        <v>337</v>
      </c>
      <c r="AF340">
        <f>IF(B340=1,(AC340/AA340),REF)</f>
        <v>2571.2881022615538</v>
      </c>
      <c r="AG340">
        <v>345</v>
      </c>
      <c r="AH340">
        <f t="shared" si="76"/>
        <v>337</v>
      </c>
      <c r="AI340" t="str">
        <f t="shared" si="77"/>
        <v>Coppin St.</v>
      </c>
      <c r="AJ340">
        <f t="shared" si="78"/>
        <v>6.8493855182728075E-2</v>
      </c>
      <c r="AK340">
        <f t="shared" si="79"/>
        <v>5.1049286223704256E-2</v>
      </c>
      <c r="AL340">
        <f t="shared" si="80"/>
        <v>0.39098931537013792</v>
      </c>
      <c r="AM340" t="str">
        <f t="shared" si="81"/>
        <v>Coppin St.</v>
      </c>
      <c r="AN340">
        <v>339</v>
      </c>
      <c r="AO340">
        <f t="shared" si="82"/>
        <v>340</v>
      </c>
      <c r="AP340">
        <v>341</v>
      </c>
      <c r="AQ340" t="str">
        <f t="shared" si="83"/>
        <v>Coppin St.</v>
      </c>
    </row>
    <row r="341" spans="2:43">
      <c r="B341">
        <v>1</v>
      </c>
      <c r="C341">
        <v>1</v>
      </c>
      <c r="D341" t="s">
        <v>102</v>
      </c>
      <c r="E341">
        <v>70.677099999999996</v>
      </c>
      <c r="F341">
        <v>51</v>
      </c>
      <c r="G341">
        <v>69.535899999999998</v>
      </c>
      <c r="H341">
        <v>67</v>
      </c>
      <c r="I341">
        <v>91.462999999999994</v>
      </c>
      <c r="J341">
        <v>352</v>
      </c>
      <c r="K341">
        <v>94.466099999999997</v>
      </c>
      <c r="L341">
        <v>344</v>
      </c>
      <c r="M341">
        <v>108.01900000000001</v>
      </c>
      <c r="N341">
        <v>293</v>
      </c>
      <c r="O341">
        <v>111.319</v>
      </c>
      <c r="P341">
        <v>308</v>
      </c>
      <c r="Q341">
        <v>-16.852799999999998</v>
      </c>
      <c r="R341">
        <v>340</v>
      </c>
      <c r="S341" s="5">
        <f t="shared" si="70"/>
        <v>104876.5</v>
      </c>
      <c r="T341" s="3">
        <f t="shared" si="71"/>
        <v>326.49655434629017</v>
      </c>
      <c r="U341">
        <f t="shared" si="72"/>
        <v>104876.5</v>
      </c>
      <c r="V341">
        <v>346</v>
      </c>
      <c r="W341">
        <f t="shared" si="73"/>
        <v>104876.5</v>
      </c>
      <c r="X341">
        <v>346</v>
      </c>
      <c r="Y341">
        <v>0.14069999999999999</v>
      </c>
      <c r="Z341">
        <v>0.1434</v>
      </c>
      <c r="AA341">
        <f t="shared" si="74"/>
        <v>0.14205000000000001</v>
      </c>
      <c r="AB341">
        <v>343</v>
      </c>
      <c r="AC341">
        <f t="shared" si="75"/>
        <v>345</v>
      </c>
      <c r="AD341">
        <f>IF(C341=1,(AC341/Y341),REF)</f>
        <v>2452.0255863539446</v>
      </c>
      <c r="AE341">
        <v>341</v>
      </c>
      <c r="AF341">
        <f>IF(B341=1,(AC341/AA341),REF)</f>
        <v>2428.7222808870115</v>
      </c>
      <c r="AG341">
        <v>343</v>
      </c>
      <c r="AH341">
        <f t="shared" si="76"/>
        <v>341</v>
      </c>
      <c r="AI341" t="str">
        <f t="shared" si="77"/>
        <v>Columbia</v>
      </c>
      <c r="AJ341">
        <f t="shared" si="78"/>
        <v>6.4711130311105425E-2</v>
      </c>
      <c r="AK341">
        <f t="shared" si="79"/>
        <v>5.386018403898634E-2</v>
      </c>
      <c r="AL341">
        <f t="shared" si="80"/>
        <v>0.38992691414821928</v>
      </c>
      <c r="AM341" t="str">
        <f t="shared" si="81"/>
        <v>Columbia</v>
      </c>
      <c r="AN341">
        <v>340</v>
      </c>
      <c r="AO341">
        <f t="shared" si="82"/>
        <v>341.33333333333331</v>
      </c>
      <c r="AP341">
        <v>344</v>
      </c>
      <c r="AQ341" t="str">
        <f t="shared" si="83"/>
        <v>Columbia</v>
      </c>
    </row>
    <row r="342" spans="2:43">
      <c r="B342">
        <v>1</v>
      </c>
      <c r="C342">
        <v>1</v>
      </c>
      <c r="D342" t="s">
        <v>312</v>
      </c>
      <c r="E342">
        <v>73.538700000000006</v>
      </c>
      <c r="F342">
        <v>7</v>
      </c>
      <c r="G342">
        <v>71.680499999999995</v>
      </c>
      <c r="H342">
        <v>18</v>
      </c>
      <c r="I342">
        <v>97.352999999999994</v>
      </c>
      <c r="J342">
        <v>304</v>
      </c>
      <c r="K342">
        <v>98.590599999999995</v>
      </c>
      <c r="L342">
        <v>303</v>
      </c>
      <c r="M342">
        <v>114.21299999999999</v>
      </c>
      <c r="N342">
        <v>356</v>
      </c>
      <c r="O342">
        <v>115.663</v>
      </c>
      <c r="P342">
        <v>351</v>
      </c>
      <c r="Q342">
        <v>-17.072500000000002</v>
      </c>
      <c r="R342">
        <v>345</v>
      </c>
      <c r="S342" s="5">
        <f t="shared" si="70"/>
        <v>109576</v>
      </c>
      <c r="T342" s="3">
        <f t="shared" si="71"/>
        <v>327.87955105495678</v>
      </c>
      <c r="U342">
        <f t="shared" si="72"/>
        <v>109576</v>
      </c>
      <c r="V342">
        <v>352</v>
      </c>
      <c r="W342">
        <f t="shared" si="73"/>
        <v>109576</v>
      </c>
      <c r="X342">
        <v>352</v>
      </c>
      <c r="Y342">
        <v>0.11840000000000001</v>
      </c>
      <c r="Z342">
        <v>0.20730000000000001</v>
      </c>
      <c r="AA342">
        <f t="shared" si="74"/>
        <v>0.16284999999999999</v>
      </c>
      <c r="AB342">
        <v>334</v>
      </c>
      <c r="AC342">
        <f t="shared" si="75"/>
        <v>346</v>
      </c>
      <c r="AD342">
        <f>IF(C342=1,(AC342/Y342),REF)</f>
        <v>2922.2972972972971</v>
      </c>
      <c r="AE342">
        <v>344</v>
      </c>
      <c r="AF342">
        <f>IF(B342=1,(AC342/AA342),REF)</f>
        <v>2124.6545901136014</v>
      </c>
      <c r="AG342">
        <v>338</v>
      </c>
      <c r="AH342">
        <f t="shared" si="76"/>
        <v>334</v>
      </c>
      <c r="AI342" t="str">
        <f t="shared" si="77"/>
        <v>South Carolina St.</v>
      </c>
      <c r="AJ342">
        <f t="shared" si="78"/>
        <v>5.3507745258433839E-2</v>
      </c>
      <c r="AK342">
        <f t="shared" si="79"/>
        <v>6.2787840741541395E-2</v>
      </c>
      <c r="AL342">
        <f t="shared" si="80"/>
        <v>0.38741617166888798</v>
      </c>
      <c r="AM342" t="str">
        <f t="shared" si="81"/>
        <v>South Carolina St.</v>
      </c>
      <c r="AN342">
        <v>341</v>
      </c>
      <c r="AO342">
        <f t="shared" si="82"/>
        <v>336.33333333333331</v>
      </c>
      <c r="AP342">
        <v>339</v>
      </c>
      <c r="AQ342" t="str">
        <f t="shared" si="83"/>
        <v>South Carolina St.</v>
      </c>
    </row>
    <row r="343" spans="2:43">
      <c r="B343">
        <v>1</v>
      </c>
      <c r="C343">
        <v>1</v>
      </c>
      <c r="D343" t="s">
        <v>156</v>
      </c>
      <c r="E343">
        <v>68.869799999999998</v>
      </c>
      <c r="F343">
        <v>137</v>
      </c>
      <c r="G343">
        <v>69.138099999999994</v>
      </c>
      <c r="H343">
        <v>88</v>
      </c>
      <c r="I343">
        <v>94.250399999999999</v>
      </c>
      <c r="J343">
        <v>341</v>
      </c>
      <c r="K343">
        <v>94.157700000000006</v>
      </c>
      <c r="L343">
        <v>348</v>
      </c>
      <c r="M343">
        <v>105.40600000000001</v>
      </c>
      <c r="N343">
        <v>238</v>
      </c>
      <c r="O343">
        <v>111.042</v>
      </c>
      <c r="P343">
        <v>296</v>
      </c>
      <c r="Q343">
        <v>-16.884</v>
      </c>
      <c r="R343">
        <v>341</v>
      </c>
      <c r="S343" s="5">
        <f t="shared" si="70"/>
        <v>86462.5</v>
      </c>
      <c r="T343" s="3">
        <f t="shared" si="71"/>
        <v>323.04798405190519</v>
      </c>
      <c r="U343">
        <f t="shared" si="72"/>
        <v>86462.5</v>
      </c>
      <c r="V343">
        <v>321</v>
      </c>
      <c r="W343">
        <f t="shared" si="73"/>
        <v>86462.5</v>
      </c>
      <c r="X343">
        <v>321</v>
      </c>
      <c r="Y343">
        <v>0.13919999999999999</v>
      </c>
      <c r="Z343">
        <v>0.1285</v>
      </c>
      <c r="AA343">
        <f t="shared" si="74"/>
        <v>0.13385</v>
      </c>
      <c r="AB343">
        <v>345</v>
      </c>
      <c r="AC343">
        <f t="shared" si="75"/>
        <v>329</v>
      </c>
      <c r="AD343">
        <f>IF(C343=1,(AC343/Y343),REF)</f>
        <v>2363.5057471264367</v>
      </c>
      <c r="AE343">
        <v>338</v>
      </c>
      <c r="AF343">
        <f>IF(B343=1,(AC343/AA343),REF)</f>
        <v>2457.9753455360478</v>
      </c>
      <c r="AG343">
        <v>344</v>
      </c>
      <c r="AH343">
        <f t="shared" si="76"/>
        <v>338</v>
      </c>
      <c r="AI343" t="str">
        <f t="shared" si="77"/>
        <v>Holy Cross</v>
      </c>
      <c r="AJ343">
        <f t="shared" si="78"/>
        <v>6.4257075680453468E-2</v>
      </c>
      <c r="AK343">
        <f t="shared" si="79"/>
        <v>5.0675146435022765E-2</v>
      </c>
      <c r="AL343">
        <f t="shared" si="80"/>
        <v>0.3858962893937492</v>
      </c>
      <c r="AM343" t="str">
        <f t="shared" si="81"/>
        <v>Holy Cross</v>
      </c>
      <c r="AN343">
        <v>342</v>
      </c>
      <c r="AO343">
        <f t="shared" si="82"/>
        <v>341.66666666666669</v>
      </c>
      <c r="AP343">
        <v>345</v>
      </c>
      <c r="AQ343" t="str">
        <f t="shared" si="83"/>
        <v>Holy Cross</v>
      </c>
    </row>
    <row r="344" spans="2:43">
      <c r="B344">
        <v>1</v>
      </c>
      <c r="C344">
        <v>1</v>
      </c>
      <c r="D344" t="s">
        <v>278</v>
      </c>
      <c r="E344">
        <v>64.712299999999999</v>
      </c>
      <c r="F344">
        <v>331</v>
      </c>
      <c r="G344">
        <v>64.678799999999995</v>
      </c>
      <c r="H344">
        <v>310</v>
      </c>
      <c r="I344">
        <v>94.740499999999997</v>
      </c>
      <c r="J344">
        <v>336</v>
      </c>
      <c r="K344">
        <v>93.837999999999994</v>
      </c>
      <c r="L344">
        <v>350</v>
      </c>
      <c r="M344">
        <v>108.063</v>
      </c>
      <c r="N344">
        <v>294</v>
      </c>
      <c r="O344">
        <v>111.044</v>
      </c>
      <c r="P344">
        <v>297</v>
      </c>
      <c r="Q344">
        <v>-17.205500000000001</v>
      </c>
      <c r="R344">
        <v>346</v>
      </c>
      <c r="S344" s="5">
        <f t="shared" si="70"/>
        <v>99666</v>
      </c>
      <c r="T344" s="3">
        <f t="shared" si="71"/>
        <v>324.58357937517417</v>
      </c>
      <c r="U344">
        <f t="shared" si="72"/>
        <v>99666</v>
      </c>
      <c r="V344">
        <v>341</v>
      </c>
      <c r="W344">
        <f t="shared" si="73"/>
        <v>99666</v>
      </c>
      <c r="X344">
        <v>341</v>
      </c>
      <c r="Y344">
        <v>9.2799999999999994E-2</v>
      </c>
      <c r="Z344">
        <v>0.27139999999999997</v>
      </c>
      <c r="AA344">
        <f t="shared" si="74"/>
        <v>0.18209999999999998</v>
      </c>
      <c r="AB344">
        <v>328</v>
      </c>
      <c r="AC344">
        <f t="shared" si="75"/>
        <v>336.66666666666669</v>
      </c>
      <c r="AD344">
        <f>IF(C344=1,(AC344/Y344),REF)</f>
        <v>3627.8735632183912</v>
      </c>
      <c r="AE344">
        <v>354</v>
      </c>
      <c r="AF344">
        <f>IF(B344=1,(AC344/AA344),REF)</f>
        <v>1848.8010250777963</v>
      </c>
      <c r="AG344">
        <v>330</v>
      </c>
      <c r="AH344">
        <f t="shared" si="76"/>
        <v>328</v>
      </c>
      <c r="AI344" t="str">
        <f t="shared" si="77"/>
        <v>Presbyterian</v>
      </c>
      <c r="AJ344">
        <f t="shared" si="78"/>
        <v>4.104120939325271E-2</v>
      </c>
      <c r="AK344">
        <f t="shared" si="79"/>
        <v>7.1440996096161821E-2</v>
      </c>
      <c r="AL344">
        <f t="shared" si="80"/>
        <v>0.38313451349999739</v>
      </c>
      <c r="AM344" t="str">
        <f t="shared" si="81"/>
        <v>Presbyterian</v>
      </c>
      <c r="AN344">
        <v>343</v>
      </c>
      <c r="AO344">
        <f t="shared" si="82"/>
        <v>333</v>
      </c>
      <c r="AP344">
        <v>337</v>
      </c>
      <c r="AQ344" t="str">
        <f t="shared" si="83"/>
        <v>Presbyterian</v>
      </c>
    </row>
    <row r="345" spans="2:43">
      <c r="B345">
        <v>1</v>
      </c>
      <c r="C345">
        <v>1</v>
      </c>
      <c r="D345" t="s">
        <v>88</v>
      </c>
      <c r="E345">
        <v>65.737200000000001</v>
      </c>
      <c r="F345">
        <v>293</v>
      </c>
      <c r="G345">
        <v>64.396500000000003</v>
      </c>
      <c r="H345">
        <v>321</v>
      </c>
      <c r="I345">
        <v>99.000399999999999</v>
      </c>
      <c r="J345">
        <v>277</v>
      </c>
      <c r="K345">
        <v>97.125900000000001</v>
      </c>
      <c r="L345">
        <v>323</v>
      </c>
      <c r="M345">
        <v>105.372</v>
      </c>
      <c r="N345">
        <v>237</v>
      </c>
      <c r="O345">
        <v>114.06</v>
      </c>
      <c r="P345">
        <v>340</v>
      </c>
      <c r="Q345">
        <v>-16.9344</v>
      </c>
      <c r="R345">
        <v>343</v>
      </c>
      <c r="S345" s="5">
        <f t="shared" si="70"/>
        <v>66449</v>
      </c>
      <c r="T345" s="3">
        <f t="shared" si="71"/>
        <v>331.60895645322972</v>
      </c>
      <c r="U345">
        <f t="shared" si="72"/>
        <v>66449</v>
      </c>
      <c r="V345">
        <v>279</v>
      </c>
      <c r="W345">
        <f t="shared" si="73"/>
        <v>66449</v>
      </c>
      <c r="X345">
        <v>279</v>
      </c>
      <c r="Y345">
        <v>0.11</v>
      </c>
      <c r="Z345">
        <v>0.186</v>
      </c>
      <c r="AA345">
        <f t="shared" si="74"/>
        <v>0.14799999999999999</v>
      </c>
      <c r="AB345">
        <v>341</v>
      </c>
      <c r="AC345">
        <f t="shared" si="75"/>
        <v>299.66666666666669</v>
      </c>
      <c r="AD345">
        <f>IF(C345=1,(AC345/Y345),REF)</f>
        <v>2724.2424242424245</v>
      </c>
      <c r="AE345">
        <v>343</v>
      </c>
      <c r="AF345">
        <f>IF(B345=1,(AC345/AA345),REF)</f>
        <v>2024.7747747747751</v>
      </c>
      <c r="AG345">
        <v>336</v>
      </c>
      <c r="AH345">
        <f t="shared" si="76"/>
        <v>336</v>
      </c>
      <c r="AI345" t="str">
        <f t="shared" si="77"/>
        <v>Central Connecticut</v>
      </c>
      <c r="AJ345">
        <f t="shared" si="78"/>
        <v>5.0061689013238229E-2</v>
      </c>
      <c r="AK345">
        <f t="shared" si="79"/>
        <v>5.7406814995141053E-2</v>
      </c>
      <c r="AL345">
        <f t="shared" si="80"/>
        <v>0.37735525524942759</v>
      </c>
      <c r="AM345" t="str">
        <f t="shared" si="81"/>
        <v>Central Connecticut</v>
      </c>
      <c r="AN345">
        <v>344</v>
      </c>
      <c r="AO345">
        <f t="shared" si="82"/>
        <v>340.33333333333331</v>
      </c>
      <c r="AP345">
        <v>342</v>
      </c>
      <c r="AQ345" t="str">
        <f t="shared" si="83"/>
        <v>Central Connecticut</v>
      </c>
    </row>
    <row r="346" spans="2:43">
      <c r="B346">
        <v>1</v>
      </c>
      <c r="C346">
        <v>1</v>
      </c>
      <c r="D346" t="s">
        <v>186</v>
      </c>
      <c r="E346">
        <v>68.962500000000006</v>
      </c>
      <c r="F346">
        <v>130</v>
      </c>
      <c r="G346">
        <v>66.850800000000007</v>
      </c>
      <c r="H346">
        <v>199</v>
      </c>
      <c r="I346">
        <v>95.905299999999997</v>
      </c>
      <c r="J346">
        <v>327</v>
      </c>
      <c r="K346">
        <v>95.737399999999994</v>
      </c>
      <c r="L346">
        <v>337</v>
      </c>
      <c r="M346">
        <v>107.916</v>
      </c>
      <c r="N346">
        <v>291</v>
      </c>
      <c r="O346">
        <v>112.398</v>
      </c>
      <c r="P346">
        <v>319</v>
      </c>
      <c r="Q346">
        <v>-16.660799999999998</v>
      </c>
      <c r="R346">
        <v>339</v>
      </c>
      <c r="S346" s="5">
        <f t="shared" si="70"/>
        <v>95805</v>
      </c>
      <c r="T346" s="3">
        <f t="shared" si="71"/>
        <v>328.12345237730267</v>
      </c>
      <c r="U346">
        <f t="shared" si="72"/>
        <v>95805</v>
      </c>
      <c r="V346">
        <v>334</v>
      </c>
      <c r="W346">
        <f t="shared" si="73"/>
        <v>95805</v>
      </c>
      <c r="X346">
        <v>334</v>
      </c>
      <c r="Y346">
        <v>9.2999999999999999E-2</v>
      </c>
      <c r="Z346">
        <v>0.2112</v>
      </c>
      <c r="AA346">
        <f t="shared" si="74"/>
        <v>0.15210000000000001</v>
      </c>
      <c r="AB346">
        <v>339</v>
      </c>
      <c r="AC346">
        <f t="shared" si="75"/>
        <v>335.66666666666669</v>
      </c>
      <c r="AD346">
        <f>IF(C346=1,(AC346/Y346),REF)</f>
        <v>3609.3189964157709</v>
      </c>
      <c r="AE346">
        <v>352</v>
      </c>
      <c r="AF346">
        <f>IF(B346=1,(AC346/AA346),REF)</f>
        <v>2206.8814376506684</v>
      </c>
      <c r="AG346">
        <v>341</v>
      </c>
      <c r="AH346">
        <f t="shared" si="76"/>
        <v>339</v>
      </c>
      <c r="AI346" t="str">
        <f t="shared" si="77"/>
        <v>Lindenwood</v>
      </c>
      <c r="AJ346">
        <f t="shared" si="78"/>
        <v>4.1150755206570119E-2</v>
      </c>
      <c r="AK346">
        <f t="shared" si="79"/>
        <v>5.8365426837617966E-2</v>
      </c>
      <c r="AL346">
        <f t="shared" si="80"/>
        <v>0.3678080555757397</v>
      </c>
      <c r="AM346" t="str">
        <f t="shared" si="81"/>
        <v>Lindenwood</v>
      </c>
      <c r="AN346">
        <v>345</v>
      </c>
      <c r="AO346">
        <f t="shared" si="82"/>
        <v>341</v>
      </c>
      <c r="AP346">
        <v>343</v>
      </c>
      <c r="AQ346" t="str">
        <f t="shared" si="83"/>
        <v>Lindenwood</v>
      </c>
    </row>
    <row r="347" spans="2:43">
      <c r="B347">
        <v>1</v>
      </c>
      <c r="C347">
        <v>1</v>
      </c>
      <c r="D347" t="s">
        <v>224</v>
      </c>
      <c r="E347">
        <v>68.388300000000001</v>
      </c>
      <c r="F347">
        <v>162</v>
      </c>
      <c r="G347">
        <v>68.417900000000003</v>
      </c>
      <c r="H347">
        <v>129</v>
      </c>
      <c r="I347">
        <v>90.044300000000007</v>
      </c>
      <c r="J347">
        <v>357</v>
      </c>
      <c r="K347">
        <v>92.697699999999998</v>
      </c>
      <c r="L347">
        <v>354</v>
      </c>
      <c r="M347">
        <v>109.402</v>
      </c>
      <c r="N347">
        <v>313</v>
      </c>
      <c r="O347">
        <v>110.425</v>
      </c>
      <c r="P347">
        <v>285</v>
      </c>
      <c r="Q347">
        <v>-17.726900000000001</v>
      </c>
      <c r="R347">
        <v>350</v>
      </c>
      <c r="S347" s="5">
        <f t="shared" si="70"/>
        <v>112709</v>
      </c>
      <c r="T347" s="3">
        <f t="shared" si="71"/>
        <v>321.35727780773846</v>
      </c>
      <c r="U347">
        <f t="shared" si="72"/>
        <v>112709</v>
      </c>
      <c r="V347">
        <v>357</v>
      </c>
      <c r="W347">
        <f t="shared" si="73"/>
        <v>112709</v>
      </c>
      <c r="X347">
        <v>357</v>
      </c>
      <c r="Y347">
        <v>0.13389999999999999</v>
      </c>
      <c r="Z347">
        <v>7.5499999999999998E-2</v>
      </c>
      <c r="AA347">
        <f t="shared" si="74"/>
        <v>0.10469999999999999</v>
      </c>
      <c r="AB347">
        <v>355</v>
      </c>
      <c r="AC347">
        <f t="shared" si="75"/>
        <v>356.33333333333331</v>
      </c>
      <c r="AD347">
        <f>IF(C347=1,(AC347/Y347),REF)</f>
        <v>2661.1899427433409</v>
      </c>
      <c r="AE347">
        <v>342</v>
      </c>
      <c r="AF347">
        <f>IF(B347=1,(AC347/AA347),REF)</f>
        <v>3403.3747214262976</v>
      </c>
      <c r="AG347">
        <v>355</v>
      </c>
      <c r="AH347">
        <f t="shared" si="76"/>
        <v>342</v>
      </c>
      <c r="AI347" t="str">
        <f t="shared" si="77"/>
        <v>Monmouth</v>
      </c>
      <c r="AJ347">
        <f t="shared" si="78"/>
        <v>6.1081596212335276E-2</v>
      </c>
      <c r="AK347">
        <f t="shared" si="79"/>
        <v>3.805894870618428E-2</v>
      </c>
      <c r="AL347">
        <f t="shared" si="80"/>
        <v>0.3673446918599329</v>
      </c>
      <c r="AM347" t="str">
        <f t="shared" si="81"/>
        <v>Monmouth</v>
      </c>
      <c r="AN347">
        <v>346</v>
      </c>
      <c r="AO347">
        <f t="shared" si="82"/>
        <v>347.66666666666669</v>
      </c>
      <c r="AP347">
        <v>347</v>
      </c>
      <c r="AQ347" t="str">
        <f t="shared" si="83"/>
        <v>Monmouth</v>
      </c>
    </row>
    <row r="348" spans="2:43">
      <c r="B348">
        <v>1</v>
      </c>
      <c r="C348">
        <v>1</v>
      </c>
      <c r="D348" t="s">
        <v>50</v>
      </c>
      <c r="E348">
        <v>67.701400000000007</v>
      </c>
      <c r="F348">
        <v>194</v>
      </c>
      <c r="G348">
        <v>67.338099999999997</v>
      </c>
      <c r="H348">
        <v>173</v>
      </c>
      <c r="I348">
        <v>97.584900000000005</v>
      </c>
      <c r="J348">
        <v>300</v>
      </c>
      <c r="K348">
        <v>98.802700000000002</v>
      </c>
      <c r="L348">
        <v>300</v>
      </c>
      <c r="M348">
        <v>112.28</v>
      </c>
      <c r="N348">
        <v>349</v>
      </c>
      <c r="O348">
        <v>116.148</v>
      </c>
      <c r="P348">
        <v>353</v>
      </c>
      <c r="Q348">
        <v>-17.345199999999998</v>
      </c>
      <c r="R348">
        <v>347</v>
      </c>
      <c r="S348" s="5">
        <f t="shared" si="70"/>
        <v>105900.5</v>
      </c>
      <c r="T348" s="3">
        <f t="shared" si="71"/>
        <v>327.57365583941578</v>
      </c>
      <c r="U348">
        <f t="shared" si="72"/>
        <v>105900.5</v>
      </c>
      <c r="V348">
        <v>348</v>
      </c>
      <c r="W348">
        <f t="shared" si="73"/>
        <v>105900.5</v>
      </c>
      <c r="X348">
        <v>348</v>
      </c>
      <c r="Y348">
        <v>0.1004</v>
      </c>
      <c r="Z348">
        <v>0.16489999999999999</v>
      </c>
      <c r="AA348">
        <f t="shared" si="74"/>
        <v>0.13264999999999999</v>
      </c>
      <c r="AB348">
        <v>346</v>
      </c>
      <c r="AC348">
        <f t="shared" si="75"/>
        <v>347.33333333333331</v>
      </c>
      <c r="AD348">
        <f>IF(C348=1,(AC348/Y348),REF)</f>
        <v>3459.4953519256305</v>
      </c>
      <c r="AE348">
        <v>351</v>
      </c>
      <c r="AF348">
        <f>IF(B348=1,(AC348/AA348),REF)</f>
        <v>2618.4193994220382</v>
      </c>
      <c r="AG348">
        <v>347</v>
      </c>
      <c r="AH348">
        <f t="shared" si="76"/>
        <v>346</v>
      </c>
      <c r="AI348" t="str">
        <f t="shared" si="77"/>
        <v>Albany</v>
      </c>
      <c r="AJ348">
        <f t="shared" si="78"/>
        <v>4.4613862630335399E-2</v>
      </c>
      <c r="AK348">
        <f t="shared" si="79"/>
        <v>4.9825444316879818E-2</v>
      </c>
      <c r="AL348">
        <f t="shared" si="80"/>
        <v>0.36144392681203563</v>
      </c>
      <c r="AM348" t="str">
        <f t="shared" si="81"/>
        <v>Albany</v>
      </c>
      <c r="AN348">
        <v>347</v>
      </c>
      <c r="AO348">
        <f t="shared" si="82"/>
        <v>346.33333333333331</v>
      </c>
      <c r="AP348">
        <v>346</v>
      </c>
      <c r="AQ348" t="str">
        <f t="shared" si="83"/>
        <v>Albany</v>
      </c>
    </row>
    <row r="349" spans="2:43">
      <c r="B349">
        <v>1</v>
      </c>
      <c r="C349">
        <v>1</v>
      </c>
      <c r="D349" t="s">
        <v>126</v>
      </c>
      <c r="E349">
        <v>69.779700000000005</v>
      </c>
      <c r="F349">
        <v>91</v>
      </c>
      <c r="G349">
        <v>69.619200000000006</v>
      </c>
      <c r="H349">
        <v>58</v>
      </c>
      <c r="I349">
        <v>89.425399999999996</v>
      </c>
      <c r="J349">
        <v>359</v>
      </c>
      <c r="K349">
        <v>91.561000000000007</v>
      </c>
      <c r="L349">
        <v>357</v>
      </c>
      <c r="M349">
        <v>108.871</v>
      </c>
      <c r="N349">
        <v>303</v>
      </c>
      <c r="O349">
        <v>109.922</v>
      </c>
      <c r="P349">
        <v>275</v>
      </c>
      <c r="Q349">
        <v>-18.3612</v>
      </c>
      <c r="R349">
        <v>352</v>
      </c>
      <c r="S349" s="5">
        <f t="shared" si="70"/>
        <v>110345</v>
      </c>
      <c r="T349" s="3">
        <f t="shared" si="71"/>
        <v>318.64870939641355</v>
      </c>
      <c r="U349">
        <f t="shared" si="72"/>
        <v>110345</v>
      </c>
      <c r="V349">
        <v>353</v>
      </c>
      <c r="W349">
        <f t="shared" si="73"/>
        <v>110345</v>
      </c>
      <c r="X349">
        <v>353</v>
      </c>
      <c r="Y349">
        <v>0.109</v>
      </c>
      <c r="Z349">
        <v>0.1197</v>
      </c>
      <c r="AA349">
        <f t="shared" si="74"/>
        <v>0.11435000000000001</v>
      </c>
      <c r="AB349">
        <v>350</v>
      </c>
      <c r="AC349">
        <f t="shared" si="75"/>
        <v>352</v>
      </c>
      <c r="AD349">
        <f>IF(C349=1,(AC349/Y349),REF)</f>
        <v>3229.3577981651374</v>
      </c>
      <c r="AE349">
        <v>348</v>
      </c>
      <c r="AF349">
        <f>IF(B349=1,(AC349/AA349),REF)</f>
        <v>3078.268473983384</v>
      </c>
      <c r="AG349">
        <v>353</v>
      </c>
      <c r="AH349">
        <f t="shared" si="76"/>
        <v>348</v>
      </c>
      <c r="AI349" t="str">
        <f t="shared" si="77"/>
        <v>Evansville</v>
      </c>
      <c r="AJ349">
        <f t="shared" si="78"/>
        <v>4.8769945406427637E-2</v>
      </c>
      <c r="AK349">
        <f t="shared" si="79"/>
        <v>4.2091721114321259E-2</v>
      </c>
      <c r="AL349">
        <f t="shared" si="80"/>
        <v>0.3568208587907028</v>
      </c>
      <c r="AM349" t="str">
        <f t="shared" si="81"/>
        <v>Evansville</v>
      </c>
      <c r="AN349">
        <v>348</v>
      </c>
      <c r="AO349">
        <f t="shared" si="82"/>
        <v>348.66666666666669</v>
      </c>
      <c r="AP349">
        <v>349</v>
      </c>
      <c r="AQ349" t="str">
        <f t="shared" si="83"/>
        <v>Evansville</v>
      </c>
    </row>
    <row r="350" spans="2:43">
      <c r="B350">
        <v>1</v>
      </c>
      <c r="C350">
        <v>1</v>
      </c>
      <c r="D350" t="s">
        <v>158</v>
      </c>
      <c r="E350">
        <v>72.548100000000005</v>
      </c>
      <c r="F350">
        <v>17</v>
      </c>
      <c r="G350">
        <v>70.6721</v>
      </c>
      <c r="H350">
        <v>31</v>
      </c>
      <c r="I350">
        <v>102.78100000000001</v>
      </c>
      <c r="J350">
        <v>183</v>
      </c>
      <c r="K350">
        <v>102.06</v>
      </c>
      <c r="L350">
        <v>245</v>
      </c>
      <c r="M350">
        <v>116.617</v>
      </c>
      <c r="N350">
        <v>363</v>
      </c>
      <c r="O350">
        <v>120.88200000000001</v>
      </c>
      <c r="P350">
        <v>363</v>
      </c>
      <c r="Q350">
        <v>-18.821999999999999</v>
      </c>
      <c r="R350">
        <v>353</v>
      </c>
      <c r="S350" s="5">
        <f t="shared" si="70"/>
        <v>82629</v>
      </c>
      <c r="T350" s="3">
        <f t="shared" si="71"/>
        <v>309.67240755353066</v>
      </c>
      <c r="U350">
        <f t="shared" si="72"/>
        <v>82629</v>
      </c>
      <c r="V350">
        <v>313</v>
      </c>
      <c r="W350">
        <f t="shared" si="73"/>
        <v>82629</v>
      </c>
      <c r="X350">
        <v>313</v>
      </c>
      <c r="Y350">
        <v>0.1032</v>
      </c>
      <c r="Z350">
        <v>0.12609999999999999</v>
      </c>
      <c r="AA350">
        <f t="shared" si="74"/>
        <v>0.11465</v>
      </c>
      <c r="AB350">
        <v>349</v>
      </c>
      <c r="AC350">
        <f t="shared" si="75"/>
        <v>325</v>
      </c>
      <c r="AD350">
        <f>IF(C350=1,(AC350/Y350),REF)</f>
        <v>3149.2248062015506</v>
      </c>
      <c r="AE350">
        <v>345</v>
      </c>
      <c r="AF350">
        <f>IF(B350=1,(AC350/AA350),REF)</f>
        <v>2834.7143480157001</v>
      </c>
      <c r="AG350">
        <v>348</v>
      </c>
      <c r="AH350">
        <f t="shared" si="76"/>
        <v>345</v>
      </c>
      <c r="AI350" t="str">
        <f t="shared" si="77"/>
        <v>Houston Christian</v>
      </c>
      <c r="AJ350">
        <f t="shared" si="78"/>
        <v>4.6291016655114856E-2</v>
      </c>
      <c r="AK350">
        <f t="shared" si="79"/>
        <v>4.2639217242324945E-2</v>
      </c>
      <c r="AL350">
        <f t="shared" si="80"/>
        <v>0.35427443408267462</v>
      </c>
      <c r="AM350" t="str">
        <f t="shared" si="81"/>
        <v>Houston Christian</v>
      </c>
      <c r="AN350">
        <v>349</v>
      </c>
      <c r="AO350">
        <f t="shared" si="82"/>
        <v>347.66666666666669</v>
      </c>
      <c r="AP350">
        <v>348</v>
      </c>
      <c r="AQ350" t="str">
        <f t="shared" si="83"/>
        <v>Houston Christian</v>
      </c>
    </row>
    <row r="351" spans="2:43">
      <c r="B351">
        <v>1</v>
      </c>
      <c r="C351">
        <v>1</v>
      </c>
      <c r="D351" t="s">
        <v>49</v>
      </c>
      <c r="E351">
        <v>67.858099999999993</v>
      </c>
      <c r="F351">
        <v>186</v>
      </c>
      <c r="G351">
        <v>66.008899999999997</v>
      </c>
      <c r="H351">
        <v>253</v>
      </c>
      <c r="I351">
        <v>91.870999999999995</v>
      </c>
      <c r="J351">
        <v>351</v>
      </c>
      <c r="K351">
        <v>93.254900000000006</v>
      </c>
      <c r="L351">
        <v>352</v>
      </c>
      <c r="M351">
        <v>105.994</v>
      </c>
      <c r="N351">
        <v>251</v>
      </c>
      <c r="O351">
        <v>110.812</v>
      </c>
      <c r="P351">
        <v>293</v>
      </c>
      <c r="Q351">
        <v>-17.5566</v>
      </c>
      <c r="R351">
        <v>349</v>
      </c>
      <c r="S351" s="5">
        <f t="shared" si="70"/>
        <v>93101</v>
      </c>
      <c r="T351" s="3">
        <f t="shared" si="71"/>
        <v>323.84641421513379</v>
      </c>
      <c r="U351">
        <f t="shared" si="72"/>
        <v>93101</v>
      </c>
      <c r="V351">
        <v>328</v>
      </c>
      <c r="W351">
        <f t="shared" si="73"/>
        <v>93101</v>
      </c>
      <c r="X351">
        <v>328</v>
      </c>
      <c r="Y351">
        <v>0.10580000000000001</v>
      </c>
      <c r="Z351">
        <v>0.1159</v>
      </c>
      <c r="AA351">
        <f t="shared" si="74"/>
        <v>0.11085</v>
      </c>
      <c r="AB351">
        <v>352</v>
      </c>
      <c r="AC351">
        <f t="shared" si="75"/>
        <v>336</v>
      </c>
      <c r="AD351">
        <f>IF(C351=1,(AC351/Y351),REF)</f>
        <v>3175.8034026465025</v>
      </c>
      <c r="AE351">
        <v>347</v>
      </c>
      <c r="AF351">
        <f>IF(B351=1,(AC351/AA351),REF)</f>
        <v>3031.123139377537</v>
      </c>
      <c r="AG351">
        <v>352</v>
      </c>
      <c r="AH351">
        <f t="shared" si="76"/>
        <v>347</v>
      </c>
      <c r="AI351" t="str">
        <f t="shared" si="77"/>
        <v>Alabama St.</v>
      </c>
      <c r="AJ351">
        <f t="shared" si="78"/>
        <v>4.7417395393039033E-2</v>
      </c>
      <c r="AK351">
        <f t="shared" si="79"/>
        <v>4.0882182920948348E-2</v>
      </c>
      <c r="AL351">
        <f t="shared" si="80"/>
        <v>0.35343499183561511</v>
      </c>
      <c r="AM351" t="str">
        <f t="shared" si="81"/>
        <v>Alabama St.</v>
      </c>
      <c r="AN351">
        <v>350</v>
      </c>
      <c r="AO351">
        <f t="shared" si="82"/>
        <v>349.66666666666669</v>
      </c>
      <c r="AP351">
        <v>353</v>
      </c>
      <c r="AQ351" t="str">
        <f t="shared" si="83"/>
        <v>Alabama St.</v>
      </c>
    </row>
    <row r="352" spans="2:43">
      <c r="B352">
        <v>1</v>
      </c>
      <c r="C352">
        <v>1</v>
      </c>
      <c r="D352" t="s">
        <v>121</v>
      </c>
      <c r="E352">
        <v>69.887600000000006</v>
      </c>
      <c r="F352">
        <v>83</v>
      </c>
      <c r="G352">
        <v>67.974800000000002</v>
      </c>
      <c r="H352">
        <v>150</v>
      </c>
      <c r="I352">
        <v>95.365600000000001</v>
      </c>
      <c r="J352">
        <v>334</v>
      </c>
      <c r="K352">
        <v>94.087400000000002</v>
      </c>
      <c r="L352">
        <v>349</v>
      </c>
      <c r="M352">
        <v>106.087</v>
      </c>
      <c r="N352">
        <v>254</v>
      </c>
      <c r="O352">
        <v>111.157</v>
      </c>
      <c r="P352">
        <v>300</v>
      </c>
      <c r="Q352">
        <v>-17.069700000000001</v>
      </c>
      <c r="R352">
        <v>344</v>
      </c>
      <c r="S352" s="5">
        <f t="shared" si="70"/>
        <v>88036</v>
      </c>
      <c r="T352" s="3">
        <f t="shared" si="71"/>
        <v>325.42357013590765</v>
      </c>
      <c r="U352">
        <f t="shared" si="72"/>
        <v>88036</v>
      </c>
      <c r="V352">
        <v>324</v>
      </c>
      <c r="W352">
        <f t="shared" si="73"/>
        <v>88036</v>
      </c>
      <c r="X352">
        <v>324</v>
      </c>
      <c r="Y352">
        <v>0.10489999999999999</v>
      </c>
      <c r="Z352">
        <v>0.11840000000000001</v>
      </c>
      <c r="AA352">
        <f t="shared" si="74"/>
        <v>0.11165</v>
      </c>
      <c r="AB352">
        <v>351</v>
      </c>
      <c r="AC352">
        <f t="shared" si="75"/>
        <v>333</v>
      </c>
      <c r="AD352">
        <f>IF(C352=1,(AC352/Y352),REF)</f>
        <v>3174.4518589132508</v>
      </c>
      <c r="AE352">
        <v>346</v>
      </c>
      <c r="AF352">
        <f>IF(B352=1,(AC352/AA352),REF)</f>
        <v>2982.5347066726376</v>
      </c>
      <c r="AG352">
        <v>351</v>
      </c>
      <c r="AH352">
        <f t="shared" si="76"/>
        <v>346</v>
      </c>
      <c r="AI352" t="str">
        <f t="shared" si="77"/>
        <v>Eastern Illinois</v>
      </c>
      <c r="AJ352">
        <f t="shared" si="78"/>
        <v>4.7016035076500304E-2</v>
      </c>
      <c r="AK352">
        <f t="shared" si="79"/>
        <v>4.1260488576511982E-2</v>
      </c>
      <c r="AL352">
        <f t="shared" si="80"/>
        <v>0.3534042290115384</v>
      </c>
      <c r="AM352" t="str">
        <f t="shared" si="81"/>
        <v>Eastern Illinois</v>
      </c>
      <c r="AN352">
        <v>351</v>
      </c>
      <c r="AO352">
        <f t="shared" si="82"/>
        <v>349.33333333333331</v>
      </c>
      <c r="AP352">
        <v>351</v>
      </c>
      <c r="AQ352" t="str">
        <f t="shared" si="83"/>
        <v>Eastern Illinois</v>
      </c>
    </row>
    <row r="353" spans="2:43">
      <c r="B353">
        <v>1</v>
      </c>
      <c r="C353">
        <v>1</v>
      </c>
      <c r="D353" t="s">
        <v>150</v>
      </c>
      <c r="E353">
        <v>69.590999999999994</v>
      </c>
      <c r="F353">
        <v>100</v>
      </c>
      <c r="G353">
        <v>69.001400000000004</v>
      </c>
      <c r="H353">
        <v>96</v>
      </c>
      <c r="I353">
        <v>96.926199999999994</v>
      </c>
      <c r="J353">
        <v>309</v>
      </c>
      <c r="K353">
        <v>97.5154</v>
      </c>
      <c r="L353">
        <v>319</v>
      </c>
      <c r="M353">
        <v>111.78100000000001</v>
      </c>
      <c r="N353">
        <v>342</v>
      </c>
      <c r="O353">
        <v>115.703</v>
      </c>
      <c r="P353">
        <v>352</v>
      </c>
      <c r="Q353">
        <v>-18.1875</v>
      </c>
      <c r="R353">
        <v>351</v>
      </c>
      <c r="S353" s="5">
        <f t="shared" si="70"/>
        <v>106222.5</v>
      </c>
      <c r="T353" s="3">
        <f t="shared" si="71"/>
        <v>335.90549266125436</v>
      </c>
      <c r="U353">
        <f t="shared" si="72"/>
        <v>106222.5</v>
      </c>
      <c r="V353">
        <v>349</v>
      </c>
      <c r="W353">
        <f t="shared" si="73"/>
        <v>106222.5</v>
      </c>
      <c r="X353">
        <v>349</v>
      </c>
      <c r="Y353">
        <v>9.6199999999999994E-2</v>
      </c>
      <c r="Z353">
        <v>0.1482</v>
      </c>
      <c r="AA353">
        <f t="shared" si="74"/>
        <v>0.1222</v>
      </c>
      <c r="AB353">
        <v>348</v>
      </c>
      <c r="AC353">
        <f t="shared" si="75"/>
        <v>348.66666666666669</v>
      </c>
      <c r="AD353">
        <f>IF(C353=1,(AC353/Y353),REF)</f>
        <v>3624.393624393625</v>
      </c>
      <c r="AE353">
        <v>353</v>
      </c>
      <c r="AF353">
        <f>IF(B353=1,(AC353/AA353),REF)</f>
        <v>2853.2460447354065</v>
      </c>
      <c r="AG353">
        <v>349</v>
      </c>
      <c r="AH353">
        <f t="shared" si="76"/>
        <v>348</v>
      </c>
      <c r="AI353" t="str">
        <f t="shared" si="77"/>
        <v>Hampton</v>
      </c>
      <c r="AJ353">
        <f t="shared" si="78"/>
        <v>4.254895754814994E-2</v>
      </c>
      <c r="AK353">
        <f t="shared" si="79"/>
        <v>4.5410117958634845E-2</v>
      </c>
      <c r="AL353">
        <f t="shared" si="80"/>
        <v>0.35298009863912533</v>
      </c>
      <c r="AM353" t="str">
        <f t="shared" si="81"/>
        <v>Hampton</v>
      </c>
      <c r="AN353">
        <v>352</v>
      </c>
      <c r="AO353">
        <f t="shared" si="82"/>
        <v>349.33333333333331</v>
      </c>
      <c r="AP353">
        <v>352</v>
      </c>
      <c r="AQ353" t="str">
        <f t="shared" si="83"/>
        <v>Hampton</v>
      </c>
    </row>
    <row r="354" spans="2:43">
      <c r="B354">
        <v>1</v>
      </c>
      <c r="C354">
        <v>1</v>
      </c>
      <c r="D354" t="s">
        <v>386</v>
      </c>
      <c r="E354">
        <v>66.812200000000004</v>
      </c>
      <c r="F354">
        <v>237</v>
      </c>
      <c r="G354">
        <v>66.734999999999999</v>
      </c>
      <c r="H354">
        <v>204</v>
      </c>
      <c r="I354">
        <v>97.500699999999995</v>
      </c>
      <c r="J354">
        <v>303</v>
      </c>
      <c r="K354">
        <v>98.379300000000001</v>
      </c>
      <c r="L354">
        <v>304</v>
      </c>
      <c r="M354">
        <v>116.33</v>
      </c>
      <c r="N354">
        <v>362</v>
      </c>
      <c r="O354">
        <v>118.086</v>
      </c>
      <c r="P354">
        <v>360</v>
      </c>
      <c r="Q354">
        <v>-19.706600000000002</v>
      </c>
      <c r="R354">
        <v>354</v>
      </c>
      <c r="S354" s="5">
        <f t="shared" si="70"/>
        <v>111426.5</v>
      </c>
      <c r="T354" s="3">
        <f t="shared" si="71"/>
        <v>333.17863076734079</v>
      </c>
      <c r="U354">
        <f t="shared" si="72"/>
        <v>111426.5</v>
      </c>
      <c r="V354">
        <v>355</v>
      </c>
      <c r="W354">
        <f t="shared" si="73"/>
        <v>111426.5</v>
      </c>
      <c r="X354">
        <v>355</v>
      </c>
      <c r="Y354">
        <v>0.1061</v>
      </c>
      <c r="Z354">
        <v>0.1099</v>
      </c>
      <c r="AA354">
        <f t="shared" si="74"/>
        <v>0.108</v>
      </c>
      <c r="AB354">
        <v>353</v>
      </c>
      <c r="AC354">
        <f t="shared" si="75"/>
        <v>354.33333333333331</v>
      </c>
      <c r="AD354">
        <f>IF(C354=1,(AC354/Y354),REF)</f>
        <v>3339.6167137920197</v>
      </c>
      <c r="AE354">
        <v>349</v>
      </c>
      <c r="AF354">
        <f>IF(B354=1,(AC354/AA354),REF)</f>
        <v>3280.8641975308642</v>
      </c>
      <c r="AG354">
        <v>354</v>
      </c>
      <c r="AH354">
        <f t="shared" si="76"/>
        <v>349</v>
      </c>
      <c r="AI354" t="str">
        <f t="shared" si="77"/>
        <v>VMI</v>
      </c>
      <c r="AJ354">
        <f t="shared" si="78"/>
        <v>4.7313285745890492E-2</v>
      </c>
      <c r="AK354">
        <f t="shared" si="79"/>
        <v>3.9438832562836097E-2</v>
      </c>
      <c r="AL354">
        <f t="shared" si="80"/>
        <v>0.35135814925521991</v>
      </c>
      <c r="AM354" t="str">
        <f t="shared" si="81"/>
        <v>VMI</v>
      </c>
      <c r="AN354">
        <v>353</v>
      </c>
      <c r="AO354">
        <f t="shared" si="82"/>
        <v>351.66666666666669</v>
      </c>
      <c r="AP354">
        <v>354</v>
      </c>
      <c r="AQ354" t="str">
        <f t="shared" si="83"/>
        <v>VMI</v>
      </c>
    </row>
    <row r="355" spans="2:43">
      <c r="B355">
        <v>1</v>
      </c>
      <c r="C355">
        <v>1</v>
      </c>
      <c r="D355" t="s">
        <v>66</v>
      </c>
      <c r="E355">
        <v>69.838700000000003</v>
      </c>
      <c r="F355">
        <v>87</v>
      </c>
      <c r="G355">
        <v>69.001000000000005</v>
      </c>
      <c r="H355">
        <v>97</v>
      </c>
      <c r="I355">
        <v>96.2072</v>
      </c>
      <c r="J355">
        <v>322</v>
      </c>
      <c r="K355">
        <v>97.074399999999997</v>
      </c>
      <c r="L355">
        <v>325</v>
      </c>
      <c r="M355">
        <v>109.059</v>
      </c>
      <c r="N355">
        <v>308</v>
      </c>
      <c r="O355">
        <v>114.44</v>
      </c>
      <c r="P355">
        <v>344</v>
      </c>
      <c r="Q355">
        <v>-17.3659</v>
      </c>
      <c r="R355">
        <v>348</v>
      </c>
      <c r="S355" s="5">
        <f t="shared" si="70"/>
        <v>99274</v>
      </c>
      <c r="T355" s="3">
        <f t="shared" si="71"/>
        <v>334.6348756480711</v>
      </c>
      <c r="U355">
        <f t="shared" si="72"/>
        <v>99274</v>
      </c>
      <c r="V355">
        <v>340</v>
      </c>
      <c r="W355">
        <f t="shared" si="73"/>
        <v>99274</v>
      </c>
      <c r="X355">
        <v>340</v>
      </c>
      <c r="Y355">
        <v>7.9600000000000004E-2</v>
      </c>
      <c r="Z355">
        <v>0.18459999999999999</v>
      </c>
      <c r="AA355">
        <f t="shared" si="74"/>
        <v>0.1321</v>
      </c>
      <c r="AB355">
        <v>347</v>
      </c>
      <c r="AC355">
        <f t="shared" si="75"/>
        <v>342.33333333333331</v>
      </c>
      <c r="AD355">
        <f>IF(C355=1,(AC355/Y355),REF)</f>
        <v>4300.6700167504187</v>
      </c>
      <c r="AE355">
        <v>357</v>
      </c>
      <c r="AF355">
        <f>IF(B355=1,(AC355/AA355),REF)</f>
        <v>2591.4711077466563</v>
      </c>
      <c r="AG355">
        <v>346</v>
      </c>
      <c r="AH355">
        <f t="shared" si="76"/>
        <v>346</v>
      </c>
      <c r="AI355" t="str">
        <f t="shared" si="77"/>
        <v>Bethune Cookman</v>
      </c>
      <c r="AJ355">
        <f t="shared" si="78"/>
        <v>3.4609621015038776E-2</v>
      </c>
      <c r="AK355">
        <f t="shared" si="79"/>
        <v>4.9683061368148776E-2</v>
      </c>
      <c r="AL355">
        <f t="shared" si="80"/>
        <v>0.34800591545300269</v>
      </c>
      <c r="AM355" t="str">
        <f t="shared" si="81"/>
        <v>Bethune Cookman</v>
      </c>
      <c r="AN355">
        <v>354</v>
      </c>
      <c r="AO355">
        <f t="shared" si="82"/>
        <v>349</v>
      </c>
      <c r="AP355">
        <v>350</v>
      </c>
      <c r="AQ355" t="str">
        <f t="shared" si="83"/>
        <v>Bethune Cookman</v>
      </c>
    </row>
    <row r="356" spans="2:43">
      <c r="B356">
        <v>1</v>
      </c>
      <c r="C356">
        <v>1</v>
      </c>
      <c r="D356" t="s">
        <v>183</v>
      </c>
      <c r="E356">
        <v>67.390500000000003</v>
      </c>
      <c r="F356">
        <v>209</v>
      </c>
      <c r="G356">
        <v>65.825400000000002</v>
      </c>
      <c r="H356">
        <v>267</v>
      </c>
      <c r="I356">
        <v>97.240200000000002</v>
      </c>
      <c r="J356">
        <v>306</v>
      </c>
      <c r="K356">
        <v>94.964299999999994</v>
      </c>
      <c r="L356">
        <v>340</v>
      </c>
      <c r="M356">
        <v>111.34699999999999</v>
      </c>
      <c r="N356">
        <v>336</v>
      </c>
      <c r="O356">
        <v>115.235</v>
      </c>
      <c r="P356">
        <v>348</v>
      </c>
      <c r="Q356">
        <v>-20.2712</v>
      </c>
      <c r="R356">
        <v>356</v>
      </c>
      <c r="S356" s="5">
        <f t="shared" si="70"/>
        <v>103266</v>
      </c>
      <c r="T356" s="3">
        <f t="shared" si="71"/>
        <v>344.02325502791234</v>
      </c>
      <c r="U356">
        <f t="shared" si="72"/>
        <v>103266</v>
      </c>
      <c r="V356">
        <v>343</v>
      </c>
      <c r="W356">
        <f t="shared" si="73"/>
        <v>103266</v>
      </c>
      <c r="X356">
        <v>343</v>
      </c>
      <c r="Y356">
        <v>0.10100000000000001</v>
      </c>
      <c r="Z356">
        <v>8.09E-2</v>
      </c>
      <c r="AA356">
        <f t="shared" si="74"/>
        <v>9.0950000000000003E-2</v>
      </c>
      <c r="AB356">
        <v>358</v>
      </c>
      <c r="AC356">
        <f t="shared" si="75"/>
        <v>348</v>
      </c>
      <c r="AD356">
        <f>IF(C356=1,(AC356/Y356),REF)</f>
        <v>3445.5445544554455</v>
      </c>
      <c r="AE356">
        <v>350</v>
      </c>
      <c r="AF356">
        <f>IF(B356=1,(AC356/AA356),REF)</f>
        <v>3826.2781748213301</v>
      </c>
      <c r="AG356">
        <v>358</v>
      </c>
      <c r="AH356">
        <f t="shared" si="76"/>
        <v>350</v>
      </c>
      <c r="AI356" t="str">
        <f t="shared" si="77"/>
        <v>Lamar</v>
      </c>
      <c r="AJ356">
        <f t="shared" si="78"/>
        <v>4.4898618143838574E-2</v>
      </c>
      <c r="AK356">
        <f t="shared" si="79"/>
        <v>3.258025378602572E-2</v>
      </c>
      <c r="AL356">
        <f t="shared" si="80"/>
        <v>0.33836421870201805</v>
      </c>
      <c r="AM356" t="str">
        <f t="shared" si="81"/>
        <v>Lamar</v>
      </c>
      <c r="AN356">
        <v>355</v>
      </c>
      <c r="AO356">
        <f t="shared" si="82"/>
        <v>354.33333333333331</v>
      </c>
      <c r="AP356">
        <v>356</v>
      </c>
      <c r="AQ356" t="str">
        <f t="shared" si="83"/>
        <v>Lamar</v>
      </c>
    </row>
    <row r="357" spans="2:43">
      <c r="B357">
        <v>1</v>
      </c>
      <c r="C357">
        <v>1</v>
      </c>
      <c r="D357" t="s">
        <v>324</v>
      </c>
      <c r="E357">
        <v>66.403899999999993</v>
      </c>
      <c r="F357">
        <v>258</v>
      </c>
      <c r="G357">
        <v>66.137699999999995</v>
      </c>
      <c r="H357">
        <v>239</v>
      </c>
      <c r="I357">
        <v>94.361099999999993</v>
      </c>
      <c r="J357">
        <v>340</v>
      </c>
      <c r="K357">
        <v>90.223299999999995</v>
      </c>
      <c r="L357">
        <v>359</v>
      </c>
      <c r="M357">
        <v>102.497</v>
      </c>
      <c r="N357">
        <v>156</v>
      </c>
      <c r="O357">
        <v>111.252</v>
      </c>
      <c r="P357">
        <v>304</v>
      </c>
      <c r="Q357">
        <v>-21.029199999999999</v>
      </c>
      <c r="R357">
        <v>359</v>
      </c>
      <c r="S357" s="5">
        <f t="shared" si="70"/>
        <v>69968</v>
      </c>
      <c r="T357" s="3">
        <f t="shared" si="71"/>
        <v>332.63869287862468</v>
      </c>
      <c r="U357">
        <f t="shared" si="72"/>
        <v>69968</v>
      </c>
      <c r="V357">
        <v>290</v>
      </c>
      <c r="W357">
        <f t="shared" si="73"/>
        <v>69968</v>
      </c>
      <c r="X357">
        <v>290</v>
      </c>
      <c r="Y357">
        <v>8.1199999999999994E-2</v>
      </c>
      <c r="Z357">
        <v>0.1346</v>
      </c>
      <c r="AA357">
        <f t="shared" si="74"/>
        <v>0.1079</v>
      </c>
      <c r="AB357">
        <v>354</v>
      </c>
      <c r="AC357">
        <f t="shared" si="75"/>
        <v>311.33333333333331</v>
      </c>
      <c r="AD357">
        <f>IF(C357=1,(AC357/Y357),REF)</f>
        <v>3834.1543513957308</v>
      </c>
      <c r="AE357">
        <v>355</v>
      </c>
      <c r="AF357">
        <f>IF(B357=1,(AC357/AA357),REF)</f>
        <v>2885.3877046648131</v>
      </c>
      <c r="AG357">
        <v>350</v>
      </c>
      <c r="AH357">
        <f t="shared" si="76"/>
        <v>350</v>
      </c>
      <c r="AI357" t="str">
        <f t="shared" si="77"/>
        <v>St. Francis NY</v>
      </c>
      <c r="AJ357">
        <f t="shared" si="78"/>
        <v>3.5713010220690095E-2</v>
      </c>
      <c r="AK357">
        <f t="shared" si="79"/>
        <v>4.004006277524317E-2</v>
      </c>
      <c r="AL357">
        <f t="shared" si="80"/>
        <v>0.33583303926837632</v>
      </c>
      <c r="AM357" t="str">
        <f t="shared" si="81"/>
        <v>St. Francis NY</v>
      </c>
      <c r="AN357">
        <v>356</v>
      </c>
      <c r="AO357">
        <f t="shared" si="82"/>
        <v>353.33333333333331</v>
      </c>
      <c r="AP357">
        <v>355</v>
      </c>
      <c r="AQ357" t="str">
        <f t="shared" si="83"/>
        <v>St. Francis NY</v>
      </c>
    </row>
    <row r="358" spans="2:43">
      <c r="B358">
        <v>1</v>
      </c>
      <c r="C358">
        <v>1</v>
      </c>
      <c r="D358" t="s">
        <v>131</v>
      </c>
      <c r="E358">
        <v>66.190299999999993</v>
      </c>
      <c r="F358">
        <v>276</v>
      </c>
      <c r="G358">
        <v>65.073300000000003</v>
      </c>
      <c r="H358">
        <v>298</v>
      </c>
      <c r="I358">
        <v>88.046899999999994</v>
      </c>
      <c r="J358">
        <v>362</v>
      </c>
      <c r="K358">
        <v>89.728999999999999</v>
      </c>
      <c r="L358">
        <v>360</v>
      </c>
      <c r="M358">
        <v>107.21299999999999</v>
      </c>
      <c r="N358">
        <v>276</v>
      </c>
      <c r="O358">
        <v>110.152</v>
      </c>
      <c r="P358">
        <v>279</v>
      </c>
      <c r="Q358">
        <v>-20.423400000000001</v>
      </c>
      <c r="R358">
        <v>358</v>
      </c>
      <c r="S358" s="5">
        <f t="shared" si="70"/>
        <v>103610</v>
      </c>
      <c r="T358" s="3">
        <f t="shared" si="71"/>
        <v>322.05667203149198</v>
      </c>
      <c r="U358">
        <f t="shared" si="72"/>
        <v>103610</v>
      </c>
      <c r="V358">
        <v>344</v>
      </c>
      <c r="W358">
        <f t="shared" si="73"/>
        <v>103610</v>
      </c>
      <c r="X358">
        <v>344</v>
      </c>
      <c r="Y358">
        <v>8.9599999999999999E-2</v>
      </c>
      <c r="Z358">
        <v>8.4699999999999998E-2</v>
      </c>
      <c r="AA358">
        <f t="shared" si="74"/>
        <v>8.7150000000000005E-2</v>
      </c>
      <c r="AB358">
        <v>359</v>
      </c>
      <c r="AC358">
        <f t="shared" si="75"/>
        <v>349</v>
      </c>
      <c r="AD358">
        <f>IF(C358=1,(AC358/Y358),REF)</f>
        <v>3895.0892857142858</v>
      </c>
      <c r="AE358">
        <v>356</v>
      </c>
      <c r="AF358">
        <f>IF(B358=1,(AC358/AA358),REF)</f>
        <v>4004.5897877223174</v>
      </c>
      <c r="AG358">
        <v>359</v>
      </c>
      <c r="AH358">
        <f t="shared" si="76"/>
        <v>356</v>
      </c>
      <c r="AI358" t="str">
        <f t="shared" si="77"/>
        <v>Florida A&amp;M</v>
      </c>
      <c r="AJ358">
        <f t="shared" si="78"/>
        <v>3.9345372016286552E-2</v>
      </c>
      <c r="AK358">
        <f t="shared" si="79"/>
        <v>3.1041769098497193E-2</v>
      </c>
      <c r="AL358">
        <f t="shared" si="80"/>
        <v>0.32770855331659338</v>
      </c>
      <c r="AM358" t="str">
        <f t="shared" si="81"/>
        <v>Florida A&amp;M</v>
      </c>
      <c r="AN358">
        <v>357</v>
      </c>
      <c r="AO358">
        <f t="shared" si="82"/>
        <v>357.33333333333331</v>
      </c>
      <c r="AP358">
        <v>358</v>
      </c>
      <c r="AQ358" t="str">
        <f t="shared" si="83"/>
        <v>Florida A&amp;M</v>
      </c>
    </row>
    <row r="359" spans="2:43">
      <c r="B359">
        <v>1</v>
      </c>
      <c r="C359">
        <v>1</v>
      </c>
      <c r="D359" t="s">
        <v>111</v>
      </c>
      <c r="E359">
        <v>68.898700000000005</v>
      </c>
      <c r="F359">
        <v>136</v>
      </c>
      <c r="G359">
        <v>67.923500000000004</v>
      </c>
      <c r="H359">
        <v>153</v>
      </c>
      <c r="I359">
        <v>90.698899999999995</v>
      </c>
      <c r="J359">
        <v>355</v>
      </c>
      <c r="K359">
        <v>92.174099999999996</v>
      </c>
      <c r="L359">
        <v>356</v>
      </c>
      <c r="M359">
        <v>109.08</v>
      </c>
      <c r="N359">
        <v>310</v>
      </c>
      <c r="O359">
        <v>112.532</v>
      </c>
      <c r="P359">
        <v>325</v>
      </c>
      <c r="Q359">
        <v>-20.3583</v>
      </c>
      <c r="R359">
        <v>357</v>
      </c>
      <c r="S359" s="5">
        <f t="shared" si="70"/>
        <v>111062.5</v>
      </c>
      <c r="T359" s="3">
        <f t="shared" si="71"/>
        <v>340.85260744198513</v>
      </c>
      <c r="U359">
        <f t="shared" si="72"/>
        <v>111062.5</v>
      </c>
      <c r="V359">
        <v>354</v>
      </c>
      <c r="W359">
        <f t="shared" si="73"/>
        <v>111062.5</v>
      </c>
      <c r="X359">
        <v>354</v>
      </c>
      <c r="Y359">
        <v>8.2500000000000004E-2</v>
      </c>
      <c r="Z359">
        <v>0.1069</v>
      </c>
      <c r="AA359">
        <f t="shared" si="74"/>
        <v>9.4700000000000006E-2</v>
      </c>
      <c r="AB359">
        <v>357</v>
      </c>
      <c r="AC359">
        <f t="shared" si="75"/>
        <v>355</v>
      </c>
      <c r="AD359">
        <f>IF(C359=1,(AC359/Y359),REF)</f>
        <v>4303.030303030303</v>
      </c>
      <c r="AE359">
        <v>358</v>
      </c>
      <c r="AF359">
        <f>IF(B359=1,(AC359/AA359),REF)</f>
        <v>3748.6800422386482</v>
      </c>
      <c r="AG359">
        <v>357</v>
      </c>
      <c r="AH359">
        <f t="shared" si="76"/>
        <v>357</v>
      </c>
      <c r="AI359" t="str">
        <f t="shared" si="77"/>
        <v>Delaware St.</v>
      </c>
      <c r="AJ359">
        <f t="shared" si="78"/>
        <v>3.5868556247320854E-2</v>
      </c>
      <c r="AK359">
        <f t="shared" si="79"/>
        <v>3.4010577738543588E-2</v>
      </c>
      <c r="AL359">
        <f t="shared" si="80"/>
        <v>0.32691825553492471</v>
      </c>
      <c r="AM359" t="str">
        <f t="shared" si="81"/>
        <v>Delaware St.</v>
      </c>
      <c r="AN359">
        <v>358</v>
      </c>
      <c r="AO359">
        <f t="shared" si="82"/>
        <v>357.33333333333331</v>
      </c>
      <c r="AP359">
        <v>359</v>
      </c>
      <c r="AQ359" t="str">
        <f t="shared" si="83"/>
        <v>Delaware St.</v>
      </c>
    </row>
    <row r="360" spans="2:43">
      <c r="B360">
        <v>1</v>
      </c>
      <c r="C360">
        <v>1</v>
      </c>
      <c r="D360" t="s">
        <v>221</v>
      </c>
      <c r="E360">
        <v>68.270600000000002</v>
      </c>
      <c r="F360">
        <v>170</v>
      </c>
      <c r="G360">
        <v>67.204400000000007</v>
      </c>
      <c r="H360">
        <v>182</v>
      </c>
      <c r="I360">
        <v>88.880300000000005</v>
      </c>
      <c r="J360">
        <v>361</v>
      </c>
      <c r="K360">
        <v>92.691599999999994</v>
      </c>
      <c r="L360">
        <v>355</v>
      </c>
      <c r="M360">
        <v>108.89700000000001</v>
      </c>
      <c r="N360">
        <v>305</v>
      </c>
      <c r="O360">
        <v>112.48099999999999</v>
      </c>
      <c r="P360">
        <v>322</v>
      </c>
      <c r="Q360">
        <v>-19.789400000000001</v>
      </c>
      <c r="R360">
        <v>355</v>
      </c>
      <c r="S360" s="5">
        <f t="shared" si="70"/>
        <v>111673</v>
      </c>
      <c r="T360" s="3">
        <f t="shared" si="71"/>
        <v>338.90190321094394</v>
      </c>
      <c r="U360">
        <f t="shared" si="72"/>
        <v>111673</v>
      </c>
      <c r="V360">
        <v>356</v>
      </c>
      <c r="W360">
        <f t="shared" si="73"/>
        <v>111673</v>
      </c>
      <c r="X360">
        <v>356</v>
      </c>
      <c r="Y360">
        <v>6.9900000000000004E-2</v>
      </c>
      <c r="Z360">
        <v>0.1389</v>
      </c>
      <c r="AA360">
        <f t="shared" si="74"/>
        <v>0.10439999999999999</v>
      </c>
      <c r="AB360">
        <v>356</v>
      </c>
      <c r="AC360">
        <f t="shared" si="75"/>
        <v>356</v>
      </c>
      <c r="AD360">
        <f>IF(C360=1,(AC360/Y360),REF)</f>
        <v>5092.9899856938482</v>
      </c>
      <c r="AE360">
        <v>360</v>
      </c>
      <c r="AF360">
        <f>IF(B360=1,(AC360/AA360),REF)</f>
        <v>3409.961685823755</v>
      </c>
      <c r="AG360">
        <v>356</v>
      </c>
      <c r="AH360">
        <f t="shared" si="76"/>
        <v>356</v>
      </c>
      <c r="AI360" t="str">
        <f t="shared" si="77"/>
        <v>Mississippi Valley St.</v>
      </c>
      <c r="AJ360">
        <f t="shared" si="78"/>
        <v>2.988252431625834E-2</v>
      </c>
      <c r="AK360">
        <f t="shared" si="79"/>
        <v>3.7940726128212865E-2</v>
      </c>
      <c r="AL360">
        <f t="shared" si="80"/>
        <v>0.32368025033593339</v>
      </c>
      <c r="AM360" t="str">
        <f t="shared" si="81"/>
        <v>Mississippi Valley St.</v>
      </c>
      <c r="AN360">
        <v>359</v>
      </c>
      <c r="AO360">
        <f t="shared" si="82"/>
        <v>357</v>
      </c>
      <c r="AP360">
        <v>357</v>
      </c>
      <c r="AQ360" t="str">
        <f t="shared" si="83"/>
        <v>Mississippi Valley St.</v>
      </c>
    </row>
    <row r="361" spans="2:43">
      <c r="B361">
        <v>1</v>
      </c>
      <c r="C361">
        <v>1</v>
      </c>
      <c r="D361" t="s">
        <v>171</v>
      </c>
      <c r="E361">
        <v>67.891999999999996</v>
      </c>
      <c r="F361">
        <v>182</v>
      </c>
      <c r="G361">
        <v>67.077600000000004</v>
      </c>
      <c r="H361">
        <v>186</v>
      </c>
      <c r="I361">
        <v>95.418800000000005</v>
      </c>
      <c r="J361">
        <v>332</v>
      </c>
      <c r="K361">
        <v>95.904499999999999</v>
      </c>
      <c r="L361">
        <v>335</v>
      </c>
      <c r="M361">
        <v>115.035</v>
      </c>
      <c r="N361">
        <v>359</v>
      </c>
      <c r="O361">
        <v>117.745</v>
      </c>
      <c r="P361">
        <v>359</v>
      </c>
      <c r="Q361">
        <v>-21.840800000000002</v>
      </c>
      <c r="R361">
        <v>360</v>
      </c>
      <c r="S361" s="5">
        <f t="shared" si="70"/>
        <v>119552.5</v>
      </c>
      <c r="T361" s="3">
        <f t="shared" si="71"/>
        <v>347.20743079605887</v>
      </c>
      <c r="U361">
        <f t="shared" si="72"/>
        <v>119552.5</v>
      </c>
      <c r="V361">
        <v>360</v>
      </c>
      <c r="W361">
        <f t="shared" si="73"/>
        <v>119552.5</v>
      </c>
      <c r="X361">
        <v>360</v>
      </c>
      <c r="Y361">
        <v>6.5500000000000003E-2</v>
      </c>
      <c r="Z361">
        <v>8.6400000000000005E-2</v>
      </c>
      <c r="AA361">
        <f t="shared" si="74"/>
        <v>7.5950000000000004E-2</v>
      </c>
      <c r="AB361">
        <v>360</v>
      </c>
      <c r="AC361">
        <f t="shared" si="75"/>
        <v>360</v>
      </c>
      <c r="AD361">
        <f>IF(C361=1,(AC361/Y361),REF)</f>
        <v>5496.1832061068699</v>
      </c>
      <c r="AE361">
        <v>361</v>
      </c>
      <c r="AF361">
        <f>IF(B361=1,(AC361/AA361),REF)</f>
        <v>4739.9605003291636</v>
      </c>
      <c r="AG361">
        <v>360</v>
      </c>
      <c r="AH361">
        <f t="shared" si="76"/>
        <v>360</v>
      </c>
      <c r="AI361" t="str">
        <f t="shared" si="77"/>
        <v>IUPUI</v>
      </c>
      <c r="AJ361">
        <f t="shared" si="78"/>
        <v>2.7788977553180074E-2</v>
      </c>
      <c r="AK361">
        <f t="shared" si="79"/>
        <v>2.6488341383592282E-2</v>
      </c>
      <c r="AL361">
        <f t="shared" si="80"/>
        <v>0.30051267696198058</v>
      </c>
      <c r="AM361" t="str">
        <f t="shared" si="81"/>
        <v>IUPUI</v>
      </c>
      <c r="AN361">
        <v>360</v>
      </c>
      <c r="AO361">
        <f t="shared" si="82"/>
        <v>360</v>
      </c>
      <c r="AP361">
        <v>360</v>
      </c>
      <c r="AQ361" t="str">
        <f t="shared" si="83"/>
        <v>IUPUI</v>
      </c>
    </row>
    <row r="362" spans="2:43">
      <c r="B362">
        <v>1</v>
      </c>
      <c r="C362">
        <v>1</v>
      </c>
      <c r="D362" t="s">
        <v>149</v>
      </c>
      <c r="E362">
        <v>66.197699999999998</v>
      </c>
      <c r="F362">
        <v>275</v>
      </c>
      <c r="G362">
        <v>65.157600000000002</v>
      </c>
      <c r="H362">
        <v>292</v>
      </c>
      <c r="I362">
        <v>89.1768</v>
      </c>
      <c r="J362">
        <v>360</v>
      </c>
      <c r="K362">
        <v>90.619100000000003</v>
      </c>
      <c r="L362">
        <v>358</v>
      </c>
      <c r="M362">
        <v>115.04600000000001</v>
      </c>
      <c r="N362">
        <v>360</v>
      </c>
      <c r="O362">
        <v>116.92</v>
      </c>
      <c r="P362">
        <v>357</v>
      </c>
      <c r="Q362">
        <v>-26.301200000000001</v>
      </c>
      <c r="R362">
        <v>361</v>
      </c>
      <c r="S362" s="5">
        <f t="shared" si="70"/>
        <v>129600</v>
      </c>
      <c r="T362" s="3">
        <f t="shared" si="71"/>
        <v>357.50034965017869</v>
      </c>
      <c r="U362">
        <f t="shared" si="72"/>
        <v>129600</v>
      </c>
      <c r="V362">
        <v>363</v>
      </c>
      <c r="W362">
        <f t="shared" si="73"/>
        <v>129600</v>
      </c>
      <c r="X362">
        <v>363</v>
      </c>
      <c r="Y362">
        <v>7.22E-2</v>
      </c>
      <c r="Z362">
        <v>5.5500000000000001E-2</v>
      </c>
      <c r="AA362">
        <f t="shared" si="74"/>
        <v>6.3850000000000004E-2</v>
      </c>
      <c r="AB362">
        <v>361</v>
      </c>
      <c r="AC362">
        <f t="shared" si="75"/>
        <v>362.33333333333331</v>
      </c>
      <c r="AD362">
        <f>IF(C362=1,(AC362/Y362),REF)</f>
        <v>5018.4672206832865</v>
      </c>
      <c r="AE362">
        <v>359</v>
      </c>
      <c r="AF362">
        <f>IF(B362=1,(AC362/AA362),REF)</f>
        <v>5674.7585486818052</v>
      </c>
      <c r="AG362">
        <v>361</v>
      </c>
      <c r="AH362">
        <f t="shared" si="76"/>
        <v>359</v>
      </c>
      <c r="AI362" t="str">
        <f t="shared" si="77"/>
        <v>Green Bay</v>
      </c>
      <c r="AJ362">
        <f t="shared" si="78"/>
        <v>3.0911314689589797E-2</v>
      </c>
      <c r="AK362">
        <f t="shared" si="79"/>
        <v>2.1772901370026937E-2</v>
      </c>
      <c r="AL362">
        <f t="shared" si="80"/>
        <v>0.29754330007346819</v>
      </c>
      <c r="AM362" t="str">
        <f t="shared" si="81"/>
        <v>Green Bay</v>
      </c>
      <c r="AN362">
        <v>361</v>
      </c>
      <c r="AO362">
        <f t="shared" si="82"/>
        <v>360.33333333333331</v>
      </c>
      <c r="AP362">
        <v>361</v>
      </c>
      <c r="AQ362" t="str">
        <f t="shared" si="83"/>
        <v>Green Bay</v>
      </c>
    </row>
    <row r="363" spans="2:43">
      <c r="B363">
        <v>1</v>
      </c>
      <c r="C363">
        <v>1</v>
      </c>
      <c r="D363" t="s">
        <v>151</v>
      </c>
      <c r="E363">
        <v>66.159000000000006</v>
      </c>
      <c r="F363">
        <v>277</v>
      </c>
      <c r="G363">
        <v>65.549599999999998</v>
      </c>
      <c r="H363">
        <v>276</v>
      </c>
      <c r="I363">
        <v>90.169700000000006</v>
      </c>
      <c r="J363">
        <v>356</v>
      </c>
      <c r="K363">
        <v>89.431700000000006</v>
      </c>
      <c r="L363">
        <v>362</v>
      </c>
      <c r="M363">
        <v>113.255</v>
      </c>
      <c r="N363">
        <v>352</v>
      </c>
      <c r="O363">
        <v>119.178</v>
      </c>
      <c r="P363">
        <v>362</v>
      </c>
      <c r="Q363">
        <v>-29.746200000000002</v>
      </c>
      <c r="R363">
        <v>362</v>
      </c>
      <c r="S363" s="5">
        <f t="shared" si="70"/>
        <v>125320</v>
      </c>
      <c r="T363" s="3">
        <f t="shared" si="71"/>
        <v>362</v>
      </c>
      <c r="U363">
        <f t="shared" si="72"/>
        <v>125320</v>
      </c>
      <c r="V363">
        <v>362</v>
      </c>
      <c r="W363">
        <f t="shared" si="73"/>
        <v>125320</v>
      </c>
      <c r="X363">
        <v>362</v>
      </c>
      <c r="Y363">
        <v>2.9399999999999999E-2</v>
      </c>
      <c r="Z363">
        <v>5.8500000000000003E-2</v>
      </c>
      <c r="AA363">
        <f t="shared" si="74"/>
        <v>4.3950000000000003E-2</v>
      </c>
      <c r="AB363">
        <v>362</v>
      </c>
      <c r="AC363">
        <f t="shared" si="75"/>
        <v>362</v>
      </c>
      <c r="AD363">
        <f>IF(C363=1,(AC363/Y363),REF)</f>
        <v>12312.925170068027</v>
      </c>
      <c r="AE363">
        <v>363</v>
      </c>
      <c r="AF363">
        <f>IF(B363=1,(AC363/AA363),REF)</f>
        <v>8236.6325369738333</v>
      </c>
      <c r="AG363">
        <v>362</v>
      </c>
      <c r="AH363">
        <f t="shared" si="76"/>
        <v>362</v>
      </c>
      <c r="AI363" t="str">
        <f t="shared" si="77"/>
        <v>Hartford</v>
      </c>
      <c r="AJ363">
        <f t="shared" si="78"/>
        <v>1.1506641817696853E-2</v>
      </c>
      <c r="AK363">
        <f t="shared" si="79"/>
        <v>1.4305037319280831E-2</v>
      </c>
      <c r="AL363">
        <f t="shared" si="80"/>
        <v>0.23456439339187593</v>
      </c>
      <c r="AM363" t="str">
        <f t="shared" si="81"/>
        <v>Hartford</v>
      </c>
      <c r="AN363">
        <v>362</v>
      </c>
      <c r="AO363">
        <f t="shared" si="82"/>
        <v>362</v>
      </c>
      <c r="AP363">
        <v>362</v>
      </c>
      <c r="AQ363" t="str">
        <f t="shared" si="83"/>
        <v>Hartford</v>
      </c>
    </row>
    <row r="364" spans="2:43">
      <c r="B364">
        <v>1</v>
      </c>
      <c r="C364">
        <v>1</v>
      </c>
      <c r="D364" t="s">
        <v>189</v>
      </c>
      <c r="E364">
        <v>73.201400000000007</v>
      </c>
      <c r="F364">
        <v>8</v>
      </c>
      <c r="G364">
        <v>72.568399999999997</v>
      </c>
      <c r="H364">
        <v>6</v>
      </c>
      <c r="I364">
        <v>87.463999999999999</v>
      </c>
      <c r="J364">
        <v>363</v>
      </c>
      <c r="K364">
        <v>86.536299999999997</v>
      </c>
      <c r="L364">
        <v>363</v>
      </c>
      <c r="M364">
        <v>111.399</v>
      </c>
      <c r="N364">
        <v>338</v>
      </c>
      <c r="O364">
        <v>117.151</v>
      </c>
      <c r="P364">
        <v>358</v>
      </c>
      <c r="Q364">
        <v>-30.614599999999999</v>
      </c>
      <c r="R364">
        <v>363</v>
      </c>
      <c r="S364" s="5">
        <f t="shared" si="70"/>
        <v>123006.5</v>
      </c>
      <c r="T364" s="3">
        <f t="shared" si="71"/>
        <v>360.50866841173183</v>
      </c>
      <c r="U364">
        <f t="shared" si="72"/>
        <v>123006.5</v>
      </c>
      <c r="V364">
        <v>361</v>
      </c>
      <c r="W364">
        <f t="shared" si="73"/>
        <v>123006.5</v>
      </c>
      <c r="X364">
        <v>361</v>
      </c>
      <c r="Y364">
        <v>3.1099999999999999E-2</v>
      </c>
      <c r="Z364">
        <v>3.7699999999999997E-2</v>
      </c>
      <c r="AA364">
        <f t="shared" si="74"/>
        <v>3.44E-2</v>
      </c>
      <c r="AB364">
        <v>363</v>
      </c>
      <c r="AC364">
        <f t="shared" si="75"/>
        <v>361.66666666666669</v>
      </c>
      <c r="AD364">
        <f>IF(C364=1,(AC364/Y364),REF)</f>
        <v>11629.153269024653</v>
      </c>
      <c r="AE364">
        <v>362</v>
      </c>
      <c r="AF364">
        <f>IF(B364=1,(AC364/AA364),REF)</f>
        <v>10513.565891472868</v>
      </c>
      <c r="AG364">
        <v>363</v>
      </c>
      <c r="AH364">
        <f t="shared" si="76"/>
        <v>362</v>
      </c>
      <c r="AI364" t="str">
        <f t="shared" si="77"/>
        <v>LIU</v>
      </c>
      <c r="AJ364">
        <f t="shared" si="78"/>
        <v>1.2241734821128659E-2</v>
      </c>
      <c r="AK364">
        <f t="shared" si="79"/>
        <v>1.086021728812764E-2</v>
      </c>
      <c r="AL364">
        <f t="shared" si="80"/>
        <v>0.22605089342927298</v>
      </c>
      <c r="AM364" t="str">
        <f t="shared" si="81"/>
        <v>LIU</v>
      </c>
      <c r="AN364">
        <v>363</v>
      </c>
      <c r="AO364">
        <f t="shared" si="82"/>
        <v>362.66666666666669</v>
      </c>
      <c r="AP364">
        <v>363</v>
      </c>
      <c r="AQ364" t="str">
        <f t="shared" si="83"/>
        <v>LIU</v>
      </c>
    </row>
  </sheetData>
  <sortState xmlns:xlrd2="http://schemas.microsoft.com/office/spreadsheetml/2017/richdata2" ref="A2:AQ364">
    <sortCondition descending="1" ref="AL2:AL364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733B2-D2A2-49EB-9BBA-C1C9296907A0}">
  <dimension ref="A1:U740"/>
  <sheetViews>
    <sheetView workbookViewId="0"/>
  </sheetViews>
  <sheetFormatPr defaultRowHeight="15"/>
  <cols>
    <col min="3" max="3" width="15.5703125" customWidth="1"/>
    <col min="4" max="4" width="12.140625" customWidth="1"/>
    <col min="9" max="9" width="18.7109375" customWidth="1"/>
    <col min="16" max="16" width="20.5703125" customWidth="1"/>
  </cols>
  <sheetData>
    <row r="1" spans="1:21" ht="15.75" thickBot="1">
      <c r="A1" t="s">
        <v>408</v>
      </c>
      <c r="B1" t="s">
        <v>409</v>
      </c>
      <c r="D1" t="s">
        <v>410</v>
      </c>
      <c r="E1" t="s">
        <v>21</v>
      </c>
      <c r="F1" t="s">
        <v>22</v>
      </c>
      <c r="I1" t="s">
        <v>44</v>
      </c>
      <c r="J1">
        <v>0.33040000000000003</v>
      </c>
      <c r="M1" s="16" t="s">
        <v>31</v>
      </c>
      <c r="N1" s="17" t="s">
        <v>411</v>
      </c>
      <c r="P1" s="18" t="s">
        <v>337</v>
      </c>
      <c r="Q1" s="23">
        <v>0.97719999999999996</v>
      </c>
    </row>
    <row r="2" spans="1:21" ht="16.5" thickTop="1" thickBot="1">
      <c r="A2" t="str">
        <f>IF(B1=D2,"","CHECK")</f>
        <v>CHECK</v>
      </c>
      <c r="B2" t="s">
        <v>44</v>
      </c>
      <c r="D2" t="s">
        <v>44</v>
      </c>
      <c r="E2">
        <f>VLOOKUP(D2,I1:J400,2,FALSE)</f>
        <v>0.33040000000000003</v>
      </c>
      <c r="F2">
        <f>VLOOKUP(D2,T1:U400,2,FALSE)</f>
        <v>0.62090000000000001</v>
      </c>
      <c r="I2" t="s">
        <v>45</v>
      </c>
      <c r="J2">
        <v>0.47639999999999999</v>
      </c>
      <c r="M2" s="19" t="s">
        <v>157</v>
      </c>
      <c r="N2" s="21">
        <v>0.96299999999999997</v>
      </c>
      <c r="P2" s="20" t="s">
        <v>422</v>
      </c>
      <c r="Q2" s="22">
        <v>1</v>
      </c>
      <c r="T2" t="s">
        <v>44</v>
      </c>
      <c r="U2">
        <v>0.62090000000000001</v>
      </c>
    </row>
    <row r="3" spans="1:21" ht="15.75" thickBot="1">
      <c r="B3" t="s">
        <v>45</v>
      </c>
      <c r="D3" t="s">
        <v>45</v>
      </c>
      <c r="E3">
        <f t="shared" ref="E3:E48" si="0">VLOOKUP(D3,I2:J401,2,FALSE)</f>
        <v>0.47639999999999999</v>
      </c>
      <c r="F3">
        <f t="shared" ref="F3:F66" si="1">VLOOKUP(D3,T2:U401,2,FALSE)</f>
        <v>0.62619999999999998</v>
      </c>
      <c r="I3" t="s">
        <v>46</v>
      </c>
      <c r="J3">
        <v>0.55379999999999996</v>
      </c>
      <c r="M3" s="20" t="s">
        <v>412</v>
      </c>
      <c r="N3" s="22">
        <v>1</v>
      </c>
      <c r="P3" s="18" t="s">
        <v>47</v>
      </c>
      <c r="Q3" s="23">
        <v>0.97460000000000002</v>
      </c>
      <c r="T3" t="s">
        <v>45</v>
      </c>
      <c r="U3">
        <v>0.62619999999999998</v>
      </c>
    </row>
    <row r="4" spans="1:21" ht="15.75" thickBot="1">
      <c r="B4" t="s">
        <v>46</v>
      </c>
      <c r="D4" t="s">
        <v>46</v>
      </c>
      <c r="E4">
        <f t="shared" si="0"/>
        <v>0.55379999999999996</v>
      </c>
      <c r="F4">
        <f t="shared" si="1"/>
        <v>0.7339</v>
      </c>
      <c r="I4" t="s">
        <v>47</v>
      </c>
      <c r="J4">
        <v>0.93259999999999998</v>
      </c>
      <c r="M4" s="18" t="s">
        <v>103</v>
      </c>
      <c r="N4" s="23">
        <v>0.94740000000000002</v>
      </c>
      <c r="P4" s="20" t="s">
        <v>412</v>
      </c>
      <c r="Q4" s="22">
        <v>2</v>
      </c>
      <c r="T4" t="s">
        <v>46</v>
      </c>
      <c r="U4">
        <v>0.7339</v>
      </c>
    </row>
    <row r="5" spans="1:21" ht="15.75" thickBot="1">
      <c r="B5" t="s">
        <v>47</v>
      </c>
      <c r="D5" t="s">
        <v>47</v>
      </c>
      <c r="E5">
        <f t="shared" si="0"/>
        <v>0.93259999999999998</v>
      </c>
      <c r="F5">
        <f t="shared" si="1"/>
        <v>0.97460000000000002</v>
      </c>
      <c r="I5" t="s">
        <v>48</v>
      </c>
      <c r="J5">
        <v>0.1963</v>
      </c>
      <c r="M5" s="20" t="s">
        <v>413</v>
      </c>
      <c r="N5" s="22">
        <v>2</v>
      </c>
      <c r="P5" s="18" t="s">
        <v>157</v>
      </c>
      <c r="Q5" s="418">
        <v>0.9647</v>
      </c>
      <c r="T5" t="s">
        <v>47</v>
      </c>
      <c r="U5">
        <v>0.97460000000000002</v>
      </c>
    </row>
    <row r="6" spans="1:21" ht="16.5" thickTop="1" thickBot="1">
      <c r="B6" t="s">
        <v>48</v>
      </c>
      <c r="D6" t="s">
        <v>48</v>
      </c>
      <c r="E6">
        <f t="shared" si="0"/>
        <v>0.1963</v>
      </c>
      <c r="F6">
        <f t="shared" si="1"/>
        <v>0.19650000000000001</v>
      </c>
      <c r="I6" t="s">
        <v>49</v>
      </c>
      <c r="J6">
        <v>0.10580000000000001</v>
      </c>
      <c r="M6" s="19" t="s">
        <v>361</v>
      </c>
      <c r="N6" s="24">
        <v>0.94720000000000004</v>
      </c>
      <c r="P6" s="20" t="s">
        <v>412</v>
      </c>
      <c r="Q6" s="25">
        <v>3</v>
      </c>
      <c r="T6" t="s">
        <v>48</v>
      </c>
      <c r="U6">
        <v>0.19650000000000001</v>
      </c>
    </row>
    <row r="7" spans="1:21" ht="15.75" thickBot="1">
      <c r="B7" t="s">
        <v>49</v>
      </c>
      <c r="D7" t="s">
        <v>49</v>
      </c>
      <c r="E7">
        <f t="shared" si="0"/>
        <v>0.10580000000000001</v>
      </c>
      <c r="F7">
        <f t="shared" si="1"/>
        <v>0.1159</v>
      </c>
      <c r="I7" t="s">
        <v>50</v>
      </c>
      <c r="J7">
        <v>0.1004</v>
      </c>
      <c r="M7" s="20" t="s">
        <v>414</v>
      </c>
      <c r="N7" s="25">
        <v>3</v>
      </c>
      <c r="P7" s="18" t="s">
        <v>296</v>
      </c>
      <c r="Q7" s="26">
        <v>0.95830000000000004</v>
      </c>
      <c r="T7" t="s">
        <v>49</v>
      </c>
      <c r="U7">
        <v>0.1159</v>
      </c>
    </row>
    <row r="8" spans="1:21" ht="15.75" thickBot="1">
      <c r="B8" t="s">
        <v>50</v>
      </c>
      <c r="D8" t="s">
        <v>50</v>
      </c>
      <c r="E8">
        <f t="shared" si="0"/>
        <v>0.1004</v>
      </c>
      <c r="F8">
        <f t="shared" si="1"/>
        <v>0.16489999999999999</v>
      </c>
      <c r="I8" t="s">
        <v>51</v>
      </c>
      <c r="J8">
        <v>0.28960000000000002</v>
      </c>
      <c r="M8" s="18" t="s">
        <v>281</v>
      </c>
      <c r="N8" s="26">
        <v>0.93359999999999999</v>
      </c>
      <c r="P8" s="20" t="s">
        <v>426</v>
      </c>
      <c r="Q8" s="27">
        <v>4</v>
      </c>
      <c r="T8" t="s">
        <v>50</v>
      </c>
      <c r="U8">
        <v>0.16489999999999999</v>
      </c>
    </row>
    <row r="9" spans="1:21" ht="15.75" thickBot="1">
      <c r="B9" t="s">
        <v>51</v>
      </c>
      <c r="D9" t="s">
        <v>51</v>
      </c>
      <c r="E9">
        <f t="shared" si="0"/>
        <v>0.28960000000000002</v>
      </c>
      <c r="F9">
        <f t="shared" si="1"/>
        <v>0.30959999999999999</v>
      </c>
      <c r="I9" t="s">
        <v>52</v>
      </c>
      <c r="J9">
        <v>0.33489999999999998</v>
      </c>
      <c r="M9" s="20" t="s">
        <v>415</v>
      </c>
      <c r="N9" s="27">
        <v>4</v>
      </c>
      <c r="P9" s="18" t="s">
        <v>281</v>
      </c>
      <c r="Q9" s="28">
        <v>0.95640000000000003</v>
      </c>
      <c r="T9" t="s">
        <v>51</v>
      </c>
      <c r="U9">
        <v>0.30959999999999999</v>
      </c>
    </row>
    <row r="10" spans="1:21" ht="15.75" thickBot="1">
      <c r="B10" t="s">
        <v>52</v>
      </c>
      <c r="D10" t="s">
        <v>52</v>
      </c>
      <c r="E10">
        <f t="shared" si="0"/>
        <v>0.33489999999999998</v>
      </c>
      <c r="F10">
        <f t="shared" si="1"/>
        <v>0.22289999999999999</v>
      </c>
      <c r="I10" t="s">
        <v>53</v>
      </c>
      <c r="J10">
        <v>0.61029999999999995</v>
      </c>
      <c r="M10" s="18" t="s">
        <v>203</v>
      </c>
      <c r="N10" s="28">
        <v>0.93269999999999997</v>
      </c>
      <c r="P10" s="20" t="s">
        <v>415</v>
      </c>
      <c r="Q10" s="29">
        <v>5</v>
      </c>
      <c r="T10" t="s">
        <v>52</v>
      </c>
      <c r="U10">
        <v>0.22289999999999999</v>
      </c>
    </row>
    <row r="11" spans="1:21" ht="15.75" thickBot="1">
      <c r="B11" t="s">
        <v>53</v>
      </c>
      <c r="D11" t="s">
        <v>53</v>
      </c>
      <c r="E11">
        <f t="shared" si="0"/>
        <v>0.61029999999999995</v>
      </c>
      <c r="F11">
        <f t="shared" si="1"/>
        <v>0.43740000000000001</v>
      </c>
      <c r="I11" t="s">
        <v>54</v>
      </c>
      <c r="J11">
        <v>0.93189999999999995</v>
      </c>
      <c r="M11" s="20" t="s">
        <v>416</v>
      </c>
      <c r="N11" s="29">
        <v>5</v>
      </c>
      <c r="P11" s="18" t="s">
        <v>361</v>
      </c>
      <c r="Q11" s="30">
        <v>0.95589999999999997</v>
      </c>
      <c r="T11" t="s">
        <v>53</v>
      </c>
      <c r="U11">
        <v>0.43740000000000001</v>
      </c>
    </row>
    <row r="12" spans="1:21" ht="15.75" thickBot="1">
      <c r="B12" t="s">
        <v>54</v>
      </c>
      <c r="D12" t="s">
        <v>54</v>
      </c>
      <c r="E12">
        <f t="shared" si="0"/>
        <v>0.93189999999999995</v>
      </c>
      <c r="F12">
        <f t="shared" si="1"/>
        <v>0.92979999999999996</v>
      </c>
      <c r="I12" t="s">
        <v>55</v>
      </c>
      <c r="J12">
        <v>0.78959999999999997</v>
      </c>
      <c r="M12" s="18" t="s">
        <v>47</v>
      </c>
      <c r="N12" s="30">
        <v>0.93259999999999998</v>
      </c>
      <c r="P12" s="20" t="s">
        <v>414</v>
      </c>
      <c r="Q12" s="31">
        <v>6</v>
      </c>
      <c r="T12" t="s">
        <v>54</v>
      </c>
      <c r="U12">
        <v>0.92979999999999996</v>
      </c>
    </row>
    <row r="13" spans="1:21" ht="15.75" thickBot="1">
      <c r="B13" t="s">
        <v>55</v>
      </c>
      <c r="D13" t="s">
        <v>55</v>
      </c>
      <c r="E13">
        <f t="shared" si="0"/>
        <v>0.78959999999999997</v>
      </c>
      <c r="F13">
        <f t="shared" si="1"/>
        <v>0.81169999999999998</v>
      </c>
      <c r="I13" t="s">
        <v>56</v>
      </c>
      <c r="J13">
        <v>0.85970000000000002</v>
      </c>
      <c r="M13" s="20" t="s">
        <v>412</v>
      </c>
      <c r="N13" s="31">
        <v>6</v>
      </c>
      <c r="P13" s="18" t="s">
        <v>106</v>
      </c>
      <c r="Q13" s="32">
        <v>0.95069999999999999</v>
      </c>
      <c r="T13" t="s">
        <v>55</v>
      </c>
      <c r="U13">
        <v>0.81169999999999998</v>
      </c>
    </row>
    <row r="14" spans="1:21" ht="15.75" thickBot="1">
      <c r="B14" t="s">
        <v>56</v>
      </c>
      <c r="D14" t="s">
        <v>56</v>
      </c>
      <c r="E14">
        <f t="shared" si="0"/>
        <v>0.85970000000000002</v>
      </c>
      <c r="F14">
        <f t="shared" si="1"/>
        <v>0.92049999999999998</v>
      </c>
      <c r="I14" t="s">
        <v>57</v>
      </c>
      <c r="J14">
        <v>0.1797</v>
      </c>
      <c r="M14" s="18" t="s">
        <v>54</v>
      </c>
      <c r="N14" s="32">
        <v>0.93189999999999995</v>
      </c>
      <c r="P14" s="20" t="s">
        <v>431</v>
      </c>
      <c r="Q14" s="33">
        <v>7</v>
      </c>
      <c r="T14" t="s">
        <v>56</v>
      </c>
      <c r="U14">
        <v>0.92049999999999998</v>
      </c>
    </row>
    <row r="15" spans="1:21" ht="15.75" thickBot="1">
      <c r="B15" t="s">
        <v>57</v>
      </c>
      <c r="D15" t="s">
        <v>57</v>
      </c>
      <c r="E15">
        <f t="shared" si="0"/>
        <v>0.1797</v>
      </c>
      <c r="F15">
        <f t="shared" si="1"/>
        <v>0.222</v>
      </c>
      <c r="I15" t="s">
        <v>58</v>
      </c>
      <c r="J15">
        <v>0.25309999999999999</v>
      </c>
      <c r="M15" s="20" t="s">
        <v>417</v>
      </c>
      <c r="N15" s="33">
        <v>7</v>
      </c>
      <c r="P15" s="18" t="s">
        <v>301</v>
      </c>
      <c r="Q15" s="34">
        <v>0.95020000000000004</v>
      </c>
      <c r="T15" t="s">
        <v>57</v>
      </c>
      <c r="U15">
        <v>0.222</v>
      </c>
    </row>
    <row r="16" spans="1:21" ht="15.75" thickBot="1">
      <c r="B16" t="s">
        <v>58</v>
      </c>
      <c r="D16" t="s">
        <v>58</v>
      </c>
      <c r="E16">
        <f t="shared" si="0"/>
        <v>0.25309999999999999</v>
      </c>
      <c r="F16">
        <f t="shared" si="1"/>
        <v>0.2253</v>
      </c>
      <c r="I16" t="s">
        <v>59</v>
      </c>
      <c r="J16">
        <v>0.374</v>
      </c>
      <c r="M16" s="18" t="s">
        <v>176</v>
      </c>
      <c r="N16" s="34">
        <v>0.92559999999999998</v>
      </c>
      <c r="P16" s="20" t="s">
        <v>428</v>
      </c>
      <c r="Q16" s="35">
        <v>8</v>
      </c>
      <c r="T16" t="s">
        <v>58</v>
      </c>
      <c r="U16">
        <v>0.2253</v>
      </c>
    </row>
    <row r="17" spans="2:21" ht="15.75" thickBot="1">
      <c r="B17" t="s">
        <v>59</v>
      </c>
      <c r="D17" t="s">
        <v>59</v>
      </c>
      <c r="E17">
        <f t="shared" si="0"/>
        <v>0.374</v>
      </c>
      <c r="F17">
        <f t="shared" si="1"/>
        <v>0.34610000000000002</v>
      </c>
      <c r="I17" t="s">
        <v>60</v>
      </c>
      <c r="J17">
        <v>0.86160000000000003</v>
      </c>
      <c r="M17" s="20" t="s">
        <v>418</v>
      </c>
      <c r="N17" s="35">
        <v>8</v>
      </c>
      <c r="P17" s="18" t="s">
        <v>103</v>
      </c>
      <c r="Q17" s="36">
        <v>0.9476</v>
      </c>
      <c r="T17" t="s">
        <v>59</v>
      </c>
      <c r="U17">
        <v>0.34610000000000002</v>
      </c>
    </row>
    <row r="18" spans="2:21" ht="15.75" thickBot="1">
      <c r="B18" t="s">
        <v>60</v>
      </c>
      <c r="D18" t="s">
        <v>60</v>
      </c>
      <c r="E18">
        <f t="shared" si="0"/>
        <v>0.86160000000000003</v>
      </c>
      <c r="F18">
        <f t="shared" si="1"/>
        <v>0.89890000000000003</v>
      </c>
      <c r="I18" t="s">
        <v>61</v>
      </c>
      <c r="J18">
        <v>0.14180000000000001</v>
      </c>
      <c r="M18" s="18" t="s">
        <v>146</v>
      </c>
      <c r="N18" s="36">
        <v>0.92020000000000002</v>
      </c>
      <c r="P18" s="20" t="s">
        <v>413</v>
      </c>
      <c r="Q18" s="37">
        <v>9</v>
      </c>
      <c r="T18" t="s">
        <v>60</v>
      </c>
      <c r="U18">
        <v>0.89890000000000003</v>
      </c>
    </row>
    <row r="19" spans="2:21" ht="15.75" thickBot="1">
      <c r="B19" t="s">
        <v>61</v>
      </c>
      <c r="D19" t="s">
        <v>61</v>
      </c>
      <c r="E19">
        <f t="shared" si="0"/>
        <v>0.14180000000000001</v>
      </c>
      <c r="F19">
        <f t="shared" si="1"/>
        <v>0.23019999999999999</v>
      </c>
      <c r="I19" t="s">
        <v>62</v>
      </c>
      <c r="J19">
        <v>0.51990000000000003</v>
      </c>
      <c r="M19" s="20" t="s">
        <v>419</v>
      </c>
      <c r="N19" s="37">
        <v>9</v>
      </c>
      <c r="P19" s="18" t="s">
        <v>170</v>
      </c>
      <c r="Q19" s="38">
        <v>0.94310000000000005</v>
      </c>
      <c r="T19" t="s">
        <v>61</v>
      </c>
      <c r="U19">
        <v>0.23019999999999999</v>
      </c>
    </row>
    <row r="20" spans="2:21" ht="15.75" thickBot="1">
      <c r="B20" t="s">
        <v>62</v>
      </c>
      <c r="D20" t="s">
        <v>62</v>
      </c>
      <c r="E20">
        <f t="shared" si="0"/>
        <v>0.51990000000000003</v>
      </c>
      <c r="F20">
        <f t="shared" si="1"/>
        <v>0.47639999999999999</v>
      </c>
      <c r="I20" t="s">
        <v>63</v>
      </c>
      <c r="J20">
        <v>0.88090000000000002</v>
      </c>
      <c r="M20" s="18" t="s">
        <v>209</v>
      </c>
      <c r="N20" s="38">
        <v>0.91479999999999995</v>
      </c>
      <c r="P20" s="20" t="s">
        <v>440</v>
      </c>
      <c r="Q20" s="39">
        <v>10</v>
      </c>
      <c r="T20" t="s">
        <v>62</v>
      </c>
      <c r="U20">
        <v>0.47639999999999999</v>
      </c>
    </row>
    <row r="21" spans="2:21" ht="15.75" thickBot="1">
      <c r="B21" t="s">
        <v>63</v>
      </c>
      <c r="D21" t="s">
        <v>63</v>
      </c>
      <c r="E21">
        <f t="shared" si="0"/>
        <v>0.88090000000000002</v>
      </c>
      <c r="F21">
        <f t="shared" si="1"/>
        <v>0.92510000000000003</v>
      </c>
      <c r="I21" t="s">
        <v>64</v>
      </c>
      <c r="J21">
        <v>0.34899999999999998</v>
      </c>
      <c r="M21" s="20" t="s">
        <v>420</v>
      </c>
      <c r="N21" s="39">
        <v>10</v>
      </c>
      <c r="P21" s="18" t="s">
        <v>341</v>
      </c>
      <c r="Q21" s="40">
        <v>0.9425</v>
      </c>
      <c r="T21" t="s">
        <v>63</v>
      </c>
      <c r="U21">
        <v>0.92510000000000003</v>
      </c>
    </row>
    <row r="22" spans="2:21" ht="15.75" thickBot="1">
      <c r="B22" t="s">
        <v>64</v>
      </c>
      <c r="D22" t="s">
        <v>64</v>
      </c>
      <c r="E22">
        <f t="shared" si="0"/>
        <v>0.34899999999999998</v>
      </c>
      <c r="F22">
        <f t="shared" si="1"/>
        <v>0.27610000000000001</v>
      </c>
      <c r="I22" t="s">
        <v>65</v>
      </c>
      <c r="J22">
        <v>0.51359999999999995</v>
      </c>
      <c r="M22" s="18" t="s">
        <v>341</v>
      </c>
      <c r="N22" s="40">
        <v>0.9133</v>
      </c>
      <c r="P22" s="20" t="s">
        <v>421</v>
      </c>
      <c r="Q22" s="41">
        <v>11</v>
      </c>
      <c r="T22" t="s">
        <v>64</v>
      </c>
      <c r="U22">
        <v>0.27610000000000001</v>
      </c>
    </row>
    <row r="23" spans="2:21" ht="15.75" thickBot="1">
      <c r="B23" t="s">
        <v>65</v>
      </c>
      <c r="D23" t="s">
        <v>65</v>
      </c>
      <c r="E23">
        <f t="shared" si="0"/>
        <v>0.51359999999999995</v>
      </c>
      <c r="F23">
        <f t="shared" si="1"/>
        <v>0.70689999999999997</v>
      </c>
      <c r="I23" t="s">
        <v>66</v>
      </c>
      <c r="J23">
        <v>7.9600000000000004E-2</v>
      </c>
      <c r="M23" s="20" t="s">
        <v>421</v>
      </c>
      <c r="N23" s="41">
        <v>11</v>
      </c>
      <c r="P23" s="18" t="s">
        <v>146</v>
      </c>
      <c r="Q23" s="42">
        <v>0.93059999999999998</v>
      </c>
      <c r="T23" t="s">
        <v>65</v>
      </c>
      <c r="U23">
        <v>0.70689999999999997</v>
      </c>
    </row>
    <row r="24" spans="2:21" ht="15.75" thickBot="1">
      <c r="B24" t="s">
        <v>66</v>
      </c>
      <c r="D24" t="s">
        <v>66</v>
      </c>
      <c r="E24">
        <f t="shared" si="0"/>
        <v>7.9600000000000004E-2</v>
      </c>
      <c r="F24">
        <f t="shared" si="1"/>
        <v>0.18459999999999999</v>
      </c>
      <c r="I24" t="s">
        <v>67</v>
      </c>
      <c r="J24">
        <v>0.221</v>
      </c>
      <c r="M24" s="18" t="s">
        <v>337</v>
      </c>
      <c r="N24" s="42">
        <v>0.90549999999999997</v>
      </c>
      <c r="P24" s="20" t="s">
        <v>419</v>
      </c>
      <c r="Q24" s="43">
        <v>12</v>
      </c>
      <c r="T24" t="s">
        <v>66</v>
      </c>
      <c r="U24">
        <v>0.18459999999999999</v>
      </c>
    </row>
    <row r="25" spans="2:21" ht="15.75" thickBot="1">
      <c r="B25" t="s">
        <v>67</v>
      </c>
      <c r="D25" t="s">
        <v>67</v>
      </c>
      <c r="E25">
        <f t="shared" si="0"/>
        <v>0.221</v>
      </c>
      <c r="F25">
        <f t="shared" si="1"/>
        <v>0.1968</v>
      </c>
      <c r="I25" t="s">
        <v>68</v>
      </c>
      <c r="J25">
        <v>0.82069999999999999</v>
      </c>
      <c r="M25" s="20" t="s">
        <v>422</v>
      </c>
      <c r="N25" s="43">
        <v>12</v>
      </c>
      <c r="P25" s="18" t="s">
        <v>54</v>
      </c>
      <c r="Q25" s="44">
        <v>0.92979999999999996</v>
      </c>
      <c r="T25" t="s">
        <v>67</v>
      </c>
      <c r="U25">
        <v>0.1968</v>
      </c>
    </row>
    <row r="26" spans="2:21" ht="15.75" thickBot="1">
      <c r="B26" t="s">
        <v>68</v>
      </c>
      <c r="D26" t="s">
        <v>68</v>
      </c>
      <c r="E26">
        <f t="shared" si="0"/>
        <v>0.82069999999999999</v>
      </c>
      <c r="F26">
        <f t="shared" si="1"/>
        <v>0.88449999999999995</v>
      </c>
      <c r="I26" t="s">
        <v>69</v>
      </c>
      <c r="J26">
        <v>0.57650000000000001</v>
      </c>
      <c r="M26" s="18" t="s">
        <v>258</v>
      </c>
      <c r="N26" s="44">
        <v>0.89300000000000002</v>
      </c>
      <c r="P26" s="20" t="s">
        <v>417</v>
      </c>
      <c r="Q26" s="45">
        <v>13</v>
      </c>
      <c r="T26" t="s">
        <v>68</v>
      </c>
      <c r="U26">
        <v>0.88449999999999995</v>
      </c>
    </row>
    <row r="27" spans="2:21" ht="15.75" thickBot="1">
      <c r="B27" t="s">
        <v>69</v>
      </c>
      <c r="D27" t="s">
        <v>69</v>
      </c>
      <c r="E27">
        <f t="shared" si="0"/>
        <v>0.57650000000000001</v>
      </c>
      <c r="F27">
        <f t="shared" si="1"/>
        <v>0.42259999999999998</v>
      </c>
      <c r="I27" t="s">
        <v>70</v>
      </c>
      <c r="J27">
        <v>0.2389</v>
      </c>
      <c r="M27" s="20" t="s">
        <v>423</v>
      </c>
      <c r="N27" s="45">
        <v>13</v>
      </c>
      <c r="P27" s="18" t="s">
        <v>177</v>
      </c>
      <c r="Q27" s="46">
        <v>0.92669999999999997</v>
      </c>
      <c r="T27" t="s">
        <v>69</v>
      </c>
      <c r="U27">
        <v>0.42259999999999998</v>
      </c>
    </row>
    <row r="28" spans="2:21" ht="15.75" thickBot="1">
      <c r="B28" t="s">
        <v>70</v>
      </c>
      <c r="D28" t="s">
        <v>70</v>
      </c>
      <c r="E28">
        <f t="shared" si="0"/>
        <v>0.2389</v>
      </c>
      <c r="F28">
        <f t="shared" si="1"/>
        <v>0.23860000000000001</v>
      </c>
      <c r="I28" t="s">
        <v>71</v>
      </c>
      <c r="J28">
        <v>0.27529999999999999</v>
      </c>
      <c r="M28" s="18" t="s">
        <v>404</v>
      </c>
      <c r="N28" s="46">
        <v>0.89019999999999999</v>
      </c>
      <c r="P28" s="20" t="s">
        <v>419</v>
      </c>
      <c r="Q28" s="47">
        <v>14</v>
      </c>
      <c r="T28" t="s">
        <v>70</v>
      </c>
      <c r="U28">
        <v>0.23860000000000001</v>
      </c>
    </row>
    <row r="29" spans="2:21" ht="15.75" thickBot="1">
      <c r="B29" t="s">
        <v>71</v>
      </c>
      <c r="D29" t="s">
        <v>71</v>
      </c>
      <c r="E29">
        <f t="shared" si="0"/>
        <v>0.27529999999999999</v>
      </c>
      <c r="F29">
        <f t="shared" si="1"/>
        <v>0.28139999999999998</v>
      </c>
      <c r="I29" t="s">
        <v>72</v>
      </c>
      <c r="J29">
        <v>0.54590000000000005</v>
      </c>
      <c r="M29" s="20" t="s">
        <v>424</v>
      </c>
      <c r="N29" s="47">
        <v>14</v>
      </c>
      <c r="P29" s="18" t="s">
        <v>63</v>
      </c>
      <c r="Q29" s="48">
        <v>0.92510000000000003</v>
      </c>
      <c r="T29" t="s">
        <v>71</v>
      </c>
      <c r="U29">
        <v>0.28139999999999998</v>
      </c>
    </row>
    <row r="30" spans="2:21" ht="15.75" thickBot="1">
      <c r="B30" t="s">
        <v>72</v>
      </c>
      <c r="D30" t="s">
        <v>72</v>
      </c>
      <c r="E30">
        <f t="shared" si="0"/>
        <v>0.54590000000000005</v>
      </c>
      <c r="F30">
        <f t="shared" si="1"/>
        <v>0.89100000000000001</v>
      </c>
      <c r="I30" t="s">
        <v>73</v>
      </c>
      <c r="J30">
        <v>0.51259999999999994</v>
      </c>
      <c r="M30" s="18" t="s">
        <v>212</v>
      </c>
      <c r="N30" s="48">
        <v>0.88639999999999997</v>
      </c>
      <c r="P30" s="20" t="s">
        <v>427</v>
      </c>
      <c r="Q30" s="49">
        <v>15</v>
      </c>
      <c r="T30" t="s">
        <v>72</v>
      </c>
      <c r="U30">
        <v>0.89100000000000001</v>
      </c>
    </row>
    <row r="31" spans="2:21" ht="15.75" thickBot="1">
      <c r="B31" t="s">
        <v>73</v>
      </c>
      <c r="D31" t="s">
        <v>73</v>
      </c>
      <c r="E31">
        <f t="shared" si="0"/>
        <v>0.51259999999999994</v>
      </c>
      <c r="F31">
        <f t="shared" si="1"/>
        <v>0.52029999999999998</v>
      </c>
      <c r="I31" t="s">
        <v>74</v>
      </c>
      <c r="J31">
        <v>0.40289999999999998</v>
      </c>
      <c r="M31" s="20" t="s">
        <v>425</v>
      </c>
      <c r="N31" s="49">
        <v>15</v>
      </c>
      <c r="P31" s="18" t="s">
        <v>56</v>
      </c>
      <c r="Q31" s="50">
        <v>0.92049999999999998</v>
      </c>
      <c r="T31" t="s">
        <v>73</v>
      </c>
      <c r="U31">
        <v>0.52029999999999998</v>
      </c>
    </row>
    <row r="32" spans="2:21" ht="15.75" thickBot="1">
      <c r="B32" t="s">
        <v>74</v>
      </c>
      <c r="D32" t="s">
        <v>74</v>
      </c>
      <c r="E32">
        <f t="shared" si="0"/>
        <v>0.40289999999999998</v>
      </c>
      <c r="F32">
        <f t="shared" si="1"/>
        <v>0.42859999999999998</v>
      </c>
      <c r="I32" t="s">
        <v>75</v>
      </c>
      <c r="J32">
        <v>0.2485</v>
      </c>
      <c r="M32" s="18" t="s">
        <v>296</v>
      </c>
      <c r="N32" s="50">
        <v>0.88260000000000005</v>
      </c>
      <c r="P32" s="20" t="s">
        <v>434</v>
      </c>
      <c r="Q32" s="51">
        <v>16</v>
      </c>
      <c r="T32" t="s">
        <v>74</v>
      </c>
      <c r="U32">
        <v>0.42859999999999998</v>
      </c>
    </row>
    <row r="33" spans="2:21" ht="15.75" thickBot="1">
      <c r="B33" t="s">
        <v>75</v>
      </c>
      <c r="D33" t="s">
        <v>75</v>
      </c>
      <c r="E33">
        <f t="shared" si="0"/>
        <v>0.2485</v>
      </c>
      <c r="F33">
        <f t="shared" si="1"/>
        <v>0.23910000000000001</v>
      </c>
      <c r="I33" t="s">
        <v>76</v>
      </c>
      <c r="J33">
        <v>0.39850000000000002</v>
      </c>
      <c r="M33" s="20" t="s">
        <v>426</v>
      </c>
      <c r="N33" s="51">
        <v>16</v>
      </c>
      <c r="P33" s="701" t="s">
        <v>390</v>
      </c>
      <c r="Q33" s="52">
        <v>0.91890000000000005</v>
      </c>
      <c r="T33" t="s">
        <v>75</v>
      </c>
      <c r="U33">
        <v>0.23910000000000001</v>
      </c>
    </row>
    <row r="34" spans="2:21" ht="15.75" thickBot="1">
      <c r="B34" t="s">
        <v>76</v>
      </c>
      <c r="D34" t="s">
        <v>76</v>
      </c>
      <c r="E34">
        <f t="shared" si="0"/>
        <v>0.39850000000000002</v>
      </c>
      <c r="F34">
        <f t="shared" si="1"/>
        <v>0.56299999999999994</v>
      </c>
      <c r="I34" t="s">
        <v>77</v>
      </c>
      <c r="J34">
        <v>0.55959999999999999</v>
      </c>
      <c r="M34" s="18" t="s">
        <v>63</v>
      </c>
      <c r="N34" s="52">
        <v>0.88090000000000002</v>
      </c>
      <c r="P34" s="702"/>
      <c r="Q34" s="53">
        <v>17</v>
      </c>
      <c r="T34" t="s">
        <v>76</v>
      </c>
      <c r="U34">
        <v>0.56299999999999994</v>
      </c>
    </row>
    <row r="35" spans="2:21" ht="15.75" thickBot="1">
      <c r="B35" t="s">
        <v>77</v>
      </c>
      <c r="D35" t="s">
        <v>77</v>
      </c>
      <c r="E35">
        <f t="shared" si="0"/>
        <v>0.55959999999999999</v>
      </c>
      <c r="F35">
        <f t="shared" si="1"/>
        <v>0.71050000000000002</v>
      </c>
      <c r="I35" t="s">
        <v>78</v>
      </c>
      <c r="J35">
        <v>0.72140000000000004</v>
      </c>
      <c r="M35" s="20" t="s">
        <v>427</v>
      </c>
      <c r="N35" s="53">
        <v>17</v>
      </c>
      <c r="P35" s="18" t="s">
        <v>215</v>
      </c>
      <c r="Q35" s="54">
        <v>0.91749999999999998</v>
      </c>
      <c r="T35" t="s">
        <v>77</v>
      </c>
      <c r="U35">
        <v>0.71050000000000002</v>
      </c>
    </row>
    <row r="36" spans="2:21" ht="15.75" thickBot="1">
      <c r="B36" t="s">
        <v>78</v>
      </c>
      <c r="D36" t="s">
        <v>78</v>
      </c>
      <c r="E36">
        <f t="shared" si="0"/>
        <v>0.72140000000000004</v>
      </c>
      <c r="F36">
        <f t="shared" si="1"/>
        <v>0.78139999999999998</v>
      </c>
      <c r="I36" t="s">
        <v>79</v>
      </c>
      <c r="J36">
        <v>0.3952</v>
      </c>
      <c r="M36" s="18" t="s">
        <v>301</v>
      </c>
      <c r="N36" s="54">
        <v>0.87729999999999997</v>
      </c>
      <c r="P36" s="20" t="s">
        <v>444</v>
      </c>
      <c r="Q36" s="55">
        <v>18</v>
      </c>
      <c r="T36" t="s">
        <v>78</v>
      </c>
      <c r="U36">
        <v>0.78139999999999998</v>
      </c>
    </row>
    <row r="37" spans="2:21" ht="15.75" thickBot="1">
      <c r="B37" t="s">
        <v>79</v>
      </c>
      <c r="D37" t="s">
        <v>79</v>
      </c>
      <c r="E37">
        <f t="shared" si="0"/>
        <v>0.3952</v>
      </c>
      <c r="F37">
        <f t="shared" si="1"/>
        <v>0.65380000000000005</v>
      </c>
      <c r="I37" t="s">
        <v>80</v>
      </c>
      <c r="J37">
        <v>0.27289999999999998</v>
      </c>
      <c r="M37" s="20" t="s">
        <v>428</v>
      </c>
      <c r="N37" s="55">
        <v>18</v>
      </c>
      <c r="P37" s="18" t="s">
        <v>392</v>
      </c>
      <c r="Q37" s="56">
        <v>0.91369999999999996</v>
      </c>
      <c r="T37" t="s">
        <v>79</v>
      </c>
      <c r="U37">
        <v>0.65380000000000005</v>
      </c>
    </row>
    <row r="38" spans="2:21" ht="15.75" thickBot="1">
      <c r="B38" t="s">
        <v>80</v>
      </c>
      <c r="D38" t="s">
        <v>80</v>
      </c>
      <c r="E38">
        <f t="shared" si="0"/>
        <v>0.27289999999999998</v>
      </c>
      <c r="F38">
        <f t="shared" si="1"/>
        <v>0.193</v>
      </c>
      <c r="I38" t="s">
        <v>81</v>
      </c>
      <c r="J38">
        <v>0.1928</v>
      </c>
      <c r="M38" s="18" t="s">
        <v>117</v>
      </c>
      <c r="N38" s="56">
        <v>0.87270000000000003</v>
      </c>
      <c r="P38" s="20" t="s">
        <v>429</v>
      </c>
      <c r="Q38" s="57">
        <v>19</v>
      </c>
      <c r="T38" t="s">
        <v>80</v>
      </c>
      <c r="U38">
        <v>0.193</v>
      </c>
    </row>
    <row r="39" spans="2:21" ht="15.75" thickBot="1">
      <c r="B39" t="s">
        <v>81</v>
      </c>
      <c r="D39" t="s">
        <v>81</v>
      </c>
      <c r="E39">
        <f t="shared" si="0"/>
        <v>0.1928</v>
      </c>
      <c r="F39">
        <f t="shared" si="1"/>
        <v>0.31319999999999998</v>
      </c>
      <c r="I39" t="s">
        <v>82</v>
      </c>
      <c r="J39">
        <v>0.60499999999999998</v>
      </c>
      <c r="M39" s="20" t="s">
        <v>426</v>
      </c>
      <c r="N39" s="57">
        <v>19</v>
      </c>
      <c r="P39" s="18" t="s">
        <v>117</v>
      </c>
      <c r="Q39" s="58">
        <v>0.91149999999999998</v>
      </c>
      <c r="T39" t="s">
        <v>81</v>
      </c>
      <c r="U39">
        <v>0.31319999999999998</v>
      </c>
    </row>
    <row r="40" spans="2:21" ht="15.75" thickBot="1">
      <c r="B40" t="s">
        <v>82</v>
      </c>
      <c r="D40" t="s">
        <v>82</v>
      </c>
      <c r="E40">
        <f t="shared" si="0"/>
        <v>0.60499999999999998</v>
      </c>
      <c r="F40">
        <f t="shared" si="1"/>
        <v>0.63349999999999995</v>
      </c>
      <c r="I40" t="s">
        <v>83</v>
      </c>
      <c r="J40">
        <v>0.14580000000000001</v>
      </c>
      <c r="M40" s="18" t="s">
        <v>392</v>
      </c>
      <c r="N40" s="58">
        <v>0.87119999999999997</v>
      </c>
      <c r="P40" s="20" t="s">
        <v>426</v>
      </c>
      <c r="Q40" s="59">
        <v>20</v>
      </c>
      <c r="T40" t="s">
        <v>82</v>
      </c>
      <c r="U40">
        <v>0.63349999999999995</v>
      </c>
    </row>
    <row r="41" spans="2:21" ht="15.75" thickBot="1">
      <c r="B41" t="s">
        <v>83</v>
      </c>
      <c r="D41" t="s">
        <v>83</v>
      </c>
      <c r="E41">
        <f t="shared" si="0"/>
        <v>0.14580000000000001</v>
      </c>
      <c r="F41">
        <f t="shared" si="1"/>
        <v>0.21</v>
      </c>
      <c r="I41" t="s">
        <v>84</v>
      </c>
      <c r="J41">
        <v>0.29980000000000001</v>
      </c>
      <c r="M41" s="20" t="s">
        <v>429</v>
      </c>
      <c r="N41" s="59">
        <v>20</v>
      </c>
      <c r="P41" s="18" t="s">
        <v>176</v>
      </c>
      <c r="Q41" s="60">
        <v>0.90920000000000001</v>
      </c>
      <c r="T41" t="s">
        <v>83</v>
      </c>
      <c r="U41">
        <v>0.21</v>
      </c>
    </row>
    <row r="42" spans="2:21" ht="15.75" thickBot="1">
      <c r="B42" t="s">
        <v>84</v>
      </c>
      <c r="D42" t="s">
        <v>84</v>
      </c>
      <c r="E42">
        <f t="shared" si="0"/>
        <v>0.29980000000000001</v>
      </c>
      <c r="F42">
        <f t="shared" si="1"/>
        <v>0.30819999999999997</v>
      </c>
      <c r="I42" t="s">
        <v>85</v>
      </c>
      <c r="J42">
        <v>0.39240000000000003</v>
      </c>
      <c r="M42" s="18" t="s">
        <v>342</v>
      </c>
      <c r="N42" s="60">
        <v>0.87090000000000001</v>
      </c>
      <c r="P42" s="20" t="s">
        <v>418</v>
      </c>
      <c r="Q42" s="61">
        <v>21</v>
      </c>
      <c r="T42" t="s">
        <v>84</v>
      </c>
      <c r="U42">
        <v>0.30819999999999997</v>
      </c>
    </row>
    <row r="43" spans="2:21" ht="15.75" thickBot="1">
      <c r="B43" t="s">
        <v>85</v>
      </c>
      <c r="D43" t="s">
        <v>85</v>
      </c>
      <c r="E43">
        <f t="shared" si="0"/>
        <v>0.39240000000000003</v>
      </c>
      <c r="F43">
        <f t="shared" si="1"/>
        <v>0.33360000000000001</v>
      </c>
      <c r="I43" t="s">
        <v>86</v>
      </c>
      <c r="J43">
        <v>0.32100000000000001</v>
      </c>
      <c r="M43" s="20" t="s">
        <v>430</v>
      </c>
      <c r="N43" s="61">
        <v>21</v>
      </c>
      <c r="P43" s="18" t="s">
        <v>203</v>
      </c>
      <c r="Q43" s="62">
        <v>0.90749999999999997</v>
      </c>
      <c r="T43" t="s">
        <v>85</v>
      </c>
      <c r="U43">
        <v>0.33360000000000001</v>
      </c>
    </row>
    <row r="44" spans="2:21" ht="15.75" thickBot="1">
      <c r="B44" t="s">
        <v>86</v>
      </c>
      <c r="D44" t="s">
        <v>86</v>
      </c>
      <c r="E44">
        <f t="shared" si="0"/>
        <v>0.32100000000000001</v>
      </c>
      <c r="F44">
        <f t="shared" si="1"/>
        <v>0.3009</v>
      </c>
      <c r="I44" t="s">
        <v>87</v>
      </c>
      <c r="J44">
        <v>0.15670000000000001</v>
      </c>
      <c r="M44" s="18" t="s">
        <v>106</v>
      </c>
      <c r="N44" s="62">
        <v>0.86939999999999995</v>
      </c>
      <c r="P44" s="20" t="s">
        <v>416</v>
      </c>
      <c r="Q44" s="63">
        <v>22</v>
      </c>
      <c r="T44" t="s">
        <v>86</v>
      </c>
      <c r="U44">
        <v>0.3009</v>
      </c>
    </row>
    <row r="45" spans="2:21" ht="15.75" thickBot="1">
      <c r="B45" t="s">
        <v>87</v>
      </c>
      <c r="D45" t="s">
        <v>87</v>
      </c>
      <c r="E45">
        <f t="shared" si="0"/>
        <v>0.15670000000000001</v>
      </c>
      <c r="F45">
        <f t="shared" si="1"/>
        <v>0.19450000000000001</v>
      </c>
      <c r="I45" t="s">
        <v>88</v>
      </c>
      <c r="J45">
        <v>0.11</v>
      </c>
      <c r="M45" s="20" t="s">
        <v>431</v>
      </c>
      <c r="N45" s="63">
        <v>22</v>
      </c>
      <c r="P45" s="18" t="s">
        <v>166</v>
      </c>
      <c r="Q45" s="64">
        <v>0.90349999999999997</v>
      </c>
      <c r="T45" t="s">
        <v>87</v>
      </c>
      <c r="U45">
        <v>0.19450000000000001</v>
      </c>
    </row>
    <row r="46" spans="2:21" ht="15.75" thickBot="1">
      <c r="B46" t="s">
        <v>88</v>
      </c>
      <c r="D46" t="s">
        <v>88</v>
      </c>
      <c r="E46">
        <f t="shared" si="0"/>
        <v>0.11</v>
      </c>
      <c r="F46">
        <f t="shared" si="1"/>
        <v>0.186</v>
      </c>
      <c r="I46" t="s">
        <v>89</v>
      </c>
      <c r="J46">
        <v>0.1714</v>
      </c>
      <c r="M46" s="18" t="s">
        <v>60</v>
      </c>
      <c r="N46" s="64">
        <v>0.86160000000000003</v>
      </c>
      <c r="P46" s="20" t="s">
        <v>441</v>
      </c>
      <c r="Q46" s="65">
        <v>23</v>
      </c>
      <c r="T46" t="s">
        <v>88</v>
      </c>
      <c r="U46">
        <v>0.186</v>
      </c>
    </row>
    <row r="47" spans="2:21" ht="15.75" thickBot="1">
      <c r="B47" t="s">
        <v>89</v>
      </c>
      <c r="D47" t="s">
        <v>89</v>
      </c>
      <c r="E47">
        <f t="shared" si="0"/>
        <v>0.1714</v>
      </c>
      <c r="F47">
        <f t="shared" si="1"/>
        <v>0.1227</v>
      </c>
      <c r="I47" t="s">
        <v>91</v>
      </c>
      <c r="J47">
        <v>0.2011</v>
      </c>
      <c r="M47" s="20" t="s">
        <v>432</v>
      </c>
      <c r="N47" s="65">
        <v>23</v>
      </c>
      <c r="P47" s="18" t="s">
        <v>205</v>
      </c>
      <c r="Q47" s="66">
        <v>0.90269999999999995</v>
      </c>
      <c r="T47" t="s">
        <v>89</v>
      </c>
      <c r="U47">
        <v>0.1227</v>
      </c>
    </row>
    <row r="48" spans="2:21" ht="15.75" thickBot="1">
      <c r="B48" t="s">
        <v>90</v>
      </c>
      <c r="D48" t="s">
        <v>449</v>
      </c>
      <c r="E48">
        <f t="shared" si="0"/>
        <v>0.74099999999999999</v>
      </c>
      <c r="F48">
        <f t="shared" si="1"/>
        <v>0.81899999999999995</v>
      </c>
      <c r="I48" t="s">
        <v>92</v>
      </c>
      <c r="J48">
        <v>0.57789999999999997</v>
      </c>
      <c r="M48" s="18" t="s">
        <v>374</v>
      </c>
      <c r="N48" s="66">
        <v>0.86050000000000004</v>
      </c>
      <c r="P48" s="20" t="s">
        <v>442</v>
      </c>
      <c r="Q48" s="67">
        <v>24</v>
      </c>
      <c r="T48" t="s">
        <v>91</v>
      </c>
      <c r="U48">
        <v>0.3044</v>
      </c>
    </row>
    <row r="49" spans="2:21" ht="15.75" thickBot="1">
      <c r="B49" t="s">
        <v>91</v>
      </c>
      <c r="D49" t="s">
        <v>91</v>
      </c>
      <c r="E49">
        <f>VLOOKUP(D49,I2:J447,2,FALSE)</f>
        <v>0.2011</v>
      </c>
      <c r="F49">
        <f t="shared" si="1"/>
        <v>0.3044</v>
      </c>
      <c r="I49" t="s">
        <v>93</v>
      </c>
      <c r="J49">
        <v>0.58089999999999997</v>
      </c>
      <c r="M49" s="20" t="s">
        <v>433</v>
      </c>
      <c r="N49" s="67">
        <v>24</v>
      </c>
      <c r="P49" s="18" t="s">
        <v>342</v>
      </c>
      <c r="Q49" s="68">
        <v>0.9012</v>
      </c>
      <c r="T49" t="s">
        <v>92</v>
      </c>
      <c r="U49">
        <v>0.73150000000000004</v>
      </c>
    </row>
    <row r="50" spans="2:21" ht="15.75" thickBot="1">
      <c r="B50" t="s">
        <v>92</v>
      </c>
      <c r="D50" t="s">
        <v>92</v>
      </c>
      <c r="E50">
        <f t="shared" ref="E50:E113" si="2">VLOOKUP(D50,I3:J448,2,FALSE)</f>
        <v>0.57789999999999997</v>
      </c>
      <c r="F50">
        <f t="shared" si="1"/>
        <v>0.73150000000000004</v>
      </c>
      <c r="I50" t="s">
        <v>94</v>
      </c>
      <c r="J50">
        <v>0.18720000000000001</v>
      </c>
      <c r="M50" s="18" t="s">
        <v>56</v>
      </c>
      <c r="N50" s="68">
        <v>0.85970000000000002</v>
      </c>
      <c r="P50" s="20" t="s">
        <v>430</v>
      </c>
      <c r="Q50" s="69">
        <v>25</v>
      </c>
      <c r="T50" t="s">
        <v>93</v>
      </c>
      <c r="U50">
        <v>0.3982</v>
      </c>
    </row>
    <row r="51" spans="2:21" ht="15.75" thickBot="1">
      <c r="B51" t="s">
        <v>93</v>
      </c>
      <c r="D51" t="s">
        <v>93</v>
      </c>
      <c r="E51">
        <f t="shared" si="2"/>
        <v>0.58089999999999997</v>
      </c>
      <c r="F51">
        <f t="shared" si="1"/>
        <v>0.3982</v>
      </c>
      <c r="I51" t="s">
        <v>95</v>
      </c>
      <c r="J51">
        <v>0.77229999999999999</v>
      </c>
      <c r="M51" s="20" t="s">
        <v>434</v>
      </c>
      <c r="N51" s="69">
        <v>25</v>
      </c>
      <c r="P51" s="15" t="s">
        <v>31</v>
      </c>
      <c r="Q51" s="17" t="s">
        <v>411</v>
      </c>
      <c r="T51" t="s">
        <v>94</v>
      </c>
      <c r="U51">
        <v>0.45190000000000002</v>
      </c>
    </row>
    <row r="52" spans="2:21" ht="15.75" thickBot="1">
      <c r="B52" t="s">
        <v>94</v>
      </c>
      <c r="D52" t="s">
        <v>94</v>
      </c>
      <c r="E52">
        <f t="shared" si="2"/>
        <v>0.18720000000000001</v>
      </c>
      <c r="F52">
        <f t="shared" si="1"/>
        <v>0.45190000000000002</v>
      </c>
      <c r="I52" t="s">
        <v>96</v>
      </c>
      <c r="J52">
        <v>0.72860000000000003</v>
      </c>
      <c r="M52" s="15" t="s">
        <v>31</v>
      </c>
      <c r="N52" s="17" t="s">
        <v>411</v>
      </c>
      <c r="P52" s="701" t="s">
        <v>291</v>
      </c>
      <c r="Q52" s="70">
        <v>0.9012</v>
      </c>
      <c r="T52" t="s">
        <v>95</v>
      </c>
      <c r="U52">
        <v>0.86240000000000006</v>
      </c>
    </row>
    <row r="53" spans="2:21" ht="15.75" thickBot="1">
      <c r="B53" t="s">
        <v>95</v>
      </c>
      <c r="D53" t="s">
        <v>95</v>
      </c>
      <c r="E53">
        <f t="shared" si="2"/>
        <v>0.77229999999999999</v>
      </c>
      <c r="F53">
        <f t="shared" si="1"/>
        <v>0.86240000000000006</v>
      </c>
      <c r="I53" t="s">
        <v>97</v>
      </c>
      <c r="J53">
        <v>0.50670000000000004</v>
      </c>
      <c r="M53" s="18" t="s">
        <v>132</v>
      </c>
      <c r="N53" s="70">
        <v>0.85570000000000002</v>
      </c>
      <c r="P53" s="702"/>
      <c r="Q53" s="71">
        <v>26</v>
      </c>
      <c r="T53" t="s">
        <v>96</v>
      </c>
      <c r="U53">
        <v>0.87909999999999999</v>
      </c>
    </row>
    <row r="54" spans="2:21" ht="15.75" thickBot="1">
      <c r="B54" t="s">
        <v>96</v>
      </c>
      <c r="D54" t="s">
        <v>96</v>
      </c>
      <c r="E54">
        <f t="shared" si="2"/>
        <v>0.72860000000000003</v>
      </c>
      <c r="F54">
        <f t="shared" si="1"/>
        <v>0.87909999999999999</v>
      </c>
      <c r="I54" t="s">
        <v>98</v>
      </c>
      <c r="J54">
        <v>0.16420000000000001</v>
      </c>
      <c r="M54" s="20" t="s">
        <v>435</v>
      </c>
      <c r="N54" s="71">
        <v>26</v>
      </c>
      <c r="P54" s="18" t="s">
        <v>404</v>
      </c>
      <c r="Q54" s="72">
        <v>0.90080000000000005</v>
      </c>
      <c r="T54" t="s">
        <v>97</v>
      </c>
      <c r="U54">
        <v>0.50360000000000005</v>
      </c>
    </row>
    <row r="55" spans="2:21" ht="15.75" thickBot="1">
      <c r="B55" t="s">
        <v>97</v>
      </c>
      <c r="D55" t="s">
        <v>97</v>
      </c>
      <c r="E55">
        <f t="shared" si="2"/>
        <v>0.50670000000000004</v>
      </c>
      <c r="F55">
        <f t="shared" si="1"/>
        <v>0.50360000000000005</v>
      </c>
      <c r="I55" t="s">
        <v>99</v>
      </c>
      <c r="J55">
        <v>0.70109999999999995</v>
      </c>
      <c r="M55" s="18" t="s">
        <v>280</v>
      </c>
      <c r="N55" s="72">
        <v>0.84619999999999995</v>
      </c>
      <c r="P55" s="20" t="s">
        <v>424</v>
      </c>
      <c r="Q55" s="73">
        <v>27</v>
      </c>
      <c r="T55" t="s">
        <v>98</v>
      </c>
      <c r="U55">
        <v>0.38950000000000001</v>
      </c>
    </row>
    <row r="56" spans="2:21" ht="15.75" thickBot="1">
      <c r="B56" t="s">
        <v>98</v>
      </c>
      <c r="D56" t="s">
        <v>98</v>
      </c>
      <c r="E56">
        <f t="shared" si="2"/>
        <v>0.16420000000000001</v>
      </c>
      <c r="F56">
        <f t="shared" si="1"/>
        <v>0.38950000000000001</v>
      </c>
      <c r="I56" t="s">
        <v>449</v>
      </c>
      <c r="J56">
        <v>0.74099999999999999</v>
      </c>
      <c r="M56" s="20" t="s">
        <v>436</v>
      </c>
      <c r="N56" s="73">
        <v>27</v>
      </c>
      <c r="P56" s="18" t="s">
        <v>384</v>
      </c>
      <c r="Q56" s="74">
        <v>0.9002</v>
      </c>
      <c r="T56" t="s">
        <v>99</v>
      </c>
      <c r="U56">
        <v>0.58640000000000003</v>
      </c>
    </row>
    <row r="57" spans="2:21" ht="15.75" thickBot="1">
      <c r="B57" t="s">
        <v>99</v>
      </c>
      <c r="D57" t="s">
        <v>99</v>
      </c>
      <c r="E57">
        <f t="shared" si="2"/>
        <v>0.70109999999999995</v>
      </c>
      <c r="F57">
        <f t="shared" si="1"/>
        <v>0.58640000000000003</v>
      </c>
      <c r="I57" t="s">
        <v>100</v>
      </c>
      <c r="J57">
        <v>0.70979999999999999</v>
      </c>
      <c r="M57" s="701" t="s">
        <v>263</v>
      </c>
      <c r="N57" s="74">
        <v>0.84619999999999995</v>
      </c>
      <c r="P57" s="20" t="s">
        <v>438</v>
      </c>
      <c r="Q57" s="75">
        <v>28</v>
      </c>
      <c r="T57" t="s">
        <v>449</v>
      </c>
      <c r="U57">
        <v>0.81899999999999995</v>
      </c>
    </row>
    <row r="58" spans="2:21" ht="15.75" thickBot="1">
      <c r="B58" t="s">
        <v>100</v>
      </c>
      <c r="D58" t="s">
        <v>100</v>
      </c>
      <c r="E58">
        <f t="shared" si="2"/>
        <v>0.70979999999999999</v>
      </c>
      <c r="F58">
        <f t="shared" si="1"/>
        <v>0.87549999999999994</v>
      </c>
      <c r="I58" t="s">
        <v>101</v>
      </c>
      <c r="J58">
        <v>0.60360000000000003</v>
      </c>
      <c r="M58" s="702"/>
      <c r="N58" s="75">
        <v>28</v>
      </c>
      <c r="P58" s="18" t="s">
        <v>335</v>
      </c>
      <c r="Q58" s="76">
        <v>0.89990000000000003</v>
      </c>
      <c r="T58" t="s">
        <v>100</v>
      </c>
      <c r="U58">
        <v>0.87549999999999994</v>
      </c>
    </row>
    <row r="59" spans="2:21" ht="15.75" thickBot="1">
      <c r="B59" t="s">
        <v>101</v>
      </c>
      <c r="D59" t="s">
        <v>101</v>
      </c>
      <c r="E59">
        <f t="shared" si="2"/>
        <v>0.60360000000000003</v>
      </c>
      <c r="F59">
        <f t="shared" si="1"/>
        <v>0.71009999999999995</v>
      </c>
      <c r="I59" t="s">
        <v>102</v>
      </c>
      <c r="J59">
        <v>0.14069999999999999</v>
      </c>
      <c r="M59" s="18" t="s">
        <v>335</v>
      </c>
      <c r="N59" s="76">
        <v>0.84199999999999997</v>
      </c>
      <c r="P59" s="20" t="s">
        <v>437</v>
      </c>
      <c r="Q59" s="77">
        <v>29</v>
      </c>
      <c r="T59" t="s">
        <v>101</v>
      </c>
      <c r="U59">
        <v>0.71009999999999995</v>
      </c>
    </row>
    <row r="60" spans="2:21" ht="15.75" thickBot="1">
      <c r="B60" t="s">
        <v>102</v>
      </c>
      <c r="D60" t="s">
        <v>102</v>
      </c>
      <c r="E60">
        <f t="shared" si="2"/>
        <v>0.14069999999999999</v>
      </c>
      <c r="F60">
        <f t="shared" si="1"/>
        <v>0.1434</v>
      </c>
      <c r="I60" t="s">
        <v>103</v>
      </c>
      <c r="J60">
        <v>0.94740000000000002</v>
      </c>
      <c r="M60" s="20" t="s">
        <v>437</v>
      </c>
      <c r="N60" s="77">
        <v>29</v>
      </c>
      <c r="P60" s="18" t="s">
        <v>60</v>
      </c>
      <c r="Q60" s="78">
        <v>0.89890000000000003</v>
      </c>
      <c r="T60" t="s">
        <v>102</v>
      </c>
      <c r="U60">
        <v>0.1434</v>
      </c>
    </row>
    <row r="61" spans="2:21" ht="15.75" thickBot="1">
      <c r="B61" t="s">
        <v>103</v>
      </c>
      <c r="D61" t="s">
        <v>103</v>
      </c>
      <c r="E61">
        <f t="shared" si="2"/>
        <v>0.94740000000000002</v>
      </c>
      <c r="F61">
        <f t="shared" si="1"/>
        <v>0.9476</v>
      </c>
      <c r="I61" t="s">
        <v>104</v>
      </c>
      <c r="J61">
        <v>0.14829999999999999</v>
      </c>
      <c r="M61" s="18" t="s">
        <v>384</v>
      </c>
      <c r="N61" s="78">
        <v>0.84140000000000004</v>
      </c>
      <c r="P61" s="20" t="s">
        <v>432</v>
      </c>
      <c r="Q61" s="79">
        <v>30</v>
      </c>
      <c r="T61" t="s">
        <v>103</v>
      </c>
      <c r="U61">
        <v>0.9476</v>
      </c>
    </row>
    <row r="62" spans="2:21" ht="15.75" thickBot="1">
      <c r="B62" t="s">
        <v>104</v>
      </c>
      <c r="D62" t="s">
        <v>104</v>
      </c>
      <c r="E62">
        <f t="shared" si="2"/>
        <v>0.14829999999999999</v>
      </c>
      <c r="F62">
        <f t="shared" si="1"/>
        <v>0.1229</v>
      </c>
      <c r="I62" t="s">
        <v>105</v>
      </c>
      <c r="J62">
        <v>0.51619999999999999</v>
      </c>
      <c r="M62" s="20" t="s">
        <v>438</v>
      </c>
      <c r="N62" s="79">
        <v>30</v>
      </c>
      <c r="P62" s="18" t="s">
        <v>132</v>
      </c>
      <c r="Q62" s="80">
        <v>0.89200000000000002</v>
      </c>
      <c r="T62" t="s">
        <v>104</v>
      </c>
      <c r="U62">
        <v>0.1229</v>
      </c>
    </row>
    <row r="63" spans="2:21" ht="15.75" thickBot="1">
      <c r="B63" t="s">
        <v>105</v>
      </c>
      <c r="D63" t="s">
        <v>105</v>
      </c>
      <c r="E63">
        <f t="shared" si="2"/>
        <v>0.51619999999999999</v>
      </c>
      <c r="F63">
        <f t="shared" si="1"/>
        <v>0.6</v>
      </c>
      <c r="I63" t="s">
        <v>106</v>
      </c>
      <c r="J63">
        <v>0.86939999999999995</v>
      </c>
      <c r="M63" s="18" t="s">
        <v>222</v>
      </c>
      <c r="N63" s="80">
        <v>0.84079999999999999</v>
      </c>
      <c r="P63" s="20" t="s">
        <v>435</v>
      </c>
      <c r="Q63" s="81">
        <v>31</v>
      </c>
      <c r="T63" t="s">
        <v>105</v>
      </c>
      <c r="U63">
        <v>0.6</v>
      </c>
    </row>
    <row r="64" spans="2:21" ht="15.75" thickBot="1">
      <c r="B64" t="s">
        <v>106</v>
      </c>
      <c r="D64" t="s">
        <v>106</v>
      </c>
      <c r="E64">
        <f t="shared" si="2"/>
        <v>0.86939999999999995</v>
      </c>
      <c r="F64">
        <f t="shared" si="1"/>
        <v>0.95069999999999999</v>
      </c>
      <c r="I64" t="s">
        <v>107</v>
      </c>
      <c r="J64">
        <v>0.28349999999999997</v>
      </c>
      <c r="M64" s="20" t="s">
        <v>423</v>
      </c>
      <c r="N64" s="81">
        <v>31</v>
      </c>
      <c r="P64" s="701" t="s">
        <v>72</v>
      </c>
      <c r="Q64" s="82">
        <v>0.89100000000000001</v>
      </c>
      <c r="T64" t="s">
        <v>106</v>
      </c>
      <c r="U64">
        <v>0.95069999999999999</v>
      </c>
    </row>
    <row r="65" spans="2:21" ht="15.75" thickBot="1">
      <c r="B65" t="s">
        <v>107</v>
      </c>
      <c r="D65" t="s">
        <v>107</v>
      </c>
      <c r="E65">
        <f t="shared" si="2"/>
        <v>0.28349999999999997</v>
      </c>
      <c r="F65">
        <f t="shared" si="1"/>
        <v>0.29880000000000001</v>
      </c>
      <c r="I65" t="s">
        <v>108</v>
      </c>
      <c r="J65">
        <v>0.64339999999999997</v>
      </c>
      <c r="M65" s="18" t="s">
        <v>439</v>
      </c>
      <c r="N65" s="82">
        <v>0.8407</v>
      </c>
      <c r="P65" s="702"/>
      <c r="Q65" s="83">
        <v>32</v>
      </c>
      <c r="T65" t="s">
        <v>107</v>
      </c>
      <c r="U65">
        <v>0.29880000000000001</v>
      </c>
    </row>
    <row r="66" spans="2:21" ht="15.75" thickBot="1">
      <c r="B66" t="s">
        <v>108</v>
      </c>
      <c r="D66" t="s">
        <v>108</v>
      </c>
      <c r="E66">
        <f t="shared" si="2"/>
        <v>0.64339999999999997</v>
      </c>
      <c r="F66">
        <f t="shared" si="1"/>
        <v>0.48409999999999997</v>
      </c>
      <c r="I66" t="s">
        <v>109</v>
      </c>
      <c r="J66">
        <v>0.73680000000000001</v>
      </c>
      <c r="M66" s="20" t="s">
        <v>436</v>
      </c>
      <c r="N66" s="83">
        <v>32</v>
      </c>
      <c r="P66" s="18" t="s">
        <v>68</v>
      </c>
      <c r="Q66" s="84">
        <v>0.88449999999999995</v>
      </c>
      <c r="T66" t="s">
        <v>108</v>
      </c>
      <c r="U66">
        <v>0.48409999999999997</v>
      </c>
    </row>
    <row r="67" spans="2:21" ht="15.75" thickBot="1">
      <c r="B67" t="s">
        <v>109</v>
      </c>
      <c r="D67" t="s">
        <v>109</v>
      </c>
      <c r="E67">
        <f t="shared" si="2"/>
        <v>0.73680000000000001</v>
      </c>
      <c r="F67">
        <f t="shared" ref="F67:F130" si="3">VLOOKUP(D67,T66:U465,2,FALSE)</f>
        <v>0.8488</v>
      </c>
      <c r="I67" t="s">
        <v>110</v>
      </c>
      <c r="J67">
        <v>0.33460000000000001</v>
      </c>
      <c r="M67" s="18" t="s">
        <v>180</v>
      </c>
      <c r="N67" s="84">
        <v>0.83840000000000003</v>
      </c>
      <c r="P67" s="20" t="s">
        <v>433</v>
      </c>
      <c r="Q67" s="85">
        <v>33</v>
      </c>
      <c r="T67" t="s">
        <v>109</v>
      </c>
      <c r="U67">
        <v>0.8488</v>
      </c>
    </row>
    <row r="68" spans="2:21" ht="15.75" thickBot="1">
      <c r="B68" t="s">
        <v>110</v>
      </c>
      <c r="D68" t="s">
        <v>110</v>
      </c>
      <c r="E68">
        <f t="shared" si="2"/>
        <v>0.33460000000000001</v>
      </c>
      <c r="F68">
        <f t="shared" si="3"/>
        <v>0.44180000000000003</v>
      </c>
      <c r="I68" t="s">
        <v>111</v>
      </c>
      <c r="J68">
        <v>8.2500000000000004E-2</v>
      </c>
      <c r="M68" s="20" t="s">
        <v>437</v>
      </c>
      <c r="N68" s="85">
        <v>33</v>
      </c>
      <c r="P68" s="701" t="s">
        <v>185</v>
      </c>
      <c r="Q68" s="86">
        <v>0.88190000000000002</v>
      </c>
      <c r="T68" t="s">
        <v>110</v>
      </c>
      <c r="U68">
        <v>0.44180000000000003</v>
      </c>
    </row>
    <row r="69" spans="2:21" ht="15.75" thickBot="1">
      <c r="B69" t="s">
        <v>111</v>
      </c>
      <c r="D69" t="s">
        <v>111</v>
      </c>
      <c r="E69">
        <f t="shared" si="2"/>
        <v>8.2500000000000004E-2</v>
      </c>
      <c r="F69">
        <f t="shared" si="3"/>
        <v>0.1069</v>
      </c>
      <c r="I69" t="s">
        <v>112</v>
      </c>
      <c r="J69">
        <v>0.2056</v>
      </c>
      <c r="M69" s="701" t="s">
        <v>265</v>
      </c>
      <c r="N69" s="86">
        <v>0.83509999999999995</v>
      </c>
      <c r="P69" s="702"/>
      <c r="Q69" s="87">
        <v>34</v>
      </c>
      <c r="T69" t="s">
        <v>111</v>
      </c>
      <c r="U69">
        <v>0.1069</v>
      </c>
    </row>
    <row r="70" spans="2:21" ht="15.75" thickBot="1">
      <c r="B70" t="s">
        <v>112</v>
      </c>
      <c r="D70" t="s">
        <v>112</v>
      </c>
      <c r="E70">
        <f t="shared" si="2"/>
        <v>0.2056</v>
      </c>
      <c r="F70">
        <f t="shared" si="3"/>
        <v>0.35399999999999998</v>
      </c>
      <c r="I70" t="s">
        <v>113</v>
      </c>
      <c r="J70">
        <v>0.4985</v>
      </c>
      <c r="M70" s="702"/>
      <c r="N70" s="87">
        <v>34</v>
      </c>
      <c r="P70" s="701" t="s">
        <v>251</v>
      </c>
      <c r="Q70" s="88">
        <v>0.87939999999999996</v>
      </c>
      <c r="T70" t="s">
        <v>112</v>
      </c>
      <c r="U70">
        <v>0.35399999999999998</v>
      </c>
    </row>
    <row r="71" spans="2:21" ht="15.75" thickBot="1">
      <c r="B71" t="s">
        <v>113</v>
      </c>
      <c r="D71" t="s">
        <v>113</v>
      </c>
      <c r="E71">
        <f t="shared" si="2"/>
        <v>0.4985</v>
      </c>
      <c r="F71">
        <f t="shared" si="3"/>
        <v>0.62150000000000005</v>
      </c>
      <c r="I71" t="s">
        <v>457</v>
      </c>
      <c r="J71">
        <v>0.31240000000000001</v>
      </c>
      <c r="M71" s="18" t="s">
        <v>369</v>
      </c>
      <c r="N71" s="88">
        <v>0.82820000000000005</v>
      </c>
      <c r="P71" s="702"/>
      <c r="Q71" s="89">
        <v>35</v>
      </c>
      <c r="T71" t="s">
        <v>113</v>
      </c>
      <c r="U71">
        <v>0.62150000000000005</v>
      </c>
    </row>
    <row r="72" spans="2:21" ht="15.75" thickBot="1">
      <c r="B72" t="s">
        <v>114</v>
      </c>
      <c r="D72" t="s">
        <v>457</v>
      </c>
      <c r="E72">
        <f t="shared" si="2"/>
        <v>0.31240000000000001</v>
      </c>
      <c r="F72">
        <f t="shared" si="3"/>
        <v>0.52129999999999999</v>
      </c>
      <c r="I72" t="s">
        <v>115</v>
      </c>
      <c r="J72">
        <v>0.74790000000000001</v>
      </c>
      <c r="M72" s="20" t="s">
        <v>433</v>
      </c>
      <c r="N72" s="89">
        <v>35</v>
      </c>
      <c r="P72" s="701" t="s">
        <v>96</v>
      </c>
      <c r="Q72" s="90">
        <v>0.87909999999999999</v>
      </c>
      <c r="T72" t="s">
        <v>457</v>
      </c>
      <c r="U72">
        <v>0.52129999999999999</v>
      </c>
    </row>
    <row r="73" spans="2:21" ht="15.75" thickBot="1">
      <c r="B73" t="s">
        <v>115</v>
      </c>
      <c r="D73" t="s">
        <v>115</v>
      </c>
      <c r="E73">
        <f t="shared" si="2"/>
        <v>0.74790000000000001</v>
      </c>
      <c r="F73">
        <f t="shared" si="3"/>
        <v>0.84519999999999995</v>
      </c>
      <c r="I73" t="s">
        <v>116</v>
      </c>
      <c r="J73">
        <v>0.3569</v>
      </c>
      <c r="M73" s="701" t="s">
        <v>347</v>
      </c>
      <c r="N73" s="90">
        <v>0.82750000000000001</v>
      </c>
      <c r="P73" s="702"/>
      <c r="Q73" s="91">
        <v>36</v>
      </c>
      <c r="T73" t="s">
        <v>115</v>
      </c>
      <c r="U73">
        <v>0.84519999999999995</v>
      </c>
    </row>
    <row r="74" spans="2:21" ht="15.75" thickBot="1">
      <c r="B74" t="s">
        <v>116</v>
      </c>
      <c r="D74" t="s">
        <v>116</v>
      </c>
      <c r="E74">
        <f t="shared" si="2"/>
        <v>0.3569</v>
      </c>
      <c r="F74">
        <f t="shared" si="3"/>
        <v>0.61219999999999997</v>
      </c>
      <c r="I74" t="s">
        <v>117</v>
      </c>
      <c r="J74">
        <v>0.87270000000000003</v>
      </c>
      <c r="M74" s="702"/>
      <c r="N74" s="91">
        <v>36</v>
      </c>
      <c r="P74" s="18" t="s">
        <v>180</v>
      </c>
      <c r="Q74" s="92">
        <v>0.87890000000000001</v>
      </c>
      <c r="T74" t="s">
        <v>116</v>
      </c>
      <c r="U74">
        <v>0.61219999999999997</v>
      </c>
    </row>
    <row r="75" spans="2:21" ht="15.75" thickBot="1">
      <c r="B75" t="s">
        <v>117</v>
      </c>
      <c r="D75" t="s">
        <v>117</v>
      </c>
      <c r="E75">
        <f t="shared" si="2"/>
        <v>0.87270000000000003</v>
      </c>
      <c r="F75">
        <f t="shared" si="3"/>
        <v>0.91149999999999998</v>
      </c>
      <c r="I75" t="s">
        <v>118</v>
      </c>
      <c r="J75">
        <v>0.57310000000000005</v>
      </c>
      <c r="M75" s="18" t="s">
        <v>170</v>
      </c>
      <c r="N75" s="92">
        <v>0.82630000000000003</v>
      </c>
      <c r="P75" s="20" t="s">
        <v>437</v>
      </c>
      <c r="Q75" s="93">
        <v>37</v>
      </c>
      <c r="T75" t="s">
        <v>117</v>
      </c>
      <c r="U75">
        <v>0.91149999999999998</v>
      </c>
    </row>
    <row r="76" spans="2:21" ht="15.75" thickBot="1">
      <c r="B76" t="s">
        <v>118</v>
      </c>
      <c r="D76" t="s">
        <v>118</v>
      </c>
      <c r="E76">
        <f t="shared" si="2"/>
        <v>0.57310000000000005</v>
      </c>
      <c r="F76">
        <f t="shared" si="3"/>
        <v>0.70109999999999995</v>
      </c>
      <c r="I76" t="s">
        <v>119</v>
      </c>
      <c r="J76">
        <v>0.50019999999999998</v>
      </c>
      <c r="M76" s="20" t="s">
        <v>440</v>
      </c>
      <c r="N76" s="93">
        <v>37</v>
      </c>
      <c r="P76" s="18" t="s">
        <v>374</v>
      </c>
      <c r="Q76" s="94">
        <v>0.87770000000000004</v>
      </c>
      <c r="T76" t="s">
        <v>118</v>
      </c>
      <c r="U76">
        <v>0.70109999999999995</v>
      </c>
    </row>
    <row r="77" spans="2:21" ht="15.75" thickBot="1">
      <c r="B77" t="s">
        <v>119</v>
      </c>
      <c r="D77" t="s">
        <v>119</v>
      </c>
      <c r="E77">
        <f t="shared" si="2"/>
        <v>0.50019999999999998</v>
      </c>
      <c r="F77">
        <f t="shared" si="3"/>
        <v>0.3967</v>
      </c>
      <c r="I77" t="s">
        <v>120</v>
      </c>
      <c r="J77">
        <v>0.32779999999999998</v>
      </c>
      <c r="M77" s="18" t="s">
        <v>162</v>
      </c>
      <c r="N77" s="94">
        <v>0.82350000000000001</v>
      </c>
      <c r="P77" s="20" t="s">
        <v>433</v>
      </c>
      <c r="Q77" s="95">
        <v>38</v>
      </c>
      <c r="T77" t="s">
        <v>119</v>
      </c>
      <c r="U77">
        <v>0.3967</v>
      </c>
    </row>
    <row r="78" spans="2:21" ht="15.75" thickBot="1">
      <c r="B78" t="s">
        <v>120</v>
      </c>
      <c r="D78" t="s">
        <v>120</v>
      </c>
      <c r="E78">
        <f t="shared" si="2"/>
        <v>0.32779999999999998</v>
      </c>
      <c r="F78">
        <f t="shared" si="3"/>
        <v>0.31559999999999999</v>
      </c>
      <c r="I78" t="s">
        <v>121</v>
      </c>
      <c r="J78">
        <v>0.10489999999999999</v>
      </c>
      <c r="M78" s="20" t="s">
        <v>429</v>
      </c>
      <c r="N78" s="95">
        <v>38</v>
      </c>
      <c r="P78" s="701" t="s">
        <v>245</v>
      </c>
      <c r="Q78" s="96">
        <v>0.87749999999999995</v>
      </c>
      <c r="T78" t="s">
        <v>120</v>
      </c>
      <c r="U78">
        <v>0.31559999999999999</v>
      </c>
    </row>
    <row r="79" spans="2:21" ht="15.75" thickBot="1">
      <c r="B79" t="s">
        <v>121</v>
      </c>
      <c r="D79" t="s">
        <v>121</v>
      </c>
      <c r="E79">
        <f t="shared" si="2"/>
        <v>0.10489999999999999</v>
      </c>
      <c r="F79">
        <f t="shared" si="3"/>
        <v>0.11840000000000001</v>
      </c>
      <c r="I79" t="s">
        <v>122</v>
      </c>
      <c r="J79">
        <v>0.42699999999999999</v>
      </c>
      <c r="M79" s="18" t="s">
        <v>68</v>
      </c>
      <c r="N79" s="96">
        <v>0.82069999999999999</v>
      </c>
      <c r="P79" s="702"/>
      <c r="Q79" s="97">
        <v>39</v>
      </c>
      <c r="T79" t="s">
        <v>121</v>
      </c>
      <c r="U79">
        <v>0.11840000000000001</v>
      </c>
    </row>
    <row r="80" spans="2:21" ht="15.75" thickBot="1">
      <c r="B80" t="s">
        <v>122</v>
      </c>
      <c r="D80" t="s">
        <v>122</v>
      </c>
      <c r="E80">
        <f t="shared" si="2"/>
        <v>0.42699999999999999</v>
      </c>
      <c r="F80">
        <f t="shared" si="3"/>
        <v>0.66520000000000001</v>
      </c>
      <c r="I80" t="s">
        <v>123</v>
      </c>
      <c r="J80">
        <v>0.2094</v>
      </c>
      <c r="M80" s="20" t="s">
        <v>433</v>
      </c>
      <c r="N80" s="97">
        <v>39</v>
      </c>
      <c r="P80" s="701" t="s">
        <v>265</v>
      </c>
      <c r="Q80" s="98">
        <v>0.87660000000000005</v>
      </c>
      <c r="T80" t="s">
        <v>122</v>
      </c>
      <c r="U80">
        <v>0.66520000000000001</v>
      </c>
    </row>
    <row r="81" spans="2:21" ht="15.75" thickBot="1">
      <c r="B81" t="s">
        <v>123</v>
      </c>
      <c r="D81" t="s">
        <v>123</v>
      </c>
      <c r="E81">
        <f t="shared" si="2"/>
        <v>0.2094</v>
      </c>
      <c r="F81">
        <f t="shared" si="3"/>
        <v>0.1724</v>
      </c>
      <c r="I81" t="s">
        <v>124</v>
      </c>
      <c r="J81">
        <v>0.51880000000000004</v>
      </c>
      <c r="M81" s="701" t="s">
        <v>291</v>
      </c>
      <c r="N81" s="98">
        <v>0.82010000000000005</v>
      </c>
      <c r="P81" s="702"/>
      <c r="Q81" s="99">
        <v>40</v>
      </c>
      <c r="T81" t="s">
        <v>123</v>
      </c>
      <c r="U81">
        <v>0.1724</v>
      </c>
    </row>
    <row r="82" spans="2:21" ht="15.75" thickBot="1">
      <c r="B82" t="s">
        <v>124</v>
      </c>
      <c r="D82" t="s">
        <v>124</v>
      </c>
      <c r="E82">
        <f t="shared" si="2"/>
        <v>0.51880000000000004</v>
      </c>
      <c r="F82">
        <f t="shared" si="3"/>
        <v>0.65139999999999998</v>
      </c>
      <c r="I82" t="s">
        <v>125</v>
      </c>
      <c r="J82">
        <v>0.18090000000000001</v>
      </c>
      <c r="M82" s="702"/>
      <c r="N82" s="99">
        <v>40</v>
      </c>
      <c r="P82" s="701" t="s">
        <v>100</v>
      </c>
      <c r="Q82" s="100">
        <v>0.87549999999999994</v>
      </c>
      <c r="T82" t="s">
        <v>124</v>
      </c>
      <c r="U82">
        <v>0.65139999999999998</v>
      </c>
    </row>
    <row r="83" spans="2:21" ht="15.75" thickBot="1">
      <c r="B83" t="s">
        <v>125</v>
      </c>
      <c r="D83" t="s">
        <v>125</v>
      </c>
      <c r="E83">
        <f t="shared" si="2"/>
        <v>0.18090000000000001</v>
      </c>
      <c r="F83">
        <f t="shared" si="3"/>
        <v>0.20480000000000001</v>
      </c>
      <c r="I83" t="s">
        <v>126</v>
      </c>
      <c r="J83">
        <v>0.109</v>
      </c>
      <c r="M83" s="701" t="s">
        <v>368</v>
      </c>
      <c r="N83" s="100">
        <v>0.8175</v>
      </c>
      <c r="P83" s="702"/>
      <c r="Q83" s="101">
        <v>41</v>
      </c>
      <c r="T83" t="s">
        <v>125</v>
      </c>
      <c r="U83">
        <v>0.20480000000000001</v>
      </c>
    </row>
    <row r="84" spans="2:21" ht="15.75" thickBot="1">
      <c r="B84" t="s">
        <v>126</v>
      </c>
      <c r="D84" t="s">
        <v>126</v>
      </c>
      <c r="E84">
        <f t="shared" si="2"/>
        <v>0.109</v>
      </c>
      <c r="F84">
        <f t="shared" si="3"/>
        <v>0.1197</v>
      </c>
      <c r="I84" t="s">
        <v>127</v>
      </c>
      <c r="J84">
        <v>0.29089999999999999</v>
      </c>
      <c r="M84" s="702"/>
      <c r="N84" s="101">
        <v>41</v>
      </c>
      <c r="P84" s="18" t="s">
        <v>169</v>
      </c>
      <c r="Q84" s="102">
        <v>0.87519999999999998</v>
      </c>
      <c r="T84" t="s">
        <v>126</v>
      </c>
      <c r="U84">
        <v>0.1197</v>
      </c>
    </row>
    <row r="85" spans="2:21" ht="15.75" thickBot="1">
      <c r="B85" t="s">
        <v>127</v>
      </c>
      <c r="D85" t="s">
        <v>127</v>
      </c>
      <c r="E85">
        <f t="shared" si="2"/>
        <v>0.29089999999999999</v>
      </c>
      <c r="F85">
        <f t="shared" si="3"/>
        <v>0.3019</v>
      </c>
      <c r="I85" t="s">
        <v>128</v>
      </c>
      <c r="J85">
        <v>0.21560000000000001</v>
      </c>
      <c r="M85" s="18" t="s">
        <v>166</v>
      </c>
      <c r="N85" s="102">
        <v>0.81340000000000001</v>
      </c>
      <c r="P85" s="20" t="s">
        <v>420</v>
      </c>
      <c r="Q85" s="103">
        <v>42</v>
      </c>
      <c r="T85" t="s">
        <v>127</v>
      </c>
      <c r="U85">
        <v>0.3019</v>
      </c>
    </row>
    <row r="86" spans="2:21" ht="15.75" thickBot="1">
      <c r="B86" t="s">
        <v>128</v>
      </c>
      <c r="D86" t="s">
        <v>128</v>
      </c>
      <c r="E86">
        <f t="shared" si="2"/>
        <v>0.21560000000000001</v>
      </c>
      <c r="F86">
        <f t="shared" si="3"/>
        <v>0.21540000000000001</v>
      </c>
      <c r="I86" t="s">
        <v>129</v>
      </c>
      <c r="J86">
        <v>0.36130000000000001</v>
      </c>
      <c r="M86" s="20" t="s">
        <v>441</v>
      </c>
      <c r="N86" s="103">
        <v>42</v>
      </c>
      <c r="P86" s="18" t="s">
        <v>209</v>
      </c>
      <c r="Q86" s="104">
        <v>0.87319999999999998</v>
      </c>
      <c r="T86" t="s">
        <v>128</v>
      </c>
      <c r="U86">
        <v>0.21540000000000001</v>
      </c>
    </row>
    <row r="87" spans="2:21" ht="15.75" thickBot="1">
      <c r="B87" t="s">
        <v>129</v>
      </c>
      <c r="D87" t="s">
        <v>129</v>
      </c>
      <c r="E87">
        <f t="shared" si="2"/>
        <v>0.36130000000000001</v>
      </c>
      <c r="F87">
        <f t="shared" si="3"/>
        <v>0.51470000000000005</v>
      </c>
      <c r="I87" t="s">
        <v>130</v>
      </c>
      <c r="J87">
        <v>0.73699999999999999</v>
      </c>
      <c r="M87" s="701" t="s">
        <v>304</v>
      </c>
      <c r="N87" s="104">
        <v>0.81189999999999996</v>
      </c>
      <c r="P87" s="20" t="s">
        <v>420</v>
      </c>
      <c r="Q87" s="105">
        <v>43</v>
      </c>
      <c r="T87" t="s">
        <v>129</v>
      </c>
      <c r="U87">
        <v>0.51470000000000005</v>
      </c>
    </row>
    <row r="88" spans="2:21" ht="15.75" thickBot="1">
      <c r="B88" t="s">
        <v>130</v>
      </c>
      <c r="D88" t="s">
        <v>130</v>
      </c>
      <c r="E88">
        <f t="shared" si="2"/>
        <v>0.73699999999999999</v>
      </c>
      <c r="F88">
        <f t="shared" si="3"/>
        <v>0.83509999999999995</v>
      </c>
      <c r="I88" t="s">
        <v>131</v>
      </c>
      <c r="J88">
        <v>8.9599999999999999E-2</v>
      </c>
      <c r="M88" s="702"/>
      <c r="N88" s="105">
        <v>43</v>
      </c>
      <c r="P88" s="701" t="s">
        <v>376</v>
      </c>
      <c r="Q88" s="106">
        <v>0.87290000000000001</v>
      </c>
      <c r="T88" t="s">
        <v>130</v>
      </c>
      <c r="U88">
        <v>0.83509999999999995</v>
      </c>
    </row>
    <row r="89" spans="2:21" ht="15.75" thickBot="1">
      <c r="B89" t="s">
        <v>131</v>
      </c>
      <c r="D89" t="s">
        <v>131</v>
      </c>
      <c r="E89">
        <f t="shared" si="2"/>
        <v>8.9599999999999999E-2</v>
      </c>
      <c r="F89">
        <f t="shared" si="3"/>
        <v>8.4699999999999998E-2</v>
      </c>
      <c r="I89" t="s">
        <v>132</v>
      </c>
      <c r="J89">
        <v>0.85570000000000002</v>
      </c>
      <c r="M89" s="18" t="s">
        <v>205</v>
      </c>
      <c r="N89" s="106">
        <v>0.81130000000000002</v>
      </c>
      <c r="P89" s="702"/>
      <c r="Q89" s="107">
        <v>44</v>
      </c>
      <c r="T89" t="s">
        <v>131</v>
      </c>
      <c r="U89">
        <v>8.4699999999999998E-2</v>
      </c>
    </row>
    <row r="90" spans="2:21" ht="15.75" thickBot="1">
      <c r="B90" t="s">
        <v>132</v>
      </c>
      <c r="D90" t="s">
        <v>132</v>
      </c>
      <c r="E90">
        <f t="shared" si="2"/>
        <v>0.85570000000000002</v>
      </c>
      <c r="F90">
        <f t="shared" si="3"/>
        <v>0.89200000000000002</v>
      </c>
      <c r="I90" t="s">
        <v>133</v>
      </c>
      <c r="J90">
        <v>0.46089999999999998</v>
      </c>
      <c r="M90" s="20" t="s">
        <v>442</v>
      </c>
      <c r="N90" s="107">
        <v>44</v>
      </c>
      <c r="P90" s="701" t="s">
        <v>373</v>
      </c>
      <c r="Q90" s="108">
        <v>0.87229999999999996</v>
      </c>
      <c r="T90" t="s">
        <v>132</v>
      </c>
      <c r="U90">
        <v>0.89200000000000002</v>
      </c>
    </row>
    <row r="91" spans="2:21" ht="15.75" thickBot="1">
      <c r="B91" t="s">
        <v>133</v>
      </c>
      <c r="D91" t="s">
        <v>133</v>
      </c>
      <c r="E91">
        <f t="shared" si="2"/>
        <v>0.46089999999999998</v>
      </c>
      <c r="F91">
        <f t="shared" si="3"/>
        <v>0.43740000000000001</v>
      </c>
      <c r="I91" t="s">
        <v>134</v>
      </c>
      <c r="J91">
        <v>0.42520000000000002</v>
      </c>
      <c r="M91" s="701" t="s">
        <v>354</v>
      </c>
      <c r="N91" s="108">
        <v>0.81130000000000002</v>
      </c>
      <c r="P91" s="702"/>
      <c r="Q91" s="109">
        <v>45</v>
      </c>
      <c r="T91" t="s">
        <v>133</v>
      </c>
      <c r="U91">
        <v>0.43740000000000001</v>
      </c>
    </row>
    <row r="92" spans="2:21" ht="15.75" thickBot="1">
      <c r="B92" t="s">
        <v>134</v>
      </c>
      <c r="D92" t="s">
        <v>134</v>
      </c>
      <c r="E92">
        <f t="shared" si="2"/>
        <v>0.42520000000000002</v>
      </c>
      <c r="F92">
        <f t="shared" si="3"/>
        <v>0.4703</v>
      </c>
      <c r="I92" t="s">
        <v>135</v>
      </c>
      <c r="J92">
        <v>0.53049999999999997</v>
      </c>
      <c r="M92" s="702"/>
      <c r="N92" s="109">
        <v>45</v>
      </c>
      <c r="P92" s="18" t="s">
        <v>272</v>
      </c>
      <c r="Q92" s="110">
        <v>0.86919999999999997</v>
      </c>
      <c r="T92" t="s">
        <v>134</v>
      </c>
      <c r="U92">
        <v>0.4703</v>
      </c>
    </row>
    <row r="93" spans="2:21" ht="15.75" thickBot="1">
      <c r="B93" t="s">
        <v>135</v>
      </c>
      <c r="D93" t="s">
        <v>135</v>
      </c>
      <c r="E93">
        <f t="shared" si="2"/>
        <v>0.53049999999999997</v>
      </c>
      <c r="F93">
        <f t="shared" si="3"/>
        <v>0.50980000000000003</v>
      </c>
      <c r="I93" t="s">
        <v>456</v>
      </c>
      <c r="J93">
        <v>0.4</v>
      </c>
      <c r="M93" s="701" t="s">
        <v>400</v>
      </c>
      <c r="N93" s="110">
        <v>0.81030000000000002</v>
      </c>
      <c r="P93" s="20" t="s">
        <v>443</v>
      </c>
      <c r="Q93" s="111">
        <v>46</v>
      </c>
      <c r="T93" t="s">
        <v>135</v>
      </c>
      <c r="U93">
        <v>0.50980000000000003</v>
      </c>
    </row>
    <row r="94" spans="2:21" ht="15.75" thickBot="1">
      <c r="B94" t="s">
        <v>136</v>
      </c>
      <c r="D94" t="s">
        <v>136</v>
      </c>
      <c r="E94">
        <f t="shared" si="2"/>
        <v>0.51639999999999997</v>
      </c>
      <c r="F94">
        <f t="shared" si="3"/>
        <v>0.63900000000000001</v>
      </c>
      <c r="I94" t="s">
        <v>136</v>
      </c>
      <c r="J94">
        <v>0.51639999999999997</v>
      </c>
      <c r="M94" s="702"/>
      <c r="N94" s="111">
        <v>46</v>
      </c>
      <c r="P94" s="18" t="s">
        <v>168</v>
      </c>
      <c r="Q94" s="112">
        <v>0.86809999999999998</v>
      </c>
      <c r="T94" t="s">
        <v>456</v>
      </c>
      <c r="U94">
        <v>0.29310000000000003</v>
      </c>
    </row>
    <row r="95" spans="2:21" ht="15.75" thickBot="1">
      <c r="B95" t="s">
        <v>137</v>
      </c>
      <c r="D95" t="s">
        <v>137</v>
      </c>
      <c r="E95">
        <f t="shared" si="2"/>
        <v>0.73499999999999999</v>
      </c>
      <c r="F95">
        <f t="shared" si="3"/>
        <v>0.63949999999999996</v>
      </c>
      <c r="I95" t="s">
        <v>137</v>
      </c>
      <c r="J95">
        <v>0.73499999999999999</v>
      </c>
      <c r="M95" s="18" t="s">
        <v>272</v>
      </c>
      <c r="N95" s="112">
        <v>0.80969999999999998</v>
      </c>
      <c r="P95" s="20" t="s">
        <v>448</v>
      </c>
      <c r="Q95" s="113">
        <v>47</v>
      </c>
      <c r="T95" t="s">
        <v>136</v>
      </c>
      <c r="U95">
        <v>0.63900000000000001</v>
      </c>
    </row>
    <row r="96" spans="2:21" ht="15.75" thickBot="1">
      <c r="B96" t="s">
        <v>138</v>
      </c>
      <c r="D96" t="s">
        <v>138</v>
      </c>
      <c r="E96">
        <f t="shared" si="2"/>
        <v>0.45029999999999998</v>
      </c>
      <c r="F96">
        <f t="shared" si="3"/>
        <v>0.42670000000000002</v>
      </c>
      <c r="I96" t="s">
        <v>138</v>
      </c>
      <c r="J96">
        <v>0.45029999999999998</v>
      </c>
      <c r="M96" s="20" t="s">
        <v>443</v>
      </c>
      <c r="N96" s="113">
        <v>47</v>
      </c>
      <c r="P96" s="701" t="s">
        <v>214</v>
      </c>
      <c r="Q96" s="114">
        <v>0.86240000000000006</v>
      </c>
      <c r="T96" t="s">
        <v>137</v>
      </c>
      <c r="U96">
        <v>0.63949999999999996</v>
      </c>
    </row>
    <row r="97" spans="2:21" ht="15.75" thickBot="1">
      <c r="B97" t="s">
        <v>139</v>
      </c>
      <c r="D97" t="s">
        <v>139</v>
      </c>
      <c r="E97">
        <f t="shared" si="2"/>
        <v>0.42980000000000002</v>
      </c>
      <c r="F97">
        <f t="shared" si="3"/>
        <v>0.61550000000000005</v>
      </c>
      <c r="I97" t="s">
        <v>139</v>
      </c>
      <c r="J97">
        <v>0.42980000000000002</v>
      </c>
      <c r="M97" s="701" t="s">
        <v>245</v>
      </c>
      <c r="N97" s="114">
        <v>0.80840000000000001</v>
      </c>
      <c r="P97" s="702"/>
      <c r="Q97" s="115">
        <v>48</v>
      </c>
      <c r="T97" t="s">
        <v>138</v>
      </c>
      <c r="U97">
        <v>0.42670000000000002</v>
      </c>
    </row>
    <row r="98" spans="2:21" ht="15.75" thickBot="1">
      <c r="B98" t="s">
        <v>140</v>
      </c>
      <c r="D98" t="s">
        <v>140</v>
      </c>
      <c r="E98">
        <f t="shared" si="2"/>
        <v>0.42109999999999997</v>
      </c>
      <c r="F98">
        <f t="shared" si="3"/>
        <v>0.48920000000000002</v>
      </c>
      <c r="I98" t="s">
        <v>140</v>
      </c>
      <c r="J98">
        <v>0.42109999999999997</v>
      </c>
      <c r="M98" s="702"/>
      <c r="N98" s="115">
        <v>48</v>
      </c>
      <c r="P98" s="701" t="s">
        <v>95</v>
      </c>
      <c r="Q98" s="116">
        <v>0.86240000000000006</v>
      </c>
      <c r="T98" t="s">
        <v>139</v>
      </c>
      <c r="U98">
        <v>0.61550000000000005</v>
      </c>
    </row>
    <row r="99" spans="2:21" ht="15.75" thickBot="1">
      <c r="B99" t="s">
        <v>141</v>
      </c>
      <c r="D99" t="s">
        <v>141</v>
      </c>
      <c r="E99">
        <f t="shared" si="2"/>
        <v>0.50449999999999995</v>
      </c>
      <c r="F99">
        <f t="shared" si="3"/>
        <v>0.4</v>
      </c>
      <c r="I99" t="s">
        <v>141</v>
      </c>
      <c r="J99">
        <v>0.50449999999999995</v>
      </c>
      <c r="M99" s="18" t="s">
        <v>215</v>
      </c>
      <c r="N99" s="116">
        <v>0.80449999999999999</v>
      </c>
      <c r="P99" s="702"/>
      <c r="Q99" s="117">
        <v>49</v>
      </c>
      <c r="T99" t="s">
        <v>140</v>
      </c>
      <c r="U99">
        <v>0.48920000000000002</v>
      </c>
    </row>
    <row r="100" spans="2:21" ht="15.75" thickBot="1">
      <c r="B100" t="s">
        <v>142</v>
      </c>
      <c r="D100" t="s">
        <v>142</v>
      </c>
      <c r="E100">
        <f t="shared" si="2"/>
        <v>0.45429999999999998</v>
      </c>
      <c r="F100">
        <f t="shared" si="3"/>
        <v>0.66520000000000001</v>
      </c>
      <c r="I100" t="s">
        <v>142</v>
      </c>
      <c r="J100">
        <v>0.45429999999999998</v>
      </c>
      <c r="M100" s="20" t="s">
        <v>444</v>
      </c>
      <c r="N100" s="117">
        <v>49</v>
      </c>
      <c r="P100" s="701" t="s">
        <v>385</v>
      </c>
      <c r="Q100" s="118">
        <v>0.85880000000000001</v>
      </c>
      <c r="T100" t="s">
        <v>141</v>
      </c>
      <c r="U100">
        <v>0.4</v>
      </c>
    </row>
    <row r="101" spans="2:21" ht="15.75" thickBot="1">
      <c r="B101" t="s">
        <v>143</v>
      </c>
      <c r="D101" t="s">
        <v>143</v>
      </c>
      <c r="E101">
        <f t="shared" si="2"/>
        <v>0.39040000000000002</v>
      </c>
      <c r="F101">
        <f t="shared" si="3"/>
        <v>0.51690000000000003</v>
      </c>
      <c r="I101" t="s">
        <v>143</v>
      </c>
      <c r="J101">
        <v>0.39040000000000002</v>
      </c>
      <c r="M101" s="701" t="s">
        <v>306</v>
      </c>
      <c r="N101" s="118">
        <v>0.80400000000000005</v>
      </c>
      <c r="P101" s="702"/>
      <c r="Q101" s="119">
        <v>50</v>
      </c>
      <c r="T101" t="s">
        <v>142</v>
      </c>
      <c r="U101">
        <v>0.66520000000000001</v>
      </c>
    </row>
    <row r="102" spans="2:21" ht="15.75" thickBot="1">
      <c r="B102" t="s">
        <v>144</v>
      </c>
      <c r="D102" t="s">
        <v>144</v>
      </c>
      <c r="E102">
        <f t="shared" si="2"/>
        <v>0.1323</v>
      </c>
      <c r="F102">
        <f t="shared" si="3"/>
        <v>0.38729999999999998</v>
      </c>
      <c r="I102" t="s">
        <v>144</v>
      </c>
      <c r="J102">
        <v>0.1323</v>
      </c>
      <c r="M102" s="702"/>
      <c r="N102" s="119">
        <v>50</v>
      </c>
      <c r="P102" s="15" t="s">
        <v>31</v>
      </c>
      <c r="Q102" s="17" t="s">
        <v>411</v>
      </c>
      <c r="T102" t="s">
        <v>143</v>
      </c>
      <c r="U102">
        <v>0.51690000000000003</v>
      </c>
    </row>
    <row r="103" spans="2:21" ht="15.75" thickBot="1">
      <c r="B103" t="s">
        <v>145</v>
      </c>
      <c r="D103" t="s">
        <v>145</v>
      </c>
      <c r="E103">
        <f t="shared" si="2"/>
        <v>0.51170000000000004</v>
      </c>
      <c r="F103">
        <f t="shared" si="3"/>
        <v>0.59470000000000001</v>
      </c>
      <c r="I103" t="s">
        <v>145</v>
      </c>
      <c r="J103">
        <v>0.51170000000000004</v>
      </c>
      <c r="M103" s="15" t="s">
        <v>31</v>
      </c>
      <c r="N103" s="17" t="s">
        <v>411</v>
      </c>
      <c r="P103" s="701" t="s">
        <v>268</v>
      </c>
      <c r="Q103" s="120">
        <v>0.85880000000000001</v>
      </c>
      <c r="T103" t="s">
        <v>144</v>
      </c>
      <c r="U103">
        <v>0.38729999999999998</v>
      </c>
    </row>
    <row r="104" spans="2:21" ht="15.75" thickBot="1">
      <c r="B104" t="s">
        <v>146</v>
      </c>
      <c r="D104" t="s">
        <v>146</v>
      </c>
      <c r="E104">
        <f t="shared" si="2"/>
        <v>0.92020000000000002</v>
      </c>
      <c r="F104">
        <f t="shared" si="3"/>
        <v>0.93059999999999998</v>
      </c>
      <c r="I104" t="s">
        <v>146</v>
      </c>
      <c r="J104">
        <v>0.92020000000000002</v>
      </c>
      <c r="M104" s="18" t="s">
        <v>177</v>
      </c>
      <c r="N104" s="120">
        <v>0.80279999999999996</v>
      </c>
      <c r="P104" s="702"/>
      <c r="Q104" s="121">
        <v>51</v>
      </c>
      <c r="T104" t="s">
        <v>145</v>
      </c>
      <c r="U104">
        <v>0.59470000000000001</v>
      </c>
    </row>
    <row r="105" spans="2:21" ht="15.75" thickBot="1">
      <c r="B105" t="s">
        <v>147</v>
      </c>
      <c r="D105" t="s">
        <v>147</v>
      </c>
      <c r="E105">
        <f t="shared" si="2"/>
        <v>0.45150000000000001</v>
      </c>
      <c r="F105">
        <f t="shared" si="3"/>
        <v>0.54869999999999997</v>
      </c>
      <c r="I105" t="s">
        <v>147</v>
      </c>
      <c r="J105">
        <v>0.45150000000000001</v>
      </c>
      <c r="M105" s="20" t="s">
        <v>419</v>
      </c>
      <c r="N105" s="121">
        <v>51</v>
      </c>
      <c r="P105" s="701" t="s">
        <v>264</v>
      </c>
      <c r="Q105" s="122">
        <v>0.85609999999999997</v>
      </c>
      <c r="T105" t="s">
        <v>146</v>
      </c>
      <c r="U105">
        <v>0.93059999999999998</v>
      </c>
    </row>
    <row r="106" spans="2:21" ht="15.75" thickBot="1">
      <c r="B106" t="s">
        <v>148</v>
      </c>
      <c r="D106" t="s">
        <v>148</v>
      </c>
      <c r="E106">
        <f t="shared" si="2"/>
        <v>0.629</v>
      </c>
      <c r="F106">
        <f t="shared" si="3"/>
        <v>0.64759999999999995</v>
      </c>
      <c r="I106" t="s">
        <v>148</v>
      </c>
      <c r="J106">
        <v>0.629</v>
      </c>
      <c r="M106" s="18" t="s">
        <v>169</v>
      </c>
      <c r="N106" s="122">
        <v>0.80059999999999998</v>
      </c>
      <c r="P106" s="702"/>
      <c r="Q106" s="123">
        <v>52</v>
      </c>
      <c r="T106" t="s">
        <v>147</v>
      </c>
      <c r="U106">
        <v>0.54869999999999997</v>
      </c>
    </row>
    <row r="107" spans="2:21" ht="15.75" thickBot="1">
      <c r="B107" t="s">
        <v>149</v>
      </c>
      <c r="D107" t="s">
        <v>149</v>
      </c>
      <c r="E107">
        <f t="shared" si="2"/>
        <v>7.22E-2</v>
      </c>
      <c r="F107">
        <f t="shared" si="3"/>
        <v>5.5500000000000001E-2</v>
      </c>
      <c r="I107" t="s">
        <v>149</v>
      </c>
      <c r="J107">
        <v>7.22E-2</v>
      </c>
      <c r="M107" s="20" t="s">
        <v>420</v>
      </c>
      <c r="N107" s="123">
        <v>52</v>
      </c>
      <c r="P107" s="18" t="s">
        <v>162</v>
      </c>
      <c r="Q107" s="124">
        <v>0.85499999999999998</v>
      </c>
      <c r="T107" t="s">
        <v>148</v>
      </c>
      <c r="U107">
        <v>0.64759999999999995</v>
      </c>
    </row>
    <row r="108" spans="2:21" ht="15.75" thickBot="1">
      <c r="B108" t="s">
        <v>150</v>
      </c>
      <c r="D108" t="s">
        <v>150</v>
      </c>
      <c r="E108">
        <f t="shared" si="2"/>
        <v>9.6199999999999994E-2</v>
      </c>
      <c r="F108">
        <f t="shared" si="3"/>
        <v>0.1482</v>
      </c>
      <c r="I108" t="s">
        <v>150</v>
      </c>
      <c r="J108">
        <v>9.6199999999999994E-2</v>
      </c>
      <c r="M108" s="701" t="s">
        <v>268</v>
      </c>
      <c r="N108" s="124">
        <v>0.79659999999999997</v>
      </c>
      <c r="P108" s="20" t="s">
        <v>429</v>
      </c>
      <c r="Q108" s="125">
        <v>53</v>
      </c>
      <c r="T108" t="s">
        <v>149</v>
      </c>
      <c r="U108">
        <v>5.5500000000000001E-2</v>
      </c>
    </row>
    <row r="109" spans="2:21" ht="15.75" thickBot="1">
      <c r="B109" t="s">
        <v>151</v>
      </c>
      <c r="D109" t="s">
        <v>151</v>
      </c>
      <c r="E109">
        <f t="shared" si="2"/>
        <v>2.9399999999999999E-2</v>
      </c>
      <c r="F109">
        <f t="shared" si="3"/>
        <v>5.8500000000000003E-2</v>
      </c>
      <c r="I109" t="s">
        <v>151</v>
      </c>
      <c r="J109">
        <v>2.9399999999999999E-2</v>
      </c>
      <c r="M109" s="702"/>
      <c r="N109" s="125">
        <v>53</v>
      </c>
      <c r="P109" s="701" t="s">
        <v>109</v>
      </c>
      <c r="Q109" s="126">
        <v>0.8488</v>
      </c>
      <c r="T109" t="s">
        <v>150</v>
      </c>
      <c r="U109">
        <v>0.1482</v>
      </c>
    </row>
    <row r="110" spans="2:21" ht="15.75" thickBot="1">
      <c r="B110" t="s">
        <v>152</v>
      </c>
      <c r="D110" t="s">
        <v>152</v>
      </c>
      <c r="E110">
        <f t="shared" si="2"/>
        <v>0.5837</v>
      </c>
      <c r="F110">
        <f t="shared" si="3"/>
        <v>0.35970000000000002</v>
      </c>
      <c r="I110" t="s">
        <v>152</v>
      </c>
      <c r="J110">
        <v>0.5837</v>
      </c>
      <c r="M110" s="701" t="s">
        <v>237</v>
      </c>
      <c r="N110" s="126">
        <v>0.78979999999999995</v>
      </c>
      <c r="P110" s="702"/>
      <c r="Q110" s="127">
        <v>54</v>
      </c>
      <c r="T110" t="s">
        <v>151</v>
      </c>
      <c r="U110">
        <v>5.8500000000000003E-2</v>
      </c>
    </row>
    <row r="111" spans="2:21" ht="15.75" thickBot="1">
      <c r="B111" t="s">
        <v>153</v>
      </c>
      <c r="D111" t="s">
        <v>153</v>
      </c>
      <c r="E111">
        <f t="shared" si="2"/>
        <v>0.59099999999999997</v>
      </c>
      <c r="F111">
        <f t="shared" si="3"/>
        <v>0.57330000000000003</v>
      </c>
      <c r="I111" t="s">
        <v>153</v>
      </c>
      <c r="J111">
        <v>0.59099999999999997</v>
      </c>
      <c r="M111" s="702"/>
      <c r="N111" s="127">
        <v>54</v>
      </c>
      <c r="P111" s="701" t="s">
        <v>405</v>
      </c>
      <c r="Q111" s="128">
        <v>0.84689999999999999</v>
      </c>
      <c r="T111" t="s">
        <v>152</v>
      </c>
      <c r="U111">
        <v>0.35970000000000002</v>
      </c>
    </row>
    <row r="112" spans="2:21" ht="15.75" thickBot="1">
      <c r="B112" t="s">
        <v>154</v>
      </c>
      <c r="D112" t="s">
        <v>154</v>
      </c>
      <c r="E112">
        <f t="shared" si="2"/>
        <v>0.1462</v>
      </c>
      <c r="F112">
        <f t="shared" si="3"/>
        <v>0.38900000000000001</v>
      </c>
      <c r="I112" t="s">
        <v>154</v>
      </c>
      <c r="J112">
        <v>0.1462</v>
      </c>
      <c r="M112" s="18" t="s">
        <v>55</v>
      </c>
      <c r="N112" s="128">
        <v>0.78959999999999997</v>
      </c>
      <c r="P112" s="702"/>
      <c r="Q112" s="129">
        <v>55</v>
      </c>
      <c r="T112" t="s">
        <v>153</v>
      </c>
      <c r="U112">
        <v>0.57330000000000003</v>
      </c>
    </row>
    <row r="113" spans="2:21" ht="15.75" thickBot="1">
      <c r="B113" t="s">
        <v>155</v>
      </c>
      <c r="D113" t="s">
        <v>155</v>
      </c>
      <c r="E113">
        <f t="shared" si="2"/>
        <v>0.67730000000000001</v>
      </c>
      <c r="F113">
        <f t="shared" si="3"/>
        <v>0.79279999999999995</v>
      </c>
      <c r="I113" t="s">
        <v>155</v>
      </c>
      <c r="J113">
        <v>0.67730000000000001</v>
      </c>
      <c r="M113" s="20" t="s">
        <v>436</v>
      </c>
      <c r="N113" s="129">
        <v>55</v>
      </c>
      <c r="P113" s="18" t="s">
        <v>115</v>
      </c>
      <c r="Q113" s="130">
        <v>0.84519999999999995</v>
      </c>
      <c r="T113" t="s">
        <v>154</v>
      </c>
      <c r="U113">
        <v>0.38900000000000001</v>
      </c>
    </row>
    <row r="114" spans="2:21" ht="15.75" thickBot="1">
      <c r="B114" t="s">
        <v>156</v>
      </c>
      <c r="D114" t="s">
        <v>156</v>
      </c>
      <c r="E114">
        <f t="shared" ref="E114:E177" si="4">VLOOKUP(D114,I67:J512,2,FALSE)</f>
        <v>0.13919999999999999</v>
      </c>
      <c r="F114">
        <f t="shared" si="3"/>
        <v>0.1285</v>
      </c>
      <c r="I114" t="s">
        <v>156</v>
      </c>
      <c r="J114">
        <v>0.13919999999999999</v>
      </c>
      <c r="M114" s="18" t="s">
        <v>381</v>
      </c>
      <c r="N114" s="130">
        <v>0.78920000000000001</v>
      </c>
      <c r="P114" s="20" t="s">
        <v>445</v>
      </c>
      <c r="Q114" s="131">
        <v>56</v>
      </c>
      <c r="T114" t="s">
        <v>155</v>
      </c>
      <c r="U114">
        <v>0.79279999999999995</v>
      </c>
    </row>
    <row r="115" spans="2:21" ht="15.75" thickBot="1">
      <c r="B115" t="s">
        <v>157</v>
      </c>
      <c r="D115" t="s">
        <v>157</v>
      </c>
      <c r="E115">
        <f t="shared" si="4"/>
        <v>0.96299999999999997</v>
      </c>
      <c r="F115">
        <f t="shared" si="3"/>
        <v>0.9647</v>
      </c>
      <c r="I115" t="s">
        <v>157</v>
      </c>
      <c r="J115">
        <v>0.96299999999999997</v>
      </c>
      <c r="M115" s="20" t="s">
        <v>445</v>
      </c>
      <c r="N115" s="131">
        <v>56</v>
      </c>
      <c r="P115" s="18" t="s">
        <v>235</v>
      </c>
      <c r="Q115" s="132">
        <v>0.84489999999999998</v>
      </c>
      <c r="T115" t="s">
        <v>156</v>
      </c>
      <c r="U115">
        <v>0.1285</v>
      </c>
    </row>
    <row r="116" spans="2:21" ht="15.75" thickBot="1">
      <c r="B116" t="s">
        <v>158</v>
      </c>
      <c r="D116" t="s">
        <v>158</v>
      </c>
      <c r="E116">
        <f t="shared" si="4"/>
        <v>0.1032</v>
      </c>
      <c r="F116">
        <f t="shared" si="3"/>
        <v>0.12609999999999999</v>
      </c>
      <c r="I116" t="s">
        <v>158</v>
      </c>
      <c r="J116">
        <v>0.1032</v>
      </c>
      <c r="M116" s="18" t="s">
        <v>220</v>
      </c>
      <c r="N116" s="132">
        <v>0.78920000000000001</v>
      </c>
      <c r="P116" s="20" t="s">
        <v>446</v>
      </c>
      <c r="Q116" s="133">
        <v>57</v>
      </c>
      <c r="T116" t="s">
        <v>157</v>
      </c>
      <c r="U116">
        <v>0.9647</v>
      </c>
    </row>
    <row r="117" spans="2:21" ht="15.75" thickBot="1">
      <c r="B117" t="s">
        <v>159</v>
      </c>
      <c r="D117" t="s">
        <v>159</v>
      </c>
      <c r="E117">
        <f t="shared" si="4"/>
        <v>0.26169999999999999</v>
      </c>
      <c r="F117">
        <f t="shared" si="3"/>
        <v>0.5857</v>
      </c>
      <c r="I117" t="s">
        <v>159</v>
      </c>
      <c r="J117">
        <v>0.26169999999999999</v>
      </c>
      <c r="M117" s="20" t="s">
        <v>446</v>
      </c>
      <c r="N117" s="133">
        <v>57</v>
      </c>
      <c r="P117" s="18" t="s">
        <v>439</v>
      </c>
      <c r="Q117" s="134">
        <v>0.83979999999999999</v>
      </c>
      <c r="T117" t="s">
        <v>158</v>
      </c>
      <c r="U117">
        <v>0.12609999999999999</v>
      </c>
    </row>
    <row r="118" spans="2:21" ht="15.75" thickBot="1">
      <c r="B118" t="s">
        <v>160</v>
      </c>
      <c r="D118" t="s">
        <v>160</v>
      </c>
      <c r="E118">
        <f t="shared" si="4"/>
        <v>0.21679999999999999</v>
      </c>
      <c r="F118">
        <f t="shared" si="3"/>
        <v>0.22739999999999999</v>
      </c>
      <c r="I118" t="s">
        <v>160</v>
      </c>
      <c r="J118">
        <v>0.21679999999999999</v>
      </c>
      <c r="M118" s="701" t="s">
        <v>251</v>
      </c>
      <c r="N118" s="134">
        <v>0.78910000000000002</v>
      </c>
      <c r="P118" s="20" t="s">
        <v>436</v>
      </c>
      <c r="Q118" s="135">
        <v>58</v>
      </c>
      <c r="T118" t="s">
        <v>159</v>
      </c>
      <c r="U118">
        <v>0.5857</v>
      </c>
    </row>
    <row r="119" spans="2:21" ht="15.75" thickBot="1">
      <c r="B119" t="s">
        <v>161</v>
      </c>
      <c r="D119" t="s">
        <v>161</v>
      </c>
      <c r="E119">
        <f t="shared" si="4"/>
        <v>0.2727</v>
      </c>
      <c r="F119">
        <f t="shared" si="3"/>
        <v>0.42430000000000001</v>
      </c>
      <c r="I119" t="s">
        <v>161</v>
      </c>
      <c r="J119">
        <v>0.2727</v>
      </c>
      <c r="M119" s="702"/>
      <c r="N119" s="135">
        <v>58</v>
      </c>
      <c r="P119" s="701" t="s">
        <v>263</v>
      </c>
      <c r="Q119" s="136">
        <v>0.8387</v>
      </c>
      <c r="T119" t="s">
        <v>160</v>
      </c>
      <c r="U119">
        <v>0.22739999999999999</v>
      </c>
    </row>
    <row r="120" spans="2:21" ht="15.75" thickBot="1">
      <c r="B120" t="s">
        <v>162</v>
      </c>
      <c r="D120" t="s">
        <v>162</v>
      </c>
      <c r="E120">
        <f t="shared" si="4"/>
        <v>0.82350000000000001</v>
      </c>
      <c r="F120">
        <f t="shared" si="3"/>
        <v>0.85499999999999998</v>
      </c>
      <c r="I120" t="s">
        <v>162</v>
      </c>
      <c r="J120">
        <v>0.82350000000000001</v>
      </c>
      <c r="M120" s="18" t="s">
        <v>274</v>
      </c>
      <c r="N120" s="136">
        <v>0.7843</v>
      </c>
      <c r="P120" s="702"/>
      <c r="Q120" s="137">
        <v>59</v>
      </c>
      <c r="T120" t="s">
        <v>161</v>
      </c>
      <c r="U120">
        <v>0.42430000000000001</v>
      </c>
    </row>
    <row r="121" spans="2:21" ht="15.75" thickBot="1">
      <c r="B121" t="s">
        <v>163</v>
      </c>
      <c r="D121" t="s">
        <v>163</v>
      </c>
      <c r="E121">
        <f t="shared" si="4"/>
        <v>0.22220000000000001</v>
      </c>
      <c r="F121">
        <f t="shared" si="3"/>
        <v>0.33560000000000001</v>
      </c>
      <c r="I121" t="s">
        <v>163</v>
      </c>
      <c r="J121">
        <v>0.22220000000000001</v>
      </c>
      <c r="M121" s="20" t="s">
        <v>447</v>
      </c>
      <c r="N121" s="137">
        <v>59</v>
      </c>
      <c r="P121" s="701" t="s">
        <v>354</v>
      </c>
      <c r="Q121" s="138">
        <v>0.83789999999999998</v>
      </c>
      <c r="T121" t="s">
        <v>162</v>
      </c>
      <c r="U121">
        <v>0.85499999999999998</v>
      </c>
    </row>
    <row r="122" spans="2:21" ht="15.75" thickBot="1">
      <c r="B122" t="s">
        <v>164</v>
      </c>
      <c r="D122" t="s">
        <v>164</v>
      </c>
      <c r="E122">
        <f t="shared" si="4"/>
        <v>0.19869999999999999</v>
      </c>
      <c r="F122">
        <f t="shared" si="3"/>
        <v>0.28939999999999999</v>
      </c>
      <c r="I122" t="s">
        <v>164</v>
      </c>
      <c r="J122">
        <v>0.19869999999999999</v>
      </c>
      <c r="M122" s="701" t="s">
        <v>214</v>
      </c>
      <c r="N122" s="138">
        <v>0.78120000000000001</v>
      </c>
      <c r="P122" s="702"/>
      <c r="Q122" s="139">
        <v>60</v>
      </c>
      <c r="T122" t="s">
        <v>163</v>
      </c>
      <c r="U122">
        <v>0.33560000000000001</v>
      </c>
    </row>
    <row r="123" spans="2:21" ht="15.75" thickBot="1">
      <c r="B123" t="s">
        <v>165</v>
      </c>
      <c r="D123" t="s">
        <v>165</v>
      </c>
      <c r="E123">
        <f t="shared" si="4"/>
        <v>0.17280000000000001</v>
      </c>
      <c r="F123">
        <f t="shared" si="3"/>
        <v>0.13009999999999999</v>
      </c>
      <c r="I123" t="s">
        <v>165</v>
      </c>
      <c r="J123">
        <v>0.17280000000000001</v>
      </c>
      <c r="M123" s="702"/>
      <c r="N123" s="139">
        <v>60</v>
      </c>
      <c r="P123" s="701" t="s">
        <v>298</v>
      </c>
      <c r="Q123" s="140">
        <v>0.83760000000000001</v>
      </c>
      <c r="T123" t="s">
        <v>164</v>
      </c>
      <c r="U123">
        <v>0.28939999999999999</v>
      </c>
    </row>
    <row r="124" spans="2:21" ht="15.75" thickBot="1">
      <c r="B124" t="s">
        <v>166</v>
      </c>
      <c r="D124" t="s">
        <v>166</v>
      </c>
      <c r="E124">
        <f t="shared" si="4"/>
        <v>0.81340000000000001</v>
      </c>
      <c r="F124">
        <f t="shared" si="3"/>
        <v>0.90349999999999997</v>
      </c>
      <c r="I124" t="s">
        <v>166</v>
      </c>
      <c r="J124">
        <v>0.81340000000000001</v>
      </c>
      <c r="M124" s="701" t="s">
        <v>397</v>
      </c>
      <c r="N124" s="140">
        <v>0.78059999999999996</v>
      </c>
      <c r="P124" s="702"/>
      <c r="Q124" s="141">
        <v>61</v>
      </c>
      <c r="T124" t="s">
        <v>165</v>
      </c>
      <c r="U124">
        <v>0.13009999999999999</v>
      </c>
    </row>
    <row r="125" spans="2:21" ht="15.75" thickBot="1">
      <c r="B125" t="s">
        <v>167</v>
      </c>
      <c r="D125" t="s">
        <v>167</v>
      </c>
      <c r="E125">
        <f t="shared" si="4"/>
        <v>0.72289999999999999</v>
      </c>
      <c r="F125">
        <f t="shared" si="3"/>
        <v>0.68799999999999994</v>
      </c>
      <c r="I125" t="s">
        <v>167</v>
      </c>
      <c r="J125">
        <v>0.72289999999999999</v>
      </c>
      <c r="M125" s="702"/>
      <c r="N125" s="141">
        <v>61</v>
      </c>
      <c r="P125" s="701" t="s">
        <v>237</v>
      </c>
      <c r="Q125" s="142">
        <v>0.83630000000000004</v>
      </c>
      <c r="T125" t="s">
        <v>166</v>
      </c>
      <c r="U125">
        <v>0.90349999999999997</v>
      </c>
    </row>
    <row r="126" spans="2:21" ht="15.75" thickBot="1">
      <c r="B126" t="s">
        <v>168</v>
      </c>
      <c r="D126" t="s">
        <v>168</v>
      </c>
      <c r="E126">
        <f t="shared" si="4"/>
        <v>0.74139999999999995</v>
      </c>
      <c r="F126">
        <f t="shared" si="3"/>
        <v>0.86809999999999998</v>
      </c>
      <c r="I126" t="s">
        <v>168</v>
      </c>
      <c r="J126">
        <v>0.74139999999999995</v>
      </c>
      <c r="M126" s="701" t="s">
        <v>264</v>
      </c>
      <c r="N126" s="142">
        <v>0.77869999999999995</v>
      </c>
      <c r="P126" s="702"/>
      <c r="Q126" s="143">
        <v>62</v>
      </c>
      <c r="T126" t="s">
        <v>167</v>
      </c>
      <c r="U126">
        <v>0.68799999999999994</v>
      </c>
    </row>
    <row r="127" spans="2:21" ht="15.75" thickBot="1">
      <c r="B127" t="s">
        <v>169</v>
      </c>
      <c r="D127" t="s">
        <v>169</v>
      </c>
      <c r="E127">
        <f t="shared" si="4"/>
        <v>0.80059999999999998</v>
      </c>
      <c r="F127">
        <f t="shared" si="3"/>
        <v>0.87519999999999998</v>
      </c>
      <c r="I127" t="s">
        <v>169</v>
      </c>
      <c r="J127">
        <v>0.80059999999999998</v>
      </c>
      <c r="M127" s="702"/>
      <c r="N127" s="143">
        <v>62</v>
      </c>
      <c r="P127" s="18" t="s">
        <v>369</v>
      </c>
      <c r="Q127" s="144">
        <v>0.83579999999999999</v>
      </c>
      <c r="T127" t="s">
        <v>168</v>
      </c>
      <c r="U127">
        <v>0.86809999999999998</v>
      </c>
    </row>
    <row r="128" spans="2:21" ht="15.75" thickBot="1">
      <c r="B128" t="s">
        <v>170</v>
      </c>
      <c r="D128" t="s">
        <v>170</v>
      </c>
      <c r="E128">
        <f t="shared" si="4"/>
        <v>0.82630000000000003</v>
      </c>
      <c r="F128">
        <f t="shared" si="3"/>
        <v>0.94310000000000005</v>
      </c>
      <c r="I128" t="s">
        <v>170</v>
      </c>
      <c r="J128">
        <v>0.82630000000000003</v>
      </c>
      <c r="M128" s="701" t="s">
        <v>383</v>
      </c>
      <c r="N128" s="144">
        <v>0.77500000000000002</v>
      </c>
      <c r="P128" s="20" t="s">
        <v>433</v>
      </c>
      <c r="Q128" s="145">
        <v>63</v>
      </c>
      <c r="T128" t="s">
        <v>169</v>
      </c>
      <c r="U128">
        <v>0.87519999999999998</v>
      </c>
    </row>
    <row r="129" spans="2:21" ht="15.75" thickBot="1">
      <c r="B129" t="s">
        <v>171</v>
      </c>
      <c r="D129" t="s">
        <v>171</v>
      </c>
      <c r="E129">
        <f t="shared" si="4"/>
        <v>6.5500000000000003E-2</v>
      </c>
      <c r="F129">
        <f t="shared" si="3"/>
        <v>8.6400000000000005E-2</v>
      </c>
      <c r="I129" t="s">
        <v>171</v>
      </c>
      <c r="J129">
        <v>6.5500000000000003E-2</v>
      </c>
      <c r="M129" s="702"/>
      <c r="N129" s="145">
        <v>63</v>
      </c>
      <c r="P129" s="701" t="s">
        <v>130</v>
      </c>
      <c r="Q129" s="146">
        <v>0.83509999999999995</v>
      </c>
      <c r="T129" t="s">
        <v>170</v>
      </c>
      <c r="U129">
        <v>0.94310000000000005</v>
      </c>
    </row>
    <row r="130" spans="2:21" ht="15.75" thickBot="1">
      <c r="B130" t="s">
        <v>172</v>
      </c>
      <c r="D130" t="s">
        <v>172</v>
      </c>
      <c r="E130">
        <f t="shared" si="4"/>
        <v>0.23949999999999999</v>
      </c>
      <c r="F130">
        <f t="shared" si="3"/>
        <v>0.14599999999999999</v>
      </c>
      <c r="I130" t="s">
        <v>172</v>
      </c>
      <c r="J130">
        <v>0.23949999999999999</v>
      </c>
      <c r="M130" s="701" t="s">
        <v>95</v>
      </c>
      <c r="N130" s="146">
        <v>0.77229999999999999</v>
      </c>
      <c r="P130" s="702"/>
      <c r="Q130" s="147">
        <v>64</v>
      </c>
      <c r="T130" t="s">
        <v>171</v>
      </c>
      <c r="U130">
        <v>8.6400000000000005E-2</v>
      </c>
    </row>
    <row r="131" spans="2:21" ht="15.75" thickBot="1">
      <c r="B131" t="s">
        <v>173</v>
      </c>
      <c r="D131" t="s">
        <v>173</v>
      </c>
      <c r="E131">
        <f t="shared" si="4"/>
        <v>0.4284</v>
      </c>
      <c r="F131">
        <f t="shared" ref="F131:F194" si="5">VLOOKUP(D131,T130:U529,2,FALSE)</f>
        <v>0.35630000000000001</v>
      </c>
      <c r="I131" t="s">
        <v>173</v>
      </c>
      <c r="J131">
        <v>0.4284</v>
      </c>
      <c r="M131" s="702"/>
      <c r="N131" s="147">
        <v>64</v>
      </c>
      <c r="P131" s="18" t="s">
        <v>454</v>
      </c>
      <c r="Q131" s="148">
        <v>0.82340000000000002</v>
      </c>
      <c r="T131" t="s">
        <v>172</v>
      </c>
      <c r="U131">
        <v>0.14599999999999999</v>
      </c>
    </row>
    <row r="132" spans="2:21" ht="15.75" thickBot="1">
      <c r="B132" t="s">
        <v>174</v>
      </c>
      <c r="D132" t="s">
        <v>174</v>
      </c>
      <c r="E132">
        <f t="shared" si="4"/>
        <v>0.2999</v>
      </c>
      <c r="F132">
        <f t="shared" si="5"/>
        <v>0.40550000000000003</v>
      </c>
      <c r="I132" t="s">
        <v>174</v>
      </c>
      <c r="J132">
        <v>0.2999</v>
      </c>
      <c r="M132" s="701" t="s">
        <v>360</v>
      </c>
      <c r="N132" s="148">
        <v>0.76800000000000002</v>
      </c>
      <c r="P132" s="20" t="s">
        <v>448</v>
      </c>
      <c r="Q132" s="149">
        <v>65</v>
      </c>
      <c r="T132" t="s">
        <v>173</v>
      </c>
      <c r="U132">
        <v>0.35630000000000001</v>
      </c>
    </row>
    <row r="133" spans="2:21" ht="15.75" thickBot="1">
      <c r="B133" t="s">
        <v>175</v>
      </c>
      <c r="D133" t="s">
        <v>175</v>
      </c>
      <c r="E133">
        <f t="shared" si="4"/>
        <v>0.64970000000000006</v>
      </c>
      <c r="F133">
        <f t="shared" si="5"/>
        <v>0.66849999999999998</v>
      </c>
      <c r="I133" t="s">
        <v>175</v>
      </c>
      <c r="J133">
        <v>0.64970000000000006</v>
      </c>
      <c r="M133" s="702"/>
      <c r="N133" s="149">
        <v>65</v>
      </c>
      <c r="P133" s="701" t="s">
        <v>360</v>
      </c>
      <c r="Q133" s="150">
        <v>0.8226</v>
      </c>
      <c r="T133" t="s">
        <v>174</v>
      </c>
      <c r="U133">
        <v>0.40550000000000003</v>
      </c>
    </row>
    <row r="134" spans="2:21" ht="15.75" thickBot="1">
      <c r="B134" t="s">
        <v>176</v>
      </c>
      <c r="D134" t="s">
        <v>176</v>
      </c>
      <c r="E134">
        <f t="shared" si="4"/>
        <v>0.92559999999999998</v>
      </c>
      <c r="F134">
        <f t="shared" si="5"/>
        <v>0.90920000000000001</v>
      </c>
      <c r="I134" t="s">
        <v>176</v>
      </c>
      <c r="J134">
        <v>0.92559999999999998</v>
      </c>
      <c r="M134" s="701" t="s">
        <v>298</v>
      </c>
      <c r="N134" s="150">
        <v>0.76719999999999999</v>
      </c>
      <c r="P134" s="702"/>
      <c r="Q134" s="151">
        <v>66</v>
      </c>
      <c r="T134" t="s">
        <v>175</v>
      </c>
      <c r="U134">
        <v>0.66849999999999998</v>
      </c>
    </row>
    <row r="135" spans="2:21" ht="15.75" thickBot="1">
      <c r="B135" t="s">
        <v>177</v>
      </c>
      <c r="D135" t="s">
        <v>177</v>
      </c>
      <c r="E135">
        <f t="shared" si="4"/>
        <v>0.80279999999999996</v>
      </c>
      <c r="F135">
        <f t="shared" si="5"/>
        <v>0.92669999999999997</v>
      </c>
      <c r="I135" t="s">
        <v>177</v>
      </c>
      <c r="J135">
        <v>0.80279999999999996</v>
      </c>
      <c r="M135" s="702"/>
      <c r="N135" s="151">
        <v>66</v>
      </c>
      <c r="P135" s="701" t="s">
        <v>306</v>
      </c>
      <c r="Q135" s="152">
        <v>0.82110000000000005</v>
      </c>
      <c r="T135" t="s">
        <v>176</v>
      </c>
      <c r="U135">
        <v>0.90920000000000001</v>
      </c>
    </row>
    <row r="136" spans="2:21" ht="15.75" thickBot="1">
      <c r="B136" t="s">
        <v>178</v>
      </c>
      <c r="D136" t="s">
        <v>178</v>
      </c>
      <c r="E136">
        <f t="shared" si="4"/>
        <v>0.60409999999999997</v>
      </c>
      <c r="F136">
        <f t="shared" si="5"/>
        <v>0.65159999999999996</v>
      </c>
      <c r="I136" t="s">
        <v>178</v>
      </c>
      <c r="J136">
        <v>0.60409999999999997</v>
      </c>
      <c r="M136" s="701" t="s">
        <v>185</v>
      </c>
      <c r="N136" s="152">
        <v>0.76339999999999997</v>
      </c>
      <c r="P136" s="702"/>
      <c r="Q136" s="153">
        <v>67</v>
      </c>
      <c r="T136" t="s">
        <v>177</v>
      </c>
      <c r="U136">
        <v>0.92669999999999997</v>
      </c>
    </row>
    <row r="137" spans="2:21" ht="15.75" thickBot="1">
      <c r="B137" t="s">
        <v>179</v>
      </c>
      <c r="D137" t="s">
        <v>179</v>
      </c>
      <c r="E137">
        <f t="shared" si="4"/>
        <v>0.76329999999999998</v>
      </c>
      <c r="F137">
        <f t="shared" si="5"/>
        <v>0.79990000000000006</v>
      </c>
      <c r="I137" t="s">
        <v>179</v>
      </c>
      <c r="J137">
        <v>0.76329999999999998</v>
      </c>
      <c r="M137" s="702"/>
      <c r="N137" s="153">
        <v>67</v>
      </c>
      <c r="P137" s="18" t="s">
        <v>449</v>
      </c>
      <c r="Q137" s="154">
        <v>0.81899999999999995</v>
      </c>
      <c r="T137" t="s">
        <v>178</v>
      </c>
      <c r="U137">
        <v>0.65159999999999996</v>
      </c>
    </row>
    <row r="138" spans="2:21" ht="15.75" thickBot="1">
      <c r="B138" t="s">
        <v>180</v>
      </c>
      <c r="D138" t="s">
        <v>180</v>
      </c>
      <c r="E138">
        <f t="shared" si="4"/>
        <v>0.83840000000000003</v>
      </c>
      <c r="F138">
        <f t="shared" si="5"/>
        <v>0.87890000000000001</v>
      </c>
      <c r="I138" t="s">
        <v>180</v>
      </c>
      <c r="J138">
        <v>0.83840000000000003</v>
      </c>
      <c r="M138" s="18" t="s">
        <v>179</v>
      </c>
      <c r="N138" s="154">
        <v>0.76329999999999998</v>
      </c>
      <c r="P138" s="20" t="s">
        <v>445</v>
      </c>
      <c r="Q138" s="155">
        <v>68</v>
      </c>
      <c r="T138" t="s">
        <v>179</v>
      </c>
      <c r="U138">
        <v>0.79990000000000006</v>
      </c>
    </row>
    <row r="139" spans="2:21" ht="15.75" thickBot="1">
      <c r="B139" t="s">
        <v>181</v>
      </c>
      <c r="D139" t="s">
        <v>181</v>
      </c>
      <c r="E139">
        <f t="shared" si="4"/>
        <v>0.48259999999999997</v>
      </c>
      <c r="F139">
        <f t="shared" si="5"/>
        <v>0.29949999999999999</v>
      </c>
      <c r="I139" t="s">
        <v>181</v>
      </c>
      <c r="J139">
        <v>0.48259999999999997</v>
      </c>
      <c r="M139" s="20" t="s">
        <v>448</v>
      </c>
      <c r="N139" s="155">
        <v>68</v>
      </c>
      <c r="P139" s="701" t="s">
        <v>383</v>
      </c>
      <c r="Q139" s="156">
        <v>0.81279999999999997</v>
      </c>
      <c r="T139" t="s">
        <v>180</v>
      </c>
      <c r="U139">
        <v>0.87890000000000001</v>
      </c>
    </row>
    <row r="140" spans="2:21" ht="15.75" thickBot="1">
      <c r="B140" t="s">
        <v>182</v>
      </c>
      <c r="D140" t="s">
        <v>182</v>
      </c>
      <c r="E140">
        <f t="shared" si="4"/>
        <v>0.38679999999999998</v>
      </c>
      <c r="F140">
        <f t="shared" si="5"/>
        <v>0.1527</v>
      </c>
      <c r="I140" t="s">
        <v>182</v>
      </c>
      <c r="J140">
        <v>0.38679999999999998</v>
      </c>
      <c r="M140" s="701" t="s">
        <v>356</v>
      </c>
      <c r="N140" s="156">
        <v>0.7601</v>
      </c>
      <c r="P140" s="702"/>
      <c r="Q140" s="157">
        <v>69</v>
      </c>
      <c r="T140" t="s">
        <v>181</v>
      </c>
      <c r="U140">
        <v>0.29949999999999999</v>
      </c>
    </row>
    <row r="141" spans="2:21" ht="15.75" thickBot="1">
      <c r="B141" t="s">
        <v>183</v>
      </c>
      <c r="D141" t="s">
        <v>183</v>
      </c>
      <c r="E141">
        <f t="shared" si="4"/>
        <v>0.10100000000000001</v>
      </c>
      <c r="F141">
        <f t="shared" si="5"/>
        <v>8.09E-2</v>
      </c>
      <c r="I141" t="s">
        <v>183</v>
      </c>
      <c r="J141">
        <v>0.10100000000000001</v>
      </c>
      <c r="M141" s="702"/>
      <c r="N141" s="157">
        <v>69</v>
      </c>
      <c r="P141" s="18" t="s">
        <v>55</v>
      </c>
      <c r="Q141" s="158">
        <v>0.81169999999999998</v>
      </c>
      <c r="T141" t="s">
        <v>182</v>
      </c>
      <c r="U141">
        <v>0.1527</v>
      </c>
    </row>
    <row r="142" spans="2:21" ht="15.75" thickBot="1">
      <c r="B142" t="s">
        <v>184</v>
      </c>
      <c r="D142" t="s">
        <v>184</v>
      </c>
      <c r="E142">
        <f t="shared" si="4"/>
        <v>0.27579999999999999</v>
      </c>
      <c r="F142">
        <f t="shared" si="5"/>
        <v>0.2215</v>
      </c>
      <c r="I142" t="s">
        <v>184</v>
      </c>
      <c r="J142">
        <v>0.27579999999999999</v>
      </c>
      <c r="M142" s="701" t="s">
        <v>326</v>
      </c>
      <c r="N142" s="158">
        <v>0.75249999999999995</v>
      </c>
      <c r="P142" s="20" t="s">
        <v>436</v>
      </c>
      <c r="Q142" s="159">
        <v>70</v>
      </c>
      <c r="T142" t="s">
        <v>183</v>
      </c>
      <c r="U142">
        <v>8.09E-2</v>
      </c>
    </row>
    <row r="143" spans="2:21" ht="15.75" thickBot="1">
      <c r="B143" t="s">
        <v>185</v>
      </c>
      <c r="D143" t="s">
        <v>185</v>
      </c>
      <c r="E143">
        <f t="shared" si="4"/>
        <v>0.76339999999999997</v>
      </c>
      <c r="F143">
        <f t="shared" si="5"/>
        <v>0.88190000000000002</v>
      </c>
      <c r="I143" t="s">
        <v>185</v>
      </c>
      <c r="J143">
        <v>0.76339999999999997</v>
      </c>
      <c r="M143" s="702"/>
      <c r="N143" s="159">
        <v>70</v>
      </c>
      <c r="P143" s="18" t="s">
        <v>220</v>
      </c>
      <c r="Q143" s="160">
        <v>0.81079999999999997</v>
      </c>
      <c r="T143" t="s">
        <v>184</v>
      </c>
      <c r="U143">
        <v>0.2215</v>
      </c>
    </row>
    <row r="144" spans="2:21" ht="15.75" thickBot="1">
      <c r="B144" t="s">
        <v>186</v>
      </c>
      <c r="D144" t="s">
        <v>186</v>
      </c>
      <c r="E144">
        <f t="shared" si="4"/>
        <v>9.2999999999999999E-2</v>
      </c>
      <c r="F144">
        <f t="shared" si="5"/>
        <v>0.2112</v>
      </c>
      <c r="I144" t="s">
        <v>186</v>
      </c>
      <c r="J144">
        <v>9.2999999999999999E-2</v>
      </c>
      <c r="M144" s="701" t="s">
        <v>380</v>
      </c>
      <c r="N144" s="160">
        <v>0.74880000000000002</v>
      </c>
      <c r="P144" s="20" t="s">
        <v>446</v>
      </c>
      <c r="Q144" s="161">
        <v>71</v>
      </c>
      <c r="T144" t="s">
        <v>185</v>
      </c>
      <c r="U144">
        <v>0.88190000000000002</v>
      </c>
    </row>
    <row r="145" spans="2:21" ht="15.75" thickBot="1">
      <c r="B145" t="s">
        <v>187</v>
      </c>
      <c r="D145" t="s">
        <v>187</v>
      </c>
      <c r="E145">
        <f t="shared" si="4"/>
        <v>0.4294</v>
      </c>
      <c r="F145">
        <f t="shared" si="5"/>
        <v>0.58389999999999997</v>
      </c>
      <c r="I145" t="s">
        <v>187</v>
      </c>
      <c r="J145">
        <v>0.4294</v>
      </c>
      <c r="M145" s="702"/>
      <c r="N145" s="161">
        <v>71</v>
      </c>
      <c r="P145" s="18" t="s">
        <v>267</v>
      </c>
      <c r="Q145" s="162">
        <v>0.80979999999999996</v>
      </c>
      <c r="T145" t="s">
        <v>186</v>
      </c>
      <c r="U145">
        <v>0.2112</v>
      </c>
    </row>
    <row r="146" spans="2:21" ht="15.75" thickBot="1">
      <c r="B146" t="s">
        <v>188</v>
      </c>
      <c r="D146" t="s">
        <v>188</v>
      </c>
      <c r="E146">
        <f t="shared" si="4"/>
        <v>0.1283</v>
      </c>
      <c r="F146">
        <f t="shared" si="5"/>
        <v>0.23150000000000001</v>
      </c>
      <c r="I146" t="s">
        <v>188</v>
      </c>
      <c r="J146">
        <v>0.1283</v>
      </c>
      <c r="M146" s="18" t="s">
        <v>115</v>
      </c>
      <c r="N146" s="162">
        <v>0.74790000000000001</v>
      </c>
      <c r="P146" s="20" t="s">
        <v>445</v>
      </c>
      <c r="Q146" s="163">
        <v>72</v>
      </c>
      <c r="T146" t="s">
        <v>187</v>
      </c>
      <c r="U146">
        <v>0.58389999999999997</v>
      </c>
    </row>
    <row r="147" spans="2:21" ht="15.75" thickBot="1">
      <c r="B147" t="s">
        <v>189</v>
      </c>
      <c r="D147" t="s">
        <v>460</v>
      </c>
      <c r="E147">
        <f t="shared" si="4"/>
        <v>3.1099999999999999E-2</v>
      </c>
      <c r="F147">
        <f t="shared" si="5"/>
        <v>3.7699999999999997E-2</v>
      </c>
      <c r="I147" t="s">
        <v>460</v>
      </c>
      <c r="J147">
        <v>3.1099999999999999E-2</v>
      </c>
      <c r="M147" s="20" t="s">
        <v>445</v>
      </c>
      <c r="N147" s="163">
        <v>72</v>
      </c>
      <c r="P147" s="701" t="s">
        <v>328</v>
      </c>
      <c r="Q147" s="164">
        <v>0.80959999999999999</v>
      </c>
      <c r="T147" t="s">
        <v>188</v>
      </c>
      <c r="U147">
        <v>0.23150000000000001</v>
      </c>
    </row>
    <row r="148" spans="2:21" ht="15.75" thickBot="1">
      <c r="B148" t="s">
        <v>190</v>
      </c>
      <c r="D148" t="s">
        <v>190</v>
      </c>
      <c r="E148">
        <f t="shared" si="4"/>
        <v>0.57389999999999997</v>
      </c>
      <c r="F148">
        <f t="shared" si="5"/>
        <v>0.49330000000000002</v>
      </c>
      <c r="I148" t="s">
        <v>190</v>
      </c>
      <c r="J148">
        <v>0.57389999999999997</v>
      </c>
      <c r="M148" s="18" t="s">
        <v>235</v>
      </c>
      <c r="N148" s="164">
        <v>0.74150000000000005</v>
      </c>
      <c r="P148" s="702"/>
      <c r="Q148" s="165">
        <v>73</v>
      </c>
      <c r="T148" t="s">
        <v>460</v>
      </c>
      <c r="U148">
        <v>3.7699999999999997E-2</v>
      </c>
    </row>
    <row r="149" spans="2:21" ht="15.75" thickBot="1">
      <c r="B149" t="s">
        <v>191</v>
      </c>
      <c r="D149" t="s">
        <v>191</v>
      </c>
      <c r="E149">
        <f t="shared" si="4"/>
        <v>0.46379999999999999</v>
      </c>
      <c r="F149">
        <f t="shared" si="5"/>
        <v>0.56579999999999997</v>
      </c>
      <c r="I149" t="s">
        <v>191</v>
      </c>
      <c r="J149">
        <v>0.46379999999999999</v>
      </c>
      <c r="M149" s="20" t="s">
        <v>446</v>
      </c>
      <c r="N149" s="165">
        <v>73</v>
      </c>
      <c r="P149" s="18" t="s">
        <v>280</v>
      </c>
      <c r="Q149" s="166">
        <v>0.80520000000000003</v>
      </c>
      <c r="T149" t="s">
        <v>190</v>
      </c>
      <c r="U149">
        <v>0.49330000000000002</v>
      </c>
    </row>
    <row r="150" spans="2:21" ht="15.75" thickBot="1">
      <c r="B150" t="s">
        <v>192</v>
      </c>
      <c r="D150" t="s">
        <v>454</v>
      </c>
      <c r="E150">
        <f t="shared" si="4"/>
        <v>0.63139999999999996</v>
      </c>
      <c r="F150">
        <f t="shared" si="5"/>
        <v>0.82340000000000002</v>
      </c>
      <c r="I150" t="s">
        <v>454</v>
      </c>
      <c r="J150">
        <v>0.63139999999999996</v>
      </c>
      <c r="M150" s="18" t="s">
        <v>168</v>
      </c>
      <c r="N150" s="166">
        <v>0.74139999999999995</v>
      </c>
      <c r="P150" s="20" t="s">
        <v>436</v>
      </c>
      <c r="Q150" s="167">
        <v>74</v>
      </c>
      <c r="T150" t="s">
        <v>191</v>
      </c>
      <c r="U150">
        <v>0.56579999999999997</v>
      </c>
    </row>
    <row r="151" spans="2:21" ht="15.75" thickBot="1">
      <c r="B151" t="s">
        <v>193</v>
      </c>
      <c r="D151" t="s">
        <v>193</v>
      </c>
      <c r="E151">
        <f t="shared" si="4"/>
        <v>0.25230000000000002</v>
      </c>
      <c r="F151">
        <f t="shared" si="5"/>
        <v>0.31879999999999997</v>
      </c>
      <c r="I151" t="s">
        <v>193</v>
      </c>
      <c r="J151">
        <v>0.25230000000000002</v>
      </c>
      <c r="M151" s="20" t="s">
        <v>448</v>
      </c>
      <c r="N151" s="167">
        <v>74</v>
      </c>
      <c r="P151" s="18" t="s">
        <v>258</v>
      </c>
      <c r="Q151" s="168">
        <v>0.80300000000000005</v>
      </c>
      <c r="T151" t="s">
        <v>454</v>
      </c>
      <c r="U151">
        <v>0.82340000000000002</v>
      </c>
    </row>
    <row r="152" spans="2:21" ht="15.75" thickBot="1">
      <c r="B152" t="s">
        <v>194</v>
      </c>
      <c r="D152" t="s">
        <v>194</v>
      </c>
      <c r="E152">
        <f t="shared" si="4"/>
        <v>0.47110000000000002</v>
      </c>
      <c r="F152">
        <f t="shared" si="5"/>
        <v>0.57379999999999998</v>
      </c>
      <c r="I152" t="s">
        <v>194</v>
      </c>
      <c r="J152">
        <v>0.47110000000000002</v>
      </c>
      <c r="M152" s="18" t="s">
        <v>449</v>
      </c>
      <c r="N152" s="168">
        <v>0.74099999999999999</v>
      </c>
      <c r="P152" s="20" t="s">
        <v>423</v>
      </c>
      <c r="Q152" s="169">
        <v>75</v>
      </c>
      <c r="T152" t="s">
        <v>193</v>
      </c>
      <c r="U152">
        <v>0.31879999999999997</v>
      </c>
    </row>
    <row r="153" spans="2:21" ht="15.75" thickBot="1">
      <c r="B153" t="s">
        <v>195</v>
      </c>
      <c r="D153" t="s">
        <v>195</v>
      </c>
      <c r="E153">
        <f t="shared" si="4"/>
        <v>0.2349</v>
      </c>
      <c r="F153">
        <f t="shared" si="5"/>
        <v>0.30819999999999997</v>
      </c>
      <c r="I153" t="s">
        <v>195</v>
      </c>
      <c r="J153">
        <v>0.2349</v>
      </c>
      <c r="M153" s="20" t="s">
        <v>445</v>
      </c>
      <c r="N153" s="169">
        <v>75</v>
      </c>
      <c r="P153" s="15" t="s">
        <v>31</v>
      </c>
      <c r="Q153" s="17" t="s">
        <v>411</v>
      </c>
      <c r="T153" t="s">
        <v>194</v>
      </c>
      <c r="U153">
        <v>0.57379999999999998</v>
      </c>
    </row>
    <row r="154" spans="2:21" ht="15.75" thickBot="1">
      <c r="B154" t="s">
        <v>196</v>
      </c>
      <c r="D154" t="s">
        <v>196</v>
      </c>
      <c r="E154">
        <f t="shared" si="4"/>
        <v>0.35270000000000001</v>
      </c>
      <c r="F154">
        <f t="shared" si="5"/>
        <v>0.39489999999999997</v>
      </c>
      <c r="I154" t="s">
        <v>196</v>
      </c>
      <c r="J154">
        <v>0.35270000000000001</v>
      </c>
      <c r="M154" s="15" t="s">
        <v>31</v>
      </c>
      <c r="N154" s="17" t="s">
        <v>411</v>
      </c>
      <c r="P154" s="18" t="s">
        <v>179</v>
      </c>
      <c r="Q154" s="170">
        <v>0.79990000000000006</v>
      </c>
      <c r="T154" t="s">
        <v>195</v>
      </c>
      <c r="U154">
        <v>0.30819999999999997</v>
      </c>
    </row>
    <row r="155" spans="2:21" ht="15.75" thickBot="1">
      <c r="B155" t="s">
        <v>197</v>
      </c>
      <c r="D155" t="s">
        <v>197</v>
      </c>
      <c r="E155">
        <f t="shared" si="4"/>
        <v>0.59540000000000004</v>
      </c>
      <c r="F155">
        <f t="shared" si="5"/>
        <v>0.6462</v>
      </c>
      <c r="I155" t="s">
        <v>197</v>
      </c>
      <c r="J155">
        <v>0.59540000000000004</v>
      </c>
      <c r="M155" s="701" t="s">
        <v>130</v>
      </c>
      <c r="N155" s="170">
        <v>0.73699999999999999</v>
      </c>
      <c r="P155" s="20" t="s">
        <v>448</v>
      </c>
      <c r="Q155" s="171">
        <v>76</v>
      </c>
      <c r="T155" t="s">
        <v>196</v>
      </c>
      <c r="U155">
        <v>0.39489999999999997</v>
      </c>
    </row>
    <row r="156" spans="2:21" ht="15.75" thickBot="1">
      <c r="B156" t="s">
        <v>198</v>
      </c>
      <c r="D156" t="s">
        <v>198</v>
      </c>
      <c r="E156">
        <f t="shared" si="4"/>
        <v>0.13669999999999999</v>
      </c>
      <c r="F156">
        <f t="shared" si="5"/>
        <v>0.23269999999999999</v>
      </c>
      <c r="I156" t="s">
        <v>198</v>
      </c>
      <c r="J156">
        <v>0.13669999999999999</v>
      </c>
      <c r="M156" s="702"/>
      <c r="N156" s="171">
        <v>76</v>
      </c>
      <c r="P156" s="701" t="s">
        <v>334</v>
      </c>
      <c r="Q156" s="172">
        <v>0.79900000000000004</v>
      </c>
      <c r="T156" t="s">
        <v>197</v>
      </c>
      <c r="U156">
        <v>0.6462</v>
      </c>
    </row>
    <row r="157" spans="2:21" ht="15.75" thickBot="1">
      <c r="B157" t="s">
        <v>199</v>
      </c>
      <c r="D157" t="s">
        <v>199</v>
      </c>
      <c r="E157">
        <f t="shared" si="4"/>
        <v>0.57889999999999997</v>
      </c>
      <c r="F157">
        <f t="shared" si="5"/>
        <v>0.54559999999999997</v>
      </c>
      <c r="I157" t="s">
        <v>199</v>
      </c>
      <c r="J157">
        <v>0.57889999999999997</v>
      </c>
      <c r="M157" s="701" t="s">
        <v>109</v>
      </c>
      <c r="N157" s="172">
        <v>0.73680000000000001</v>
      </c>
      <c r="P157" s="702"/>
      <c r="Q157" s="173">
        <v>77</v>
      </c>
      <c r="T157" t="s">
        <v>198</v>
      </c>
      <c r="U157">
        <v>0.23269999999999999</v>
      </c>
    </row>
    <row r="158" spans="2:21" ht="15.75" thickBot="1">
      <c r="B158" t="s">
        <v>200</v>
      </c>
      <c r="D158" t="s">
        <v>200</v>
      </c>
      <c r="E158">
        <f t="shared" si="4"/>
        <v>0.18529999999999999</v>
      </c>
      <c r="F158">
        <f t="shared" si="5"/>
        <v>0.44140000000000001</v>
      </c>
      <c r="I158" t="s">
        <v>200</v>
      </c>
      <c r="J158">
        <v>0.18529999999999999</v>
      </c>
      <c r="M158" s="702"/>
      <c r="N158" s="173">
        <v>77</v>
      </c>
      <c r="P158" s="701" t="s">
        <v>204</v>
      </c>
      <c r="Q158" s="174">
        <v>0.79890000000000005</v>
      </c>
      <c r="T158" t="s">
        <v>199</v>
      </c>
      <c r="U158">
        <v>0.54559999999999997</v>
      </c>
    </row>
    <row r="159" spans="2:21" ht="15.75" thickBot="1">
      <c r="B159" t="s">
        <v>201</v>
      </c>
      <c r="D159" t="s">
        <v>201</v>
      </c>
      <c r="E159">
        <f t="shared" si="4"/>
        <v>0.28060000000000002</v>
      </c>
      <c r="F159">
        <f t="shared" si="5"/>
        <v>0.12570000000000001</v>
      </c>
      <c r="I159" t="s">
        <v>201</v>
      </c>
      <c r="J159">
        <v>0.28060000000000002</v>
      </c>
      <c r="M159" s="18" t="s">
        <v>137</v>
      </c>
      <c r="N159" s="174">
        <v>0.73499999999999999</v>
      </c>
      <c r="P159" s="702"/>
      <c r="Q159" s="175">
        <v>78</v>
      </c>
      <c r="T159" t="s">
        <v>200</v>
      </c>
      <c r="U159">
        <v>0.44140000000000001</v>
      </c>
    </row>
    <row r="160" spans="2:21" ht="15.75" thickBot="1">
      <c r="B160" t="s">
        <v>202</v>
      </c>
      <c r="D160" t="s">
        <v>202</v>
      </c>
      <c r="E160">
        <f t="shared" si="4"/>
        <v>0.36470000000000002</v>
      </c>
      <c r="F160">
        <f t="shared" si="5"/>
        <v>0.1525</v>
      </c>
      <c r="I160" t="s">
        <v>202</v>
      </c>
      <c r="J160">
        <v>0.36470000000000002</v>
      </c>
      <c r="M160" s="20" t="s">
        <v>450</v>
      </c>
      <c r="N160" s="175">
        <v>78</v>
      </c>
      <c r="P160" s="701" t="s">
        <v>347</v>
      </c>
      <c r="Q160" s="176">
        <v>0.79890000000000005</v>
      </c>
      <c r="T160" t="s">
        <v>201</v>
      </c>
      <c r="U160">
        <v>0.12570000000000001</v>
      </c>
    </row>
    <row r="161" spans="2:21" ht="15.75" thickBot="1">
      <c r="B161" t="s">
        <v>203</v>
      </c>
      <c r="D161" t="s">
        <v>203</v>
      </c>
      <c r="E161">
        <f t="shared" si="4"/>
        <v>0.93269999999999997</v>
      </c>
      <c r="F161">
        <f t="shared" si="5"/>
        <v>0.90749999999999997</v>
      </c>
      <c r="I161" t="s">
        <v>203</v>
      </c>
      <c r="J161">
        <v>0.93269999999999997</v>
      </c>
      <c r="M161" s="701" t="s">
        <v>96</v>
      </c>
      <c r="N161" s="176">
        <v>0.72860000000000003</v>
      </c>
      <c r="P161" s="702"/>
      <c r="Q161" s="177">
        <v>79</v>
      </c>
      <c r="T161" t="s">
        <v>202</v>
      </c>
      <c r="U161">
        <v>0.1525</v>
      </c>
    </row>
    <row r="162" spans="2:21" ht="15.75" thickBot="1">
      <c r="B162" t="s">
        <v>204</v>
      </c>
      <c r="D162" t="s">
        <v>204</v>
      </c>
      <c r="E162">
        <f t="shared" si="4"/>
        <v>0.67610000000000003</v>
      </c>
      <c r="F162">
        <f t="shared" si="5"/>
        <v>0.79890000000000005</v>
      </c>
      <c r="I162" t="s">
        <v>204</v>
      </c>
      <c r="J162">
        <v>0.67610000000000003</v>
      </c>
      <c r="M162" s="702"/>
      <c r="N162" s="177">
        <v>79</v>
      </c>
      <c r="P162" s="701" t="s">
        <v>216</v>
      </c>
      <c r="Q162" s="178">
        <v>0.79869999999999997</v>
      </c>
      <c r="T162" t="s">
        <v>203</v>
      </c>
      <c r="U162">
        <v>0.90749999999999997</v>
      </c>
    </row>
    <row r="163" spans="2:21" ht="15.75" thickBot="1">
      <c r="B163" t="s">
        <v>205</v>
      </c>
      <c r="D163" t="s">
        <v>205</v>
      </c>
      <c r="E163">
        <f t="shared" si="4"/>
        <v>0.81130000000000002</v>
      </c>
      <c r="F163">
        <f t="shared" si="5"/>
        <v>0.90269999999999995</v>
      </c>
      <c r="I163" t="s">
        <v>205</v>
      </c>
      <c r="J163">
        <v>0.81130000000000002</v>
      </c>
      <c r="M163" s="18" t="s">
        <v>267</v>
      </c>
      <c r="N163" s="178">
        <v>0.72840000000000005</v>
      </c>
      <c r="P163" s="702"/>
      <c r="Q163" s="179">
        <v>80</v>
      </c>
      <c r="T163" t="s">
        <v>204</v>
      </c>
      <c r="U163">
        <v>0.79890000000000005</v>
      </c>
    </row>
    <row r="164" spans="2:21" ht="15.75" thickBot="1">
      <c r="B164" t="s">
        <v>206</v>
      </c>
      <c r="D164" t="s">
        <v>206</v>
      </c>
      <c r="E164">
        <f t="shared" si="4"/>
        <v>0.26069999999999999</v>
      </c>
      <c r="F164">
        <f t="shared" si="5"/>
        <v>0.29670000000000002</v>
      </c>
      <c r="I164" t="s">
        <v>206</v>
      </c>
      <c r="J164">
        <v>0.26069999999999999</v>
      </c>
      <c r="M164" s="20" t="s">
        <v>445</v>
      </c>
      <c r="N164" s="179">
        <v>80</v>
      </c>
      <c r="P164" s="701" t="s">
        <v>310</v>
      </c>
      <c r="Q164" s="180">
        <v>0.79549999999999998</v>
      </c>
      <c r="T164" t="s">
        <v>205</v>
      </c>
      <c r="U164">
        <v>0.90269999999999995</v>
      </c>
    </row>
    <row r="165" spans="2:21" ht="15.75" thickBot="1">
      <c r="B165" t="s">
        <v>207</v>
      </c>
      <c r="D165" t="s">
        <v>207</v>
      </c>
      <c r="E165">
        <f t="shared" si="4"/>
        <v>0.44479999999999997</v>
      </c>
      <c r="F165">
        <f t="shared" si="5"/>
        <v>0.4093</v>
      </c>
      <c r="I165" t="s">
        <v>207</v>
      </c>
      <c r="J165">
        <v>0.44479999999999997</v>
      </c>
      <c r="M165" s="701" t="s">
        <v>390</v>
      </c>
      <c r="N165" s="180">
        <v>0.72440000000000004</v>
      </c>
      <c r="P165" s="702"/>
      <c r="Q165" s="181">
        <v>81</v>
      </c>
      <c r="T165" t="s">
        <v>206</v>
      </c>
      <c r="U165">
        <v>0.29670000000000002</v>
      </c>
    </row>
    <row r="166" spans="2:21" ht="15.75" thickBot="1">
      <c r="B166" t="s">
        <v>208</v>
      </c>
      <c r="D166" t="s">
        <v>208</v>
      </c>
      <c r="E166">
        <f t="shared" si="4"/>
        <v>0.21010000000000001</v>
      </c>
      <c r="F166">
        <f t="shared" si="5"/>
        <v>0.1249</v>
      </c>
      <c r="I166" t="s">
        <v>208</v>
      </c>
      <c r="J166">
        <v>0.21010000000000001</v>
      </c>
      <c r="M166" s="702"/>
      <c r="N166" s="181">
        <v>81</v>
      </c>
      <c r="P166" s="701" t="s">
        <v>388</v>
      </c>
      <c r="Q166" s="182">
        <v>0.79469999999999996</v>
      </c>
      <c r="T166" t="s">
        <v>207</v>
      </c>
      <c r="U166">
        <v>0.4093</v>
      </c>
    </row>
    <row r="167" spans="2:21" ht="15.75" thickBot="1">
      <c r="B167" t="s">
        <v>209</v>
      </c>
      <c r="D167" t="s">
        <v>209</v>
      </c>
      <c r="E167">
        <f t="shared" si="4"/>
        <v>0.91479999999999995</v>
      </c>
      <c r="F167">
        <f t="shared" si="5"/>
        <v>0.87319999999999998</v>
      </c>
      <c r="I167" t="s">
        <v>209</v>
      </c>
      <c r="J167">
        <v>0.91479999999999995</v>
      </c>
      <c r="M167" s="701" t="s">
        <v>167</v>
      </c>
      <c r="N167" s="182">
        <v>0.72289999999999999</v>
      </c>
      <c r="P167" s="702"/>
      <c r="Q167" s="183">
        <v>82</v>
      </c>
      <c r="T167" t="s">
        <v>208</v>
      </c>
      <c r="U167">
        <v>0.1249</v>
      </c>
    </row>
    <row r="168" spans="2:21" ht="15.75" thickBot="1">
      <c r="B168" t="s">
        <v>210</v>
      </c>
      <c r="D168" t="s">
        <v>210</v>
      </c>
      <c r="E168">
        <f t="shared" si="4"/>
        <v>0.40710000000000002</v>
      </c>
      <c r="F168">
        <f t="shared" si="5"/>
        <v>0.36049999999999999</v>
      </c>
      <c r="I168" t="s">
        <v>210</v>
      </c>
      <c r="J168">
        <v>0.40710000000000002</v>
      </c>
      <c r="M168" s="702"/>
      <c r="N168" s="183">
        <v>82</v>
      </c>
      <c r="P168" s="18" t="s">
        <v>382</v>
      </c>
      <c r="Q168" s="184">
        <v>0.79410000000000003</v>
      </c>
      <c r="T168" t="s">
        <v>209</v>
      </c>
      <c r="U168">
        <v>0.87319999999999998</v>
      </c>
    </row>
    <row r="169" spans="2:21" ht="15.75" thickBot="1">
      <c r="B169" t="s">
        <v>211</v>
      </c>
      <c r="D169" t="s">
        <v>211</v>
      </c>
      <c r="E169">
        <f t="shared" si="4"/>
        <v>0.23050000000000001</v>
      </c>
      <c r="F169">
        <f t="shared" si="5"/>
        <v>0.23230000000000001</v>
      </c>
      <c r="I169" t="s">
        <v>211</v>
      </c>
      <c r="J169">
        <v>0.23050000000000001</v>
      </c>
      <c r="M169" s="701" t="s">
        <v>78</v>
      </c>
      <c r="N169" s="184">
        <v>0.72140000000000004</v>
      </c>
      <c r="P169" s="20" t="s">
        <v>451</v>
      </c>
      <c r="Q169" s="185">
        <v>83</v>
      </c>
      <c r="T169" t="s">
        <v>210</v>
      </c>
      <c r="U169">
        <v>0.36049999999999999</v>
      </c>
    </row>
    <row r="170" spans="2:21" ht="15.75" thickBot="1">
      <c r="B170" t="s">
        <v>212</v>
      </c>
      <c r="D170" t="s">
        <v>212</v>
      </c>
      <c r="E170">
        <f t="shared" si="4"/>
        <v>0.88639999999999997</v>
      </c>
      <c r="F170">
        <f t="shared" si="5"/>
        <v>0.7923</v>
      </c>
      <c r="I170" t="s">
        <v>212</v>
      </c>
      <c r="J170">
        <v>0.88639999999999997</v>
      </c>
      <c r="M170" s="702"/>
      <c r="N170" s="185">
        <v>83</v>
      </c>
      <c r="P170" s="701" t="s">
        <v>233</v>
      </c>
      <c r="Q170" s="186">
        <v>0.79390000000000005</v>
      </c>
      <c r="T170" t="s">
        <v>211</v>
      </c>
      <c r="U170">
        <v>0.23230000000000001</v>
      </c>
    </row>
    <row r="171" spans="2:21" ht="15.75" thickBot="1">
      <c r="B171" t="s">
        <v>213</v>
      </c>
      <c r="D171" t="s">
        <v>213</v>
      </c>
      <c r="E171">
        <f t="shared" si="4"/>
        <v>0.2445</v>
      </c>
      <c r="F171">
        <f t="shared" si="5"/>
        <v>0.28060000000000002</v>
      </c>
      <c r="I171" t="s">
        <v>213</v>
      </c>
      <c r="J171">
        <v>0.2445</v>
      </c>
      <c r="M171" s="701" t="s">
        <v>373</v>
      </c>
      <c r="N171" s="186">
        <v>0.7208</v>
      </c>
      <c r="P171" s="702"/>
      <c r="Q171" s="187">
        <v>84</v>
      </c>
      <c r="T171" t="s">
        <v>212</v>
      </c>
      <c r="U171">
        <v>0.7923</v>
      </c>
    </row>
    <row r="172" spans="2:21" ht="15.75" thickBot="1">
      <c r="B172" t="s">
        <v>214</v>
      </c>
      <c r="D172" t="s">
        <v>214</v>
      </c>
      <c r="E172">
        <f t="shared" si="4"/>
        <v>0.78120000000000001</v>
      </c>
      <c r="F172">
        <f t="shared" si="5"/>
        <v>0.86240000000000006</v>
      </c>
      <c r="I172" t="s">
        <v>214</v>
      </c>
      <c r="J172">
        <v>0.78120000000000001</v>
      </c>
      <c r="M172" s="702"/>
      <c r="N172" s="187">
        <v>84</v>
      </c>
      <c r="P172" s="701" t="s">
        <v>155</v>
      </c>
      <c r="Q172" s="188">
        <v>0.79279999999999995</v>
      </c>
      <c r="T172" t="s">
        <v>213</v>
      </c>
      <c r="U172">
        <v>0.28060000000000002</v>
      </c>
    </row>
    <row r="173" spans="2:21" ht="15.75" thickBot="1">
      <c r="B173" t="s">
        <v>215</v>
      </c>
      <c r="D173" t="s">
        <v>215</v>
      </c>
      <c r="E173">
        <f t="shared" si="4"/>
        <v>0.80449999999999999</v>
      </c>
      <c r="F173">
        <f t="shared" si="5"/>
        <v>0.91749999999999998</v>
      </c>
      <c r="I173" t="s">
        <v>215</v>
      </c>
      <c r="J173">
        <v>0.80449999999999999</v>
      </c>
      <c r="M173" s="701" t="s">
        <v>388</v>
      </c>
      <c r="N173" s="188">
        <v>0.71399999999999997</v>
      </c>
      <c r="P173" s="702"/>
      <c r="Q173" s="189">
        <v>85</v>
      </c>
      <c r="T173" t="s">
        <v>214</v>
      </c>
      <c r="U173">
        <v>0.86240000000000006</v>
      </c>
    </row>
    <row r="174" spans="2:21" ht="15.75" thickBot="1">
      <c r="B174" t="s">
        <v>216</v>
      </c>
      <c r="D174" t="s">
        <v>216</v>
      </c>
      <c r="E174">
        <f t="shared" si="4"/>
        <v>0.49509999999999998</v>
      </c>
      <c r="F174">
        <f t="shared" si="5"/>
        <v>0.79869999999999997</v>
      </c>
      <c r="I174" t="s">
        <v>216</v>
      </c>
      <c r="J174">
        <v>0.49509999999999998</v>
      </c>
      <c r="M174" s="702"/>
      <c r="N174" s="189">
        <v>85</v>
      </c>
      <c r="P174" s="18" t="s">
        <v>212</v>
      </c>
      <c r="Q174" s="190">
        <v>0.7923</v>
      </c>
      <c r="T174" t="s">
        <v>215</v>
      </c>
      <c r="U174">
        <v>0.91749999999999998</v>
      </c>
    </row>
    <row r="175" spans="2:21" ht="15.75" thickBot="1">
      <c r="B175" t="s">
        <v>217</v>
      </c>
      <c r="D175" t="s">
        <v>217</v>
      </c>
      <c r="E175">
        <f t="shared" si="4"/>
        <v>0.19939999999999999</v>
      </c>
      <c r="F175">
        <f t="shared" si="5"/>
        <v>0.5474</v>
      </c>
      <c r="I175" t="s">
        <v>217</v>
      </c>
      <c r="J175">
        <v>0.19939999999999999</v>
      </c>
      <c r="M175" s="701" t="s">
        <v>100</v>
      </c>
      <c r="N175" s="190">
        <v>0.70979999999999999</v>
      </c>
      <c r="P175" s="20" t="s">
        <v>425</v>
      </c>
      <c r="Q175" s="191">
        <v>86</v>
      </c>
      <c r="T175" t="s">
        <v>216</v>
      </c>
      <c r="U175">
        <v>0.79869999999999997</v>
      </c>
    </row>
    <row r="176" spans="2:21" ht="15.75" thickBot="1">
      <c r="B176" t="s">
        <v>218</v>
      </c>
      <c r="D176" t="s">
        <v>218</v>
      </c>
      <c r="E176">
        <f t="shared" si="4"/>
        <v>0.50349999999999995</v>
      </c>
      <c r="F176">
        <f t="shared" si="5"/>
        <v>0.35589999999999999</v>
      </c>
      <c r="I176" t="s">
        <v>218</v>
      </c>
      <c r="J176">
        <v>0.50349999999999995</v>
      </c>
      <c r="M176" s="702"/>
      <c r="N176" s="191">
        <v>86</v>
      </c>
      <c r="P176" s="701" t="s">
        <v>78</v>
      </c>
      <c r="Q176" s="192">
        <v>0.78139999999999998</v>
      </c>
      <c r="T176" t="s">
        <v>217</v>
      </c>
      <c r="U176">
        <v>0.5474</v>
      </c>
    </row>
    <row r="177" spans="2:21" ht="15.75" thickBot="1">
      <c r="B177" t="s">
        <v>219</v>
      </c>
      <c r="D177" t="s">
        <v>219</v>
      </c>
      <c r="E177">
        <f t="shared" si="4"/>
        <v>0.65880000000000005</v>
      </c>
      <c r="F177">
        <f t="shared" si="5"/>
        <v>0.6462</v>
      </c>
      <c r="I177" t="s">
        <v>219</v>
      </c>
      <c r="J177">
        <v>0.65880000000000005</v>
      </c>
      <c r="M177" s="701" t="s">
        <v>405</v>
      </c>
      <c r="N177" s="192">
        <v>0.70269999999999999</v>
      </c>
      <c r="P177" s="702"/>
      <c r="Q177" s="193">
        <v>87</v>
      </c>
      <c r="T177" t="s">
        <v>218</v>
      </c>
      <c r="U177">
        <v>0.35589999999999999</v>
      </c>
    </row>
    <row r="178" spans="2:21" ht="15.75" thickBot="1">
      <c r="B178" t="s">
        <v>220</v>
      </c>
      <c r="D178" t="s">
        <v>220</v>
      </c>
      <c r="E178">
        <f t="shared" ref="E178:E241" si="6">VLOOKUP(D178,I131:J576,2,FALSE)</f>
        <v>0.78920000000000001</v>
      </c>
      <c r="F178">
        <f t="shared" si="5"/>
        <v>0.81079999999999997</v>
      </c>
      <c r="I178" t="s">
        <v>220</v>
      </c>
      <c r="J178">
        <v>0.78920000000000001</v>
      </c>
      <c r="M178" s="702"/>
      <c r="N178" s="193">
        <v>87</v>
      </c>
      <c r="P178" s="18" t="s">
        <v>381</v>
      </c>
      <c r="Q178" s="194">
        <v>0.78039999999999998</v>
      </c>
      <c r="T178" t="s">
        <v>219</v>
      </c>
      <c r="U178">
        <v>0.6462</v>
      </c>
    </row>
    <row r="179" spans="2:21" ht="15.75" thickBot="1">
      <c r="B179" t="s">
        <v>221</v>
      </c>
      <c r="D179" t="s">
        <v>221</v>
      </c>
      <c r="E179">
        <f t="shared" si="6"/>
        <v>6.9900000000000004E-2</v>
      </c>
      <c r="F179">
        <f t="shared" si="5"/>
        <v>0.1389</v>
      </c>
      <c r="I179" t="s">
        <v>221</v>
      </c>
      <c r="J179">
        <v>6.9900000000000004E-2</v>
      </c>
      <c r="M179" s="18" t="s">
        <v>99</v>
      </c>
      <c r="N179" s="194">
        <v>0.70109999999999995</v>
      </c>
      <c r="P179" s="20" t="s">
        <v>445</v>
      </c>
      <c r="Q179" s="195">
        <v>88</v>
      </c>
      <c r="T179" t="s">
        <v>220</v>
      </c>
      <c r="U179">
        <v>0.81079999999999997</v>
      </c>
    </row>
    <row r="180" spans="2:21" ht="15.75" thickBot="1">
      <c r="B180" t="s">
        <v>222</v>
      </c>
      <c r="D180" t="s">
        <v>222</v>
      </c>
      <c r="E180">
        <f t="shared" si="6"/>
        <v>0.84079999999999999</v>
      </c>
      <c r="F180">
        <f t="shared" si="5"/>
        <v>0.77649999999999997</v>
      </c>
      <c r="I180" t="s">
        <v>222</v>
      </c>
      <c r="J180">
        <v>0.84079999999999999</v>
      </c>
      <c r="M180" s="20" t="s">
        <v>451</v>
      </c>
      <c r="N180" s="195">
        <v>88</v>
      </c>
      <c r="P180" s="18" t="s">
        <v>222</v>
      </c>
      <c r="Q180" s="196">
        <v>0.77649999999999997</v>
      </c>
      <c r="T180" t="s">
        <v>221</v>
      </c>
      <c r="U180">
        <v>0.1389</v>
      </c>
    </row>
    <row r="181" spans="2:21" ht="15.75" thickBot="1">
      <c r="B181" t="s">
        <v>223</v>
      </c>
      <c r="D181" t="s">
        <v>223</v>
      </c>
      <c r="E181">
        <f t="shared" si="6"/>
        <v>0.52039999999999997</v>
      </c>
      <c r="F181">
        <f t="shared" si="5"/>
        <v>0.58409999999999995</v>
      </c>
      <c r="I181" t="s">
        <v>223</v>
      </c>
      <c r="J181">
        <v>0.52039999999999997</v>
      </c>
      <c r="M181" s="701" t="s">
        <v>328</v>
      </c>
      <c r="N181" s="196">
        <v>0.69399999999999995</v>
      </c>
      <c r="P181" s="20" t="s">
        <v>423</v>
      </c>
      <c r="Q181" s="197">
        <v>89</v>
      </c>
      <c r="T181" t="s">
        <v>222</v>
      </c>
      <c r="U181">
        <v>0.77649999999999997</v>
      </c>
    </row>
    <row r="182" spans="2:21" ht="15.75" thickBot="1">
      <c r="B182" t="s">
        <v>224</v>
      </c>
      <c r="D182" t="s">
        <v>224</v>
      </c>
      <c r="E182">
        <f t="shared" si="6"/>
        <v>0.13389999999999999</v>
      </c>
      <c r="F182">
        <f t="shared" si="5"/>
        <v>7.5499999999999998E-2</v>
      </c>
      <c r="I182" t="s">
        <v>224</v>
      </c>
      <c r="J182">
        <v>0.13389999999999999</v>
      </c>
      <c r="M182" s="702"/>
      <c r="N182" s="197">
        <v>89</v>
      </c>
      <c r="P182" s="701" t="s">
        <v>349</v>
      </c>
      <c r="Q182" s="198">
        <v>0.77639999999999998</v>
      </c>
      <c r="T182" t="s">
        <v>223</v>
      </c>
      <c r="U182">
        <v>0.58409999999999995</v>
      </c>
    </row>
    <row r="183" spans="2:21" ht="15.75" thickBot="1">
      <c r="B183" t="s">
        <v>225</v>
      </c>
      <c r="D183" t="s">
        <v>225</v>
      </c>
      <c r="E183">
        <f t="shared" si="6"/>
        <v>0.44419999999999998</v>
      </c>
      <c r="F183">
        <f t="shared" si="5"/>
        <v>0.62509999999999999</v>
      </c>
      <c r="I183" t="s">
        <v>225</v>
      </c>
      <c r="J183">
        <v>0.44419999999999998</v>
      </c>
      <c r="M183" s="701" t="s">
        <v>315</v>
      </c>
      <c r="N183" s="198">
        <v>0.69330000000000003</v>
      </c>
      <c r="P183" s="702"/>
      <c r="Q183" s="199">
        <v>90</v>
      </c>
      <c r="T183" t="s">
        <v>224</v>
      </c>
      <c r="U183">
        <v>7.5499999999999998E-2</v>
      </c>
    </row>
    <row r="184" spans="2:21" ht="15.75" thickBot="1">
      <c r="B184" t="s">
        <v>226</v>
      </c>
      <c r="D184" t="s">
        <v>226</v>
      </c>
      <c r="E184">
        <f t="shared" si="6"/>
        <v>0.67</v>
      </c>
      <c r="F184">
        <f t="shared" si="5"/>
        <v>0.73529999999999995</v>
      </c>
      <c r="I184" t="s">
        <v>226</v>
      </c>
      <c r="J184">
        <v>0.67</v>
      </c>
      <c r="M184" s="702"/>
      <c r="N184" s="199">
        <v>90</v>
      </c>
      <c r="P184" s="701" t="s">
        <v>321</v>
      </c>
      <c r="Q184" s="200">
        <v>0.77580000000000005</v>
      </c>
      <c r="T184" t="s">
        <v>225</v>
      </c>
      <c r="U184">
        <v>0.62509999999999999</v>
      </c>
    </row>
    <row r="185" spans="2:21" ht="15.75" thickBot="1">
      <c r="B185" t="s">
        <v>227</v>
      </c>
      <c r="D185" t="s">
        <v>227</v>
      </c>
      <c r="E185">
        <f t="shared" si="6"/>
        <v>0.32550000000000001</v>
      </c>
      <c r="F185">
        <f t="shared" si="5"/>
        <v>0.4657</v>
      </c>
      <c r="I185" t="s">
        <v>227</v>
      </c>
      <c r="J185">
        <v>0.32550000000000001</v>
      </c>
      <c r="M185" s="18" t="s">
        <v>279</v>
      </c>
      <c r="N185" s="200">
        <v>0.69230000000000003</v>
      </c>
      <c r="P185" s="702"/>
      <c r="Q185" s="201">
        <v>91</v>
      </c>
      <c r="T185" t="s">
        <v>226</v>
      </c>
      <c r="U185">
        <v>0.73529999999999995</v>
      </c>
    </row>
    <row r="186" spans="2:21" ht="15.75" thickBot="1">
      <c r="B186" t="s">
        <v>228</v>
      </c>
      <c r="D186" t="s">
        <v>228</v>
      </c>
      <c r="E186">
        <f t="shared" si="6"/>
        <v>0.20699999999999999</v>
      </c>
      <c r="F186">
        <f t="shared" si="5"/>
        <v>0.19800000000000001</v>
      </c>
      <c r="I186" t="s">
        <v>228</v>
      </c>
      <c r="J186">
        <v>0.20699999999999999</v>
      </c>
      <c r="M186" s="20" t="s">
        <v>452</v>
      </c>
      <c r="N186" s="201">
        <v>91</v>
      </c>
      <c r="P186" s="701" t="s">
        <v>380</v>
      </c>
      <c r="Q186" s="202">
        <v>0.75519999999999998</v>
      </c>
      <c r="T186" t="s">
        <v>227</v>
      </c>
      <c r="U186">
        <v>0.4657</v>
      </c>
    </row>
    <row r="187" spans="2:21" ht="15.75" thickBot="1">
      <c r="B187" t="s">
        <v>229</v>
      </c>
      <c r="D187" t="s">
        <v>229</v>
      </c>
      <c r="E187">
        <f t="shared" si="6"/>
        <v>0.3473</v>
      </c>
      <c r="F187">
        <f t="shared" si="5"/>
        <v>0.24390000000000001</v>
      </c>
      <c r="I187" t="s">
        <v>229</v>
      </c>
      <c r="J187">
        <v>0.3473</v>
      </c>
      <c r="M187" s="701" t="s">
        <v>385</v>
      </c>
      <c r="N187" s="202">
        <v>0.69159999999999999</v>
      </c>
      <c r="P187" s="702"/>
      <c r="Q187" s="203">
        <v>92</v>
      </c>
      <c r="T187" t="s">
        <v>228</v>
      </c>
      <c r="U187">
        <v>0.19800000000000001</v>
      </c>
    </row>
    <row r="188" spans="2:21" ht="15.75" thickBot="1">
      <c r="B188" t="s">
        <v>230</v>
      </c>
      <c r="D188" t="s">
        <v>230</v>
      </c>
      <c r="E188">
        <f t="shared" si="6"/>
        <v>0.38690000000000002</v>
      </c>
      <c r="F188">
        <f t="shared" si="5"/>
        <v>0.40010000000000001</v>
      </c>
      <c r="I188" t="s">
        <v>230</v>
      </c>
      <c r="J188">
        <v>0.38690000000000002</v>
      </c>
      <c r="M188" s="702"/>
      <c r="N188" s="203">
        <v>92</v>
      </c>
      <c r="P188" s="701" t="s">
        <v>400</v>
      </c>
      <c r="Q188" s="204">
        <v>0.75390000000000001</v>
      </c>
      <c r="T188" t="s">
        <v>229</v>
      </c>
      <c r="U188">
        <v>0.24390000000000001</v>
      </c>
    </row>
    <row r="189" spans="2:21" ht="15.75" thickBot="1">
      <c r="B189" t="s">
        <v>231</v>
      </c>
      <c r="D189" t="s">
        <v>439</v>
      </c>
      <c r="E189">
        <f t="shared" si="6"/>
        <v>0.8407</v>
      </c>
      <c r="F189">
        <f t="shared" si="5"/>
        <v>0.83979999999999999</v>
      </c>
      <c r="I189" t="s">
        <v>232</v>
      </c>
      <c r="J189">
        <v>0.4743</v>
      </c>
      <c r="M189" s="701" t="s">
        <v>349</v>
      </c>
      <c r="N189" s="204">
        <v>0.68730000000000002</v>
      </c>
      <c r="P189" s="702"/>
      <c r="Q189" s="205">
        <v>93</v>
      </c>
      <c r="T189" t="s">
        <v>230</v>
      </c>
      <c r="U189">
        <v>0.40010000000000001</v>
      </c>
    </row>
    <row r="190" spans="2:21" ht="15.75" thickBot="1">
      <c r="B190" t="s">
        <v>232</v>
      </c>
      <c r="D190" t="s">
        <v>232</v>
      </c>
      <c r="E190">
        <f t="shared" si="6"/>
        <v>0.4743</v>
      </c>
      <c r="F190">
        <f t="shared" si="5"/>
        <v>0.39710000000000001</v>
      </c>
      <c r="I190" t="s">
        <v>233</v>
      </c>
      <c r="J190">
        <v>0.58760000000000001</v>
      </c>
      <c r="M190" s="702"/>
      <c r="N190" s="205">
        <v>93</v>
      </c>
      <c r="P190" s="701" t="s">
        <v>295</v>
      </c>
      <c r="Q190" s="206">
        <v>0.75209999999999999</v>
      </c>
      <c r="T190" t="s">
        <v>232</v>
      </c>
      <c r="U190">
        <v>0.39710000000000001</v>
      </c>
    </row>
    <row r="191" spans="2:21" ht="15.75" thickBot="1">
      <c r="B191" t="s">
        <v>233</v>
      </c>
      <c r="D191" t="s">
        <v>233</v>
      </c>
      <c r="E191">
        <f t="shared" si="6"/>
        <v>0.58760000000000001</v>
      </c>
      <c r="F191">
        <f t="shared" si="5"/>
        <v>0.79390000000000005</v>
      </c>
      <c r="I191" t="s">
        <v>234</v>
      </c>
      <c r="J191">
        <v>0.2001</v>
      </c>
      <c r="M191" s="701" t="s">
        <v>389</v>
      </c>
      <c r="N191" s="206">
        <v>0.68569999999999998</v>
      </c>
      <c r="P191" s="702"/>
      <c r="Q191" s="207">
        <v>94</v>
      </c>
      <c r="T191" t="s">
        <v>233</v>
      </c>
      <c r="U191">
        <v>0.79390000000000005</v>
      </c>
    </row>
    <row r="192" spans="2:21" ht="15.75" thickBot="1">
      <c r="B192" t="s">
        <v>234</v>
      </c>
      <c r="D192" t="s">
        <v>234</v>
      </c>
      <c r="E192">
        <f t="shared" si="6"/>
        <v>0.2001</v>
      </c>
      <c r="F192">
        <f t="shared" si="5"/>
        <v>0.18559999999999999</v>
      </c>
      <c r="I192" t="s">
        <v>235</v>
      </c>
      <c r="J192">
        <v>0.74150000000000005</v>
      </c>
      <c r="M192" s="702"/>
      <c r="N192" s="207">
        <v>94</v>
      </c>
      <c r="P192" s="701" t="s">
        <v>326</v>
      </c>
      <c r="Q192" s="208">
        <v>0.74839999999999995</v>
      </c>
      <c r="T192" t="s">
        <v>234</v>
      </c>
      <c r="U192">
        <v>0.18559999999999999</v>
      </c>
    </row>
    <row r="193" spans="2:21" ht="15.75" thickBot="1">
      <c r="B193" t="s">
        <v>235</v>
      </c>
      <c r="D193" t="s">
        <v>235</v>
      </c>
      <c r="E193">
        <f t="shared" si="6"/>
        <v>0.74150000000000005</v>
      </c>
      <c r="F193">
        <f t="shared" si="5"/>
        <v>0.84489999999999998</v>
      </c>
      <c r="I193" t="s">
        <v>236</v>
      </c>
      <c r="J193">
        <v>0.16750000000000001</v>
      </c>
      <c r="M193" s="701" t="s">
        <v>155</v>
      </c>
      <c r="N193" s="208">
        <v>0.67730000000000001</v>
      </c>
      <c r="P193" s="702"/>
      <c r="Q193" s="209">
        <v>95</v>
      </c>
      <c r="T193" t="s">
        <v>235</v>
      </c>
      <c r="U193">
        <v>0.84489999999999998</v>
      </c>
    </row>
    <row r="194" spans="2:21" ht="15.75" thickBot="1">
      <c r="B194" t="s">
        <v>236</v>
      </c>
      <c r="D194" t="s">
        <v>236</v>
      </c>
      <c r="E194">
        <f t="shared" si="6"/>
        <v>0.16750000000000001</v>
      </c>
      <c r="F194">
        <f t="shared" si="5"/>
        <v>0.40379999999999999</v>
      </c>
      <c r="I194" t="s">
        <v>237</v>
      </c>
      <c r="J194">
        <v>0.78979999999999995</v>
      </c>
      <c r="M194" s="702"/>
      <c r="N194" s="209">
        <v>95</v>
      </c>
      <c r="P194" s="701" t="s">
        <v>362</v>
      </c>
      <c r="Q194" s="210">
        <v>0.74529999999999996</v>
      </c>
      <c r="T194" t="s">
        <v>236</v>
      </c>
      <c r="U194">
        <v>0.40379999999999999</v>
      </c>
    </row>
    <row r="195" spans="2:21" ht="15.75" thickBot="1">
      <c r="B195" t="s">
        <v>237</v>
      </c>
      <c r="D195" t="s">
        <v>237</v>
      </c>
      <c r="E195">
        <f t="shared" si="6"/>
        <v>0.78979999999999995</v>
      </c>
      <c r="F195">
        <f t="shared" ref="F195:F258" si="7">VLOOKUP(D195,T194:U593,2,FALSE)</f>
        <v>0.83630000000000004</v>
      </c>
      <c r="I195" t="s">
        <v>238</v>
      </c>
      <c r="J195">
        <v>0.4158</v>
      </c>
      <c r="M195" s="701" t="s">
        <v>204</v>
      </c>
      <c r="N195" s="210">
        <v>0.67610000000000003</v>
      </c>
      <c r="P195" s="702"/>
      <c r="Q195" s="211">
        <v>96</v>
      </c>
      <c r="T195" t="s">
        <v>237</v>
      </c>
      <c r="U195">
        <v>0.83630000000000004</v>
      </c>
    </row>
    <row r="196" spans="2:21" ht="15.75" thickBot="1">
      <c r="B196" t="s">
        <v>238</v>
      </c>
      <c r="D196" t="s">
        <v>238</v>
      </c>
      <c r="E196">
        <f t="shared" si="6"/>
        <v>0.4158</v>
      </c>
      <c r="F196">
        <f t="shared" si="7"/>
        <v>0.44119999999999998</v>
      </c>
      <c r="I196" t="s">
        <v>239</v>
      </c>
      <c r="J196">
        <v>0.1608</v>
      </c>
      <c r="M196" s="702"/>
      <c r="N196" s="211">
        <v>96</v>
      </c>
      <c r="P196" s="18" t="s">
        <v>274</v>
      </c>
      <c r="Q196" s="212">
        <v>0.74319999999999997</v>
      </c>
      <c r="T196" t="s">
        <v>238</v>
      </c>
      <c r="U196">
        <v>0.44119999999999998</v>
      </c>
    </row>
    <row r="197" spans="2:21" ht="15.75" thickBot="1">
      <c r="B197" t="s">
        <v>239</v>
      </c>
      <c r="D197" t="s">
        <v>239</v>
      </c>
      <c r="E197">
        <f t="shared" si="6"/>
        <v>0.1608</v>
      </c>
      <c r="F197">
        <f t="shared" si="7"/>
        <v>0.16800000000000001</v>
      </c>
      <c r="I197" t="s">
        <v>240</v>
      </c>
      <c r="J197">
        <v>0.30009999999999998</v>
      </c>
      <c r="M197" s="701" t="s">
        <v>376</v>
      </c>
      <c r="N197" s="212">
        <v>0.67520000000000002</v>
      </c>
      <c r="P197" s="20" t="s">
        <v>447</v>
      </c>
      <c r="Q197" s="213">
        <v>97</v>
      </c>
      <c r="T197" t="s">
        <v>239</v>
      </c>
      <c r="U197">
        <v>0.16800000000000001</v>
      </c>
    </row>
    <row r="198" spans="2:21" ht="15.75" thickBot="1">
      <c r="B198" t="s">
        <v>240</v>
      </c>
      <c r="D198" t="s">
        <v>240</v>
      </c>
      <c r="E198">
        <f t="shared" si="6"/>
        <v>0.30009999999999998</v>
      </c>
      <c r="F198">
        <f t="shared" si="7"/>
        <v>0.32529999999999998</v>
      </c>
      <c r="I198" t="s">
        <v>241</v>
      </c>
      <c r="J198">
        <v>0.2487</v>
      </c>
      <c r="M198" s="702"/>
      <c r="N198" s="213">
        <v>97</v>
      </c>
      <c r="P198" s="701" t="s">
        <v>302</v>
      </c>
      <c r="Q198" s="214">
        <v>0.74099999999999999</v>
      </c>
      <c r="T198" t="s">
        <v>240</v>
      </c>
      <c r="U198">
        <v>0.32529999999999998</v>
      </c>
    </row>
    <row r="199" spans="2:21" ht="15.75" thickBot="1">
      <c r="B199" t="s">
        <v>241</v>
      </c>
      <c r="D199" t="s">
        <v>241</v>
      </c>
      <c r="E199">
        <f t="shared" si="6"/>
        <v>0.2487</v>
      </c>
      <c r="F199">
        <f t="shared" si="7"/>
        <v>0.37580000000000002</v>
      </c>
      <c r="I199" t="s">
        <v>242</v>
      </c>
      <c r="J199">
        <v>0.1434</v>
      </c>
      <c r="M199" s="701" t="s">
        <v>336</v>
      </c>
      <c r="N199" s="214">
        <v>0.67330000000000001</v>
      </c>
      <c r="P199" s="702"/>
      <c r="Q199" s="215">
        <v>98</v>
      </c>
      <c r="T199" t="s">
        <v>241</v>
      </c>
      <c r="U199">
        <v>0.37580000000000002</v>
      </c>
    </row>
    <row r="200" spans="2:21" ht="15.75" thickBot="1">
      <c r="B200" t="s">
        <v>242</v>
      </c>
      <c r="D200" t="s">
        <v>242</v>
      </c>
      <c r="E200">
        <f t="shared" si="6"/>
        <v>0.1434</v>
      </c>
      <c r="F200">
        <f t="shared" si="7"/>
        <v>0.25290000000000001</v>
      </c>
      <c r="I200" t="s">
        <v>243</v>
      </c>
      <c r="J200">
        <v>0.33510000000000001</v>
      </c>
      <c r="M200" s="702"/>
      <c r="N200" s="215">
        <v>98</v>
      </c>
      <c r="P200" s="18" t="s">
        <v>226</v>
      </c>
      <c r="Q200" s="216">
        <v>0.73529999999999995</v>
      </c>
      <c r="T200" t="s">
        <v>242</v>
      </c>
      <c r="U200">
        <v>0.25290000000000001</v>
      </c>
    </row>
    <row r="201" spans="2:21" ht="15.75" thickBot="1">
      <c r="B201" t="s">
        <v>243</v>
      </c>
      <c r="D201" t="s">
        <v>243</v>
      </c>
      <c r="E201">
        <f t="shared" si="6"/>
        <v>0.33510000000000001</v>
      </c>
      <c r="F201">
        <f t="shared" si="7"/>
        <v>0.54359999999999997</v>
      </c>
      <c r="I201" t="s">
        <v>244</v>
      </c>
      <c r="J201">
        <v>0.26939999999999997</v>
      </c>
      <c r="M201" s="18" t="s">
        <v>226</v>
      </c>
      <c r="N201" s="216">
        <v>0.67</v>
      </c>
      <c r="P201" s="20" t="s">
        <v>453</v>
      </c>
      <c r="Q201" s="217">
        <v>99</v>
      </c>
      <c r="T201" t="s">
        <v>243</v>
      </c>
      <c r="U201">
        <v>0.54359999999999997</v>
      </c>
    </row>
    <row r="202" spans="2:21" ht="15.75" thickBot="1">
      <c r="B202" t="s">
        <v>244</v>
      </c>
      <c r="D202" t="s">
        <v>244</v>
      </c>
      <c r="E202">
        <f t="shared" si="6"/>
        <v>0.26939999999999997</v>
      </c>
      <c r="F202">
        <f t="shared" si="7"/>
        <v>0.39660000000000001</v>
      </c>
      <c r="I202" t="s">
        <v>245</v>
      </c>
      <c r="J202">
        <v>0.80840000000000001</v>
      </c>
      <c r="M202" s="20" t="s">
        <v>453</v>
      </c>
      <c r="N202" s="217">
        <v>99</v>
      </c>
      <c r="P202" s="701" t="s">
        <v>303</v>
      </c>
      <c r="Q202" s="218">
        <v>0.73440000000000005</v>
      </c>
      <c r="T202" t="s">
        <v>244</v>
      </c>
      <c r="U202">
        <v>0.39660000000000001</v>
      </c>
    </row>
    <row r="203" spans="2:21" ht="15.75" thickBot="1">
      <c r="B203" t="s">
        <v>245</v>
      </c>
      <c r="D203" t="s">
        <v>245</v>
      </c>
      <c r="E203">
        <f t="shared" si="6"/>
        <v>0.80840000000000001</v>
      </c>
      <c r="F203">
        <f t="shared" si="7"/>
        <v>0.87749999999999995</v>
      </c>
      <c r="I203" t="s">
        <v>246</v>
      </c>
      <c r="J203">
        <v>0.18090000000000001</v>
      </c>
      <c r="M203" s="701" t="s">
        <v>219</v>
      </c>
      <c r="N203" s="218">
        <v>0.65880000000000005</v>
      </c>
      <c r="P203" s="702"/>
      <c r="Q203" s="219">
        <v>100</v>
      </c>
      <c r="T203" t="s">
        <v>245</v>
      </c>
      <c r="U203">
        <v>0.87749999999999995</v>
      </c>
    </row>
    <row r="204" spans="2:21" ht="15.75" thickBot="1">
      <c r="B204" t="s">
        <v>246</v>
      </c>
      <c r="D204" t="s">
        <v>246</v>
      </c>
      <c r="E204">
        <f t="shared" si="6"/>
        <v>0.18090000000000001</v>
      </c>
      <c r="F204">
        <f t="shared" si="7"/>
        <v>0.216</v>
      </c>
      <c r="I204" t="s">
        <v>247</v>
      </c>
      <c r="J204">
        <v>0.37930000000000003</v>
      </c>
      <c r="M204" s="702"/>
      <c r="N204" s="219">
        <v>100</v>
      </c>
      <c r="P204" s="15" t="s">
        <v>31</v>
      </c>
      <c r="Q204" s="17" t="s">
        <v>411</v>
      </c>
      <c r="T204" t="s">
        <v>246</v>
      </c>
      <c r="U204">
        <v>0.216</v>
      </c>
    </row>
    <row r="205" spans="2:21" ht="15.75" thickBot="1">
      <c r="B205" t="s">
        <v>247</v>
      </c>
      <c r="D205" t="s">
        <v>247</v>
      </c>
      <c r="E205">
        <f t="shared" si="6"/>
        <v>0.37930000000000003</v>
      </c>
      <c r="F205">
        <f t="shared" si="7"/>
        <v>0.62870000000000004</v>
      </c>
      <c r="I205" t="s">
        <v>439</v>
      </c>
      <c r="J205">
        <v>0.8407</v>
      </c>
      <c r="M205" s="15" t="s">
        <v>31</v>
      </c>
      <c r="N205" s="17" t="s">
        <v>411</v>
      </c>
      <c r="P205" s="701" t="s">
        <v>46</v>
      </c>
      <c r="Q205" s="220">
        <v>0.7339</v>
      </c>
      <c r="T205" t="s">
        <v>247</v>
      </c>
      <c r="U205">
        <v>0.62870000000000004</v>
      </c>
    </row>
    <row r="206" spans="2:21" ht="15.75" thickBot="1">
      <c r="B206" t="s">
        <v>248</v>
      </c>
      <c r="D206" t="s">
        <v>248</v>
      </c>
      <c r="E206">
        <f t="shared" si="6"/>
        <v>0.23380000000000001</v>
      </c>
      <c r="F206">
        <f t="shared" si="7"/>
        <v>0.31009999999999999</v>
      </c>
      <c r="I206" t="s">
        <v>248</v>
      </c>
      <c r="J206">
        <v>0.23380000000000001</v>
      </c>
      <c r="M206" s="701" t="s">
        <v>302</v>
      </c>
      <c r="N206" s="220">
        <v>0.65229999999999999</v>
      </c>
      <c r="P206" s="702"/>
      <c r="Q206" s="221">
        <v>101</v>
      </c>
      <c r="T206" t="s">
        <v>439</v>
      </c>
      <c r="U206">
        <v>0.83979999999999999</v>
      </c>
    </row>
    <row r="207" spans="2:21" ht="15.75" thickBot="1">
      <c r="B207" t="s">
        <v>249</v>
      </c>
      <c r="D207" t="s">
        <v>249</v>
      </c>
      <c r="E207">
        <f t="shared" si="6"/>
        <v>0.33110000000000001</v>
      </c>
      <c r="F207">
        <f t="shared" si="7"/>
        <v>0.40189999999999998</v>
      </c>
      <c r="I207" t="s">
        <v>249</v>
      </c>
      <c r="J207">
        <v>0.33110000000000001</v>
      </c>
      <c r="M207" s="702"/>
      <c r="N207" s="221">
        <v>101</v>
      </c>
      <c r="P207" s="701" t="s">
        <v>322</v>
      </c>
      <c r="Q207" s="222">
        <v>0.73360000000000003</v>
      </c>
      <c r="T207" t="s">
        <v>248</v>
      </c>
      <c r="U207">
        <v>0.31009999999999999</v>
      </c>
    </row>
    <row r="208" spans="2:21" ht="15.75" thickBot="1">
      <c r="B208" t="s">
        <v>250</v>
      </c>
      <c r="D208" t="s">
        <v>250</v>
      </c>
      <c r="E208">
        <f t="shared" si="6"/>
        <v>0.23849999999999999</v>
      </c>
      <c r="F208">
        <f t="shared" si="7"/>
        <v>0.5706</v>
      </c>
      <c r="I208" t="s">
        <v>250</v>
      </c>
      <c r="J208">
        <v>0.23849999999999999</v>
      </c>
      <c r="M208" s="701" t="s">
        <v>366</v>
      </c>
      <c r="N208" s="222">
        <v>0.64970000000000006</v>
      </c>
      <c r="P208" s="702"/>
      <c r="Q208" s="223">
        <v>102</v>
      </c>
      <c r="T208" t="s">
        <v>249</v>
      </c>
      <c r="U208">
        <v>0.40189999999999998</v>
      </c>
    </row>
    <row r="209" spans="2:21" ht="15.75" thickBot="1">
      <c r="B209" t="s">
        <v>251</v>
      </c>
      <c r="D209" t="s">
        <v>251</v>
      </c>
      <c r="E209">
        <f t="shared" si="6"/>
        <v>0.78910000000000002</v>
      </c>
      <c r="F209">
        <f t="shared" si="7"/>
        <v>0.87939999999999996</v>
      </c>
      <c r="I209" t="s">
        <v>251</v>
      </c>
      <c r="J209">
        <v>0.78910000000000002</v>
      </c>
      <c r="M209" s="702"/>
      <c r="N209" s="223">
        <v>102</v>
      </c>
      <c r="P209" s="701" t="s">
        <v>92</v>
      </c>
      <c r="Q209" s="222">
        <v>0.73150000000000004</v>
      </c>
      <c r="T209" t="s">
        <v>250</v>
      </c>
      <c r="U209">
        <v>0.5706</v>
      </c>
    </row>
    <row r="210" spans="2:21" ht="15.75" thickBot="1">
      <c r="B210" t="s">
        <v>252</v>
      </c>
      <c r="D210" t="s">
        <v>252</v>
      </c>
      <c r="E210">
        <f t="shared" si="6"/>
        <v>0.21909999999999999</v>
      </c>
      <c r="F210">
        <f t="shared" si="7"/>
        <v>0.25290000000000001</v>
      </c>
      <c r="I210" t="s">
        <v>252</v>
      </c>
      <c r="J210">
        <v>0.21909999999999999</v>
      </c>
      <c r="M210" s="701" t="s">
        <v>175</v>
      </c>
      <c r="N210" s="222">
        <v>0.64970000000000006</v>
      </c>
      <c r="P210" s="702"/>
      <c r="Q210" s="223">
        <v>103</v>
      </c>
      <c r="T210" t="s">
        <v>251</v>
      </c>
      <c r="U210">
        <v>0.87939999999999996</v>
      </c>
    </row>
    <row r="211" spans="2:21" ht="15.75" thickBot="1">
      <c r="B211" t="s">
        <v>253</v>
      </c>
      <c r="D211" t="s">
        <v>253</v>
      </c>
      <c r="E211">
        <f t="shared" si="6"/>
        <v>0.36830000000000002</v>
      </c>
      <c r="F211">
        <f t="shared" si="7"/>
        <v>0.39410000000000001</v>
      </c>
      <c r="I211" t="s">
        <v>253</v>
      </c>
      <c r="J211">
        <v>0.36830000000000002</v>
      </c>
      <c r="M211" s="702"/>
      <c r="N211" s="223">
        <v>103</v>
      </c>
      <c r="P211" s="701" t="s">
        <v>262</v>
      </c>
      <c r="Q211" s="222">
        <v>0.72599999999999998</v>
      </c>
      <c r="T211" t="s">
        <v>252</v>
      </c>
      <c r="U211">
        <v>0.25290000000000001</v>
      </c>
    </row>
    <row r="212" spans="2:21" ht="15.75" thickBot="1">
      <c r="B212" t="s">
        <v>254</v>
      </c>
      <c r="D212" t="s">
        <v>254</v>
      </c>
      <c r="E212">
        <f t="shared" si="6"/>
        <v>0.31080000000000002</v>
      </c>
      <c r="F212">
        <f t="shared" si="7"/>
        <v>0.45169999999999999</v>
      </c>
      <c r="I212" t="s">
        <v>254</v>
      </c>
      <c r="J212">
        <v>0.31080000000000002</v>
      </c>
      <c r="M212" s="701" t="s">
        <v>108</v>
      </c>
      <c r="N212" s="222">
        <v>0.64339999999999997</v>
      </c>
      <c r="P212" s="702"/>
      <c r="Q212" s="223">
        <v>104</v>
      </c>
      <c r="T212" t="s">
        <v>253</v>
      </c>
      <c r="U212">
        <v>0.39410000000000001</v>
      </c>
    </row>
    <row r="213" spans="2:21" ht="15.75" thickBot="1">
      <c r="B213" t="s">
        <v>255</v>
      </c>
      <c r="D213" t="s">
        <v>255</v>
      </c>
      <c r="E213">
        <f t="shared" si="6"/>
        <v>0.31900000000000001</v>
      </c>
      <c r="F213">
        <f t="shared" si="7"/>
        <v>0.30530000000000002</v>
      </c>
      <c r="I213" t="s">
        <v>255</v>
      </c>
      <c r="J213">
        <v>0.31900000000000001</v>
      </c>
      <c r="M213" s="702"/>
      <c r="N213" s="223">
        <v>104</v>
      </c>
      <c r="P213" s="701" t="s">
        <v>352</v>
      </c>
      <c r="Q213" s="222">
        <v>0.72189999999999999</v>
      </c>
      <c r="T213" t="s">
        <v>254</v>
      </c>
      <c r="U213">
        <v>0.45169999999999999</v>
      </c>
    </row>
    <row r="214" spans="2:21" ht="15.75" thickBot="1">
      <c r="B214" t="s">
        <v>256</v>
      </c>
      <c r="D214" t="s">
        <v>256</v>
      </c>
      <c r="E214">
        <f t="shared" si="6"/>
        <v>0.4234</v>
      </c>
      <c r="F214">
        <f t="shared" si="7"/>
        <v>0.39050000000000001</v>
      </c>
      <c r="I214" t="s">
        <v>256</v>
      </c>
      <c r="J214">
        <v>0.4234</v>
      </c>
      <c r="M214" s="701" t="s">
        <v>352</v>
      </c>
      <c r="N214" s="222">
        <v>0.63970000000000005</v>
      </c>
      <c r="P214" s="702"/>
      <c r="Q214" s="223">
        <v>105</v>
      </c>
      <c r="T214" t="s">
        <v>255</v>
      </c>
      <c r="U214">
        <v>0.30530000000000002</v>
      </c>
    </row>
    <row r="215" spans="2:21" ht="15.75" thickBot="1">
      <c r="B215" t="s">
        <v>257</v>
      </c>
      <c r="D215" t="s">
        <v>257</v>
      </c>
      <c r="E215">
        <f t="shared" si="6"/>
        <v>0.44669999999999999</v>
      </c>
      <c r="F215">
        <f t="shared" si="7"/>
        <v>0.55940000000000001</v>
      </c>
      <c r="I215" t="s">
        <v>257</v>
      </c>
      <c r="J215">
        <v>0.44669999999999999</v>
      </c>
      <c r="M215" s="702"/>
      <c r="N215" s="223">
        <v>105</v>
      </c>
      <c r="P215" s="701" t="s">
        <v>77</v>
      </c>
      <c r="Q215" s="222">
        <v>0.71050000000000002</v>
      </c>
      <c r="T215" t="s">
        <v>256</v>
      </c>
      <c r="U215">
        <v>0.39050000000000001</v>
      </c>
    </row>
    <row r="216" spans="2:21" ht="15.75" thickBot="1">
      <c r="B216" t="s">
        <v>258</v>
      </c>
      <c r="D216" t="s">
        <v>258</v>
      </c>
      <c r="E216">
        <f t="shared" si="6"/>
        <v>0.89300000000000002</v>
      </c>
      <c r="F216">
        <f t="shared" si="7"/>
        <v>0.80300000000000005</v>
      </c>
      <c r="I216" t="s">
        <v>258</v>
      </c>
      <c r="J216">
        <v>0.89300000000000002</v>
      </c>
      <c r="M216" s="18" t="s">
        <v>454</v>
      </c>
      <c r="N216" s="222">
        <v>0.63139999999999996</v>
      </c>
      <c r="P216" s="702"/>
      <c r="Q216" s="223">
        <v>106</v>
      </c>
      <c r="T216" t="s">
        <v>257</v>
      </c>
      <c r="U216">
        <v>0.55940000000000001</v>
      </c>
    </row>
    <row r="217" spans="2:21" ht="15.75" thickBot="1">
      <c r="B217" t="s">
        <v>259</v>
      </c>
      <c r="D217" t="s">
        <v>259</v>
      </c>
      <c r="E217">
        <f t="shared" si="6"/>
        <v>0.35470000000000002</v>
      </c>
      <c r="F217">
        <f t="shared" si="7"/>
        <v>0.41420000000000001</v>
      </c>
      <c r="I217" t="s">
        <v>259</v>
      </c>
      <c r="J217">
        <v>0.35470000000000002</v>
      </c>
      <c r="M217" s="20" t="s">
        <v>448</v>
      </c>
      <c r="N217" s="223">
        <v>106</v>
      </c>
      <c r="P217" s="701" t="s">
        <v>101</v>
      </c>
      <c r="Q217" s="222">
        <v>0.71009999999999995</v>
      </c>
      <c r="T217" t="s">
        <v>258</v>
      </c>
      <c r="U217">
        <v>0.80300000000000005</v>
      </c>
    </row>
    <row r="218" spans="2:21" ht="15.75" thickBot="1">
      <c r="B218" t="s">
        <v>260</v>
      </c>
      <c r="D218" t="s">
        <v>260</v>
      </c>
      <c r="E218">
        <f t="shared" si="6"/>
        <v>0.48010000000000003</v>
      </c>
      <c r="F218">
        <f t="shared" si="7"/>
        <v>0.6169</v>
      </c>
      <c r="I218" t="s">
        <v>260</v>
      </c>
      <c r="J218">
        <v>0.48010000000000003</v>
      </c>
      <c r="M218" s="18" t="s">
        <v>148</v>
      </c>
      <c r="N218" s="222">
        <v>0.629</v>
      </c>
      <c r="P218" s="702"/>
      <c r="Q218" s="223">
        <v>107</v>
      </c>
      <c r="T218" t="s">
        <v>259</v>
      </c>
      <c r="U218">
        <v>0.41420000000000001</v>
      </c>
    </row>
    <row r="219" spans="2:21" ht="15.75" thickBot="1">
      <c r="B219" t="s">
        <v>261</v>
      </c>
      <c r="D219" t="s">
        <v>261</v>
      </c>
      <c r="E219">
        <f t="shared" si="6"/>
        <v>0.2989</v>
      </c>
      <c r="F219">
        <f t="shared" si="7"/>
        <v>0.22459999999999999</v>
      </c>
      <c r="I219" t="s">
        <v>261</v>
      </c>
      <c r="J219">
        <v>0.2989</v>
      </c>
      <c r="M219" s="20" t="s">
        <v>453</v>
      </c>
      <c r="N219" s="223">
        <v>107</v>
      </c>
      <c r="P219" s="701" t="s">
        <v>65</v>
      </c>
      <c r="Q219" s="222">
        <v>0.70689999999999997</v>
      </c>
      <c r="T219" t="s">
        <v>260</v>
      </c>
      <c r="U219">
        <v>0.6169</v>
      </c>
    </row>
    <row r="220" spans="2:21" ht="15.75" thickBot="1">
      <c r="B220" t="s">
        <v>262</v>
      </c>
      <c r="D220" t="s">
        <v>262</v>
      </c>
      <c r="E220">
        <f t="shared" si="6"/>
        <v>0.39710000000000001</v>
      </c>
      <c r="F220">
        <f t="shared" si="7"/>
        <v>0.72599999999999998</v>
      </c>
      <c r="I220" t="s">
        <v>262</v>
      </c>
      <c r="J220">
        <v>0.39710000000000001</v>
      </c>
      <c r="M220" s="701" t="s">
        <v>321</v>
      </c>
      <c r="N220" s="222">
        <v>0.62780000000000002</v>
      </c>
      <c r="P220" s="702"/>
      <c r="Q220" s="223">
        <v>108</v>
      </c>
      <c r="T220" t="s">
        <v>261</v>
      </c>
      <c r="U220">
        <v>0.22459999999999999</v>
      </c>
    </row>
    <row r="221" spans="2:21" ht="15.75" thickBot="1">
      <c r="B221" t="s">
        <v>263</v>
      </c>
      <c r="D221" t="s">
        <v>263</v>
      </c>
      <c r="E221">
        <f t="shared" si="6"/>
        <v>0.84619999999999995</v>
      </c>
      <c r="F221">
        <f t="shared" si="7"/>
        <v>0.8387</v>
      </c>
      <c r="I221" t="s">
        <v>263</v>
      </c>
      <c r="J221">
        <v>0.84619999999999995</v>
      </c>
      <c r="M221" s="702"/>
      <c r="N221" s="223">
        <v>108</v>
      </c>
      <c r="P221" s="701" t="s">
        <v>118</v>
      </c>
      <c r="Q221" s="222">
        <v>0.70109999999999995</v>
      </c>
      <c r="T221" t="s">
        <v>262</v>
      </c>
      <c r="U221">
        <v>0.72599999999999998</v>
      </c>
    </row>
    <row r="222" spans="2:21" ht="15.75" thickBot="1">
      <c r="B222" t="s">
        <v>264</v>
      </c>
      <c r="D222" t="s">
        <v>264</v>
      </c>
      <c r="E222">
        <f t="shared" si="6"/>
        <v>0.77869999999999995</v>
      </c>
      <c r="F222">
        <f t="shared" si="7"/>
        <v>0.85609999999999997</v>
      </c>
      <c r="I222" t="s">
        <v>264</v>
      </c>
      <c r="J222">
        <v>0.77869999999999995</v>
      </c>
      <c r="M222" s="701" t="s">
        <v>310</v>
      </c>
      <c r="N222" s="222">
        <v>0.62370000000000003</v>
      </c>
      <c r="P222" s="702"/>
      <c r="Q222" s="223">
        <v>109</v>
      </c>
      <c r="T222" t="s">
        <v>263</v>
      </c>
      <c r="U222">
        <v>0.8387</v>
      </c>
    </row>
    <row r="223" spans="2:21" ht="15.75" thickBot="1">
      <c r="B223" t="s">
        <v>265</v>
      </c>
      <c r="D223" t="s">
        <v>265</v>
      </c>
      <c r="E223">
        <f t="shared" si="6"/>
        <v>0.83509999999999995</v>
      </c>
      <c r="F223">
        <f t="shared" si="7"/>
        <v>0.87660000000000005</v>
      </c>
      <c r="I223" t="s">
        <v>265</v>
      </c>
      <c r="J223">
        <v>0.83509999999999995</v>
      </c>
      <c r="M223" s="702"/>
      <c r="N223" s="223">
        <v>109</v>
      </c>
      <c r="P223" s="701" t="s">
        <v>305</v>
      </c>
      <c r="Q223" s="222">
        <v>0.69779999999999998</v>
      </c>
      <c r="T223" t="s">
        <v>264</v>
      </c>
      <c r="U223">
        <v>0.85609999999999997</v>
      </c>
    </row>
    <row r="224" spans="2:21" ht="15.75" thickBot="1">
      <c r="B224" t="s">
        <v>266</v>
      </c>
      <c r="D224" t="s">
        <v>266</v>
      </c>
      <c r="E224">
        <f t="shared" si="6"/>
        <v>0.42599999999999999</v>
      </c>
      <c r="F224">
        <f t="shared" si="7"/>
        <v>0.4844</v>
      </c>
      <c r="I224" t="s">
        <v>266</v>
      </c>
      <c r="J224">
        <v>0.42599999999999999</v>
      </c>
      <c r="M224" s="18" t="s">
        <v>359</v>
      </c>
      <c r="N224" s="222">
        <v>0.62260000000000004</v>
      </c>
      <c r="P224" s="702"/>
      <c r="Q224" s="223">
        <v>110</v>
      </c>
      <c r="T224" t="s">
        <v>265</v>
      </c>
      <c r="U224">
        <v>0.87660000000000005</v>
      </c>
    </row>
    <row r="225" spans="2:21" ht="15.75" thickBot="1">
      <c r="B225" t="s">
        <v>267</v>
      </c>
      <c r="D225" t="s">
        <v>267</v>
      </c>
      <c r="E225">
        <f t="shared" si="6"/>
        <v>0.72840000000000005</v>
      </c>
      <c r="F225">
        <f t="shared" si="7"/>
        <v>0.80979999999999996</v>
      </c>
      <c r="I225" t="s">
        <v>267</v>
      </c>
      <c r="J225">
        <v>0.72840000000000005</v>
      </c>
      <c r="M225" s="20" t="s">
        <v>453</v>
      </c>
      <c r="N225" s="223">
        <v>110</v>
      </c>
      <c r="P225" s="701" t="s">
        <v>304</v>
      </c>
      <c r="Q225" s="222">
        <v>0.69210000000000005</v>
      </c>
      <c r="T225" t="s">
        <v>266</v>
      </c>
      <c r="U225">
        <v>0.4844</v>
      </c>
    </row>
    <row r="226" spans="2:21" ht="15.75" thickBot="1">
      <c r="B226" t="s">
        <v>268</v>
      </c>
      <c r="D226" t="s">
        <v>268</v>
      </c>
      <c r="E226">
        <f t="shared" si="6"/>
        <v>0.79659999999999997</v>
      </c>
      <c r="F226">
        <f t="shared" si="7"/>
        <v>0.85880000000000001</v>
      </c>
      <c r="I226" t="s">
        <v>268</v>
      </c>
      <c r="J226">
        <v>0.79659999999999997</v>
      </c>
      <c r="M226" s="701" t="s">
        <v>303</v>
      </c>
      <c r="N226" s="222">
        <v>0.61580000000000001</v>
      </c>
      <c r="P226" s="702"/>
      <c r="Q226" s="223">
        <v>111</v>
      </c>
      <c r="T226" t="s">
        <v>267</v>
      </c>
      <c r="U226">
        <v>0.80979999999999996</v>
      </c>
    </row>
    <row r="227" spans="2:21" ht="15.75" thickBot="1">
      <c r="B227" t="s">
        <v>269</v>
      </c>
      <c r="D227" t="s">
        <v>269</v>
      </c>
      <c r="E227">
        <f t="shared" si="6"/>
        <v>0.38080000000000003</v>
      </c>
      <c r="F227">
        <f t="shared" si="7"/>
        <v>0.4304</v>
      </c>
      <c r="I227" t="s">
        <v>269</v>
      </c>
      <c r="J227">
        <v>0.38080000000000003</v>
      </c>
      <c r="M227" s="702"/>
      <c r="N227" s="223">
        <v>111</v>
      </c>
      <c r="P227" s="701" t="s">
        <v>167</v>
      </c>
      <c r="Q227" s="222">
        <v>0.68799999999999994</v>
      </c>
      <c r="T227" t="s">
        <v>268</v>
      </c>
      <c r="U227">
        <v>0.85880000000000001</v>
      </c>
    </row>
    <row r="228" spans="2:21" ht="15.75" thickBot="1">
      <c r="B228" t="s">
        <v>270</v>
      </c>
      <c r="D228" t="s">
        <v>270</v>
      </c>
      <c r="E228">
        <f t="shared" si="6"/>
        <v>0.56830000000000003</v>
      </c>
      <c r="F228">
        <f t="shared" si="7"/>
        <v>0.42130000000000001</v>
      </c>
      <c r="I228" t="s">
        <v>270</v>
      </c>
      <c r="J228">
        <v>0.56830000000000003</v>
      </c>
      <c r="M228" s="701" t="s">
        <v>295</v>
      </c>
      <c r="N228" s="222">
        <v>0.61250000000000004</v>
      </c>
      <c r="P228" s="702"/>
      <c r="Q228" s="223">
        <v>112</v>
      </c>
      <c r="T228" t="s">
        <v>269</v>
      </c>
      <c r="U228">
        <v>0.4304</v>
      </c>
    </row>
    <row r="229" spans="2:21" ht="15.75" thickBot="1">
      <c r="B229" t="s">
        <v>271</v>
      </c>
      <c r="D229" t="s">
        <v>271</v>
      </c>
      <c r="E229">
        <f t="shared" si="6"/>
        <v>0.5776</v>
      </c>
      <c r="F229">
        <f t="shared" si="7"/>
        <v>0.63739999999999997</v>
      </c>
      <c r="I229" t="s">
        <v>271</v>
      </c>
      <c r="J229">
        <v>0.5776</v>
      </c>
      <c r="M229" s="702"/>
      <c r="N229" s="223">
        <v>112</v>
      </c>
      <c r="P229" s="701" t="s">
        <v>319</v>
      </c>
      <c r="Q229" s="222">
        <v>0.68289999999999995</v>
      </c>
      <c r="T229" t="s">
        <v>270</v>
      </c>
      <c r="U229">
        <v>0.42130000000000001</v>
      </c>
    </row>
    <row r="230" spans="2:21" ht="15.75" thickBot="1">
      <c r="B230" t="s">
        <v>272</v>
      </c>
      <c r="D230" t="s">
        <v>272</v>
      </c>
      <c r="E230">
        <f t="shared" si="6"/>
        <v>0.80969999999999998</v>
      </c>
      <c r="F230">
        <f t="shared" si="7"/>
        <v>0.86919999999999997</v>
      </c>
      <c r="I230" t="s">
        <v>272</v>
      </c>
      <c r="J230">
        <v>0.80969999999999998</v>
      </c>
      <c r="M230" s="701" t="s">
        <v>53</v>
      </c>
      <c r="N230" s="222">
        <v>0.61029999999999995</v>
      </c>
      <c r="P230" s="702"/>
      <c r="Q230" s="223">
        <v>113</v>
      </c>
      <c r="T230" t="s">
        <v>271</v>
      </c>
      <c r="U230">
        <v>0.63739999999999997</v>
      </c>
    </row>
    <row r="231" spans="2:21" ht="15.75" thickBot="1">
      <c r="B231" t="s">
        <v>273</v>
      </c>
      <c r="D231" t="s">
        <v>273</v>
      </c>
      <c r="E231">
        <f t="shared" si="6"/>
        <v>0.3705</v>
      </c>
      <c r="F231">
        <f t="shared" si="7"/>
        <v>0.56620000000000004</v>
      </c>
      <c r="I231" t="s">
        <v>273</v>
      </c>
      <c r="J231">
        <v>0.3705</v>
      </c>
      <c r="M231" s="702"/>
      <c r="N231" s="223">
        <v>113</v>
      </c>
      <c r="P231" s="701" t="s">
        <v>336</v>
      </c>
      <c r="Q231" s="222">
        <v>0.67259999999999998</v>
      </c>
      <c r="T231" t="s">
        <v>272</v>
      </c>
      <c r="U231">
        <v>0.86919999999999997</v>
      </c>
    </row>
    <row r="232" spans="2:21" ht="15.75" thickBot="1">
      <c r="B232" t="s">
        <v>274</v>
      </c>
      <c r="D232" t="s">
        <v>274</v>
      </c>
      <c r="E232">
        <f t="shared" si="6"/>
        <v>0.7843</v>
      </c>
      <c r="F232">
        <f t="shared" si="7"/>
        <v>0.74319999999999997</v>
      </c>
      <c r="I232" t="s">
        <v>274</v>
      </c>
      <c r="J232">
        <v>0.7843</v>
      </c>
      <c r="M232" s="701" t="s">
        <v>82</v>
      </c>
      <c r="N232" s="222">
        <v>0.60499999999999998</v>
      </c>
      <c r="P232" s="702"/>
      <c r="Q232" s="223">
        <v>114</v>
      </c>
      <c r="T232" t="s">
        <v>273</v>
      </c>
      <c r="U232">
        <v>0.56620000000000004</v>
      </c>
    </row>
    <row r="233" spans="2:21" ht="15.75" thickBot="1">
      <c r="B233" t="s">
        <v>275</v>
      </c>
      <c r="D233" t="s">
        <v>275</v>
      </c>
      <c r="E233">
        <f t="shared" si="6"/>
        <v>0.52280000000000004</v>
      </c>
      <c r="F233">
        <f t="shared" si="7"/>
        <v>0.55130000000000001</v>
      </c>
      <c r="I233" t="s">
        <v>275</v>
      </c>
      <c r="J233">
        <v>0.52280000000000004</v>
      </c>
      <c r="M233" s="702"/>
      <c r="N233" s="223">
        <v>114</v>
      </c>
      <c r="P233" s="701" t="s">
        <v>351</v>
      </c>
      <c r="Q233" s="222">
        <v>0.67249999999999999</v>
      </c>
      <c r="T233" t="s">
        <v>274</v>
      </c>
      <c r="U233">
        <v>0.74319999999999997</v>
      </c>
    </row>
    <row r="234" spans="2:21" ht="15.75" thickBot="1">
      <c r="B234" t="s">
        <v>276</v>
      </c>
      <c r="D234" t="s">
        <v>276</v>
      </c>
      <c r="E234">
        <f t="shared" si="6"/>
        <v>0.41909999999999997</v>
      </c>
      <c r="F234">
        <f t="shared" si="7"/>
        <v>0.30559999999999998</v>
      </c>
      <c r="I234" t="s">
        <v>276</v>
      </c>
      <c r="J234">
        <v>0.41909999999999997</v>
      </c>
      <c r="M234" s="18" t="s">
        <v>178</v>
      </c>
      <c r="N234" s="222">
        <v>0.60409999999999997</v>
      </c>
      <c r="P234" s="702"/>
      <c r="Q234" s="223">
        <v>115</v>
      </c>
      <c r="T234" t="s">
        <v>275</v>
      </c>
      <c r="U234">
        <v>0.55130000000000001</v>
      </c>
    </row>
    <row r="235" spans="2:21" ht="15.75" thickBot="1">
      <c r="B235" t="s">
        <v>277</v>
      </c>
      <c r="D235" t="s">
        <v>277</v>
      </c>
      <c r="E235">
        <f t="shared" si="6"/>
        <v>0.25</v>
      </c>
      <c r="F235">
        <f t="shared" si="7"/>
        <v>0.3327</v>
      </c>
      <c r="I235" t="s">
        <v>277</v>
      </c>
      <c r="J235">
        <v>0.25</v>
      </c>
      <c r="M235" s="20" t="s">
        <v>453</v>
      </c>
      <c r="N235" s="223">
        <v>115</v>
      </c>
      <c r="P235" s="701" t="s">
        <v>175</v>
      </c>
      <c r="Q235" s="222">
        <v>0.66849999999999998</v>
      </c>
      <c r="T235" t="s">
        <v>276</v>
      </c>
      <c r="U235">
        <v>0.30559999999999998</v>
      </c>
    </row>
    <row r="236" spans="2:21" ht="15.75" thickBot="1">
      <c r="B236" t="s">
        <v>278</v>
      </c>
      <c r="D236" t="s">
        <v>278</v>
      </c>
      <c r="E236">
        <f t="shared" si="6"/>
        <v>9.2799999999999994E-2</v>
      </c>
      <c r="F236">
        <f t="shared" si="7"/>
        <v>0.27139999999999997</v>
      </c>
      <c r="I236" t="s">
        <v>278</v>
      </c>
      <c r="J236">
        <v>9.2799999999999994E-2</v>
      </c>
      <c r="M236" s="701" t="s">
        <v>101</v>
      </c>
      <c r="N236" s="222">
        <v>0.60360000000000003</v>
      </c>
      <c r="P236" s="702"/>
      <c r="Q236" s="223">
        <v>116</v>
      </c>
      <c r="T236" t="s">
        <v>277</v>
      </c>
      <c r="U236">
        <v>0.3327</v>
      </c>
    </row>
    <row r="237" spans="2:21" ht="15.75" thickBot="1">
      <c r="B237" t="s">
        <v>279</v>
      </c>
      <c r="D237" t="s">
        <v>279</v>
      </c>
      <c r="E237">
        <f t="shared" si="6"/>
        <v>0.69230000000000003</v>
      </c>
      <c r="F237">
        <f t="shared" si="7"/>
        <v>0.62190000000000001</v>
      </c>
      <c r="I237" t="s">
        <v>279</v>
      </c>
      <c r="J237">
        <v>0.69230000000000003</v>
      </c>
      <c r="M237" s="702"/>
      <c r="N237" s="223">
        <v>116</v>
      </c>
      <c r="P237" s="701" t="s">
        <v>122</v>
      </c>
      <c r="Q237" s="222">
        <v>0.66520000000000001</v>
      </c>
      <c r="T237" t="s">
        <v>278</v>
      </c>
      <c r="U237">
        <v>0.27139999999999997</v>
      </c>
    </row>
    <row r="238" spans="2:21" ht="15.75" thickBot="1">
      <c r="B238" t="s">
        <v>280</v>
      </c>
      <c r="D238" t="s">
        <v>280</v>
      </c>
      <c r="E238">
        <f t="shared" si="6"/>
        <v>0.84619999999999995</v>
      </c>
      <c r="F238">
        <f t="shared" si="7"/>
        <v>0.80520000000000003</v>
      </c>
      <c r="I238" t="s">
        <v>280</v>
      </c>
      <c r="J238">
        <v>0.84619999999999995</v>
      </c>
      <c r="M238" s="701" t="s">
        <v>197</v>
      </c>
      <c r="N238" s="222">
        <v>0.59540000000000004</v>
      </c>
      <c r="P238" s="702"/>
      <c r="Q238" s="223">
        <v>117</v>
      </c>
      <c r="T238" t="s">
        <v>279</v>
      </c>
      <c r="U238">
        <v>0.62190000000000001</v>
      </c>
    </row>
    <row r="239" spans="2:21" ht="15.75" thickBot="1">
      <c r="B239" t="s">
        <v>281</v>
      </c>
      <c r="D239" t="s">
        <v>281</v>
      </c>
      <c r="E239">
        <f t="shared" si="6"/>
        <v>0.93359999999999999</v>
      </c>
      <c r="F239">
        <f t="shared" si="7"/>
        <v>0.95640000000000003</v>
      </c>
      <c r="I239" t="s">
        <v>281</v>
      </c>
      <c r="J239">
        <v>0.93359999999999999</v>
      </c>
      <c r="M239" s="702"/>
      <c r="N239" s="223">
        <v>117</v>
      </c>
      <c r="P239" s="701" t="s">
        <v>142</v>
      </c>
      <c r="Q239" s="222">
        <v>0.66520000000000001</v>
      </c>
      <c r="T239" t="s">
        <v>280</v>
      </c>
      <c r="U239">
        <v>0.80520000000000003</v>
      </c>
    </row>
    <row r="240" spans="2:21" ht="15.75" thickBot="1">
      <c r="B240" t="s">
        <v>282</v>
      </c>
      <c r="D240" t="s">
        <v>456</v>
      </c>
      <c r="E240">
        <f>VLOOKUP(D240,I1:J638,2,FALSE)</f>
        <v>0.4</v>
      </c>
      <c r="F240">
        <f>VLOOKUP(D240,T1:U638,2,FALSE)</f>
        <v>0.29310000000000003</v>
      </c>
      <c r="I240" t="s">
        <v>283</v>
      </c>
      <c r="J240">
        <v>0.43709999999999999</v>
      </c>
      <c r="M240" s="701" t="s">
        <v>153</v>
      </c>
      <c r="N240" s="222">
        <v>0.59099999999999997</v>
      </c>
      <c r="P240" s="702"/>
      <c r="Q240" s="223">
        <v>118</v>
      </c>
      <c r="T240" t="s">
        <v>281</v>
      </c>
      <c r="U240">
        <v>0.95640000000000003</v>
      </c>
    </row>
    <row r="241" spans="2:21" ht="15.75" thickBot="1">
      <c r="B241" t="s">
        <v>283</v>
      </c>
      <c r="D241" t="s">
        <v>283</v>
      </c>
      <c r="E241">
        <f t="shared" si="6"/>
        <v>0.43709999999999999</v>
      </c>
      <c r="F241">
        <f t="shared" si="7"/>
        <v>0.39329999999999998</v>
      </c>
      <c r="I241" t="s">
        <v>284</v>
      </c>
      <c r="J241">
        <v>0.50329999999999997</v>
      </c>
      <c r="M241" s="702"/>
      <c r="N241" s="223">
        <v>118</v>
      </c>
      <c r="P241" s="701" t="s">
        <v>79</v>
      </c>
      <c r="Q241" s="222">
        <v>0.65380000000000005</v>
      </c>
      <c r="T241" t="s">
        <v>283</v>
      </c>
      <c r="U241">
        <v>0.39329999999999998</v>
      </c>
    </row>
    <row r="242" spans="2:21" ht="15.75" thickBot="1">
      <c r="B242" t="s">
        <v>284</v>
      </c>
      <c r="D242" t="s">
        <v>284</v>
      </c>
      <c r="E242">
        <f t="shared" ref="E242:E305" si="8">VLOOKUP(D242,I195:J640,2,FALSE)</f>
        <v>0.50329999999999997</v>
      </c>
      <c r="F242">
        <f t="shared" si="7"/>
        <v>0.46229999999999999</v>
      </c>
      <c r="I242" t="s">
        <v>285</v>
      </c>
      <c r="J242">
        <v>0.53990000000000005</v>
      </c>
      <c r="M242" s="701" t="s">
        <v>233</v>
      </c>
      <c r="N242" s="222">
        <v>0.58760000000000001</v>
      </c>
      <c r="P242" s="702"/>
      <c r="Q242" s="223">
        <v>119</v>
      </c>
      <c r="T242" t="s">
        <v>284</v>
      </c>
      <c r="U242">
        <v>0.46229999999999999</v>
      </c>
    </row>
    <row r="243" spans="2:21" ht="15.75" thickBot="1">
      <c r="B243" t="s">
        <v>285</v>
      </c>
      <c r="D243" t="s">
        <v>285</v>
      </c>
      <c r="E243">
        <f t="shared" si="8"/>
        <v>0.53990000000000005</v>
      </c>
      <c r="F243">
        <f t="shared" si="7"/>
        <v>0.4244</v>
      </c>
      <c r="I243" t="s">
        <v>286</v>
      </c>
      <c r="J243">
        <v>0.33</v>
      </c>
      <c r="M243" s="702"/>
      <c r="N243" s="223">
        <v>119</v>
      </c>
      <c r="P243" s="701" t="s">
        <v>403</v>
      </c>
      <c r="Q243" s="222">
        <v>0.65190000000000003</v>
      </c>
      <c r="T243" t="s">
        <v>285</v>
      </c>
      <c r="U243">
        <v>0.4244</v>
      </c>
    </row>
    <row r="244" spans="2:21" ht="15.75" thickBot="1">
      <c r="B244" t="s">
        <v>286</v>
      </c>
      <c r="D244" t="s">
        <v>286</v>
      </c>
      <c r="E244">
        <f t="shared" si="8"/>
        <v>0.33</v>
      </c>
      <c r="F244">
        <f t="shared" si="7"/>
        <v>0.37880000000000003</v>
      </c>
      <c r="I244" t="s">
        <v>287</v>
      </c>
      <c r="J244">
        <v>0.42780000000000001</v>
      </c>
      <c r="M244" s="701" t="s">
        <v>333</v>
      </c>
      <c r="N244" s="222">
        <v>0.58620000000000005</v>
      </c>
      <c r="P244" s="702"/>
      <c r="Q244" s="223">
        <v>120</v>
      </c>
      <c r="T244" t="s">
        <v>286</v>
      </c>
      <c r="U244">
        <v>0.37880000000000003</v>
      </c>
    </row>
    <row r="245" spans="2:21" ht="15.75" thickBot="1">
      <c r="B245" t="s">
        <v>287</v>
      </c>
      <c r="D245" t="s">
        <v>287</v>
      </c>
      <c r="E245">
        <f t="shared" si="8"/>
        <v>0.42780000000000001</v>
      </c>
      <c r="F245">
        <f t="shared" si="7"/>
        <v>0.40050000000000002</v>
      </c>
      <c r="I245" t="s">
        <v>288</v>
      </c>
      <c r="J245">
        <v>0.41439999999999999</v>
      </c>
      <c r="M245" s="702"/>
      <c r="N245" s="223">
        <v>120</v>
      </c>
      <c r="P245" s="18" t="s">
        <v>178</v>
      </c>
      <c r="Q245" s="222">
        <v>0.65159999999999996</v>
      </c>
      <c r="T245" t="s">
        <v>287</v>
      </c>
      <c r="U245">
        <v>0.40050000000000002</v>
      </c>
    </row>
    <row r="246" spans="2:21" ht="15.75" thickBot="1">
      <c r="B246" t="s">
        <v>288</v>
      </c>
      <c r="D246" t="s">
        <v>288</v>
      </c>
      <c r="E246">
        <f t="shared" si="8"/>
        <v>0.41439999999999999</v>
      </c>
      <c r="F246">
        <f t="shared" si="7"/>
        <v>0.64929999999999999</v>
      </c>
      <c r="I246" t="s">
        <v>289</v>
      </c>
      <c r="J246">
        <v>0.39600000000000002</v>
      </c>
      <c r="M246" s="18" t="s">
        <v>382</v>
      </c>
      <c r="N246" s="222">
        <v>0.58579999999999999</v>
      </c>
      <c r="P246" s="20" t="s">
        <v>453</v>
      </c>
      <c r="Q246" s="223">
        <v>121</v>
      </c>
      <c r="T246" t="s">
        <v>288</v>
      </c>
      <c r="U246">
        <v>0.64929999999999999</v>
      </c>
    </row>
    <row r="247" spans="2:21" ht="15.75" thickBot="1">
      <c r="B247" t="s">
        <v>289</v>
      </c>
      <c r="D247" t="s">
        <v>289</v>
      </c>
      <c r="E247">
        <f t="shared" si="8"/>
        <v>0.39600000000000002</v>
      </c>
      <c r="F247">
        <f t="shared" si="7"/>
        <v>0.37590000000000001</v>
      </c>
      <c r="I247" t="s">
        <v>290</v>
      </c>
      <c r="J247">
        <v>0.33069999999999999</v>
      </c>
      <c r="M247" s="20" t="s">
        <v>451</v>
      </c>
      <c r="N247" s="223">
        <v>121</v>
      </c>
      <c r="P247" s="701" t="s">
        <v>124</v>
      </c>
      <c r="Q247" s="222">
        <v>0.65139999999999998</v>
      </c>
      <c r="T247" t="s">
        <v>289</v>
      </c>
      <c r="U247">
        <v>0.37590000000000001</v>
      </c>
    </row>
    <row r="248" spans="2:21" ht="15.75" thickBot="1">
      <c r="B248" t="s">
        <v>290</v>
      </c>
      <c r="D248" t="s">
        <v>290</v>
      </c>
      <c r="E248">
        <f t="shared" si="8"/>
        <v>0.33069999999999999</v>
      </c>
      <c r="F248">
        <f t="shared" si="7"/>
        <v>0.33600000000000002</v>
      </c>
      <c r="I248" t="s">
        <v>291</v>
      </c>
      <c r="J248">
        <v>0.82010000000000005</v>
      </c>
      <c r="M248" s="701" t="s">
        <v>152</v>
      </c>
      <c r="N248" s="222">
        <v>0.5837</v>
      </c>
      <c r="P248" s="702"/>
      <c r="Q248" s="223">
        <v>122</v>
      </c>
      <c r="T248" t="s">
        <v>290</v>
      </c>
      <c r="U248">
        <v>0.33600000000000002</v>
      </c>
    </row>
    <row r="249" spans="2:21" ht="15.75" thickBot="1">
      <c r="B249" t="s">
        <v>291</v>
      </c>
      <c r="D249" t="s">
        <v>291</v>
      </c>
      <c r="E249">
        <f t="shared" si="8"/>
        <v>0.82010000000000005</v>
      </c>
      <c r="F249">
        <f t="shared" si="7"/>
        <v>0.9012</v>
      </c>
      <c r="I249" t="s">
        <v>292</v>
      </c>
      <c r="J249">
        <v>0.29289999999999999</v>
      </c>
      <c r="M249" s="702"/>
      <c r="N249" s="223">
        <v>122</v>
      </c>
      <c r="P249" s="701" t="s">
        <v>288</v>
      </c>
      <c r="Q249" s="222">
        <v>0.64929999999999999</v>
      </c>
      <c r="T249" t="s">
        <v>291</v>
      </c>
      <c r="U249">
        <v>0.9012</v>
      </c>
    </row>
    <row r="250" spans="2:21" ht="15.75" thickBot="1">
      <c r="B250" t="s">
        <v>292</v>
      </c>
      <c r="D250" t="s">
        <v>292</v>
      </c>
      <c r="E250">
        <f t="shared" si="8"/>
        <v>0.29289999999999999</v>
      </c>
      <c r="F250">
        <f t="shared" si="7"/>
        <v>0.3891</v>
      </c>
      <c r="I250" t="s">
        <v>293</v>
      </c>
      <c r="J250">
        <v>0.21340000000000001</v>
      </c>
      <c r="M250" s="701" t="s">
        <v>93</v>
      </c>
      <c r="N250" s="222">
        <v>0.58089999999999997</v>
      </c>
      <c r="P250" s="702"/>
      <c r="Q250" s="223">
        <v>123</v>
      </c>
      <c r="T250" t="s">
        <v>292</v>
      </c>
      <c r="U250">
        <v>0.3891</v>
      </c>
    </row>
    <row r="251" spans="2:21" ht="15.75" thickBot="1">
      <c r="B251" t="s">
        <v>293</v>
      </c>
      <c r="D251" t="s">
        <v>293</v>
      </c>
      <c r="E251">
        <f t="shared" si="8"/>
        <v>0.21340000000000001</v>
      </c>
      <c r="F251">
        <f t="shared" si="7"/>
        <v>0.10580000000000001</v>
      </c>
      <c r="I251" t="s">
        <v>294</v>
      </c>
      <c r="J251">
        <v>0.41139999999999999</v>
      </c>
      <c r="M251" s="702"/>
      <c r="N251" s="223">
        <v>123</v>
      </c>
      <c r="P251" s="701" t="s">
        <v>327</v>
      </c>
      <c r="Q251" s="222">
        <v>0.64849999999999997</v>
      </c>
      <c r="T251" t="s">
        <v>293</v>
      </c>
      <c r="U251">
        <v>0.10580000000000001</v>
      </c>
    </row>
    <row r="252" spans="2:21" ht="15.75" thickBot="1">
      <c r="B252" t="s">
        <v>294</v>
      </c>
      <c r="D252" t="s">
        <v>294</v>
      </c>
      <c r="E252">
        <f t="shared" si="8"/>
        <v>0.41139999999999999</v>
      </c>
      <c r="F252">
        <f t="shared" si="7"/>
        <v>0.55349999999999999</v>
      </c>
      <c r="I252" t="s">
        <v>295</v>
      </c>
      <c r="J252">
        <v>0.61250000000000004</v>
      </c>
      <c r="M252" s="701" t="s">
        <v>199</v>
      </c>
      <c r="N252" s="222">
        <v>0.57889999999999997</v>
      </c>
      <c r="P252" s="702"/>
      <c r="Q252" s="223">
        <v>124</v>
      </c>
      <c r="T252" t="s">
        <v>294</v>
      </c>
      <c r="U252">
        <v>0.55349999999999999</v>
      </c>
    </row>
    <row r="253" spans="2:21" ht="15.75" thickBot="1">
      <c r="B253" t="s">
        <v>295</v>
      </c>
      <c r="D253" t="s">
        <v>295</v>
      </c>
      <c r="E253">
        <f t="shared" si="8"/>
        <v>0.61250000000000004</v>
      </c>
      <c r="F253">
        <f t="shared" si="7"/>
        <v>0.75209999999999999</v>
      </c>
      <c r="I253" t="s">
        <v>296</v>
      </c>
      <c r="J253">
        <v>0.88260000000000005</v>
      </c>
      <c r="M253" s="702"/>
      <c r="N253" s="223">
        <v>124</v>
      </c>
      <c r="P253" s="701" t="s">
        <v>397</v>
      </c>
      <c r="Q253" s="222">
        <v>0.64839999999999998</v>
      </c>
      <c r="T253" t="s">
        <v>295</v>
      </c>
      <c r="U253">
        <v>0.75209999999999999</v>
      </c>
    </row>
    <row r="254" spans="2:21" ht="15.75" thickBot="1">
      <c r="B254" t="s">
        <v>296</v>
      </c>
      <c r="D254" t="s">
        <v>296</v>
      </c>
      <c r="E254">
        <f t="shared" si="8"/>
        <v>0.88260000000000005</v>
      </c>
      <c r="F254">
        <f t="shared" si="7"/>
        <v>0.95830000000000004</v>
      </c>
      <c r="I254" t="s">
        <v>297</v>
      </c>
      <c r="J254">
        <v>0.14849999999999999</v>
      </c>
      <c r="M254" s="701" t="s">
        <v>92</v>
      </c>
      <c r="N254" s="222">
        <v>0.57789999999999997</v>
      </c>
      <c r="P254" s="702"/>
      <c r="Q254" s="223">
        <v>125</v>
      </c>
      <c r="T254" t="s">
        <v>296</v>
      </c>
      <c r="U254">
        <v>0.95830000000000004</v>
      </c>
    </row>
    <row r="255" spans="2:21" ht="15.75" thickBot="1">
      <c r="B255" t="s">
        <v>297</v>
      </c>
      <c r="D255" t="s">
        <v>297</v>
      </c>
      <c r="E255">
        <f t="shared" si="8"/>
        <v>0.14849999999999999</v>
      </c>
      <c r="F255">
        <f t="shared" si="7"/>
        <v>0.32440000000000002</v>
      </c>
      <c r="I255" t="s">
        <v>298</v>
      </c>
      <c r="J255">
        <v>0.76719999999999999</v>
      </c>
      <c r="M255" s="702"/>
      <c r="N255" s="223">
        <v>125</v>
      </c>
      <c r="P255" s="15" t="s">
        <v>31</v>
      </c>
      <c r="Q255" s="17" t="s">
        <v>411</v>
      </c>
      <c r="T255" t="s">
        <v>297</v>
      </c>
      <c r="U255">
        <v>0.32440000000000002</v>
      </c>
    </row>
    <row r="256" spans="2:21" ht="15.75" thickBot="1">
      <c r="B256" t="s">
        <v>298</v>
      </c>
      <c r="D256" t="s">
        <v>298</v>
      </c>
      <c r="E256">
        <f t="shared" si="8"/>
        <v>0.76719999999999999</v>
      </c>
      <c r="F256">
        <f t="shared" si="7"/>
        <v>0.83760000000000001</v>
      </c>
      <c r="I256" t="s">
        <v>299</v>
      </c>
      <c r="J256">
        <v>0.52139999999999997</v>
      </c>
      <c r="M256" s="15" t="s">
        <v>31</v>
      </c>
      <c r="N256" s="17" t="s">
        <v>411</v>
      </c>
      <c r="P256" s="701" t="s">
        <v>323</v>
      </c>
      <c r="Q256" s="222">
        <v>0.64810000000000001</v>
      </c>
      <c r="T256" t="s">
        <v>298</v>
      </c>
      <c r="U256">
        <v>0.83760000000000001</v>
      </c>
    </row>
    <row r="257" spans="2:21" ht="15.75" thickBot="1">
      <c r="B257" t="s">
        <v>299</v>
      </c>
      <c r="D257" t="s">
        <v>299</v>
      </c>
      <c r="E257">
        <f t="shared" si="8"/>
        <v>0.52139999999999997</v>
      </c>
      <c r="F257">
        <f t="shared" si="7"/>
        <v>0.61270000000000002</v>
      </c>
      <c r="I257" t="s">
        <v>300</v>
      </c>
      <c r="J257">
        <v>0.40100000000000002</v>
      </c>
      <c r="M257" s="701" t="s">
        <v>271</v>
      </c>
      <c r="N257" s="222">
        <v>0.5776</v>
      </c>
      <c r="P257" s="702"/>
      <c r="Q257" s="223">
        <v>126</v>
      </c>
      <c r="T257" t="s">
        <v>299</v>
      </c>
      <c r="U257">
        <v>0.61270000000000002</v>
      </c>
    </row>
    <row r="258" spans="2:21" ht="15.75" thickBot="1">
      <c r="B258" t="s">
        <v>300</v>
      </c>
      <c r="D258" t="s">
        <v>300</v>
      </c>
      <c r="E258">
        <f t="shared" si="8"/>
        <v>0.40100000000000002</v>
      </c>
      <c r="F258">
        <f t="shared" si="7"/>
        <v>0.41860000000000003</v>
      </c>
      <c r="I258" t="s">
        <v>301</v>
      </c>
      <c r="J258">
        <v>0.87729999999999997</v>
      </c>
      <c r="M258" s="702"/>
      <c r="N258" s="223">
        <v>126</v>
      </c>
      <c r="P258" s="18" t="s">
        <v>148</v>
      </c>
      <c r="Q258" s="222">
        <v>0.64759999999999995</v>
      </c>
      <c r="T258" t="s">
        <v>300</v>
      </c>
      <c r="U258">
        <v>0.41860000000000003</v>
      </c>
    </row>
    <row r="259" spans="2:21" ht="15.75" thickBot="1">
      <c r="B259" t="s">
        <v>301</v>
      </c>
      <c r="D259" t="s">
        <v>301</v>
      </c>
      <c r="E259">
        <f t="shared" si="8"/>
        <v>0.87729999999999997</v>
      </c>
      <c r="F259">
        <f t="shared" ref="F259:F322" si="9">VLOOKUP(D259,T258:U657,2,FALSE)</f>
        <v>0.95020000000000004</v>
      </c>
      <c r="I259" t="s">
        <v>302</v>
      </c>
      <c r="J259">
        <v>0.65229999999999999</v>
      </c>
      <c r="M259" s="701" t="s">
        <v>69</v>
      </c>
      <c r="N259" s="222">
        <v>0.57650000000000001</v>
      </c>
      <c r="P259" s="20" t="s">
        <v>453</v>
      </c>
      <c r="Q259" s="223">
        <v>127</v>
      </c>
      <c r="T259" t="s">
        <v>301</v>
      </c>
      <c r="U259">
        <v>0.95020000000000004</v>
      </c>
    </row>
    <row r="260" spans="2:21" ht="15.75" thickBot="1">
      <c r="B260" t="s">
        <v>302</v>
      </c>
      <c r="D260" t="s">
        <v>302</v>
      </c>
      <c r="E260">
        <f t="shared" si="8"/>
        <v>0.65229999999999999</v>
      </c>
      <c r="F260">
        <f t="shared" si="9"/>
        <v>0.74099999999999999</v>
      </c>
      <c r="I260" t="s">
        <v>303</v>
      </c>
      <c r="J260">
        <v>0.61580000000000001</v>
      </c>
      <c r="M260" s="702"/>
      <c r="N260" s="223">
        <v>127</v>
      </c>
      <c r="P260" s="701" t="s">
        <v>366</v>
      </c>
      <c r="Q260" s="222">
        <v>0.64729999999999999</v>
      </c>
      <c r="T260" t="s">
        <v>302</v>
      </c>
      <c r="U260">
        <v>0.74099999999999999</v>
      </c>
    </row>
    <row r="261" spans="2:21" ht="15.75" thickBot="1">
      <c r="B261" t="s">
        <v>303</v>
      </c>
      <c r="D261" t="s">
        <v>303</v>
      </c>
      <c r="E261">
        <f t="shared" si="8"/>
        <v>0.61580000000000001</v>
      </c>
      <c r="F261">
        <f t="shared" si="9"/>
        <v>0.73440000000000005</v>
      </c>
      <c r="I261" t="s">
        <v>304</v>
      </c>
      <c r="J261">
        <v>0.81189999999999996</v>
      </c>
      <c r="M261" s="701" t="s">
        <v>190</v>
      </c>
      <c r="N261" s="222">
        <v>0.57389999999999997</v>
      </c>
      <c r="P261" s="702"/>
      <c r="Q261" s="223">
        <v>128</v>
      </c>
      <c r="T261" t="s">
        <v>303</v>
      </c>
      <c r="U261">
        <v>0.73440000000000005</v>
      </c>
    </row>
    <row r="262" spans="2:21" ht="15.75" thickBot="1">
      <c r="B262" t="s">
        <v>304</v>
      </c>
      <c r="D262" t="s">
        <v>304</v>
      </c>
      <c r="E262">
        <f t="shared" si="8"/>
        <v>0.81189999999999996</v>
      </c>
      <c r="F262">
        <f t="shared" si="9"/>
        <v>0.69210000000000005</v>
      </c>
      <c r="I262" t="s">
        <v>305</v>
      </c>
      <c r="J262">
        <v>0.43609999999999999</v>
      </c>
      <c r="M262" s="702"/>
      <c r="N262" s="223">
        <v>128</v>
      </c>
      <c r="P262" s="701" t="s">
        <v>219</v>
      </c>
      <c r="Q262" s="222">
        <v>0.6462</v>
      </c>
      <c r="T262" t="s">
        <v>304</v>
      </c>
      <c r="U262">
        <v>0.69210000000000005</v>
      </c>
    </row>
    <row r="263" spans="2:21" ht="15.75" thickBot="1">
      <c r="B263" t="s">
        <v>305</v>
      </c>
      <c r="D263" t="s">
        <v>305</v>
      </c>
      <c r="E263">
        <f t="shared" si="8"/>
        <v>0.43609999999999999</v>
      </c>
      <c r="F263">
        <f t="shared" si="9"/>
        <v>0.69779999999999998</v>
      </c>
      <c r="I263" t="s">
        <v>306</v>
      </c>
      <c r="J263">
        <v>0.80400000000000005</v>
      </c>
      <c r="M263" s="701" t="s">
        <v>118</v>
      </c>
      <c r="N263" s="222">
        <v>0.57310000000000005</v>
      </c>
      <c r="P263" s="702"/>
      <c r="Q263" s="223">
        <v>129</v>
      </c>
      <c r="T263" t="s">
        <v>305</v>
      </c>
      <c r="U263">
        <v>0.69779999999999998</v>
      </c>
    </row>
    <row r="264" spans="2:21" ht="15.75" thickBot="1">
      <c r="B264" t="s">
        <v>306</v>
      </c>
      <c r="D264" t="s">
        <v>306</v>
      </c>
      <c r="E264">
        <f t="shared" si="8"/>
        <v>0.80400000000000005</v>
      </c>
      <c r="F264">
        <f t="shared" si="9"/>
        <v>0.82110000000000005</v>
      </c>
      <c r="I264" t="s">
        <v>307</v>
      </c>
      <c r="J264">
        <v>0.42730000000000001</v>
      </c>
      <c r="M264" s="702"/>
      <c r="N264" s="223">
        <v>129</v>
      </c>
      <c r="P264" s="701" t="s">
        <v>197</v>
      </c>
      <c r="Q264" s="222">
        <v>0.6462</v>
      </c>
      <c r="T264" t="s">
        <v>306</v>
      </c>
      <c r="U264">
        <v>0.82110000000000005</v>
      </c>
    </row>
    <row r="265" spans="2:21" ht="15.75" thickBot="1">
      <c r="B265" t="s">
        <v>307</v>
      </c>
      <c r="D265" t="s">
        <v>307</v>
      </c>
      <c r="E265">
        <f t="shared" si="8"/>
        <v>0.42730000000000001</v>
      </c>
      <c r="F265">
        <f t="shared" si="9"/>
        <v>0.39829999999999999</v>
      </c>
      <c r="I265" t="s">
        <v>308</v>
      </c>
      <c r="J265">
        <v>0.3241</v>
      </c>
      <c r="M265" s="701" t="s">
        <v>270</v>
      </c>
      <c r="N265" s="222">
        <v>0.56830000000000003</v>
      </c>
      <c r="P265" s="702"/>
      <c r="Q265" s="223">
        <v>130</v>
      </c>
      <c r="T265" t="s">
        <v>307</v>
      </c>
      <c r="U265">
        <v>0.39829999999999999</v>
      </c>
    </row>
    <row r="266" spans="2:21" ht="15.75" thickBot="1">
      <c r="B266" t="s">
        <v>308</v>
      </c>
      <c r="D266" t="s">
        <v>308</v>
      </c>
      <c r="E266">
        <f t="shared" si="8"/>
        <v>0.3241</v>
      </c>
      <c r="F266">
        <f t="shared" si="9"/>
        <v>0.32129999999999997</v>
      </c>
      <c r="I266" t="s">
        <v>309</v>
      </c>
      <c r="J266">
        <v>0.4849</v>
      </c>
      <c r="M266" s="702"/>
      <c r="N266" s="223">
        <v>130</v>
      </c>
      <c r="P266" s="18" t="s">
        <v>137</v>
      </c>
      <c r="Q266" s="222">
        <v>0.63949999999999996</v>
      </c>
      <c r="T266" t="s">
        <v>308</v>
      </c>
      <c r="U266">
        <v>0.32129999999999997</v>
      </c>
    </row>
    <row r="267" spans="2:21" ht="15.75" thickBot="1">
      <c r="B267" t="s">
        <v>309</v>
      </c>
      <c r="D267" t="s">
        <v>309</v>
      </c>
      <c r="E267">
        <f t="shared" si="8"/>
        <v>0.4849</v>
      </c>
      <c r="F267">
        <f t="shared" si="9"/>
        <v>0.53990000000000005</v>
      </c>
      <c r="I267" t="s">
        <v>310</v>
      </c>
      <c r="J267">
        <v>0.62370000000000003</v>
      </c>
      <c r="M267" s="701" t="s">
        <v>350</v>
      </c>
      <c r="N267" s="222">
        <v>0.56389999999999996</v>
      </c>
      <c r="P267" s="20" t="s">
        <v>450</v>
      </c>
      <c r="Q267" s="223">
        <v>131</v>
      </c>
      <c r="T267" t="s">
        <v>309</v>
      </c>
      <c r="U267">
        <v>0.53990000000000005</v>
      </c>
    </row>
    <row r="268" spans="2:21" ht="15.75" thickBot="1">
      <c r="B268" t="s">
        <v>310</v>
      </c>
      <c r="D268" t="s">
        <v>310</v>
      </c>
      <c r="E268">
        <f t="shared" si="8"/>
        <v>0.62370000000000003</v>
      </c>
      <c r="F268">
        <f t="shared" si="9"/>
        <v>0.79549999999999998</v>
      </c>
      <c r="I268" t="s">
        <v>311</v>
      </c>
      <c r="J268">
        <v>0.41820000000000002</v>
      </c>
      <c r="M268" s="702"/>
      <c r="N268" s="223">
        <v>131</v>
      </c>
      <c r="P268" s="701" t="s">
        <v>136</v>
      </c>
      <c r="Q268" s="222">
        <v>0.63900000000000001</v>
      </c>
      <c r="T268" t="s">
        <v>310</v>
      </c>
      <c r="U268">
        <v>0.79549999999999998</v>
      </c>
    </row>
    <row r="269" spans="2:21" ht="15.75" thickBot="1">
      <c r="B269" t="s">
        <v>311</v>
      </c>
      <c r="D269" t="s">
        <v>311</v>
      </c>
      <c r="E269">
        <f t="shared" si="8"/>
        <v>0.41820000000000002</v>
      </c>
      <c r="F269">
        <f t="shared" si="9"/>
        <v>0.33200000000000002</v>
      </c>
      <c r="I269" t="s">
        <v>312</v>
      </c>
      <c r="J269">
        <v>0.11840000000000001</v>
      </c>
      <c r="M269" s="701" t="s">
        <v>322</v>
      </c>
      <c r="N269" s="222">
        <v>0.56330000000000002</v>
      </c>
      <c r="P269" s="702"/>
      <c r="Q269" s="223">
        <v>132</v>
      </c>
      <c r="T269" t="s">
        <v>311</v>
      </c>
      <c r="U269">
        <v>0.33200000000000002</v>
      </c>
    </row>
    <row r="270" spans="2:21" ht="15.75" thickBot="1">
      <c r="B270" t="s">
        <v>312</v>
      </c>
      <c r="D270" t="s">
        <v>312</v>
      </c>
      <c r="E270">
        <f t="shared" si="8"/>
        <v>0.11840000000000001</v>
      </c>
      <c r="F270">
        <f t="shared" si="9"/>
        <v>0.20730000000000001</v>
      </c>
      <c r="I270" t="s">
        <v>313</v>
      </c>
      <c r="J270">
        <v>0.1555</v>
      </c>
      <c r="M270" s="702"/>
      <c r="N270" s="223">
        <v>132</v>
      </c>
      <c r="P270" s="701" t="s">
        <v>271</v>
      </c>
      <c r="Q270" s="222">
        <v>0.63739999999999997</v>
      </c>
      <c r="T270" t="s">
        <v>312</v>
      </c>
      <c r="U270">
        <v>0.20730000000000001</v>
      </c>
    </row>
    <row r="271" spans="2:21" ht="15.75" thickBot="1">
      <c r="B271" t="s">
        <v>313</v>
      </c>
      <c r="D271" t="s">
        <v>313</v>
      </c>
      <c r="E271">
        <f t="shared" si="8"/>
        <v>0.1555</v>
      </c>
      <c r="F271">
        <f t="shared" si="9"/>
        <v>0.315</v>
      </c>
      <c r="I271" t="s">
        <v>314</v>
      </c>
      <c r="J271">
        <v>0.38</v>
      </c>
      <c r="M271" s="701" t="s">
        <v>77</v>
      </c>
      <c r="N271" s="222">
        <v>0.55959999999999999</v>
      </c>
      <c r="P271" s="702"/>
      <c r="Q271" s="223">
        <v>133</v>
      </c>
      <c r="T271" t="s">
        <v>313</v>
      </c>
      <c r="U271">
        <v>0.315</v>
      </c>
    </row>
    <row r="272" spans="2:21" ht="15.75" thickBot="1">
      <c r="B272" t="s">
        <v>314</v>
      </c>
      <c r="D272" t="s">
        <v>314</v>
      </c>
      <c r="E272">
        <f t="shared" si="8"/>
        <v>0.38</v>
      </c>
      <c r="F272">
        <f t="shared" si="9"/>
        <v>0.51039999999999996</v>
      </c>
      <c r="I272" t="s">
        <v>315</v>
      </c>
      <c r="J272">
        <v>0.69330000000000003</v>
      </c>
      <c r="M272" s="702"/>
      <c r="N272" s="223">
        <v>133</v>
      </c>
      <c r="P272" s="701" t="s">
        <v>389</v>
      </c>
      <c r="Q272" s="222">
        <v>0.63449999999999995</v>
      </c>
      <c r="T272" t="s">
        <v>314</v>
      </c>
      <c r="U272">
        <v>0.51039999999999996</v>
      </c>
    </row>
    <row r="273" spans="2:21" ht="15.75" thickBot="1">
      <c r="B273" t="s">
        <v>315</v>
      </c>
      <c r="D273" t="s">
        <v>315</v>
      </c>
      <c r="E273">
        <f t="shared" si="8"/>
        <v>0.69330000000000003</v>
      </c>
      <c r="F273">
        <f t="shared" si="9"/>
        <v>0.45540000000000003</v>
      </c>
      <c r="I273" t="s">
        <v>316</v>
      </c>
      <c r="J273">
        <v>0.2969</v>
      </c>
      <c r="M273" s="701" t="s">
        <v>346</v>
      </c>
      <c r="N273" s="222">
        <v>0.55430000000000001</v>
      </c>
      <c r="P273" s="702"/>
      <c r="Q273" s="223">
        <v>134</v>
      </c>
      <c r="T273" t="s">
        <v>315</v>
      </c>
      <c r="U273">
        <v>0.45540000000000003</v>
      </c>
    </row>
    <row r="274" spans="2:21" ht="15.75" thickBot="1">
      <c r="B274" t="s">
        <v>316</v>
      </c>
      <c r="D274" t="s">
        <v>316</v>
      </c>
      <c r="E274">
        <f t="shared" si="8"/>
        <v>0.2969</v>
      </c>
      <c r="F274">
        <f t="shared" si="9"/>
        <v>0.26700000000000002</v>
      </c>
      <c r="I274" t="s">
        <v>317</v>
      </c>
      <c r="J274">
        <v>0.3725</v>
      </c>
      <c r="M274" s="702"/>
      <c r="N274" s="223">
        <v>134</v>
      </c>
      <c r="P274" s="701" t="s">
        <v>82</v>
      </c>
      <c r="Q274" s="222">
        <v>0.63349999999999995</v>
      </c>
      <c r="T274" t="s">
        <v>316</v>
      </c>
      <c r="U274">
        <v>0.26700000000000002</v>
      </c>
    </row>
    <row r="275" spans="2:21" ht="15.75" thickBot="1">
      <c r="B275" t="s">
        <v>317</v>
      </c>
      <c r="D275" t="s">
        <v>317</v>
      </c>
      <c r="E275">
        <f t="shared" si="8"/>
        <v>0.3725</v>
      </c>
      <c r="F275">
        <f t="shared" si="9"/>
        <v>0.20530000000000001</v>
      </c>
      <c r="I275" t="s">
        <v>318</v>
      </c>
      <c r="J275">
        <v>0.19120000000000001</v>
      </c>
      <c r="M275" s="701" t="s">
        <v>46</v>
      </c>
      <c r="N275" s="222">
        <v>0.55379999999999996</v>
      </c>
      <c r="P275" s="702"/>
      <c r="Q275" s="223">
        <v>135</v>
      </c>
      <c r="T275" t="s">
        <v>317</v>
      </c>
      <c r="U275">
        <v>0.20530000000000001</v>
      </c>
    </row>
    <row r="276" spans="2:21" ht="15.75" thickBot="1">
      <c r="B276" t="s">
        <v>318</v>
      </c>
      <c r="D276" t="s">
        <v>318</v>
      </c>
      <c r="E276">
        <f t="shared" si="8"/>
        <v>0.19120000000000001</v>
      </c>
      <c r="F276">
        <f t="shared" si="9"/>
        <v>0.41739999999999999</v>
      </c>
      <c r="I276" t="s">
        <v>319</v>
      </c>
      <c r="J276">
        <v>0.45040000000000002</v>
      </c>
      <c r="M276" s="702"/>
      <c r="N276" s="223">
        <v>135</v>
      </c>
      <c r="P276" s="701" t="s">
        <v>350</v>
      </c>
      <c r="Q276" s="222">
        <v>0.62970000000000004</v>
      </c>
      <c r="T276" t="s">
        <v>318</v>
      </c>
      <c r="U276">
        <v>0.41739999999999999</v>
      </c>
    </row>
    <row r="277" spans="2:21" ht="15.75" thickBot="1">
      <c r="B277" t="s">
        <v>319</v>
      </c>
      <c r="D277" t="s">
        <v>319</v>
      </c>
      <c r="E277">
        <f t="shared" si="8"/>
        <v>0.45040000000000002</v>
      </c>
      <c r="F277">
        <f t="shared" si="9"/>
        <v>0.68289999999999995</v>
      </c>
      <c r="I277" t="s">
        <v>320</v>
      </c>
      <c r="J277">
        <v>0.21099999999999999</v>
      </c>
      <c r="M277" s="701" t="s">
        <v>357</v>
      </c>
      <c r="N277" s="222">
        <v>0.55189999999999995</v>
      </c>
      <c r="P277" s="702"/>
      <c r="Q277" s="223">
        <v>136</v>
      </c>
      <c r="T277" t="s">
        <v>319</v>
      </c>
      <c r="U277">
        <v>0.68289999999999995</v>
      </c>
    </row>
    <row r="278" spans="2:21" ht="15.75" thickBot="1">
      <c r="B278" t="s">
        <v>320</v>
      </c>
      <c r="D278" t="s">
        <v>320</v>
      </c>
      <c r="E278">
        <f t="shared" si="8"/>
        <v>0.21099999999999999</v>
      </c>
      <c r="F278">
        <f t="shared" si="9"/>
        <v>0.36359999999999998</v>
      </c>
      <c r="I278" t="s">
        <v>321</v>
      </c>
      <c r="J278">
        <v>0.62780000000000002</v>
      </c>
      <c r="M278" s="702"/>
      <c r="N278" s="223">
        <v>136</v>
      </c>
      <c r="P278" s="701" t="s">
        <v>247</v>
      </c>
      <c r="Q278" s="222">
        <v>0.62870000000000004</v>
      </c>
      <c r="T278" t="s">
        <v>320</v>
      </c>
      <c r="U278">
        <v>0.36359999999999998</v>
      </c>
    </row>
    <row r="279" spans="2:21" ht="15.75" thickBot="1">
      <c r="B279" t="s">
        <v>321</v>
      </c>
      <c r="D279" t="s">
        <v>321</v>
      </c>
      <c r="E279">
        <f t="shared" si="8"/>
        <v>0.62780000000000002</v>
      </c>
      <c r="F279">
        <f t="shared" si="9"/>
        <v>0.77580000000000005</v>
      </c>
      <c r="I279" t="s">
        <v>322</v>
      </c>
      <c r="J279">
        <v>0.56330000000000002</v>
      </c>
      <c r="M279" s="701" t="s">
        <v>72</v>
      </c>
      <c r="N279" s="222">
        <v>0.54590000000000005</v>
      </c>
      <c r="P279" s="702"/>
      <c r="Q279" s="223">
        <v>137</v>
      </c>
      <c r="T279" t="s">
        <v>321</v>
      </c>
      <c r="U279">
        <v>0.77580000000000005</v>
      </c>
    </row>
    <row r="280" spans="2:21" ht="15.75" thickBot="1">
      <c r="B280" t="s">
        <v>322</v>
      </c>
      <c r="D280" t="s">
        <v>322</v>
      </c>
      <c r="E280">
        <f t="shared" si="8"/>
        <v>0.56330000000000002</v>
      </c>
      <c r="F280">
        <f t="shared" si="9"/>
        <v>0.73360000000000003</v>
      </c>
      <c r="I280" t="s">
        <v>323</v>
      </c>
      <c r="J280">
        <v>0.31490000000000001</v>
      </c>
      <c r="M280" s="702"/>
      <c r="N280" s="223">
        <v>137</v>
      </c>
      <c r="P280" s="701" t="s">
        <v>45</v>
      </c>
      <c r="Q280" s="222">
        <v>0.62619999999999998</v>
      </c>
      <c r="T280" t="s">
        <v>322</v>
      </c>
      <c r="U280">
        <v>0.73360000000000003</v>
      </c>
    </row>
    <row r="281" spans="2:21" ht="15.75" thickBot="1">
      <c r="B281" t="s">
        <v>323</v>
      </c>
      <c r="D281" t="s">
        <v>323</v>
      </c>
      <c r="E281">
        <f t="shared" si="8"/>
        <v>0.31490000000000001</v>
      </c>
      <c r="F281">
        <f t="shared" si="9"/>
        <v>0.64810000000000001</v>
      </c>
      <c r="I281" t="s">
        <v>324</v>
      </c>
      <c r="J281">
        <v>8.1199999999999994E-2</v>
      </c>
      <c r="M281" s="701" t="s">
        <v>329</v>
      </c>
      <c r="N281" s="222">
        <v>0.54220000000000002</v>
      </c>
      <c r="P281" s="702"/>
      <c r="Q281" s="223">
        <v>138</v>
      </c>
      <c r="T281" t="s">
        <v>323</v>
      </c>
      <c r="U281">
        <v>0.64810000000000001</v>
      </c>
    </row>
    <row r="282" spans="2:21" ht="15.75" thickBot="1">
      <c r="B282" t="s">
        <v>324</v>
      </c>
      <c r="D282" t="s">
        <v>324</v>
      </c>
      <c r="E282">
        <f t="shared" si="8"/>
        <v>8.1199999999999994E-2</v>
      </c>
      <c r="F282">
        <f t="shared" si="9"/>
        <v>0.1346</v>
      </c>
      <c r="I282" t="s">
        <v>325</v>
      </c>
      <c r="J282">
        <v>0.1469</v>
      </c>
      <c r="M282" s="702"/>
      <c r="N282" s="223">
        <v>138</v>
      </c>
      <c r="P282" s="701" t="s">
        <v>356</v>
      </c>
      <c r="Q282" s="222">
        <v>0.62580000000000002</v>
      </c>
      <c r="T282" t="s">
        <v>324</v>
      </c>
      <c r="U282">
        <v>0.1346</v>
      </c>
    </row>
    <row r="283" spans="2:21" ht="15.75" thickBot="1">
      <c r="B283" t="s">
        <v>325</v>
      </c>
      <c r="D283" t="s">
        <v>325</v>
      </c>
      <c r="E283">
        <f t="shared" si="8"/>
        <v>0.1469</v>
      </c>
      <c r="F283">
        <f t="shared" si="9"/>
        <v>0.23150000000000001</v>
      </c>
      <c r="I283" t="s">
        <v>326</v>
      </c>
      <c r="J283">
        <v>0.75249999999999995</v>
      </c>
      <c r="M283" s="701" t="s">
        <v>285</v>
      </c>
      <c r="N283" s="222">
        <v>0.53990000000000005</v>
      </c>
      <c r="P283" s="702"/>
      <c r="Q283" s="223">
        <v>139</v>
      </c>
      <c r="T283" t="s">
        <v>325</v>
      </c>
      <c r="U283">
        <v>0.23150000000000001</v>
      </c>
    </row>
    <row r="284" spans="2:21" ht="15.75" thickBot="1">
      <c r="B284" t="s">
        <v>326</v>
      </c>
      <c r="D284" t="s">
        <v>326</v>
      </c>
      <c r="E284">
        <f t="shared" si="8"/>
        <v>0.75249999999999995</v>
      </c>
      <c r="F284">
        <f t="shared" si="9"/>
        <v>0.74839999999999995</v>
      </c>
      <c r="I284" t="s">
        <v>327</v>
      </c>
      <c r="J284">
        <v>0.32419999999999999</v>
      </c>
      <c r="M284" s="702"/>
      <c r="N284" s="223">
        <v>139</v>
      </c>
      <c r="P284" s="701" t="s">
        <v>225</v>
      </c>
      <c r="Q284" s="222">
        <v>0.62509999999999999</v>
      </c>
      <c r="T284" t="s">
        <v>326</v>
      </c>
      <c r="U284">
        <v>0.74839999999999995</v>
      </c>
    </row>
    <row r="285" spans="2:21" ht="15.75" thickBot="1">
      <c r="B285" t="s">
        <v>327</v>
      </c>
      <c r="D285" t="s">
        <v>327</v>
      </c>
      <c r="E285">
        <f t="shared" si="8"/>
        <v>0.32419999999999999</v>
      </c>
      <c r="F285">
        <f t="shared" si="9"/>
        <v>0.64849999999999997</v>
      </c>
      <c r="I285" t="s">
        <v>328</v>
      </c>
      <c r="J285">
        <v>0.69399999999999995</v>
      </c>
      <c r="M285" s="701" t="s">
        <v>375</v>
      </c>
      <c r="N285" s="222">
        <v>0.53420000000000001</v>
      </c>
      <c r="P285" s="702"/>
      <c r="Q285" s="223">
        <v>140</v>
      </c>
      <c r="T285" t="s">
        <v>327</v>
      </c>
      <c r="U285">
        <v>0.64849999999999997</v>
      </c>
    </row>
    <row r="286" spans="2:21" ht="15.75" thickBot="1">
      <c r="B286" t="s">
        <v>328</v>
      </c>
      <c r="D286" t="s">
        <v>328</v>
      </c>
      <c r="E286">
        <f t="shared" si="8"/>
        <v>0.69399999999999995</v>
      </c>
      <c r="F286">
        <f t="shared" si="9"/>
        <v>0.80959999999999999</v>
      </c>
      <c r="I286" t="s">
        <v>329</v>
      </c>
      <c r="J286">
        <v>0.54220000000000002</v>
      </c>
      <c r="M286" s="702"/>
      <c r="N286" s="223">
        <v>140</v>
      </c>
      <c r="P286" s="18" t="s">
        <v>359</v>
      </c>
      <c r="Q286" s="222">
        <v>0.62260000000000004</v>
      </c>
      <c r="T286" t="s">
        <v>328</v>
      </c>
      <c r="U286">
        <v>0.80959999999999999</v>
      </c>
    </row>
    <row r="287" spans="2:21" ht="15.75" thickBot="1">
      <c r="B287" t="s">
        <v>329</v>
      </c>
      <c r="D287" t="s">
        <v>329</v>
      </c>
      <c r="E287">
        <f t="shared" si="8"/>
        <v>0.54220000000000002</v>
      </c>
      <c r="F287">
        <f t="shared" si="9"/>
        <v>0.60670000000000002</v>
      </c>
      <c r="I287" t="s">
        <v>330</v>
      </c>
      <c r="J287">
        <v>0.45700000000000002</v>
      </c>
      <c r="M287" s="701" t="s">
        <v>135</v>
      </c>
      <c r="N287" s="222">
        <v>0.53049999999999997</v>
      </c>
      <c r="P287" s="20" t="s">
        <v>453</v>
      </c>
      <c r="Q287" s="223">
        <v>141</v>
      </c>
      <c r="T287" t="s">
        <v>329</v>
      </c>
      <c r="U287">
        <v>0.60670000000000002</v>
      </c>
    </row>
    <row r="288" spans="2:21" ht="15.75" thickBot="1">
      <c r="B288" t="s">
        <v>330</v>
      </c>
      <c r="D288" t="s">
        <v>330</v>
      </c>
      <c r="E288">
        <f t="shared" si="8"/>
        <v>0.45700000000000002</v>
      </c>
      <c r="F288">
        <f t="shared" si="9"/>
        <v>0.57089999999999996</v>
      </c>
      <c r="I288" t="s">
        <v>331</v>
      </c>
      <c r="J288">
        <v>0.17549999999999999</v>
      </c>
      <c r="M288" s="702"/>
      <c r="N288" s="223">
        <v>141</v>
      </c>
      <c r="P288" s="18" t="s">
        <v>279</v>
      </c>
      <c r="Q288" s="222">
        <v>0.62190000000000001</v>
      </c>
      <c r="T288" t="s">
        <v>330</v>
      </c>
      <c r="U288">
        <v>0.57089999999999996</v>
      </c>
    </row>
    <row r="289" spans="2:21" ht="15.75" thickBot="1">
      <c r="B289" t="s">
        <v>331</v>
      </c>
      <c r="D289" t="s">
        <v>331</v>
      </c>
      <c r="E289">
        <f t="shared" si="8"/>
        <v>0.17549999999999999</v>
      </c>
      <c r="F289">
        <f t="shared" si="9"/>
        <v>0.1988</v>
      </c>
      <c r="I289" t="s">
        <v>332</v>
      </c>
      <c r="J289">
        <v>0.1457</v>
      </c>
      <c r="M289" s="701" t="s">
        <v>275</v>
      </c>
      <c r="N289" s="222">
        <v>0.52280000000000004</v>
      </c>
      <c r="P289" s="20" t="s">
        <v>452</v>
      </c>
      <c r="Q289" s="223">
        <v>142</v>
      </c>
      <c r="T289" t="s">
        <v>331</v>
      </c>
      <c r="U289">
        <v>0.1988</v>
      </c>
    </row>
    <row r="290" spans="2:21" ht="15.75" thickBot="1">
      <c r="B290" t="s">
        <v>332</v>
      </c>
      <c r="D290" t="s">
        <v>332</v>
      </c>
      <c r="E290">
        <f t="shared" si="8"/>
        <v>0.1457</v>
      </c>
      <c r="F290">
        <f t="shared" si="9"/>
        <v>0.1595</v>
      </c>
      <c r="I290" t="s">
        <v>333</v>
      </c>
      <c r="J290">
        <v>0.58620000000000005</v>
      </c>
      <c r="M290" s="702"/>
      <c r="N290" s="223">
        <v>142</v>
      </c>
      <c r="P290" s="701" t="s">
        <v>113</v>
      </c>
      <c r="Q290" s="222">
        <v>0.62150000000000005</v>
      </c>
      <c r="T290" t="s">
        <v>332</v>
      </c>
      <c r="U290">
        <v>0.1595</v>
      </c>
    </row>
    <row r="291" spans="2:21" ht="15.75" thickBot="1">
      <c r="B291" t="s">
        <v>333</v>
      </c>
      <c r="D291" t="s">
        <v>333</v>
      </c>
      <c r="E291">
        <f t="shared" si="8"/>
        <v>0.58620000000000005</v>
      </c>
      <c r="F291">
        <f t="shared" si="9"/>
        <v>0.6069</v>
      </c>
      <c r="I291" t="s">
        <v>334</v>
      </c>
      <c r="J291">
        <v>0.46929999999999999</v>
      </c>
      <c r="M291" s="701" t="s">
        <v>299</v>
      </c>
      <c r="N291" s="222">
        <v>0.52139999999999997</v>
      </c>
      <c r="P291" s="702"/>
      <c r="Q291" s="223">
        <v>143</v>
      </c>
      <c r="T291" t="s">
        <v>333</v>
      </c>
      <c r="U291">
        <v>0.6069</v>
      </c>
    </row>
    <row r="292" spans="2:21" ht="15.75" thickBot="1">
      <c r="B292" t="s">
        <v>334</v>
      </c>
      <c r="D292" t="s">
        <v>334</v>
      </c>
      <c r="E292">
        <f t="shared" si="8"/>
        <v>0.46929999999999999</v>
      </c>
      <c r="F292">
        <f t="shared" si="9"/>
        <v>0.79900000000000004</v>
      </c>
      <c r="I292" t="s">
        <v>335</v>
      </c>
      <c r="J292">
        <v>0.84199999999999997</v>
      </c>
      <c r="M292" s="702"/>
      <c r="N292" s="223">
        <v>143</v>
      </c>
      <c r="P292" s="701" t="s">
        <v>375</v>
      </c>
      <c r="Q292" s="222">
        <v>0.62139999999999995</v>
      </c>
      <c r="T292" t="s">
        <v>334</v>
      </c>
      <c r="U292">
        <v>0.79900000000000004</v>
      </c>
    </row>
    <row r="293" spans="2:21" ht="15.75" thickBot="1">
      <c r="B293" t="s">
        <v>335</v>
      </c>
      <c r="D293" t="s">
        <v>335</v>
      </c>
      <c r="E293">
        <f t="shared" si="8"/>
        <v>0.84199999999999997</v>
      </c>
      <c r="F293">
        <f t="shared" si="9"/>
        <v>0.89990000000000003</v>
      </c>
      <c r="I293" t="s">
        <v>31</v>
      </c>
      <c r="J293" t="s">
        <v>411</v>
      </c>
      <c r="M293" s="701" t="s">
        <v>223</v>
      </c>
      <c r="N293" s="222">
        <v>0.52039999999999997</v>
      </c>
      <c r="P293" s="702"/>
      <c r="Q293" s="223">
        <v>144</v>
      </c>
      <c r="T293" t="s">
        <v>335</v>
      </c>
      <c r="U293">
        <v>0.89990000000000003</v>
      </c>
    </row>
    <row r="294" spans="2:21" ht="15.75" thickBot="1">
      <c r="B294" t="s">
        <v>336</v>
      </c>
      <c r="D294" t="s">
        <v>336</v>
      </c>
      <c r="E294">
        <f t="shared" si="8"/>
        <v>0.67330000000000001</v>
      </c>
      <c r="F294">
        <f t="shared" si="9"/>
        <v>0.67259999999999998</v>
      </c>
      <c r="I294" t="s">
        <v>31</v>
      </c>
      <c r="J294" t="s">
        <v>411</v>
      </c>
      <c r="M294" s="702"/>
      <c r="N294" s="223">
        <v>144</v>
      </c>
      <c r="P294" s="701" t="s">
        <v>44</v>
      </c>
      <c r="Q294" s="222">
        <v>0.62090000000000001</v>
      </c>
      <c r="T294" t="s">
        <v>31</v>
      </c>
      <c r="U294" t="s">
        <v>411</v>
      </c>
    </row>
    <row r="295" spans="2:21" ht="15.75" thickBot="1">
      <c r="B295" t="s">
        <v>337</v>
      </c>
      <c r="D295" t="s">
        <v>337</v>
      </c>
      <c r="E295">
        <f t="shared" si="8"/>
        <v>0.90549999999999997</v>
      </c>
      <c r="F295">
        <f t="shared" si="9"/>
        <v>0.97719999999999996</v>
      </c>
      <c r="I295" t="s">
        <v>31</v>
      </c>
      <c r="J295" t="s">
        <v>411</v>
      </c>
      <c r="M295" s="701" t="s">
        <v>62</v>
      </c>
      <c r="N295" s="222">
        <v>0.51990000000000003</v>
      </c>
      <c r="P295" s="702"/>
      <c r="Q295" s="223">
        <v>145</v>
      </c>
      <c r="T295" t="s">
        <v>31</v>
      </c>
      <c r="U295" t="s">
        <v>411</v>
      </c>
    </row>
    <row r="296" spans="2:21" ht="15.75" thickBot="1">
      <c r="B296" t="s">
        <v>338</v>
      </c>
      <c r="D296" t="s">
        <v>338</v>
      </c>
      <c r="E296">
        <f t="shared" si="8"/>
        <v>0.23130000000000001</v>
      </c>
      <c r="F296">
        <f t="shared" si="9"/>
        <v>0.31969999999999998</v>
      </c>
      <c r="I296" t="s">
        <v>31</v>
      </c>
      <c r="J296" t="s">
        <v>411</v>
      </c>
      <c r="M296" s="702"/>
      <c r="N296" s="223">
        <v>145</v>
      </c>
      <c r="P296" s="701" t="s">
        <v>260</v>
      </c>
      <c r="Q296" s="222">
        <v>0.6169</v>
      </c>
      <c r="T296" t="s">
        <v>31</v>
      </c>
      <c r="U296" t="s">
        <v>411</v>
      </c>
    </row>
    <row r="297" spans="2:21" ht="15.75" thickBot="1">
      <c r="B297" t="s">
        <v>339</v>
      </c>
      <c r="D297" t="s">
        <v>339</v>
      </c>
      <c r="E297">
        <f t="shared" si="8"/>
        <v>0.15959999999999999</v>
      </c>
      <c r="F297">
        <f t="shared" si="9"/>
        <v>0.38550000000000001</v>
      </c>
      <c r="I297" t="s">
        <v>31</v>
      </c>
      <c r="J297" t="s">
        <v>411</v>
      </c>
      <c r="M297" s="701" t="s">
        <v>124</v>
      </c>
      <c r="N297" s="222">
        <v>0.51880000000000004</v>
      </c>
      <c r="P297" s="702"/>
      <c r="Q297" s="223">
        <v>146</v>
      </c>
      <c r="T297" t="s">
        <v>31</v>
      </c>
      <c r="U297" t="s">
        <v>411</v>
      </c>
    </row>
    <row r="298" spans="2:21" ht="15.75" thickBot="1">
      <c r="B298" t="s">
        <v>340</v>
      </c>
      <c r="D298" t="s">
        <v>340</v>
      </c>
      <c r="E298">
        <f t="shared" si="8"/>
        <v>0.1946</v>
      </c>
      <c r="F298">
        <f t="shared" si="9"/>
        <v>0.34739999999999999</v>
      </c>
      <c r="I298" t="s">
        <v>31</v>
      </c>
      <c r="J298" t="s">
        <v>411</v>
      </c>
      <c r="M298" s="702"/>
      <c r="N298" s="223">
        <v>146</v>
      </c>
      <c r="P298" s="701" t="s">
        <v>139</v>
      </c>
      <c r="Q298" s="222">
        <v>0.61550000000000005</v>
      </c>
      <c r="T298" t="s">
        <v>31</v>
      </c>
      <c r="U298" t="s">
        <v>411</v>
      </c>
    </row>
    <row r="299" spans="2:21" ht="15.75" thickBot="1">
      <c r="B299" t="s">
        <v>341</v>
      </c>
      <c r="D299" t="s">
        <v>341</v>
      </c>
      <c r="E299">
        <f t="shared" si="8"/>
        <v>0.9133</v>
      </c>
      <c r="F299">
        <f t="shared" si="9"/>
        <v>0.9425</v>
      </c>
      <c r="I299" t="s">
        <v>31</v>
      </c>
      <c r="J299" t="s">
        <v>411</v>
      </c>
      <c r="M299" s="701" t="s">
        <v>136</v>
      </c>
      <c r="N299" s="222">
        <v>0.51639999999999997</v>
      </c>
      <c r="P299" s="702"/>
      <c r="Q299" s="223">
        <v>147</v>
      </c>
      <c r="T299" t="s">
        <v>31</v>
      </c>
      <c r="U299" t="s">
        <v>411</v>
      </c>
    </row>
    <row r="300" spans="2:21" ht="15.75" thickBot="1">
      <c r="B300" t="s">
        <v>342</v>
      </c>
      <c r="D300" t="s">
        <v>342</v>
      </c>
      <c r="E300">
        <f t="shared" si="8"/>
        <v>0.87090000000000001</v>
      </c>
      <c r="F300">
        <f t="shared" si="9"/>
        <v>0.9012</v>
      </c>
      <c r="I300" t="s">
        <v>31</v>
      </c>
      <c r="J300" t="s">
        <v>411</v>
      </c>
      <c r="M300" s="702"/>
      <c r="N300" s="223">
        <v>147</v>
      </c>
      <c r="P300" s="701" t="s">
        <v>299</v>
      </c>
      <c r="Q300" s="222">
        <v>0.61270000000000002</v>
      </c>
      <c r="T300" t="s">
        <v>31</v>
      </c>
      <c r="U300" t="s">
        <v>411</v>
      </c>
    </row>
    <row r="301" spans="2:21" ht="15.75" thickBot="1">
      <c r="B301" t="s">
        <v>343</v>
      </c>
      <c r="D301" t="s">
        <v>343</v>
      </c>
      <c r="E301">
        <f t="shared" si="8"/>
        <v>0.20100000000000001</v>
      </c>
      <c r="F301">
        <f t="shared" si="9"/>
        <v>0.18240000000000001</v>
      </c>
      <c r="I301" t="s">
        <v>31</v>
      </c>
      <c r="J301" t="s">
        <v>411</v>
      </c>
      <c r="M301" s="701" t="s">
        <v>105</v>
      </c>
      <c r="N301" s="222">
        <v>0.51619999999999999</v>
      </c>
      <c r="P301" s="702"/>
      <c r="Q301" s="223">
        <v>148</v>
      </c>
      <c r="T301" t="s">
        <v>31</v>
      </c>
      <c r="U301" t="s">
        <v>411</v>
      </c>
    </row>
    <row r="302" spans="2:21" ht="15.75" thickBot="1">
      <c r="B302" t="s">
        <v>344</v>
      </c>
      <c r="D302" t="s">
        <v>344</v>
      </c>
      <c r="E302">
        <f t="shared" si="8"/>
        <v>0.44240000000000002</v>
      </c>
      <c r="F302">
        <f t="shared" si="9"/>
        <v>0.46889999999999998</v>
      </c>
      <c r="I302" t="s">
        <v>31</v>
      </c>
      <c r="J302" t="s">
        <v>411</v>
      </c>
      <c r="M302" s="702"/>
      <c r="N302" s="223">
        <v>148</v>
      </c>
      <c r="P302" s="701" t="s">
        <v>116</v>
      </c>
      <c r="Q302" s="222">
        <v>0.61219999999999997</v>
      </c>
      <c r="T302" t="s">
        <v>31</v>
      </c>
      <c r="U302" t="s">
        <v>411</v>
      </c>
    </row>
    <row r="303" spans="2:21" ht="15.75" thickBot="1">
      <c r="B303" t="s">
        <v>345</v>
      </c>
      <c r="D303" t="s">
        <v>345</v>
      </c>
      <c r="E303">
        <f t="shared" si="8"/>
        <v>0.28389999999999999</v>
      </c>
      <c r="F303">
        <f t="shared" si="9"/>
        <v>0.19789999999999999</v>
      </c>
      <c r="I303" t="s">
        <v>31</v>
      </c>
      <c r="J303" t="s">
        <v>411</v>
      </c>
      <c r="M303" s="701" t="s">
        <v>65</v>
      </c>
      <c r="N303" s="222">
        <v>0.51359999999999995</v>
      </c>
      <c r="P303" s="702"/>
      <c r="Q303" s="223">
        <v>149</v>
      </c>
      <c r="T303" t="s">
        <v>31</v>
      </c>
      <c r="U303" t="s">
        <v>411</v>
      </c>
    </row>
    <row r="304" spans="2:21" ht="15.75" thickBot="1">
      <c r="B304" t="s">
        <v>346</v>
      </c>
      <c r="D304" t="s">
        <v>346</v>
      </c>
      <c r="E304">
        <f t="shared" si="8"/>
        <v>0.55430000000000001</v>
      </c>
      <c r="F304">
        <f t="shared" si="9"/>
        <v>0.27289999999999998</v>
      </c>
      <c r="I304" t="s">
        <v>31</v>
      </c>
      <c r="J304" t="s">
        <v>411</v>
      </c>
      <c r="M304" s="702"/>
      <c r="N304" s="223">
        <v>149</v>
      </c>
      <c r="P304" s="701" t="s">
        <v>333</v>
      </c>
      <c r="Q304" s="222">
        <v>0.6069</v>
      </c>
      <c r="T304" t="s">
        <v>31</v>
      </c>
      <c r="U304" t="s">
        <v>411</v>
      </c>
    </row>
    <row r="305" spans="2:21" ht="15.75" thickBot="1">
      <c r="B305" t="s">
        <v>347</v>
      </c>
      <c r="D305" t="s">
        <v>347</v>
      </c>
      <c r="E305">
        <f t="shared" si="8"/>
        <v>0.82750000000000001</v>
      </c>
      <c r="F305">
        <f t="shared" si="9"/>
        <v>0.79890000000000005</v>
      </c>
      <c r="I305" t="s">
        <v>31</v>
      </c>
      <c r="J305" t="s">
        <v>411</v>
      </c>
      <c r="M305" s="701" t="s">
        <v>73</v>
      </c>
      <c r="N305" s="222">
        <v>0.51259999999999994</v>
      </c>
      <c r="P305" s="702"/>
      <c r="Q305" s="223">
        <v>150</v>
      </c>
      <c r="T305" t="s">
        <v>31</v>
      </c>
      <c r="U305" t="s">
        <v>411</v>
      </c>
    </row>
    <row r="306" spans="2:21" ht="15.75" thickBot="1">
      <c r="B306" t="s">
        <v>348</v>
      </c>
      <c r="D306" t="s">
        <v>348</v>
      </c>
      <c r="E306">
        <f t="shared" ref="E306:E364" si="10">VLOOKUP(D306,I259:J704,2,FALSE)</f>
        <v>0.15970000000000001</v>
      </c>
      <c r="F306">
        <f t="shared" si="9"/>
        <v>0.1653</v>
      </c>
      <c r="I306" t="s">
        <v>336</v>
      </c>
      <c r="J306">
        <v>0.67330000000000001</v>
      </c>
      <c r="M306" s="702"/>
      <c r="N306" s="223">
        <v>150</v>
      </c>
      <c r="P306" s="15" t="s">
        <v>31</v>
      </c>
      <c r="Q306" s="17" t="s">
        <v>411</v>
      </c>
      <c r="T306" t="s">
        <v>31</v>
      </c>
      <c r="U306" t="s">
        <v>411</v>
      </c>
    </row>
    <row r="307" spans="2:21" ht="15.75" thickBot="1">
      <c r="B307" t="s">
        <v>349</v>
      </c>
      <c r="D307" t="s">
        <v>349</v>
      </c>
      <c r="E307">
        <f t="shared" si="10"/>
        <v>0.68730000000000002</v>
      </c>
      <c r="F307">
        <f t="shared" si="9"/>
        <v>0.77639999999999998</v>
      </c>
      <c r="I307" t="s">
        <v>337</v>
      </c>
      <c r="J307">
        <v>0.90549999999999997</v>
      </c>
      <c r="M307" s="15" t="s">
        <v>31</v>
      </c>
      <c r="N307" s="17" t="s">
        <v>411</v>
      </c>
      <c r="P307" s="701" t="s">
        <v>329</v>
      </c>
      <c r="Q307" s="222">
        <v>0.60670000000000002</v>
      </c>
      <c r="T307" t="s">
        <v>31</v>
      </c>
      <c r="U307" t="s">
        <v>411</v>
      </c>
    </row>
    <row r="308" spans="2:21" ht="15.75" thickBot="1">
      <c r="B308" t="s">
        <v>350</v>
      </c>
      <c r="D308" t="s">
        <v>350</v>
      </c>
      <c r="E308">
        <f t="shared" si="10"/>
        <v>0.56389999999999996</v>
      </c>
      <c r="F308">
        <f t="shared" si="9"/>
        <v>0.62970000000000004</v>
      </c>
      <c r="I308" t="s">
        <v>338</v>
      </c>
      <c r="J308">
        <v>0.23130000000000001</v>
      </c>
      <c r="M308" s="701" t="s">
        <v>145</v>
      </c>
      <c r="N308" s="222">
        <v>0.51170000000000004</v>
      </c>
      <c r="P308" s="702"/>
      <c r="Q308" s="223">
        <v>151</v>
      </c>
      <c r="T308" t="s">
        <v>336</v>
      </c>
      <c r="U308">
        <v>0.67259999999999998</v>
      </c>
    </row>
    <row r="309" spans="2:21" ht="15.75" thickBot="1">
      <c r="B309" t="s">
        <v>351</v>
      </c>
      <c r="D309" t="s">
        <v>351</v>
      </c>
      <c r="E309">
        <f t="shared" si="10"/>
        <v>0.46729999999999999</v>
      </c>
      <c r="F309">
        <f t="shared" si="9"/>
        <v>0.67249999999999999</v>
      </c>
      <c r="I309" t="s">
        <v>339</v>
      </c>
      <c r="J309">
        <v>0.15959999999999999</v>
      </c>
      <c r="M309" s="702"/>
      <c r="N309" s="223">
        <v>151</v>
      </c>
      <c r="P309" s="701" t="s">
        <v>105</v>
      </c>
      <c r="Q309" s="222">
        <v>0.6</v>
      </c>
      <c r="T309" t="s">
        <v>337</v>
      </c>
      <c r="U309">
        <v>0.97719999999999996</v>
      </c>
    </row>
    <row r="310" spans="2:21" ht="15.75" thickBot="1">
      <c r="B310" t="s">
        <v>352</v>
      </c>
      <c r="D310" t="s">
        <v>352</v>
      </c>
      <c r="E310">
        <f t="shared" si="10"/>
        <v>0.63970000000000005</v>
      </c>
      <c r="F310">
        <f t="shared" si="9"/>
        <v>0.72189999999999999</v>
      </c>
      <c r="I310" t="s">
        <v>340</v>
      </c>
      <c r="J310">
        <v>0.1946</v>
      </c>
      <c r="M310" s="701" t="s">
        <v>367</v>
      </c>
      <c r="N310" s="222">
        <v>0.50870000000000004</v>
      </c>
      <c r="P310" s="702"/>
      <c r="Q310" s="223">
        <v>152</v>
      </c>
      <c r="T310" t="s">
        <v>338</v>
      </c>
      <c r="U310">
        <v>0.31969999999999998</v>
      </c>
    </row>
    <row r="311" spans="2:21" ht="15.75" thickBot="1">
      <c r="B311" t="s">
        <v>353</v>
      </c>
      <c r="D311" t="s">
        <v>353</v>
      </c>
      <c r="E311">
        <f t="shared" si="10"/>
        <v>0.23630000000000001</v>
      </c>
      <c r="F311">
        <f t="shared" si="9"/>
        <v>0.27</v>
      </c>
      <c r="I311" t="s">
        <v>341</v>
      </c>
      <c r="J311">
        <v>0.9133</v>
      </c>
      <c r="M311" s="702"/>
      <c r="N311" s="223">
        <v>152</v>
      </c>
      <c r="P311" s="701" t="s">
        <v>368</v>
      </c>
      <c r="Q311" s="222">
        <v>0.59940000000000004</v>
      </c>
      <c r="T311" t="s">
        <v>339</v>
      </c>
      <c r="U311">
        <v>0.38550000000000001</v>
      </c>
    </row>
    <row r="312" spans="2:21" ht="15.75" thickBot="1">
      <c r="B312" t="s">
        <v>354</v>
      </c>
      <c r="D312" t="s">
        <v>354</v>
      </c>
      <c r="E312">
        <f t="shared" si="10"/>
        <v>0.81130000000000002</v>
      </c>
      <c r="F312">
        <f t="shared" si="9"/>
        <v>0.83789999999999998</v>
      </c>
      <c r="I312" t="s">
        <v>342</v>
      </c>
      <c r="J312">
        <v>0.87090000000000001</v>
      </c>
      <c r="M312" s="701" t="s">
        <v>97</v>
      </c>
      <c r="N312" s="222">
        <v>0.50670000000000004</v>
      </c>
      <c r="P312" s="702"/>
      <c r="Q312" s="223">
        <v>153</v>
      </c>
      <c r="T312" t="s">
        <v>340</v>
      </c>
      <c r="U312">
        <v>0.34739999999999999</v>
      </c>
    </row>
    <row r="313" spans="2:21" ht="15.75" thickBot="1">
      <c r="B313" t="s">
        <v>355</v>
      </c>
      <c r="D313" t="s">
        <v>355</v>
      </c>
      <c r="E313">
        <f t="shared" si="10"/>
        <v>0.47149999999999997</v>
      </c>
      <c r="F313">
        <f t="shared" si="9"/>
        <v>0.56299999999999994</v>
      </c>
      <c r="I313" t="s">
        <v>343</v>
      </c>
      <c r="J313">
        <v>0.20100000000000001</v>
      </c>
      <c r="M313" s="702"/>
      <c r="N313" s="223">
        <v>153</v>
      </c>
      <c r="P313" s="701" t="s">
        <v>145</v>
      </c>
      <c r="Q313" s="222">
        <v>0.59470000000000001</v>
      </c>
      <c r="T313" t="s">
        <v>341</v>
      </c>
      <c r="U313">
        <v>0.9425</v>
      </c>
    </row>
    <row r="314" spans="2:21" ht="15.75" thickBot="1">
      <c r="B314" t="s">
        <v>356</v>
      </c>
      <c r="D314" t="s">
        <v>356</v>
      </c>
      <c r="E314">
        <f t="shared" si="10"/>
        <v>0.7601</v>
      </c>
      <c r="F314">
        <f t="shared" si="9"/>
        <v>0.62580000000000002</v>
      </c>
      <c r="I314" t="s">
        <v>344</v>
      </c>
      <c r="J314">
        <v>0.44240000000000002</v>
      </c>
      <c r="M314" s="701" t="s">
        <v>141</v>
      </c>
      <c r="N314" s="222">
        <v>0.50449999999999995</v>
      </c>
      <c r="P314" s="702"/>
      <c r="Q314" s="223">
        <v>154</v>
      </c>
      <c r="T314" t="s">
        <v>342</v>
      </c>
      <c r="U314">
        <v>0.9012</v>
      </c>
    </row>
    <row r="315" spans="2:21" ht="15.75" thickBot="1">
      <c r="B315" t="s">
        <v>357</v>
      </c>
      <c r="D315" t="s">
        <v>357</v>
      </c>
      <c r="E315">
        <f t="shared" si="10"/>
        <v>0.55189999999999995</v>
      </c>
      <c r="F315">
        <f t="shared" si="9"/>
        <v>0.43980000000000002</v>
      </c>
      <c r="I315" t="s">
        <v>345</v>
      </c>
      <c r="J315">
        <v>0.28389999999999999</v>
      </c>
      <c r="M315" s="702"/>
      <c r="N315" s="223">
        <v>154</v>
      </c>
      <c r="P315" s="18" t="s">
        <v>99</v>
      </c>
      <c r="Q315" s="222">
        <v>0.58640000000000003</v>
      </c>
      <c r="T315" t="s">
        <v>343</v>
      </c>
      <c r="U315">
        <v>0.18240000000000001</v>
      </c>
    </row>
    <row r="316" spans="2:21" ht="15.75" thickBot="1">
      <c r="B316" t="s">
        <v>358</v>
      </c>
      <c r="D316" t="s">
        <v>358</v>
      </c>
      <c r="E316">
        <f t="shared" si="10"/>
        <v>0.43440000000000001</v>
      </c>
      <c r="F316">
        <f t="shared" si="9"/>
        <v>0.2452</v>
      </c>
      <c r="I316" t="s">
        <v>346</v>
      </c>
      <c r="J316">
        <v>0.55430000000000001</v>
      </c>
      <c r="M316" s="701" t="s">
        <v>218</v>
      </c>
      <c r="N316" s="222">
        <v>0.50349999999999995</v>
      </c>
      <c r="P316" s="20" t="s">
        <v>451</v>
      </c>
      <c r="Q316" s="223">
        <v>155</v>
      </c>
      <c r="T316" t="s">
        <v>344</v>
      </c>
      <c r="U316">
        <v>0.46889999999999998</v>
      </c>
    </row>
    <row r="317" spans="2:21" ht="15.75" thickBot="1">
      <c r="B317" t="s">
        <v>359</v>
      </c>
      <c r="D317" t="s">
        <v>359</v>
      </c>
      <c r="E317">
        <f t="shared" si="10"/>
        <v>0.62260000000000004</v>
      </c>
      <c r="F317">
        <f t="shared" si="9"/>
        <v>0.62260000000000004</v>
      </c>
      <c r="I317" t="s">
        <v>347</v>
      </c>
      <c r="J317">
        <v>0.82750000000000001</v>
      </c>
      <c r="M317" s="702"/>
      <c r="N317" s="223">
        <v>155</v>
      </c>
      <c r="P317" s="18" t="s">
        <v>159</v>
      </c>
      <c r="Q317" s="222">
        <v>0.5857</v>
      </c>
      <c r="T317" t="s">
        <v>345</v>
      </c>
      <c r="U317">
        <v>0.19789999999999999</v>
      </c>
    </row>
    <row r="318" spans="2:21" ht="15.75" thickBot="1">
      <c r="B318" t="s">
        <v>360</v>
      </c>
      <c r="D318" t="s">
        <v>360</v>
      </c>
      <c r="E318">
        <f t="shared" si="10"/>
        <v>0.76800000000000002</v>
      </c>
      <c r="F318">
        <f t="shared" si="9"/>
        <v>0.8226</v>
      </c>
      <c r="I318" t="s">
        <v>348</v>
      </c>
      <c r="J318">
        <v>0.15970000000000001</v>
      </c>
      <c r="M318" s="701" t="s">
        <v>284</v>
      </c>
      <c r="N318" s="222">
        <v>0.50329999999999997</v>
      </c>
      <c r="P318" s="20" t="s">
        <v>455</v>
      </c>
      <c r="Q318" s="223">
        <v>156</v>
      </c>
      <c r="T318" t="s">
        <v>346</v>
      </c>
      <c r="U318">
        <v>0.27289999999999998</v>
      </c>
    </row>
    <row r="319" spans="2:21" ht="15.75" thickBot="1">
      <c r="B319" t="s">
        <v>361</v>
      </c>
      <c r="D319" t="s">
        <v>361</v>
      </c>
      <c r="E319">
        <f t="shared" si="10"/>
        <v>0.94720000000000004</v>
      </c>
      <c r="F319">
        <f t="shared" si="9"/>
        <v>0.95589999999999997</v>
      </c>
      <c r="I319" t="s">
        <v>349</v>
      </c>
      <c r="J319">
        <v>0.68730000000000002</v>
      </c>
      <c r="M319" s="702"/>
      <c r="N319" s="223">
        <v>156</v>
      </c>
      <c r="P319" s="701" t="s">
        <v>223</v>
      </c>
      <c r="Q319" s="222">
        <v>0.58409999999999995</v>
      </c>
      <c r="T319" t="s">
        <v>347</v>
      </c>
      <c r="U319">
        <v>0.79890000000000005</v>
      </c>
    </row>
    <row r="320" spans="2:21" ht="15.75" thickBot="1">
      <c r="B320" t="s">
        <v>362</v>
      </c>
      <c r="D320" t="s">
        <v>362</v>
      </c>
      <c r="E320">
        <f t="shared" si="10"/>
        <v>0.46500000000000002</v>
      </c>
      <c r="F320">
        <f t="shared" si="9"/>
        <v>0.74529999999999996</v>
      </c>
      <c r="I320" t="s">
        <v>350</v>
      </c>
      <c r="J320">
        <v>0.56389999999999996</v>
      </c>
      <c r="M320" s="701" t="s">
        <v>119</v>
      </c>
      <c r="N320" s="222">
        <v>0.50019999999999998</v>
      </c>
      <c r="P320" s="702"/>
      <c r="Q320" s="223">
        <v>157</v>
      </c>
      <c r="T320" t="s">
        <v>348</v>
      </c>
      <c r="U320">
        <v>0.1653</v>
      </c>
    </row>
    <row r="321" spans="2:21" ht="15.75" thickBot="1">
      <c r="B321" t="s">
        <v>363</v>
      </c>
      <c r="D321" t="s">
        <v>363</v>
      </c>
      <c r="E321">
        <f t="shared" si="10"/>
        <v>0.31380000000000002</v>
      </c>
      <c r="F321">
        <f t="shared" si="9"/>
        <v>0.37419999999999998</v>
      </c>
      <c r="I321" t="s">
        <v>351</v>
      </c>
      <c r="J321">
        <v>0.46729999999999999</v>
      </c>
      <c r="M321" s="702"/>
      <c r="N321" s="223">
        <v>157</v>
      </c>
      <c r="P321" s="701" t="s">
        <v>187</v>
      </c>
      <c r="Q321" s="222">
        <v>0.58389999999999997</v>
      </c>
      <c r="T321" t="s">
        <v>349</v>
      </c>
      <c r="U321">
        <v>0.77639999999999998</v>
      </c>
    </row>
    <row r="322" spans="2:21" ht="15.75" thickBot="1">
      <c r="B322" t="s">
        <v>364</v>
      </c>
      <c r="D322" t="s">
        <v>364</v>
      </c>
      <c r="E322">
        <f t="shared" si="10"/>
        <v>0.18090000000000001</v>
      </c>
      <c r="F322">
        <f t="shared" si="9"/>
        <v>0.2114</v>
      </c>
      <c r="I322" t="s">
        <v>352</v>
      </c>
      <c r="J322">
        <v>0.63970000000000005</v>
      </c>
      <c r="M322" s="701" t="s">
        <v>113</v>
      </c>
      <c r="N322" s="222">
        <v>0.4985</v>
      </c>
      <c r="P322" s="702"/>
      <c r="Q322" s="223">
        <v>158</v>
      </c>
      <c r="T322" t="s">
        <v>350</v>
      </c>
      <c r="U322">
        <v>0.62970000000000004</v>
      </c>
    </row>
    <row r="323" spans="2:21" ht="15.75" thickBot="1">
      <c r="B323" t="s">
        <v>365</v>
      </c>
      <c r="D323" t="s">
        <v>365</v>
      </c>
      <c r="E323">
        <f t="shared" si="10"/>
        <v>0.43959999999999999</v>
      </c>
      <c r="F323">
        <f t="shared" ref="F323:F364" si="11">VLOOKUP(D323,T322:U721,2,FALSE)</f>
        <v>0.52180000000000004</v>
      </c>
      <c r="I323" t="s">
        <v>353</v>
      </c>
      <c r="J323">
        <v>0.23630000000000001</v>
      </c>
      <c r="M323" s="702"/>
      <c r="N323" s="223">
        <v>158</v>
      </c>
      <c r="P323" s="701" t="s">
        <v>367</v>
      </c>
      <c r="Q323" s="222">
        <v>0.5806</v>
      </c>
      <c r="T323" t="s">
        <v>351</v>
      </c>
      <c r="U323">
        <v>0.67249999999999999</v>
      </c>
    </row>
    <row r="324" spans="2:21" ht="15.75" thickBot="1">
      <c r="B324" t="s">
        <v>366</v>
      </c>
      <c r="D324" t="s">
        <v>366</v>
      </c>
      <c r="E324">
        <f t="shared" si="10"/>
        <v>0.64970000000000006</v>
      </c>
      <c r="F324">
        <f t="shared" si="11"/>
        <v>0.64729999999999999</v>
      </c>
      <c r="I324" t="s">
        <v>354</v>
      </c>
      <c r="J324">
        <v>0.81130000000000002</v>
      </c>
      <c r="M324" s="701" t="s">
        <v>406</v>
      </c>
      <c r="N324" s="222">
        <v>0.49669999999999997</v>
      </c>
      <c r="P324" s="702"/>
      <c r="Q324" s="223">
        <v>159</v>
      </c>
      <c r="T324" t="s">
        <v>352</v>
      </c>
      <c r="U324">
        <v>0.72189999999999999</v>
      </c>
    </row>
    <row r="325" spans="2:21" ht="15.75" thickBot="1">
      <c r="B325" t="s">
        <v>367</v>
      </c>
      <c r="D325" t="s">
        <v>367</v>
      </c>
      <c r="E325">
        <f t="shared" si="10"/>
        <v>0.50870000000000004</v>
      </c>
      <c r="F325">
        <f t="shared" si="11"/>
        <v>0.5806</v>
      </c>
      <c r="I325" t="s">
        <v>355</v>
      </c>
      <c r="J325">
        <v>0.47149999999999997</v>
      </c>
      <c r="M325" s="702"/>
      <c r="N325" s="223">
        <v>159</v>
      </c>
      <c r="P325" s="701" t="s">
        <v>395</v>
      </c>
      <c r="Q325" s="222">
        <v>0.58020000000000005</v>
      </c>
      <c r="T325" t="s">
        <v>353</v>
      </c>
      <c r="U325">
        <v>0.27</v>
      </c>
    </row>
    <row r="326" spans="2:21" ht="15.75" thickBot="1">
      <c r="B326" t="s">
        <v>368</v>
      </c>
      <c r="D326" t="s">
        <v>368</v>
      </c>
      <c r="E326">
        <f t="shared" si="10"/>
        <v>0.8175</v>
      </c>
      <c r="F326">
        <f t="shared" si="11"/>
        <v>0.59940000000000004</v>
      </c>
      <c r="I326" t="s">
        <v>356</v>
      </c>
      <c r="J326">
        <v>0.7601</v>
      </c>
      <c r="M326" s="701" t="s">
        <v>216</v>
      </c>
      <c r="N326" s="222">
        <v>0.49509999999999998</v>
      </c>
      <c r="P326" s="702"/>
      <c r="Q326" s="223">
        <v>160</v>
      </c>
      <c r="T326" t="s">
        <v>354</v>
      </c>
      <c r="U326">
        <v>0.83789999999999998</v>
      </c>
    </row>
    <row r="327" spans="2:21" ht="15.75" thickBot="1">
      <c r="B327" t="s">
        <v>369</v>
      </c>
      <c r="D327" t="s">
        <v>369</v>
      </c>
      <c r="E327">
        <f t="shared" si="10"/>
        <v>0.82820000000000005</v>
      </c>
      <c r="F327">
        <f t="shared" si="11"/>
        <v>0.83579999999999999</v>
      </c>
      <c r="I327" t="s">
        <v>357</v>
      </c>
      <c r="J327">
        <v>0.55189999999999995</v>
      </c>
      <c r="M327" s="702"/>
      <c r="N327" s="223">
        <v>160</v>
      </c>
      <c r="P327" s="701" t="s">
        <v>194</v>
      </c>
      <c r="Q327" s="222">
        <v>0.57379999999999998</v>
      </c>
      <c r="T327" t="s">
        <v>355</v>
      </c>
      <c r="U327">
        <v>0.56299999999999994</v>
      </c>
    </row>
    <row r="328" spans="2:21" ht="15.75" thickBot="1">
      <c r="B328" t="s">
        <v>370</v>
      </c>
      <c r="D328" t="s">
        <v>370</v>
      </c>
      <c r="E328">
        <f t="shared" si="10"/>
        <v>0.23669999999999999</v>
      </c>
      <c r="F328">
        <f t="shared" si="11"/>
        <v>0.43640000000000001</v>
      </c>
      <c r="I328" t="s">
        <v>358</v>
      </c>
      <c r="J328">
        <v>0.43440000000000001</v>
      </c>
      <c r="M328" s="701" t="s">
        <v>309</v>
      </c>
      <c r="N328" s="222">
        <v>0.4849</v>
      </c>
      <c r="P328" s="702"/>
      <c r="Q328" s="223">
        <v>161</v>
      </c>
      <c r="T328" t="s">
        <v>356</v>
      </c>
      <c r="U328">
        <v>0.62580000000000002</v>
      </c>
    </row>
    <row r="329" spans="2:21" ht="15.75" thickBot="1">
      <c r="B329" t="s">
        <v>371</v>
      </c>
      <c r="D329" t="s">
        <v>371</v>
      </c>
      <c r="E329">
        <f t="shared" si="10"/>
        <v>0.29780000000000001</v>
      </c>
      <c r="F329">
        <f t="shared" si="11"/>
        <v>0.44190000000000002</v>
      </c>
      <c r="I329" t="s">
        <v>359</v>
      </c>
      <c r="J329">
        <v>0.62260000000000004</v>
      </c>
      <c r="M329" s="702"/>
      <c r="N329" s="223">
        <v>161</v>
      </c>
      <c r="P329" s="701" t="s">
        <v>406</v>
      </c>
      <c r="Q329" s="222">
        <v>0.57350000000000001</v>
      </c>
      <c r="T329" t="s">
        <v>357</v>
      </c>
      <c r="U329">
        <v>0.43980000000000002</v>
      </c>
    </row>
    <row r="330" spans="2:21" ht="15.75" thickBot="1">
      <c r="B330" t="s">
        <v>372</v>
      </c>
      <c r="D330" t="s">
        <v>372</v>
      </c>
      <c r="E330">
        <f t="shared" si="10"/>
        <v>0.2462</v>
      </c>
      <c r="F330">
        <f t="shared" si="11"/>
        <v>0.36770000000000003</v>
      </c>
      <c r="I330" t="s">
        <v>360</v>
      </c>
      <c r="J330">
        <v>0.76800000000000002</v>
      </c>
      <c r="M330" s="701" t="s">
        <v>181</v>
      </c>
      <c r="N330" s="222">
        <v>0.48259999999999997</v>
      </c>
      <c r="P330" s="702"/>
      <c r="Q330" s="223">
        <v>162</v>
      </c>
      <c r="T330" t="s">
        <v>358</v>
      </c>
      <c r="U330">
        <v>0.2452</v>
      </c>
    </row>
    <row r="331" spans="2:21" ht="15.75" thickBot="1">
      <c r="B331" t="s">
        <v>373</v>
      </c>
      <c r="D331" t="s">
        <v>373</v>
      </c>
      <c r="E331">
        <f t="shared" si="10"/>
        <v>0.7208</v>
      </c>
      <c r="F331">
        <f t="shared" si="11"/>
        <v>0.87229999999999996</v>
      </c>
      <c r="I331" t="s">
        <v>361</v>
      </c>
      <c r="J331">
        <v>0.94720000000000004</v>
      </c>
      <c r="M331" s="702"/>
      <c r="N331" s="223">
        <v>162</v>
      </c>
      <c r="P331" s="701" t="s">
        <v>153</v>
      </c>
      <c r="Q331" s="222">
        <v>0.57330000000000003</v>
      </c>
      <c r="T331" t="s">
        <v>359</v>
      </c>
      <c r="U331">
        <v>0.62260000000000004</v>
      </c>
    </row>
    <row r="332" spans="2:21" ht="15.75" thickBot="1">
      <c r="B332" t="s">
        <v>374</v>
      </c>
      <c r="D332" t="s">
        <v>374</v>
      </c>
      <c r="E332">
        <f t="shared" si="10"/>
        <v>0.86050000000000004</v>
      </c>
      <c r="F332">
        <f t="shared" si="11"/>
        <v>0.87770000000000004</v>
      </c>
      <c r="I332" t="s">
        <v>362</v>
      </c>
      <c r="J332">
        <v>0.46500000000000002</v>
      </c>
      <c r="M332" s="701" t="s">
        <v>260</v>
      </c>
      <c r="N332" s="222">
        <v>0.48010000000000003</v>
      </c>
      <c r="P332" s="702"/>
      <c r="Q332" s="223">
        <v>163</v>
      </c>
      <c r="T332" t="s">
        <v>360</v>
      </c>
      <c r="U332">
        <v>0.8226</v>
      </c>
    </row>
    <row r="333" spans="2:21" ht="15.75" thickBot="1">
      <c r="B333" t="s">
        <v>375</v>
      </c>
      <c r="D333" t="s">
        <v>375</v>
      </c>
      <c r="E333">
        <f t="shared" si="10"/>
        <v>0.53420000000000001</v>
      </c>
      <c r="F333">
        <f t="shared" si="11"/>
        <v>0.62139999999999995</v>
      </c>
      <c r="I333" t="s">
        <v>363</v>
      </c>
      <c r="J333">
        <v>0.31380000000000002</v>
      </c>
      <c r="M333" s="702"/>
      <c r="N333" s="223">
        <v>163</v>
      </c>
      <c r="P333" s="701" t="s">
        <v>330</v>
      </c>
      <c r="Q333" s="222">
        <v>0.57089999999999996</v>
      </c>
      <c r="T333" t="s">
        <v>361</v>
      </c>
      <c r="U333">
        <v>0.95589999999999997</v>
      </c>
    </row>
    <row r="334" spans="2:21" ht="15.75" thickBot="1">
      <c r="B334" t="s">
        <v>376</v>
      </c>
      <c r="D334" t="s">
        <v>376</v>
      </c>
      <c r="E334">
        <f t="shared" si="10"/>
        <v>0.67520000000000002</v>
      </c>
      <c r="F334">
        <f t="shared" si="11"/>
        <v>0.87290000000000001</v>
      </c>
      <c r="I334" t="s">
        <v>364</v>
      </c>
      <c r="J334">
        <v>0.18090000000000001</v>
      </c>
      <c r="M334" s="701" t="s">
        <v>402</v>
      </c>
      <c r="N334" s="222">
        <v>0.48010000000000003</v>
      </c>
      <c r="P334" s="702"/>
      <c r="Q334" s="223">
        <v>164</v>
      </c>
      <c r="T334" t="s">
        <v>362</v>
      </c>
      <c r="U334">
        <v>0.74529999999999996</v>
      </c>
    </row>
    <row r="335" spans="2:21" ht="15.75" thickBot="1">
      <c r="B335" t="s">
        <v>377</v>
      </c>
      <c r="D335" t="s">
        <v>377</v>
      </c>
      <c r="E335">
        <f t="shared" si="10"/>
        <v>0.4582</v>
      </c>
      <c r="F335">
        <f t="shared" si="11"/>
        <v>0.55089999999999995</v>
      </c>
      <c r="I335" t="s">
        <v>365</v>
      </c>
      <c r="J335">
        <v>0.43959999999999999</v>
      </c>
      <c r="M335" s="702"/>
      <c r="N335" s="223">
        <v>164</v>
      </c>
      <c r="P335" s="701" t="s">
        <v>250</v>
      </c>
      <c r="Q335" s="222">
        <v>0.5706</v>
      </c>
      <c r="T335" t="s">
        <v>363</v>
      </c>
      <c r="U335">
        <v>0.37419999999999998</v>
      </c>
    </row>
    <row r="336" spans="2:21" ht="15.75" thickBot="1">
      <c r="B336" t="s">
        <v>378</v>
      </c>
      <c r="D336" t="s">
        <v>378</v>
      </c>
      <c r="E336">
        <f t="shared" si="10"/>
        <v>0.29199999999999998</v>
      </c>
      <c r="F336">
        <f t="shared" si="11"/>
        <v>0.28270000000000001</v>
      </c>
      <c r="I336" t="s">
        <v>366</v>
      </c>
      <c r="J336">
        <v>0.64970000000000006</v>
      </c>
      <c r="M336" s="701" t="s">
        <v>45</v>
      </c>
      <c r="N336" s="222">
        <v>0.47639999999999999</v>
      </c>
      <c r="P336" s="702"/>
      <c r="Q336" s="223">
        <v>165</v>
      </c>
      <c r="T336" t="s">
        <v>364</v>
      </c>
      <c r="U336">
        <v>0.2114</v>
      </c>
    </row>
    <row r="337" spans="2:21" ht="15.75" thickBot="1">
      <c r="B337" t="s">
        <v>379</v>
      </c>
      <c r="D337" t="s">
        <v>379</v>
      </c>
      <c r="E337">
        <f t="shared" si="10"/>
        <v>0.17180000000000001</v>
      </c>
      <c r="F337">
        <f t="shared" si="11"/>
        <v>0.33279999999999998</v>
      </c>
      <c r="I337" t="s">
        <v>367</v>
      </c>
      <c r="J337">
        <v>0.50870000000000004</v>
      </c>
      <c r="M337" s="702"/>
      <c r="N337" s="223">
        <v>165</v>
      </c>
      <c r="P337" s="701" t="s">
        <v>273</v>
      </c>
      <c r="Q337" s="222">
        <v>0.56620000000000004</v>
      </c>
      <c r="T337" t="s">
        <v>365</v>
      </c>
      <c r="U337">
        <v>0.52180000000000004</v>
      </c>
    </row>
    <row r="338" spans="2:21" ht="15.75" thickBot="1">
      <c r="B338" t="s">
        <v>380</v>
      </c>
      <c r="D338" t="s">
        <v>380</v>
      </c>
      <c r="E338">
        <f t="shared" si="10"/>
        <v>0.74880000000000002</v>
      </c>
      <c r="F338">
        <f t="shared" si="11"/>
        <v>0.75519999999999998</v>
      </c>
      <c r="I338" t="s">
        <v>368</v>
      </c>
      <c r="J338">
        <v>0.8175</v>
      </c>
      <c r="M338" s="701" t="s">
        <v>232</v>
      </c>
      <c r="N338" s="222">
        <v>0.4743</v>
      </c>
      <c r="P338" s="702"/>
      <c r="Q338" s="223">
        <v>166</v>
      </c>
      <c r="T338" t="s">
        <v>366</v>
      </c>
      <c r="U338">
        <v>0.64729999999999999</v>
      </c>
    </row>
    <row r="339" spans="2:21" ht="15.75" thickBot="1">
      <c r="B339" t="s">
        <v>381</v>
      </c>
      <c r="D339" t="s">
        <v>381</v>
      </c>
      <c r="E339">
        <f t="shared" si="10"/>
        <v>0.78920000000000001</v>
      </c>
      <c r="F339">
        <f t="shared" si="11"/>
        <v>0.78039999999999998</v>
      </c>
      <c r="I339" t="s">
        <v>369</v>
      </c>
      <c r="J339">
        <v>0.82820000000000005</v>
      </c>
      <c r="M339" s="702"/>
      <c r="N339" s="223">
        <v>166</v>
      </c>
      <c r="P339" s="701" t="s">
        <v>191</v>
      </c>
      <c r="Q339" s="222">
        <v>0.56579999999999997</v>
      </c>
      <c r="T339" t="s">
        <v>367</v>
      </c>
      <c r="U339">
        <v>0.5806</v>
      </c>
    </row>
    <row r="340" spans="2:21" ht="15.75" thickBot="1">
      <c r="B340" t="s">
        <v>382</v>
      </c>
      <c r="D340" t="s">
        <v>382</v>
      </c>
      <c r="E340">
        <f t="shared" si="10"/>
        <v>0.58579999999999999</v>
      </c>
      <c r="F340">
        <f t="shared" si="11"/>
        <v>0.79410000000000003</v>
      </c>
      <c r="I340" t="s">
        <v>370</v>
      </c>
      <c r="J340">
        <v>0.23669999999999999</v>
      </c>
      <c r="M340" s="701" t="s">
        <v>355</v>
      </c>
      <c r="N340" s="222">
        <v>0.47149999999999997</v>
      </c>
      <c r="P340" s="702"/>
      <c r="Q340" s="223">
        <v>167</v>
      </c>
      <c r="T340" t="s">
        <v>368</v>
      </c>
      <c r="U340">
        <v>0.59940000000000004</v>
      </c>
    </row>
    <row r="341" spans="2:21" ht="15.75" thickBot="1">
      <c r="B341" t="s">
        <v>383</v>
      </c>
      <c r="D341" t="s">
        <v>383</v>
      </c>
      <c r="E341">
        <f t="shared" si="10"/>
        <v>0.77500000000000002</v>
      </c>
      <c r="F341">
        <f t="shared" si="11"/>
        <v>0.81279999999999997</v>
      </c>
      <c r="I341" t="s">
        <v>371</v>
      </c>
      <c r="J341">
        <v>0.29780000000000001</v>
      </c>
      <c r="M341" s="702"/>
      <c r="N341" s="223">
        <v>167</v>
      </c>
      <c r="P341" s="701" t="s">
        <v>76</v>
      </c>
      <c r="Q341" s="222">
        <v>0.56299999999999994</v>
      </c>
      <c r="T341" t="s">
        <v>369</v>
      </c>
      <c r="U341">
        <v>0.83579999999999999</v>
      </c>
    </row>
    <row r="342" spans="2:21" ht="15.75" thickBot="1">
      <c r="B342" t="s">
        <v>384</v>
      </c>
      <c r="D342" t="s">
        <v>384</v>
      </c>
      <c r="E342">
        <f t="shared" si="10"/>
        <v>0.84140000000000004</v>
      </c>
      <c r="F342">
        <f t="shared" si="11"/>
        <v>0.9002</v>
      </c>
      <c r="I342" t="s">
        <v>372</v>
      </c>
      <c r="J342">
        <v>0.2462</v>
      </c>
      <c r="M342" s="701" t="s">
        <v>194</v>
      </c>
      <c r="N342" s="222">
        <v>0.47110000000000002</v>
      </c>
      <c r="P342" s="702"/>
      <c r="Q342" s="223">
        <v>168</v>
      </c>
      <c r="T342" t="s">
        <v>370</v>
      </c>
      <c r="U342">
        <v>0.43640000000000001</v>
      </c>
    </row>
    <row r="343" spans="2:21" ht="15.75" thickBot="1">
      <c r="B343" t="s">
        <v>385</v>
      </c>
      <c r="D343" t="s">
        <v>385</v>
      </c>
      <c r="E343">
        <f t="shared" si="10"/>
        <v>0.69159999999999999</v>
      </c>
      <c r="F343">
        <f t="shared" si="11"/>
        <v>0.85880000000000001</v>
      </c>
      <c r="I343" t="s">
        <v>373</v>
      </c>
      <c r="J343">
        <v>0.7208</v>
      </c>
      <c r="M343" s="702"/>
      <c r="N343" s="223">
        <v>168</v>
      </c>
      <c r="P343" s="701" t="s">
        <v>355</v>
      </c>
      <c r="Q343" s="222">
        <v>0.56299999999999994</v>
      </c>
      <c r="T343" t="s">
        <v>371</v>
      </c>
      <c r="U343">
        <v>0.44190000000000002</v>
      </c>
    </row>
    <row r="344" spans="2:21" ht="15.75" thickBot="1">
      <c r="B344" t="s">
        <v>386</v>
      </c>
      <c r="D344" t="s">
        <v>386</v>
      </c>
      <c r="E344">
        <f t="shared" si="10"/>
        <v>0.1061</v>
      </c>
      <c r="F344">
        <f t="shared" si="11"/>
        <v>0.1099</v>
      </c>
      <c r="I344" t="s">
        <v>374</v>
      </c>
      <c r="J344">
        <v>0.86050000000000004</v>
      </c>
      <c r="M344" s="701" t="s">
        <v>334</v>
      </c>
      <c r="N344" s="222">
        <v>0.46929999999999999</v>
      </c>
      <c r="P344" s="702"/>
      <c r="Q344" s="223">
        <v>169</v>
      </c>
      <c r="T344" t="s">
        <v>372</v>
      </c>
      <c r="U344">
        <v>0.36770000000000003</v>
      </c>
    </row>
    <row r="345" spans="2:21" ht="15.75" thickBot="1">
      <c r="B345" t="s">
        <v>387</v>
      </c>
      <c r="D345" t="s">
        <v>387</v>
      </c>
      <c r="E345">
        <f t="shared" si="10"/>
        <v>0.19320000000000001</v>
      </c>
      <c r="F345">
        <f t="shared" si="11"/>
        <v>0.2485</v>
      </c>
      <c r="I345" t="s">
        <v>375</v>
      </c>
      <c r="J345">
        <v>0.53420000000000001</v>
      </c>
      <c r="M345" s="702"/>
      <c r="N345" s="223">
        <v>169</v>
      </c>
      <c r="P345" s="18" t="s">
        <v>257</v>
      </c>
      <c r="Q345" s="222">
        <v>0.55940000000000001</v>
      </c>
      <c r="T345" t="s">
        <v>373</v>
      </c>
      <c r="U345">
        <v>0.87229999999999996</v>
      </c>
    </row>
    <row r="346" spans="2:21" ht="15.75" thickBot="1">
      <c r="B346" t="s">
        <v>388</v>
      </c>
      <c r="D346" t="s">
        <v>388</v>
      </c>
      <c r="E346">
        <f t="shared" si="10"/>
        <v>0.71399999999999997</v>
      </c>
      <c r="F346">
        <f t="shared" si="11"/>
        <v>0.79469999999999996</v>
      </c>
      <c r="I346" t="s">
        <v>376</v>
      </c>
      <c r="J346">
        <v>0.67520000000000002</v>
      </c>
      <c r="M346" s="701" t="s">
        <v>351</v>
      </c>
      <c r="N346" s="222">
        <v>0.46729999999999999</v>
      </c>
      <c r="P346" s="20" t="s">
        <v>455</v>
      </c>
      <c r="Q346" s="223">
        <v>170</v>
      </c>
      <c r="T346" t="s">
        <v>374</v>
      </c>
      <c r="U346">
        <v>0.87770000000000004</v>
      </c>
    </row>
    <row r="347" spans="2:21" ht="15.75" thickBot="1">
      <c r="B347" t="s">
        <v>389</v>
      </c>
      <c r="D347" t="s">
        <v>389</v>
      </c>
      <c r="E347">
        <f t="shared" si="10"/>
        <v>0.68569999999999998</v>
      </c>
      <c r="F347">
        <f t="shared" si="11"/>
        <v>0.63449999999999995</v>
      </c>
      <c r="I347" t="s">
        <v>377</v>
      </c>
      <c r="J347">
        <v>0.4582</v>
      </c>
      <c r="M347" s="702"/>
      <c r="N347" s="223">
        <v>170</v>
      </c>
      <c r="P347" s="701" t="s">
        <v>294</v>
      </c>
      <c r="Q347" s="222">
        <v>0.55349999999999999</v>
      </c>
      <c r="T347" t="s">
        <v>375</v>
      </c>
      <c r="U347">
        <v>0.62139999999999995</v>
      </c>
    </row>
    <row r="348" spans="2:21" ht="15.75" thickBot="1">
      <c r="B348" t="s">
        <v>390</v>
      </c>
      <c r="D348" t="s">
        <v>390</v>
      </c>
      <c r="E348">
        <f t="shared" si="10"/>
        <v>0.72440000000000004</v>
      </c>
      <c r="F348">
        <f t="shared" si="11"/>
        <v>0.91890000000000005</v>
      </c>
      <c r="I348" t="s">
        <v>378</v>
      </c>
      <c r="J348">
        <v>0.29199999999999998</v>
      </c>
      <c r="M348" s="701" t="s">
        <v>362</v>
      </c>
      <c r="N348" s="222">
        <v>0.46500000000000002</v>
      </c>
      <c r="P348" s="702"/>
      <c r="Q348" s="223">
        <v>171</v>
      </c>
      <c r="T348" t="s">
        <v>376</v>
      </c>
      <c r="U348">
        <v>0.87290000000000001</v>
      </c>
    </row>
    <row r="349" spans="2:21" ht="15.75" thickBot="1">
      <c r="B349" t="s">
        <v>391</v>
      </c>
      <c r="D349" t="s">
        <v>391</v>
      </c>
      <c r="E349">
        <f t="shared" si="10"/>
        <v>0.40639999999999998</v>
      </c>
      <c r="F349">
        <f t="shared" si="11"/>
        <v>0.46729999999999999</v>
      </c>
      <c r="I349" t="s">
        <v>379</v>
      </c>
      <c r="J349">
        <v>0.17180000000000001</v>
      </c>
      <c r="M349" s="702"/>
      <c r="N349" s="223">
        <v>171</v>
      </c>
      <c r="P349" s="701" t="s">
        <v>275</v>
      </c>
      <c r="Q349" s="222">
        <v>0.55130000000000001</v>
      </c>
      <c r="T349" t="s">
        <v>377</v>
      </c>
      <c r="U349">
        <v>0.55089999999999995</v>
      </c>
    </row>
    <row r="350" spans="2:21" ht="15.75" thickBot="1">
      <c r="B350" t="s">
        <v>392</v>
      </c>
      <c r="D350" t="s">
        <v>392</v>
      </c>
      <c r="E350">
        <f t="shared" si="10"/>
        <v>0.87119999999999997</v>
      </c>
      <c r="F350">
        <f t="shared" si="11"/>
        <v>0.91369999999999996</v>
      </c>
      <c r="I350" t="s">
        <v>380</v>
      </c>
      <c r="J350">
        <v>0.74880000000000002</v>
      </c>
      <c r="M350" s="701" t="s">
        <v>191</v>
      </c>
      <c r="N350" s="222">
        <v>0.46379999999999999</v>
      </c>
      <c r="P350" s="702"/>
      <c r="Q350" s="223">
        <v>172</v>
      </c>
      <c r="T350" t="s">
        <v>378</v>
      </c>
      <c r="U350">
        <v>0.28270000000000001</v>
      </c>
    </row>
    <row r="351" spans="2:21" ht="15.75" thickBot="1">
      <c r="B351" t="s">
        <v>393</v>
      </c>
      <c r="D351" t="s">
        <v>393</v>
      </c>
      <c r="E351">
        <f t="shared" si="10"/>
        <v>0.3332</v>
      </c>
      <c r="F351">
        <f t="shared" si="11"/>
        <v>0.28089999999999998</v>
      </c>
      <c r="I351" t="s">
        <v>381</v>
      </c>
      <c r="J351">
        <v>0.78920000000000001</v>
      </c>
      <c r="M351" s="702"/>
      <c r="N351" s="223">
        <v>172</v>
      </c>
      <c r="P351" s="701" t="s">
        <v>377</v>
      </c>
      <c r="Q351" s="222">
        <v>0.55089999999999995</v>
      </c>
      <c r="T351" t="s">
        <v>379</v>
      </c>
      <c r="U351">
        <v>0.33279999999999998</v>
      </c>
    </row>
    <row r="352" spans="2:21" ht="15.75" thickBot="1">
      <c r="B352" t="s">
        <v>394</v>
      </c>
      <c r="D352" t="s">
        <v>394</v>
      </c>
      <c r="E352">
        <f t="shared" si="10"/>
        <v>0.18529999999999999</v>
      </c>
      <c r="F352">
        <f t="shared" si="11"/>
        <v>0.28120000000000001</v>
      </c>
      <c r="I352" t="s">
        <v>382</v>
      </c>
      <c r="J352">
        <v>0.58579999999999999</v>
      </c>
      <c r="M352" s="701" t="s">
        <v>133</v>
      </c>
      <c r="N352" s="222">
        <v>0.46089999999999998</v>
      </c>
      <c r="P352" s="702"/>
      <c r="Q352" s="223">
        <v>173</v>
      </c>
      <c r="T352" t="s">
        <v>380</v>
      </c>
      <c r="U352">
        <v>0.75519999999999998</v>
      </c>
    </row>
    <row r="353" spans="2:21" ht="15.75" thickBot="1">
      <c r="B353" t="s">
        <v>395</v>
      </c>
      <c r="D353" t="s">
        <v>395</v>
      </c>
      <c r="E353">
        <f t="shared" si="10"/>
        <v>0.43030000000000002</v>
      </c>
      <c r="F353">
        <f t="shared" si="11"/>
        <v>0.58020000000000005</v>
      </c>
      <c r="I353" t="s">
        <v>383</v>
      </c>
      <c r="J353">
        <v>0.77500000000000002</v>
      </c>
      <c r="M353" s="702"/>
      <c r="N353" s="223">
        <v>173</v>
      </c>
      <c r="P353" s="701" t="s">
        <v>147</v>
      </c>
      <c r="Q353" s="222">
        <v>0.54869999999999997</v>
      </c>
      <c r="T353" t="s">
        <v>381</v>
      </c>
      <c r="U353">
        <v>0.78039999999999998</v>
      </c>
    </row>
    <row r="354" spans="2:21" ht="15.75" thickBot="1">
      <c r="B354" t="s">
        <v>396</v>
      </c>
      <c r="D354" t="s">
        <v>396</v>
      </c>
      <c r="E354">
        <f t="shared" si="10"/>
        <v>0.20549999999999999</v>
      </c>
      <c r="F354">
        <f t="shared" si="11"/>
        <v>0.1153</v>
      </c>
      <c r="I354" t="s">
        <v>384</v>
      </c>
      <c r="J354">
        <v>0.84140000000000004</v>
      </c>
      <c r="M354" s="701" t="s">
        <v>377</v>
      </c>
      <c r="N354" s="222">
        <v>0.4582</v>
      </c>
      <c r="P354" s="702"/>
      <c r="Q354" s="223">
        <v>174</v>
      </c>
      <c r="T354" t="s">
        <v>382</v>
      </c>
      <c r="U354">
        <v>0.79410000000000003</v>
      </c>
    </row>
    <row r="355" spans="2:21" ht="15.75" thickBot="1">
      <c r="B355" t="s">
        <v>397</v>
      </c>
      <c r="D355" t="s">
        <v>397</v>
      </c>
      <c r="E355">
        <f t="shared" si="10"/>
        <v>0.78059999999999996</v>
      </c>
      <c r="F355">
        <f t="shared" si="11"/>
        <v>0.64839999999999998</v>
      </c>
      <c r="I355" t="s">
        <v>385</v>
      </c>
      <c r="J355">
        <v>0.69159999999999999</v>
      </c>
      <c r="M355" s="702"/>
      <c r="N355" s="223">
        <v>174</v>
      </c>
      <c r="P355" s="701" t="s">
        <v>217</v>
      </c>
      <c r="Q355" s="222">
        <v>0.5474</v>
      </c>
      <c r="T355" t="s">
        <v>383</v>
      </c>
      <c r="U355">
        <v>0.81279999999999997</v>
      </c>
    </row>
    <row r="356" spans="2:21" ht="15.75" thickBot="1">
      <c r="B356" t="s">
        <v>398</v>
      </c>
      <c r="D356" t="s">
        <v>398</v>
      </c>
      <c r="E356">
        <f t="shared" si="10"/>
        <v>0.13569999999999999</v>
      </c>
      <c r="F356">
        <f t="shared" si="11"/>
        <v>0.33429999999999999</v>
      </c>
      <c r="I356" t="s">
        <v>386</v>
      </c>
      <c r="J356">
        <v>0.1061</v>
      </c>
      <c r="M356" s="701" t="s">
        <v>330</v>
      </c>
      <c r="N356" s="222">
        <v>0.45700000000000002</v>
      </c>
      <c r="P356" s="702"/>
      <c r="Q356" s="223">
        <v>175</v>
      </c>
      <c r="T356" t="s">
        <v>384</v>
      </c>
      <c r="U356">
        <v>0.9002</v>
      </c>
    </row>
    <row r="357" spans="2:21" ht="15.75" thickBot="1">
      <c r="B357" t="s">
        <v>399</v>
      </c>
      <c r="D357" t="s">
        <v>399</v>
      </c>
      <c r="E357">
        <f t="shared" si="10"/>
        <v>0.32119999999999999</v>
      </c>
      <c r="F357">
        <f t="shared" si="11"/>
        <v>0.32319999999999999</v>
      </c>
      <c r="I357" t="s">
        <v>387</v>
      </c>
      <c r="J357">
        <v>0.19320000000000001</v>
      </c>
      <c r="M357" s="702"/>
      <c r="N357" s="223">
        <v>175</v>
      </c>
      <c r="P357" s="15" t="s">
        <v>31</v>
      </c>
      <c r="Q357" s="17" t="s">
        <v>411</v>
      </c>
      <c r="T357" t="s">
        <v>385</v>
      </c>
      <c r="U357">
        <v>0.85880000000000001</v>
      </c>
    </row>
    <row r="358" spans="2:21" ht="15.75" thickBot="1">
      <c r="B358" t="s">
        <v>400</v>
      </c>
      <c r="D358" t="s">
        <v>400</v>
      </c>
      <c r="E358">
        <f t="shared" si="10"/>
        <v>0.81030000000000002</v>
      </c>
      <c r="F358">
        <f t="shared" si="11"/>
        <v>0.75390000000000001</v>
      </c>
      <c r="I358" t="s">
        <v>388</v>
      </c>
      <c r="J358">
        <v>0.71399999999999997</v>
      </c>
      <c r="M358" s="15" t="s">
        <v>31</v>
      </c>
      <c r="N358" s="17" t="s">
        <v>411</v>
      </c>
      <c r="P358" s="701" t="s">
        <v>199</v>
      </c>
      <c r="Q358" s="222">
        <v>0.54559999999999997</v>
      </c>
      <c r="T358" t="s">
        <v>386</v>
      </c>
      <c r="U358">
        <v>0.1099</v>
      </c>
    </row>
    <row r="359" spans="2:21" ht="15.75" thickBot="1">
      <c r="B359" t="s">
        <v>401</v>
      </c>
      <c r="D359" t="s">
        <v>401</v>
      </c>
      <c r="E359">
        <f t="shared" si="10"/>
        <v>0.29930000000000001</v>
      </c>
      <c r="F359">
        <f t="shared" si="11"/>
        <v>0.43059999999999998</v>
      </c>
      <c r="I359" t="s">
        <v>389</v>
      </c>
      <c r="J359">
        <v>0.68569999999999998</v>
      </c>
      <c r="M359" s="701" t="s">
        <v>142</v>
      </c>
      <c r="N359" s="222">
        <v>0.45429999999999998</v>
      </c>
      <c r="P359" s="702"/>
      <c r="Q359" s="223">
        <v>176</v>
      </c>
      <c r="T359" t="s">
        <v>387</v>
      </c>
      <c r="U359">
        <v>0.2485</v>
      </c>
    </row>
    <row r="360" spans="2:21" ht="15.75" thickBot="1">
      <c r="B360" t="s">
        <v>402</v>
      </c>
      <c r="D360" t="s">
        <v>402</v>
      </c>
      <c r="E360">
        <f t="shared" si="10"/>
        <v>0.48010000000000003</v>
      </c>
      <c r="F360">
        <f t="shared" si="11"/>
        <v>0.39810000000000001</v>
      </c>
      <c r="I360" t="s">
        <v>390</v>
      </c>
      <c r="J360">
        <v>0.72440000000000004</v>
      </c>
      <c r="M360" s="702"/>
      <c r="N360" s="223">
        <v>176</v>
      </c>
      <c r="P360" s="701" t="s">
        <v>243</v>
      </c>
      <c r="Q360" s="222">
        <v>0.54359999999999997</v>
      </c>
      <c r="T360" t="s">
        <v>388</v>
      </c>
      <c r="U360">
        <v>0.79469999999999996</v>
      </c>
    </row>
    <row r="361" spans="2:21" ht="15.75" thickBot="1">
      <c r="B361" t="s">
        <v>403</v>
      </c>
      <c r="D361" t="s">
        <v>403</v>
      </c>
      <c r="E361">
        <f t="shared" si="10"/>
        <v>0.42730000000000001</v>
      </c>
      <c r="F361">
        <f t="shared" si="11"/>
        <v>0.65190000000000003</v>
      </c>
      <c r="I361" t="s">
        <v>391</v>
      </c>
      <c r="J361">
        <v>0.40639999999999998</v>
      </c>
      <c r="M361" s="701" t="s">
        <v>147</v>
      </c>
      <c r="N361" s="222">
        <v>0.45150000000000001</v>
      </c>
      <c r="P361" s="702"/>
      <c r="Q361" s="223">
        <v>177</v>
      </c>
      <c r="T361" t="s">
        <v>389</v>
      </c>
      <c r="U361">
        <v>0.63449999999999995</v>
      </c>
    </row>
    <row r="362" spans="2:21" ht="15.75" thickBot="1">
      <c r="B362" t="s">
        <v>404</v>
      </c>
      <c r="D362" t="s">
        <v>404</v>
      </c>
      <c r="E362">
        <f t="shared" si="10"/>
        <v>0.89019999999999999</v>
      </c>
      <c r="F362">
        <f t="shared" si="11"/>
        <v>0.90080000000000005</v>
      </c>
      <c r="I362" t="s">
        <v>392</v>
      </c>
      <c r="J362">
        <v>0.87119999999999997</v>
      </c>
      <c r="M362" s="702"/>
      <c r="N362" s="223">
        <v>177</v>
      </c>
      <c r="P362" s="701" t="s">
        <v>309</v>
      </c>
      <c r="Q362" s="222">
        <v>0.53990000000000005</v>
      </c>
      <c r="T362" t="s">
        <v>390</v>
      </c>
      <c r="U362">
        <v>0.91890000000000005</v>
      </c>
    </row>
    <row r="363" spans="2:21" ht="15.75" thickBot="1">
      <c r="B363" t="s">
        <v>405</v>
      </c>
      <c r="D363" t="s">
        <v>405</v>
      </c>
      <c r="E363">
        <f t="shared" si="10"/>
        <v>0.70269999999999999</v>
      </c>
      <c r="F363">
        <f t="shared" si="11"/>
        <v>0.84689999999999999</v>
      </c>
      <c r="I363" t="s">
        <v>393</v>
      </c>
      <c r="J363">
        <v>0.3332</v>
      </c>
      <c r="M363" s="701" t="s">
        <v>319</v>
      </c>
      <c r="N363" s="222">
        <v>0.45040000000000002</v>
      </c>
      <c r="P363" s="702"/>
      <c r="Q363" s="223">
        <v>178</v>
      </c>
      <c r="T363" t="s">
        <v>391</v>
      </c>
      <c r="U363">
        <v>0.46729999999999999</v>
      </c>
    </row>
    <row r="364" spans="2:21" ht="15.75" thickBot="1">
      <c r="B364" t="s">
        <v>406</v>
      </c>
      <c r="D364" t="s">
        <v>406</v>
      </c>
      <c r="E364">
        <f t="shared" si="10"/>
        <v>0.49669999999999997</v>
      </c>
      <c r="F364">
        <f t="shared" si="11"/>
        <v>0.57350000000000001</v>
      </c>
      <c r="I364" t="s">
        <v>394</v>
      </c>
      <c r="J364">
        <v>0.18529999999999999</v>
      </c>
      <c r="M364" s="702"/>
      <c r="N364" s="223">
        <v>178</v>
      </c>
      <c r="P364" s="18" t="s">
        <v>365</v>
      </c>
      <c r="Q364" s="222">
        <v>0.52180000000000004</v>
      </c>
      <c r="T364" t="s">
        <v>392</v>
      </c>
      <c r="U364">
        <v>0.91369999999999996</v>
      </c>
    </row>
    <row r="365" spans="2:21" ht="15.75" thickBot="1">
      <c r="I365" t="s">
        <v>395</v>
      </c>
      <c r="J365">
        <v>0.43030000000000002</v>
      </c>
      <c r="M365" s="701" t="s">
        <v>138</v>
      </c>
      <c r="N365" s="222">
        <v>0.45029999999999998</v>
      </c>
      <c r="P365" s="20" t="s">
        <v>451</v>
      </c>
      <c r="Q365" s="223">
        <v>179</v>
      </c>
      <c r="T365" t="s">
        <v>393</v>
      </c>
      <c r="U365">
        <v>0.28089999999999998</v>
      </c>
    </row>
    <row r="366" spans="2:21" ht="15.75" thickBot="1">
      <c r="I366" t="s">
        <v>396</v>
      </c>
      <c r="J366">
        <v>0.20549999999999999</v>
      </c>
      <c r="M366" s="702"/>
      <c r="N366" s="223">
        <v>179</v>
      </c>
      <c r="P366" s="701" t="s">
        <v>457</v>
      </c>
      <c r="Q366" s="222">
        <v>0.52129999999999999</v>
      </c>
      <c r="T366" t="s">
        <v>394</v>
      </c>
      <c r="U366">
        <v>0.28120000000000001</v>
      </c>
    </row>
    <row r="367" spans="2:21" ht="15.75" thickBot="1">
      <c r="I367" t="s">
        <v>397</v>
      </c>
      <c r="J367">
        <v>0.78059999999999996</v>
      </c>
      <c r="M367" s="18" t="s">
        <v>257</v>
      </c>
      <c r="N367" s="222">
        <v>0.44669999999999999</v>
      </c>
      <c r="P367" s="702"/>
      <c r="Q367" s="223">
        <v>180</v>
      </c>
      <c r="T367" t="s">
        <v>395</v>
      </c>
      <c r="U367">
        <v>0.58020000000000005</v>
      </c>
    </row>
    <row r="368" spans="2:21" ht="15.75" thickBot="1">
      <c r="I368" t="s">
        <v>398</v>
      </c>
      <c r="J368">
        <v>0.13569999999999999</v>
      </c>
      <c r="M368" s="20" t="s">
        <v>455</v>
      </c>
      <c r="N368" s="223">
        <v>180</v>
      </c>
      <c r="P368" s="701" t="s">
        <v>73</v>
      </c>
      <c r="Q368" s="222">
        <v>0.52029999999999998</v>
      </c>
      <c r="T368" t="s">
        <v>396</v>
      </c>
      <c r="U368">
        <v>0.1153</v>
      </c>
    </row>
    <row r="369" spans="9:21" ht="15.75" thickBot="1">
      <c r="I369" t="s">
        <v>399</v>
      </c>
      <c r="J369">
        <v>0.32119999999999999</v>
      </c>
      <c r="M369" s="701" t="s">
        <v>207</v>
      </c>
      <c r="N369" s="222">
        <v>0.44479999999999997</v>
      </c>
      <c r="P369" s="702"/>
      <c r="Q369" s="223">
        <v>181</v>
      </c>
      <c r="T369" t="s">
        <v>397</v>
      </c>
      <c r="U369">
        <v>0.64839999999999998</v>
      </c>
    </row>
    <row r="370" spans="9:21" ht="15.75" thickBot="1">
      <c r="I370" t="s">
        <v>400</v>
      </c>
      <c r="J370">
        <v>0.81030000000000002</v>
      </c>
      <c r="M370" s="702"/>
      <c r="N370" s="223">
        <v>181</v>
      </c>
      <c r="P370" s="701" t="s">
        <v>143</v>
      </c>
      <c r="Q370" s="222">
        <v>0.51690000000000003</v>
      </c>
      <c r="T370" t="s">
        <v>398</v>
      </c>
      <c r="U370">
        <v>0.33429999999999999</v>
      </c>
    </row>
    <row r="371" spans="9:21" ht="15.75" thickBot="1">
      <c r="I371" t="s">
        <v>401</v>
      </c>
      <c r="J371">
        <v>0.29930000000000001</v>
      </c>
      <c r="M371" s="701" t="s">
        <v>225</v>
      </c>
      <c r="N371" s="222">
        <v>0.44419999999999998</v>
      </c>
      <c r="P371" s="702"/>
      <c r="Q371" s="223">
        <v>182</v>
      </c>
      <c r="T371" t="s">
        <v>399</v>
      </c>
      <c r="U371">
        <v>0.32319999999999999</v>
      </c>
    </row>
    <row r="372" spans="9:21" ht="15.75" thickBot="1">
      <c r="I372" t="s">
        <v>402</v>
      </c>
      <c r="J372">
        <v>0.48010000000000003</v>
      </c>
      <c r="M372" s="702"/>
      <c r="N372" s="223">
        <v>182</v>
      </c>
      <c r="P372" s="701" t="s">
        <v>129</v>
      </c>
      <c r="Q372" s="222">
        <v>0.51470000000000005</v>
      </c>
      <c r="T372" t="s">
        <v>400</v>
      </c>
      <c r="U372">
        <v>0.75390000000000001</v>
      </c>
    </row>
    <row r="373" spans="9:21" ht="15.75" thickBot="1">
      <c r="I373" t="s">
        <v>403</v>
      </c>
      <c r="J373">
        <v>0.42730000000000001</v>
      </c>
      <c r="M373" s="18" t="s">
        <v>344</v>
      </c>
      <c r="N373" s="222">
        <v>0.44240000000000002</v>
      </c>
      <c r="P373" s="702"/>
      <c r="Q373" s="223">
        <v>183</v>
      </c>
      <c r="T373" t="s">
        <v>401</v>
      </c>
      <c r="U373">
        <v>0.43059999999999998</v>
      </c>
    </row>
    <row r="374" spans="9:21" ht="15.75" thickBot="1">
      <c r="I374" t="s">
        <v>404</v>
      </c>
      <c r="J374">
        <v>0.89019999999999999</v>
      </c>
      <c r="M374" s="20" t="s">
        <v>455</v>
      </c>
      <c r="N374" s="223">
        <v>183</v>
      </c>
      <c r="P374" s="701" t="s">
        <v>314</v>
      </c>
      <c r="Q374" s="222">
        <v>0.51039999999999996</v>
      </c>
      <c r="T374" t="s">
        <v>402</v>
      </c>
      <c r="U374">
        <v>0.39810000000000001</v>
      </c>
    </row>
    <row r="375" spans="9:21" ht="15.75" thickBot="1">
      <c r="I375" t="s">
        <v>405</v>
      </c>
      <c r="J375">
        <v>0.70269999999999999</v>
      </c>
      <c r="M375" s="18" t="s">
        <v>365</v>
      </c>
      <c r="N375" s="222">
        <v>0.43959999999999999</v>
      </c>
      <c r="P375" s="702"/>
      <c r="Q375" s="223">
        <v>184</v>
      </c>
      <c r="T375" t="s">
        <v>403</v>
      </c>
      <c r="U375">
        <v>0.65190000000000003</v>
      </c>
    </row>
    <row r="376" spans="9:21" ht="15.75" thickBot="1">
      <c r="I376" t="s">
        <v>406</v>
      </c>
      <c r="J376">
        <v>0.49669999999999997</v>
      </c>
      <c r="M376" s="20" t="s">
        <v>451</v>
      </c>
      <c r="N376" s="223">
        <v>184</v>
      </c>
      <c r="P376" s="701" t="s">
        <v>135</v>
      </c>
      <c r="Q376" s="222">
        <v>0.50980000000000003</v>
      </c>
      <c r="T376" t="s">
        <v>404</v>
      </c>
      <c r="U376">
        <v>0.90080000000000005</v>
      </c>
    </row>
    <row r="377" spans="9:21" ht="15.75" thickBot="1">
      <c r="J377">
        <v>28</v>
      </c>
      <c r="M377" s="701" t="s">
        <v>283</v>
      </c>
      <c r="N377" s="222">
        <v>0.43709999999999999</v>
      </c>
      <c r="P377" s="702"/>
      <c r="Q377" s="223">
        <v>185</v>
      </c>
      <c r="T377" t="s">
        <v>405</v>
      </c>
      <c r="U377">
        <v>0.84689999999999999</v>
      </c>
    </row>
    <row r="378" spans="9:21" ht="15.75" thickBot="1">
      <c r="J378">
        <v>34</v>
      </c>
      <c r="M378" s="702"/>
      <c r="N378" s="223">
        <v>185</v>
      </c>
      <c r="P378" s="701" t="s">
        <v>97</v>
      </c>
      <c r="Q378" s="222">
        <v>0.50360000000000005</v>
      </c>
      <c r="T378" t="s">
        <v>406</v>
      </c>
      <c r="U378">
        <v>0.57350000000000001</v>
      </c>
    </row>
    <row r="379" spans="9:21" ht="15.75" thickBot="1">
      <c r="J379">
        <v>36</v>
      </c>
      <c r="M379" s="701" t="s">
        <v>305</v>
      </c>
      <c r="N379" s="222">
        <v>0.43609999999999999</v>
      </c>
      <c r="P379" s="702"/>
      <c r="Q379" s="223">
        <v>186</v>
      </c>
      <c r="U379">
        <v>17</v>
      </c>
    </row>
    <row r="380" spans="9:21" ht="15.75" thickBot="1">
      <c r="J380">
        <v>40</v>
      </c>
      <c r="M380" s="702"/>
      <c r="N380" s="223">
        <v>186</v>
      </c>
      <c r="P380" s="701" t="s">
        <v>190</v>
      </c>
      <c r="Q380" s="222">
        <v>0.49330000000000002</v>
      </c>
      <c r="U380">
        <v>26</v>
      </c>
    </row>
    <row r="381" spans="9:21" ht="15.75" thickBot="1">
      <c r="J381">
        <v>41</v>
      </c>
      <c r="M381" s="701" t="s">
        <v>358</v>
      </c>
      <c r="N381" s="222">
        <v>0.43440000000000001</v>
      </c>
      <c r="P381" s="702"/>
      <c r="Q381" s="223">
        <v>187</v>
      </c>
      <c r="U381">
        <v>32</v>
      </c>
    </row>
    <row r="382" spans="9:21" ht="15.75" thickBot="1">
      <c r="J382">
        <v>43</v>
      </c>
      <c r="M382" s="702"/>
      <c r="N382" s="223">
        <v>187</v>
      </c>
      <c r="P382" s="701" t="s">
        <v>140</v>
      </c>
      <c r="Q382" s="222">
        <v>0.48920000000000002</v>
      </c>
      <c r="U382">
        <v>34</v>
      </c>
    </row>
    <row r="383" spans="9:21" ht="15.75" thickBot="1">
      <c r="J383">
        <v>45</v>
      </c>
      <c r="M383" s="701" t="s">
        <v>395</v>
      </c>
      <c r="N383" s="222">
        <v>0.43030000000000002</v>
      </c>
      <c r="P383" s="702"/>
      <c r="Q383" s="223">
        <v>188</v>
      </c>
      <c r="U383">
        <v>35</v>
      </c>
    </row>
    <row r="384" spans="9:21" ht="15.75" thickBot="1">
      <c r="J384">
        <v>46</v>
      </c>
      <c r="M384" s="702"/>
      <c r="N384" s="223">
        <v>188</v>
      </c>
      <c r="P384" s="701" t="s">
        <v>266</v>
      </c>
      <c r="Q384" s="222">
        <v>0.4844</v>
      </c>
      <c r="U384">
        <v>36</v>
      </c>
    </row>
    <row r="385" spans="10:21" ht="15.75" thickBot="1">
      <c r="J385">
        <v>48</v>
      </c>
      <c r="M385" s="701" t="s">
        <v>139</v>
      </c>
      <c r="N385" s="222">
        <v>0.42980000000000002</v>
      </c>
      <c r="P385" s="702"/>
      <c r="Q385" s="223">
        <v>189</v>
      </c>
      <c r="U385">
        <v>39</v>
      </c>
    </row>
    <row r="386" spans="10:21" ht="15.75" thickBot="1">
      <c r="J386">
        <v>50</v>
      </c>
      <c r="M386" s="702"/>
      <c r="N386" s="223">
        <v>189</v>
      </c>
      <c r="P386" s="701" t="s">
        <v>108</v>
      </c>
      <c r="Q386" s="222">
        <v>0.48409999999999997</v>
      </c>
      <c r="U386">
        <v>40</v>
      </c>
    </row>
    <row r="387" spans="10:21" ht="15.75" thickBot="1">
      <c r="J387">
        <v>53</v>
      </c>
      <c r="M387" s="701" t="s">
        <v>187</v>
      </c>
      <c r="N387" s="222">
        <v>0.4294</v>
      </c>
      <c r="P387" s="702"/>
      <c r="Q387" s="223">
        <v>190</v>
      </c>
      <c r="U387">
        <v>41</v>
      </c>
    </row>
    <row r="388" spans="10:21" ht="15.75" thickBot="1">
      <c r="J388">
        <v>54</v>
      </c>
      <c r="M388" s="702"/>
      <c r="N388" s="223">
        <v>190</v>
      </c>
      <c r="P388" s="701" t="s">
        <v>62</v>
      </c>
      <c r="Q388" s="222">
        <v>0.47639999999999999</v>
      </c>
      <c r="U388">
        <v>44</v>
      </c>
    </row>
    <row r="389" spans="10:21" ht="15.75" thickBot="1">
      <c r="J389">
        <v>58</v>
      </c>
      <c r="M389" s="701" t="s">
        <v>173</v>
      </c>
      <c r="N389" s="222">
        <v>0.4284</v>
      </c>
      <c r="P389" s="702"/>
      <c r="Q389" s="223">
        <v>191</v>
      </c>
      <c r="U389">
        <v>45</v>
      </c>
    </row>
    <row r="390" spans="10:21" ht="15.75" thickBot="1">
      <c r="J390">
        <v>60</v>
      </c>
      <c r="M390" s="702"/>
      <c r="N390" s="223">
        <v>191</v>
      </c>
      <c r="P390" s="701" t="s">
        <v>134</v>
      </c>
      <c r="Q390" s="222">
        <v>0.4703</v>
      </c>
      <c r="U390">
        <v>48</v>
      </c>
    </row>
    <row r="391" spans="10:21" ht="15.75" thickBot="1">
      <c r="J391">
        <v>61</v>
      </c>
      <c r="M391" s="701" t="s">
        <v>287</v>
      </c>
      <c r="N391" s="222">
        <v>0.42780000000000001</v>
      </c>
      <c r="P391" s="702"/>
      <c r="Q391" s="223">
        <v>192</v>
      </c>
      <c r="U391">
        <v>49</v>
      </c>
    </row>
    <row r="392" spans="10:21" ht="15.75" thickBot="1">
      <c r="J392">
        <v>62</v>
      </c>
      <c r="M392" s="702"/>
      <c r="N392" s="223">
        <v>192</v>
      </c>
      <c r="P392" s="18" t="s">
        <v>344</v>
      </c>
      <c r="Q392" s="222">
        <v>0.46889999999999998</v>
      </c>
      <c r="U392">
        <v>50</v>
      </c>
    </row>
    <row r="393" spans="10:21" ht="15.75" thickBot="1">
      <c r="J393">
        <v>63</v>
      </c>
      <c r="M393" s="701" t="s">
        <v>403</v>
      </c>
      <c r="N393" s="222">
        <v>0.42730000000000001</v>
      </c>
      <c r="P393" s="20" t="s">
        <v>455</v>
      </c>
      <c r="Q393" s="223">
        <v>193</v>
      </c>
      <c r="U393">
        <v>51</v>
      </c>
    </row>
    <row r="394" spans="10:21" ht="15.75" thickBot="1">
      <c r="J394">
        <v>64</v>
      </c>
      <c r="M394" s="702"/>
      <c r="N394" s="223">
        <v>193</v>
      </c>
      <c r="P394" s="701" t="s">
        <v>391</v>
      </c>
      <c r="Q394" s="222">
        <v>0.46729999999999999</v>
      </c>
      <c r="U394">
        <v>52</v>
      </c>
    </row>
    <row r="395" spans="10:21" ht="15.75" thickBot="1">
      <c r="J395">
        <v>65</v>
      </c>
      <c r="M395" s="701" t="s">
        <v>307</v>
      </c>
      <c r="N395" s="222">
        <v>0.42730000000000001</v>
      </c>
      <c r="P395" s="702"/>
      <c r="Q395" s="223">
        <v>194</v>
      </c>
      <c r="U395">
        <v>54</v>
      </c>
    </row>
    <row r="396" spans="10:21" ht="15.75" thickBot="1">
      <c r="J396">
        <v>66</v>
      </c>
      <c r="M396" s="702"/>
      <c r="N396" s="223">
        <v>194</v>
      </c>
      <c r="P396" s="701" t="s">
        <v>227</v>
      </c>
      <c r="Q396" s="222">
        <v>0.4657</v>
      </c>
      <c r="U396">
        <v>55</v>
      </c>
    </row>
    <row r="397" spans="10:21" ht="15.75" thickBot="1">
      <c r="J397">
        <v>67</v>
      </c>
      <c r="M397" s="701" t="s">
        <v>122</v>
      </c>
      <c r="N397" s="222">
        <v>0.42699999999999999</v>
      </c>
      <c r="P397" s="702"/>
      <c r="Q397" s="223">
        <v>195</v>
      </c>
      <c r="U397">
        <v>59</v>
      </c>
    </row>
    <row r="398" spans="10:21" ht="15.75" thickBot="1">
      <c r="J398">
        <v>69</v>
      </c>
      <c r="M398" s="702"/>
      <c r="N398" s="223">
        <v>195</v>
      </c>
      <c r="P398" s="701" t="s">
        <v>284</v>
      </c>
      <c r="Q398" s="222">
        <v>0.46229999999999999</v>
      </c>
      <c r="U398">
        <v>60</v>
      </c>
    </row>
    <row r="399" spans="10:21" ht="15.75" thickBot="1">
      <c r="J399">
        <v>70</v>
      </c>
      <c r="M399" s="701" t="s">
        <v>266</v>
      </c>
      <c r="N399" s="222">
        <v>0.42599999999999999</v>
      </c>
      <c r="P399" s="702"/>
      <c r="Q399" s="223">
        <v>196</v>
      </c>
      <c r="U399">
        <v>61</v>
      </c>
    </row>
    <row r="400" spans="10:21" ht="15.75" thickBot="1">
      <c r="J400">
        <v>71</v>
      </c>
      <c r="M400" s="702"/>
      <c r="N400" s="223">
        <v>196</v>
      </c>
      <c r="P400" s="701" t="s">
        <v>315</v>
      </c>
      <c r="Q400" s="222">
        <v>0.45540000000000003</v>
      </c>
      <c r="U400">
        <v>62</v>
      </c>
    </row>
    <row r="401" spans="10:21" ht="15.75" thickBot="1">
      <c r="J401">
        <v>76</v>
      </c>
      <c r="M401" s="701" t="s">
        <v>134</v>
      </c>
      <c r="N401" s="222">
        <v>0.42520000000000002</v>
      </c>
      <c r="P401" s="702"/>
      <c r="Q401" s="223">
        <v>197</v>
      </c>
      <c r="U401">
        <v>64</v>
      </c>
    </row>
    <row r="402" spans="10:21" ht="15.75" thickBot="1">
      <c r="J402">
        <v>77</v>
      </c>
      <c r="M402" s="702"/>
      <c r="N402" s="223">
        <v>197</v>
      </c>
      <c r="P402" s="701" t="s">
        <v>94</v>
      </c>
      <c r="Q402" s="222">
        <v>0.45190000000000002</v>
      </c>
      <c r="U402">
        <v>66</v>
      </c>
    </row>
    <row r="403" spans="10:21" ht="15.75" thickBot="1">
      <c r="J403">
        <v>79</v>
      </c>
      <c r="M403" s="701" t="s">
        <v>256</v>
      </c>
      <c r="N403" s="222">
        <v>0.4234</v>
      </c>
      <c r="P403" s="702"/>
      <c r="Q403" s="223">
        <v>198</v>
      </c>
      <c r="U403">
        <v>67</v>
      </c>
    </row>
    <row r="404" spans="10:21" ht="15.75" thickBot="1">
      <c r="J404">
        <v>81</v>
      </c>
      <c r="M404" s="702"/>
      <c r="N404" s="223">
        <v>198</v>
      </c>
      <c r="P404" s="701" t="s">
        <v>254</v>
      </c>
      <c r="Q404" s="222">
        <v>0.45169999999999999</v>
      </c>
      <c r="U404">
        <v>69</v>
      </c>
    </row>
    <row r="405" spans="10:21" ht="15.75" thickBot="1">
      <c r="J405">
        <v>82</v>
      </c>
      <c r="M405" s="701" t="s">
        <v>140</v>
      </c>
      <c r="N405" s="222">
        <v>0.42109999999999997</v>
      </c>
      <c r="P405" s="702"/>
      <c r="Q405" s="223">
        <v>199</v>
      </c>
      <c r="U405">
        <v>73</v>
      </c>
    </row>
    <row r="406" spans="10:21" ht="15.75" thickBot="1">
      <c r="J406">
        <v>83</v>
      </c>
      <c r="M406" s="702"/>
      <c r="N406" s="223">
        <v>199</v>
      </c>
      <c r="P406" s="701" t="s">
        <v>371</v>
      </c>
      <c r="Q406" s="222">
        <v>0.44190000000000002</v>
      </c>
      <c r="U406">
        <v>77</v>
      </c>
    </row>
    <row r="407" spans="10:21" ht="15.75" thickBot="1">
      <c r="J407">
        <v>84</v>
      </c>
      <c r="M407" s="701" t="s">
        <v>276</v>
      </c>
      <c r="N407" s="222">
        <v>0.41909999999999997</v>
      </c>
      <c r="P407" s="702"/>
      <c r="Q407" s="223">
        <v>200</v>
      </c>
      <c r="U407">
        <v>78</v>
      </c>
    </row>
    <row r="408" spans="10:21" ht="15.75" thickBot="1">
      <c r="J408">
        <v>85</v>
      </c>
      <c r="M408" s="702"/>
      <c r="N408" s="223">
        <v>200</v>
      </c>
      <c r="P408" s="15" t="s">
        <v>31</v>
      </c>
      <c r="Q408" s="17" t="s">
        <v>411</v>
      </c>
      <c r="U408">
        <v>79</v>
      </c>
    </row>
    <row r="409" spans="10:21" ht="15.75" thickBot="1">
      <c r="J409">
        <v>86</v>
      </c>
      <c r="M409" s="15" t="s">
        <v>31</v>
      </c>
      <c r="N409" s="17" t="s">
        <v>411</v>
      </c>
      <c r="P409" s="701" t="s">
        <v>110</v>
      </c>
      <c r="Q409" s="222">
        <v>0.44180000000000003</v>
      </c>
      <c r="U409">
        <v>80</v>
      </c>
    </row>
    <row r="410" spans="10:21" ht="15.75" thickBot="1">
      <c r="J410">
        <v>87</v>
      </c>
      <c r="M410" s="701" t="s">
        <v>311</v>
      </c>
      <c r="N410" s="222">
        <v>0.41820000000000002</v>
      </c>
      <c r="P410" s="702"/>
      <c r="Q410" s="223">
        <v>201</v>
      </c>
      <c r="U410">
        <v>81</v>
      </c>
    </row>
    <row r="411" spans="10:21" ht="15.75" thickBot="1">
      <c r="J411">
        <v>89</v>
      </c>
      <c r="M411" s="702"/>
      <c r="N411" s="223">
        <v>201</v>
      </c>
      <c r="P411" s="701" t="s">
        <v>200</v>
      </c>
      <c r="Q411" s="222">
        <v>0.44140000000000001</v>
      </c>
      <c r="U411">
        <v>82</v>
      </c>
    </row>
    <row r="412" spans="10:21" ht="15.75" thickBot="1">
      <c r="J412">
        <v>90</v>
      </c>
      <c r="M412" s="701" t="s">
        <v>238</v>
      </c>
      <c r="N412" s="222">
        <v>0.4158</v>
      </c>
      <c r="P412" s="702"/>
      <c r="Q412" s="223">
        <v>202</v>
      </c>
      <c r="U412">
        <v>84</v>
      </c>
    </row>
    <row r="413" spans="10:21" ht="15.75" thickBot="1">
      <c r="J413">
        <v>92</v>
      </c>
      <c r="M413" s="702"/>
      <c r="N413" s="223">
        <v>202</v>
      </c>
      <c r="P413" s="701" t="s">
        <v>238</v>
      </c>
      <c r="Q413" s="222">
        <v>0.44119999999999998</v>
      </c>
      <c r="U413">
        <v>85</v>
      </c>
    </row>
    <row r="414" spans="10:21" ht="15.75" thickBot="1">
      <c r="J414">
        <v>93</v>
      </c>
      <c r="M414" s="701" t="s">
        <v>288</v>
      </c>
      <c r="N414" s="222">
        <v>0.41439999999999999</v>
      </c>
      <c r="P414" s="702"/>
      <c r="Q414" s="223">
        <v>203</v>
      </c>
      <c r="U414">
        <v>87</v>
      </c>
    </row>
    <row r="415" spans="10:21" ht="15.75" thickBot="1">
      <c r="J415">
        <v>94</v>
      </c>
      <c r="M415" s="702"/>
      <c r="N415" s="223">
        <v>203</v>
      </c>
      <c r="P415" s="701" t="s">
        <v>357</v>
      </c>
      <c r="Q415" s="222">
        <v>0.43980000000000002</v>
      </c>
      <c r="U415">
        <v>90</v>
      </c>
    </row>
    <row r="416" spans="10:21" ht="15.75" thickBot="1">
      <c r="J416">
        <v>95</v>
      </c>
      <c r="M416" s="701" t="s">
        <v>294</v>
      </c>
      <c r="N416" s="222">
        <v>0.41139999999999999</v>
      </c>
      <c r="P416" s="702"/>
      <c r="Q416" s="223">
        <v>204</v>
      </c>
      <c r="U416">
        <v>91</v>
      </c>
    </row>
    <row r="417" spans="10:21" ht="15.75" thickBot="1">
      <c r="J417">
        <v>96</v>
      </c>
      <c r="M417" s="702"/>
      <c r="N417" s="223">
        <v>204</v>
      </c>
      <c r="P417" s="701" t="s">
        <v>53</v>
      </c>
      <c r="Q417" s="222">
        <v>0.43740000000000001</v>
      </c>
      <c r="U417">
        <v>92</v>
      </c>
    </row>
    <row r="418" spans="10:21" ht="15.75" thickBot="1">
      <c r="J418">
        <v>97</v>
      </c>
      <c r="M418" s="701" t="s">
        <v>210</v>
      </c>
      <c r="N418" s="222">
        <v>0.40710000000000002</v>
      </c>
      <c r="P418" s="702"/>
      <c r="Q418" s="223">
        <v>205</v>
      </c>
      <c r="U418">
        <v>93</v>
      </c>
    </row>
    <row r="419" spans="10:21" ht="15.75" thickBot="1">
      <c r="J419">
        <v>98</v>
      </c>
      <c r="M419" s="702"/>
      <c r="N419" s="223">
        <v>205</v>
      </c>
      <c r="P419" s="701" t="s">
        <v>133</v>
      </c>
      <c r="Q419" s="222">
        <v>0.43740000000000001</v>
      </c>
      <c r="U419">
        <v>94</v>
      </c>
    </row>
    <row r="420" spans="10:21" ht="15.75" thickBot="1">
      <c r="J420">
        <v>100</v>
      </c>
      <c r="M420" s="701" t="s">
        <v>391</v>
      </c>
      <c r="N420" s="222">
        <v>0.40639999999999998</v>
      </c>
      <c r="P420" s="702"/>
      <c r="Q420" s="223">
        <v>206</v>
      </c>
      <c r="U420">
        <v>95</v>
      </c>
    </row>
    <row r="421" spans="10:21" ht="15.75" thickBot="1">
      <c r="J421">
        <v>101</v>
      </c>
      <c r="M421" s="702"/>
      <c r="N421" s="223">
        <v>206</v>
      </c>
      <c r="P421" s="701" t="s">
        <v>370</v>
      </c>
      <c r="Q421" s="222">
        <v>0.43640000000000001</v>
      </c>
      <c r="U421">
        <v>96</v>
      </c>
    </row>
    <row r="422" spans="10:21" ht="15.75" thickBot="1">
      <c r="J422">
        <v>102</v>
      </c>
      <c r="M422" s="701" t="s">
        <v>74</v>
      </c>
      <c r="N422" s="222">
        <v>0.40289999999999998</v>
      </c>
      <c r="P422" s="702"/>
      <c r="Q422" s="223">
        <v>207</v>
      </c>
      <c r="U422">
        <v>98</v>
      </c>
    </row>
    <row r="423" spans="10:21" ht="15.75" thickBot="1">
      <c r="J423">
        <v>103</v>
      </c>
      <c r="M423" s="702"/>
      <c r="N423" s="223">
        <v>207</v>
      </c>
      <c r="P423" s="701" t="s">
        <v>401</v>
      </c>
      <c r="Q423" s="222">
        <v>0.43059999999999998</v>
      </c>
      <c r="U423">
        <v>100</v>
      </c>
    </row>
    <row r="424" spans="10:21" ht="15.75" thickBot="1">
      <c r="J424">
        <v>104</v>
      </c>
      <c r="M424" s="701" t="s">
        <v>300</v>
      </c>
      <c r="N424" s="222">
        <v>0.40100000000000002</v>
      </c>
      <c r="P424" s="702"/>
      <c r="Q424" s="223">
        <v>208</v>
      </c>
      <c r="U424">
        <v>101</v>
      </c>
    </row>
    <row r="425" spans="10:21" ht="15.75" thickBot="1">
      <c r="J425">
        <v>105</v>
      </c>
      <c r="M425" s="702"/>
      <c r="N425" s="223">
        <v>208</v>
      </c>
      <c r="P425" s="701" t="s">
        <v>269</v>
      </c>
      <c r="Q425" s="222">
        <v>0.4304</v>
      </c>
      <c r="U425">
        <v>102</v>
      </c>
    </row>
    <row r="426" spans="10:21" ht="15.75" thickBot="1">
      <c r="J426">
        <v>108</v>
      </c>
      <c r="M426" s="701" t="s">
        <v>456</v>
      </c>
      <c r="N426" s="222">
        <v>0.4</v>
      </c>
      <c r="P426" s="702"/>
      <c r="Q426" s="223">
        <v>209</v>
      </c>
      <c r="U426">
        <v>103</v>
      </c>
    </row>
    <row r="427" spans="10:21" ht="15.75" thickBot="1">
      <c r="J427">
        <v>109</v>
      </c>
      <c r="M427" s="702"/>
      <c r="N427" s="223">
        <v>209</v>
      </c>
      <c r="P427" s="701" t="s">
        <v>74</v>
      </c>
      <c r="Q427" s="222">
        <v>0.42859999999999998</v>
      </c>
      <c r="U427">
        <v>104</v>
      </c>
    </row>
    <row r="428" spans="10:21" ht="15.75" thickBot="1">
      <c r="J428">
        <v>111</v>
      </c>
      <c r="M428" s="701" t="s">
        <v>76</v>
      </c>
      <c r="N428" s="222">
        <v>0.39850000000000002</v>
      </c>
      <c r="P428" s="702"/>
      <c r="Q428" s="223">
        <v>210</v>
      </c>
      <c r="U428">
        <v>105</v>
      </c>
    </row>
    <row r="429" spans="10:21" ht="15.75" thickBot="1">
      <c r="J429">
        <v>112</v>
      </c>
      <c r="M429" s="702"/>
      <c r="N429" s="223">
        <v>210</v>
      </c>
      <c r="P429" s="701" t="s">
        <v>138</v>
      </c>
      <c r="Q429" s="222">
        <v>0.42670000000000002</v>
      </c>
      <c r="U429">
        <v>106</v>
      </c>
    </row>
    <row r="430" spans="10:21" ht="15.75" thickBot="1">
      <c r="J430">
        <v>113</v>
      </c>
      <c r="M430" s="701" t="s">
        <v>262</v>
      </c>
      <c r="N430" s="222">
        <v>0.39710000000000001</v>
      </c>
      <c r="P430" s="702"/>
      <c r="Q430" s="223">
        <v>211</v>
      </c>
      <c r="U430">
        <v>107</v>
      </c>
    </row>
    <row r="431" spans="10:21" ht="15.75" thickBot="1">
      <c r="J431">
        <v>114</v>
      </c>
      <c r="M431" s="702"/>
      <c r="N431" s="223">
        <v>211</v>
      </c>
      <c r="P431" s="701" t="s">
        <v>285</v>
      </c>
      <c r="Q431" s="222">
        <v>0.4244</v>
      </c>
      <c r="U431">
        <v>108</v>
      </c>
    </row>
    <row r="432" spans="10:21" ht="15.75" thickBot="1">
      <c r="J432">
        <v>116</v>
      </c>
      <c r="M432" s="701" t="s">
        <v>289</v>
      </c>
      <c r="N432" s="222">
        <v>0.39600000000000002</v>
      </c>
      <c r="P432" s="702"/>
      <c r="Q432" s="223">
        <v>212</v>
      </c>
      <c r="U432">
        <v>109</v>
      </c>
    </row>
    <row r="433" spans="10:21" ht="15.75" thickBot="1">
      <c r="J433">
        <v>117</v>
      </c>
      <c r="M433" s="702"/>
      <c r="N433" s="223">
        <v>212</v>
      </c>
      <c r="P433" s="701" t="s">
        <v>161</v>
      </c>
      <c r="Q433" s="222">
        <v>0.42430000000000001</v>
      </c>
      <c r="U433">
        <v>110</v>
      </c>
    </row>
    <row r="434" spans="10:21" ht="15.75" thickBot="1">
      <c r="J434">
        <v>118</v>
      </c>
      <c r="M434" s="701" t="s">
        <v>79</v>
      </c>
      <c r="N434" s="222">
        <v>0.3952</v>
      </c>
      <c r="P434" s="702"/>
      <c r="Q434" s="223">
        <v>213</v>
      </c>
      <c r="U434">
        <v>111</v>
      </c>
    </row>
    <row r="435" spans="10:21" ht="15.75" thickBot="1">
      <c r="J435">
        <v>119</v>
      </c>
      <c r="M435" s="702"/>
      <c r="N435" s="223">
        <v>213</v>
      </c>
      <c r="P435" s="701" t="s">
        <v>69</v>
      </c>
      <c r="Q435" s="222">
        <v>0.42259999999999998</v>
      </c>
      <c r="U435">
        <v>112</v>
      </c>
    </row>
    <row r="436" spans="10:21" ht="15.75" thickBot="1">
      <c r="J436">
        <v>120</v>
      </c>
      <c r="M436" s="701" t="s">
        <v>85</v>
      </c>
      <c r="N436" s="222">
        <v>0.39240000000000003</v>
      </c>
      <c r="P436" s="702"/>
      <c r="Q436" s="223">
        <v>214</v>
      </c>
      <c r="U436">
        <v>113</v>
      </c>
    </row>
    <row r="437" spans="10:21" ht="15.75" thickBot="1">
      <c r="J437">
        <v>122</v>
      </c>
      <c r="M437" s="702"/>
      <c r="N437" s="223">
        <v>214</v>
      </c>
      <c r="P437" s="701" t="s">
        <v>270</v>
      </c>
      <c r="Q437" s="222">
        <v>0.42130000000000001</v>
      </c>
      <c r="U437">
        <v>114</v>
      </c>
    </row>
    <row r="438" spans="10:21" ht="15.75" thickBot="1">
      <c r="J438">
        <v>123</v>
      </c>
      <c r="M438" s="701" t="s">
        <v>143</v>
      </c>
      <c r="N438" s="222">
        <v>0.39040000000000002</v>
      </c>
      <c r="P438" s="702"/>
      <c r="Q438" s="223">
        <v>215</v>
      </c>
      <c r="U438">
        <v>115</v>
      </c>
    </row>
    <row r="439" spans="10:21" ht="15.75" thickBot="1">
      <c r="J439">
        <v>124</v>
      </c>
      <c r="M439" s="702"/>
      <c r="N439" s="223">
        <v>215</v>
      </c>
      <c r="P439" s="701" t="s">
        <v>300</v>
      </c>
      <c r="Q439" s="222">
        <v>0.41860000000000003</v>
      </c>
      <c r="U439">
        <v>116</v>
      </c>
    </row>
    <row r="440" spans="10:21" ht="15.75" thickBot="1">
      <c r="J440">
        <v>125</v>
      </c>
      <c r="M440" s="701" t="s">
        <v>230</v>
      </c>
      <c r="N440" s="222">
        <v>0.38690000000000002</v>
      </c>
      <c r="P440" s="702"/>
      <c r="Q440" s="223">
        <v>216</v>
      </c>
      <c r="U440">
        <v>117</v>
      </c>
    </row>
    <row r="441" spans="10:21" ht="15.75" thickBot="1">
      <c r="J441">
        <v>126</v>
      </c>
      <c r="M441" s="702"/>
      <c r="N441" s="223">
        <v>216</v>
      </c>
      <c r="P441" s="701" t="s">
        <v>318</v>
      </c>
      <c r="Q441" s="222">
        <v>0.41739999999999999</v>
      </c>
      <c r="U441">
        <v>118</v>
      </c>
    </row>
    <row r="442" spans="10:21" ht="15.75" thickBot="1">
      <c r="J442">
        <v>127</v>
      </c>
      <c r="M442" s="701" t="s">
        <v>182</v>
      </c>
      <c r="N442" s="222">
        <v>0.38679999999999998</v>
      </c>
      <c r="P442" s="702"/>
      <c r="Q442" s="223">
        <v>217</v>
      </c>
      <c r="U442">
        <v>119</v>
      </c>
    </row>
    <row r="443" spans="10:21" ht="15.75" thickBot="1">
      <c r="J443">
        <v>128</v>
      </c>
      <c r="M443" s="702"/>
      <c r="N443" s="223">
        <v>217</v>
      </c>
      <c r="P443" s="701" t="s">
        <v>259</v>
      </c>
      <c r="Q443" s="222">
        <v>0.41420000000000001</v>
      </c>
      <c r="U443">
        <v>120</v>
      </c>
    </row>
    <row r="444" spans="10:21" ht="15.75" thickBot="1">
      <c r="J444">
        <v>129</v>
      </c>
      <c r="M444" s="701" t="s">
        <v>269</v>
      </c>
      <c r="N444" s="222">
        <v>0.38080000000000003</v>
      </c>
      <c r="P444" s="702"/>
      <c r="Q444" s="223">
        <v>218</v>
      </c>
      <c r="U444">
        <v>122</v>
      </c>
    </row>
    <row r="445" spans="10:21" ht="15.75" thickBot="1">
      <c r="J445">
        <v>130</v>
      </c>
      <c r="M445" s="702"/>
      <c r="N445" s="223">
        <v>218</v>
      </c>
      <c r="P445" s="701" t="s">
        <v>207</v>
      </c>
      <c r="Q445" s="222">
        <v>0.4093</v>
      </c>
      <c r="U445">
        <v>123</v>
      </c>
    </row>
    <row r="446" spans="10:21" ht="15.75" thickBot="1">
      <c r="J446">
        <v>131</v>
      </c>
      <c r="M446" s="701" t="s">
        <v>314</v>
      </c>
      <c r="N446" s="222">
        <v>0.38</v>
      </c>
      <c r="P446" s="702"/>
      <c r="Q446" s="223">
        <v>219</v>
      </c>
      <c r="U446">
        <v>124</v>
      </c>
    </row>
    <row r="447" spans="10:21" ht="15.75" thickBot="1">
      <c r="J447">
        <v>132</v>
      </c>
      <c r="M447" s="702"/>
      <c r="N447" s="223">
        <v>219</v>
      </c>
      <c r="P447" s="701" t="s">
        <v>174</v>
      </c>
      <c r="Q447" s="222">
        <v>0.40550000000000003</v>
      </c>
      <c r="U447">
        <v>125</v>
      </c>
    </row>
    <row r="448" spans="10:21" ht="15.75" thickBot="1">
      <c r="J448">
        <v>133</v>
      </c>
      <c r="M448" s="701" t="s">
        <v>247</v>
      </c>
      <c r="N448" s="222">
        <v>0.37930000000000003</v>
      </c>
      <c r="P448" s="702"/>
      <c r="Q448" s="223">
        <v>220</v>
      </c>
      <c r="U448">
        <v>126</v>
      </c>
    </row>
    <row r="449" spans="10:21" ht="15.75" thickBot="1">
      <c r="J449">
        <v>134</v>
      </c>
      <c r="M449" s="702"/>
      <c r="N449" s="223">
        <v>220</v>
      </c>
      <c r="P449" s="701" t="s">
        <v>236</v>
      </c>
      <c r="Q449" s="222">
        <v>0.40379999999999999</v>
      </c>
      <c r="U449">
        <v>128</v>
      </c>
    </row>
    <row r="450" spans="10:21" ht="15.75" thickBot="1">
      <c r="J450">
        <v>135</v>
      </c>
      <c r="M450" s="701" t="s">
        <v>59</v>
      </c>
      <c r="N450" s="222">
        <v>0.374</v>
      </c>
      <c r="P450" s="702"/>
      <c r="Q450" s="223">
        <v>221</v>
      </c>
      <c r="U450">
        <v>129</v>
      </c>
    </row>
    <row r="451" spans="10:21" ht="15.75" thickBot="1">
      <c r="J451">
        <v>136</v>
      </c>
      <c r="M451" s="702"/>
      <c r="N451" s="223">
        <v>221</v>
      </c>
      <c r="P451" s="701" t="s">
        <v>249</v>
      </c>
      <c r="Q451" s="222">
        <v>0.40189999999999998</v>
      </c>
      <c r="U451">
        <v>130</v>
      </c>
    </row>
    <row r="452" spans="10:21" ht="15.75" thickBot="1">
      <c r="J452">
        <v>137</v>
      </c>
      <c r="M452" s="701" t="s">
        <v>317</v>
      </c>
      <c r="N452" s="222">
        <v>0.3725</v>
      </c>
      <c r="P452" s="702"/>
      <c r="Q452" s="223">
        <v>222</v>
      </c>
      <c r="U452">
        <v>132</v>
      </c>
    </row>
    <row r="453" spans="10:21" ht="15.75" thickBot="1">
      <c r="J453">
        <v>138</v>
      </c>
      <c r="M453" s="702"/>
      <c r="N453" s="223">
        <v>222</v>
      </c>
      <c r="P453" s="701" t="s">
        <v>287</v>
      </c>
      <c r="Q453" s="222">
        <v>0.40050000000000002</v>
      </c>
      <c r="U453">
        <v>133</v>
      </c>
    </row>
    <row r="454" spans="10:21" ht="15.75" thickBot="1">
      <c r="J454">
        <v>139</v>
      </c>
      <c r="M454" s="701" t="s">
        <v>273</v>
      </c>
      <c r="N454" s="222">
        <v>0.3705</v>
      </c>
      <c r="P454" s="702"/>
      <c r="Q454" s="223">
        <v>223</v>
      </c>
      <c r="U454">
        <v>134</v>
      </c>
    </row>
    <row r="455" spans="10:21" ht="15.75" thickBot="1">
      <c r="J455">
        <v>140</v>
      </c>
      <c r="M455" s="702"/>
      <c r="N455" s="223">
        <v>223</v>
      </c>
      <c r="P455" s="701" t="s">
        <v>230</v>
      </c>
      <c r="Q455" s="222">
        <v>0.40010000000000001</v>
      </c>
      <c r="U455">
        <v>135</v>
      </c>
    </row>
    <row r="456" spans="10:21" ht="15.75" thickBot="1">
      <c r="J456">
        <v>141</v>
      </c>
      <c r="M456" s="701" t="s">
        <v>253</v>
      </c>
      <c r="N456" s="222">
        <v>0.36830000000000002</v>
      </c>
      <c r="P456" s="702"/>
      <c r="Q456" s="223">
        <v>224</v>
      </c>
      <c r="U456">
        <v>136</v>
      </c>
    </row>
    <row r="457" spans="10:21" ht="15.75" thickBot="1">
      <c r="J457">
        <v>142</v>
      </c>
      <c r="M457" s="702"/>
      <c r="N457" s="223">
        <v>224</v>
      </c>
      <c r="P457" s="701" t="s">
        <v>141</v>
      </c>
      <c r="Q457" s="222">
        <v>0.4</v>
      </c>
      <c r="U457">
        <v>137</v>
      </c>
    </row>
    <row r="458" spans="10:21" ht="15.75" thickBot="1">
      <c r="J458">
        <v>143</v>
      </c>
      <c r="M458" s="701" t="s">
        <v>202</v>
      </c>
      <c r="N458" s="222">
        <v>0.36470000000000002</v>
      </c>
      <c r="P458" s="702"/>
      <c r="Q458" s="223">
        <v>225</v>
      </c>
      <c r="U458">
        <v>138</v>
      </c>
    </row>
    <row r="459" spans="10:21" ht="15.75" thickBot="1">
      <c r="J459">
        <v>144</v>
      </c>
      <c r="M459" s="702"/>
      <c r="N459" s="223">
        <v>225</v>
      </c>
      <c r="P459" s="15" t="s">
        <v>31</v>
      </c>
      <c r="Q459" s="17" t="s">
        <v>411</v>
      </c>
      <c r="U459">
        <v>139</v>
      </c>
    </row>
    <row r="460" spans="10:21" ht="15.75" thickBot="1">
      <c r="J460">
        <v>145</v>
      </c>
      <c r="M460" s="15" t="s">
        <v>31</v>
      </c>
      <c r="N460" s="17" t="s">
        <v>411</v>
      </c>
      <c r="P460" s="701" t="s">
        <v>307</v>
      </c>
      <c r="Q460" s="222">
        <v>0.39829999999999999</v>
      </c>
      <c r="U460">
        <v>140</v>
      </c>
    </row>
    <row r="461" spans="10:21" ht="15.75" thickBot="1">
      <c r="J461">
        <v>146</v>
      </c>
      <c r="M461" s="701" t="s">
        <v>129</v>
      </c>
      <c r="N461" s="222">
        <v>0.36130000000000001</v>
      </c>
      <c r="P461" s="702"/>
      <c r="Q461" s="223">
        <v>226</v>
      </c>
      <c r="U461">
        <v>143</v>
      </c>
    </row>
    <row r="462" spans="10:21" ht="15.75" thickBot="1">
      <c r="J462">
        <v>147</v>
      </c>
      <c r="M462" s="702"/>
      <c r="N462" s="223">
        <v>226</v>
      </c>
      <c r="P462" s="701" t="s">
        <v>93</v>
      </c>
      <c r="Q462" s="222">
        <v>0.3982</v>
      </c>
      <c r="U462">
        <v>144</v>
      </c>
    </row>
    <row r="463" spans="10:21" ht="15.75" thickBot="1">
      <c r="J463">
        <v>148</v>
      </c>
      <c r="M463" s="701" t="s">
        <v>116</v>
      </c>
      <c r="N463" s="222">
        <v>0.3569</v>
      </c>
      <c r="P463" s="702"/>
      <c r="Q463" s="223">
        <v>227</v>
      </c>
      <c r="U463">
        <v>145</v>
      </c>
    </row>
    <row r="464" spans="10:21" ht="15.75" thickBot="1">
      <c r="J464">
        <v>149</v>
      </c>
      <c r="M464" s="702"/>
      <c r="N464" s="223">
        <v>227</v>
      </c>
      <c r="P464" s="701" t="s">
        <v>402</v>
      </c>
      <c r="Q464" s="222">
        <v>0.39810000000000001</v>
      </c>
      <c r="U464">
        <v>146</v>
      </c>
    </row>
    <row r="465" spans="10:21" ht="15.75" thickBot="1">
      <c r="J465">
        <v>150</v>
      </c>
      <c r="M465" s="701" t="s">
        <v>259</v>
      </c>
      <c r="N465" s="222">
        <v>0.35470000000000002</v>
      </c>
      <c r="P465" s="702"/>
      <c r="Q465" s="223">
        <v>228</v>
      </c>
      <c r="U465">
        <v>147</v>
      </c>
    </row>
    <row r="466" spans="10:21" ht="15.75" thickBot="1">
      <c r="J466">
        <v>151</v>
      </c>
      <c r="M466" s="702"/>
      <c r="N466" s="223">
        <v>228</v>
      </c>
      <c r="P466" s="701" t="s">
        <v>232</v>
      </c>
      <c r="Q466" s="222">
        <v>0.39710000000000001</v>
      </c>
      <c r="U466">
        <v>148</v>
      </c>
    </row>
    <row r="467" spans="10:21" ht="15.75" thickBot="1">
      <c r="J467">
        <v>152</v>
      </c>
      <c r="M467" s="701" t="s">
        <v>196</v>
      </c>
      <c r="N467" s="222">
        <v>0.35270000000000001</v>
      </c>
      <c r="P467" s="702"/>
      <c r="Q467" s="223">
        <v>229</v>
      </c>
      <c r="U467">
        <v>149</v>
      </c>
    </row>
    <row r="468" spans="10:21" ht="15.75" thickBot="1">
      <c r="J468">
        <v>153</v>
      </c>
      <c r="M468" s="702"/>
      <c r="N468" s="223">
        <v>229</v>
      </c>
      <c r="P468" s="701" t="s">
        <v>119</v>
      </c>
      <c r="Q468" s="222">
        <v>0.3967</v>
      </c>
      <c r="U468">
        <v>150</v>
      </c>
    </row>
    <row r="469" spans="10:21" ht="15.75" thickBot="1">
      <c r="J469">
        <v>154</v>
      </c>
      <c r="M469" s="701" t="s">
        <v>64</v>
      </c>
      <c r="N469" s="222">
        <v>0.34899999999999998</v>
      </c>
      <c r="P469" s="702"/>
      <c r="Q469" s="223">
        <v>230</v>
      </c>
      <c r="U469">
        <v>151</v>
      </c>
    </row>
    <row r="470" spans="10:21" ht="15.75" thickBot="1">
      <c r="J470">
        <v>155</v>
      </c>
      <c r="M470" s="702"/>
      <c r="N470" s="223">
        <v>230</v>
      </c>
      <c r="P470" s="701" t="s">
        <v>244</v>
      </c>
      <c r="Q470" s="222">
        <v>0.39660000000000001</v>
      </c>
      <c r="U470">
        <v>152</v>
      </c>
    </row>
    <row r="471" spans="10:21" ht="15.75" thickBot="1">
      <c r="J471">
        <v>156</v>
      </c>
      <c r="M471" s="701" t="s">
        <v>229</v>
      </c>
      <c r="N471" s="222">
        <v>0.3473</v>
      </c>
      <c r="P471" s="702"/>
      <c r="Q471" s="223">
        <v>231</v>
      </c>
      <c r="U471">
        <v>153</v>
      </c>
    </row>
    <row r="472" spans="10:21" ht="15.75" thickBot="1">
      <c r="J472">
        <v>157</v>
      </c>
      <c r="M472" s="702"/>
      <c r="N472" s="223">
        <v>231</v>
      </c>
      <c r="P472" s="701" t="s">
        <v>196</v>
      </c>
      <c r="Q472" s="222">
        <v>0.39489999999999997</v>
      </c>
      <c r="U472">
        <v>154</v>
      </c>
    </row>
    <row r="473" spans="10:21" ht="15.75" thickBot="1">
      <c r="J473">
        <v>158</v>
      </c>
      <c r="M473" s="701" t="s">
        <v>243</v>
      </c>
      <c r="N473" s="222">
        <v>0.33510000000000001</v>
      </c>
      <c r="P473" s="702"/>
      <c r="Q473" s="223">
        <v>232</v>
      </c>
      <c r="U473">
        <v>157</v>
      </c>
    </row>
    <row r="474" spans="10:21" ht="15.75" thickBot="1">
      <c r="J474">
        <v>159</v>
      </c>
      <c r="M474" s="702"/>
      <c r="N474" s="223">
        <v>232</v>
      </c>
      <c r="P474" s="701" t="s">
        <v>253</v>
      </c>
      <c r="Q474" s="222">
        <v>0.39410000000000001</v>
      </c>
      <c r="U474">
        <v>158</v>
      </c>
    </row>
    <row r="475" spans="10:21" ht="15.75" thickBot="1">
      <c r="J475">
        <v>160</v>
      </c>
      <c r="M475" s="701" t="s">
        <v>52</v>
      </c>
      <c r="N475" s="222">
        <v>0.33489999999999998</v>
      </c>
      <c r="P475" s="702"/>
      <c r="Q475" s="223">
        <v>233</v>
      </c>
      <c r="U475">
        <v>159</v>
      </c>
    </row>
    <row r="476" spans="10:21" ht="15.75" thickBot="1">
      <c r="J476">
        <v>161</v>
      </c>
      <c r="M476" s="702"/>
      <c r="N476" s="223">
        <v>233</v>
      </c>
      <c r="P476" s="701" t="s">
        <v>283</v>
      </c>
      <c r="Q476" s="222">
        <v>0.39329999999999998</v>
      </c>
      <c r="U476">
        <v>160</v>
      </c>
    </row>
    <row r="477" spans="10:21" ht="15.75" thickBot="1">
      <c r="J477">
        <v>162</v>
      </c>
      <c r="M477" s="701" t="s">
        <v>110</v>
      </c>
      <c r="N477" s="222">
        <v>0.33460000000000001</v>
      </c>
      <c r="P477" s="702"/>
      <c r="Q477" s="223">
        <v>234</v>
      </c>
      <c r="U477">
        <v>161</v>
      </c>
    </row>
    <row r="478" spans="10:21" ht="15.75" thickBot="1">
      <c r="J478">
        <v>163</v>
      </c>
      <c r="M478" s="702"/>
      <c r="N478" s="223">
        <v>234</v>
      </c>
      <c r="P478" s="701" t="s">
        <v>256</v>
      </c>
      <c r="Q478" s="222">
        <v>0.39050000000000001</v>
      </c>
      <c r="U478">
        <v>162</v>
      </c>
    </row>
    <row r="479" spans="10:21" ht="15.75" thickBot="1">
      <c r="J479">
        <v>164</v>
      </c>
      <c r="M479" s="701" t="s">
        <v>393</v>
      </c>
      <c r="N479" s="222">
        <v>0.3332</v>
      </c>
      <c r="P479" s="702"/>
      <c r="Q479" s="223">
        <v>235</v>
      </c>
      <c r="U479">
        <v>163</v>
      </c>
    </row>
    <row r="480" spans="10:21" ht="15.75" thickBot="1">
      <c r="J480">
        <v>165</v>
      </c>
      <c r="M480" s="702"/>
      <c r="N480" s="223">
        <v>235</v>
      </c>
      <c r="P480" s="701" t="s">
        <v>98</v>
      </c>
      <c r="Q480" s="222">
        <v>0.38950000000000001</v>
      </c>
      <c r="U480">
        <v>164</v>
      </c>
    </row>
    <row r="481" spans="10:21" ht="15.75" thickBot="1">
      <c r="J481">
        <v>166</v>
      </c>
      <c r="M481" s="701" t="s">
        <v>249</v>
      </c>
      <c r="N481" s="222">
        <v>0.33110000000000001</v>
      </c>
      <c r="P481" s="702"/>
      <c r="Q481" s="223">
        <v>236</v>
      </c>
      <c r="U481">
        <v>165</v>
      </c>
    </row>
    <row r="482" spans="10:21" ht="15.75" thickBot="1">
      <c r="J482">
        <v>167</v>
      </c>
      <c r="M482" s="702"/>
      <c r="N482" s="223">
        <v>236</v>
      </c>
      <c r="P482" s="701" t="s">
        <v>292</v>
      </c>
      <c r="Q482" s="222">
        <v>0.3891</v>
      </c>
      <c r="U482">
        <v>166</v>
      </c>
    </row>
    <row r="483" spans="10:21" ht="15.75" thickBot="1">
      <c r="J483">
        <v>168</v>
      </c>
      <c r="M483" s="701" t="s">
        <v>290</v>
      </c>
      <c r="N483" s="222">
        <v>0.33069999999999999</v>
      </c>
      <c r="P483" s="702"/>
      <c r="Q483" s="223">
        <v>237</v>
      </c>
      <c r="U483">
        <v>167</v>
      </c>
    </row>
    <row r="484" spans="10:21" ht="15.75" thickBot="1">
      <c r="J484">
        <v>169</v>
      </c>
      <c r="M484" s="702"/>
      <c r="N484" s="223">
        <v>237</v>
      </c>
      <c r="P484" s="701" t="s">
        <v>154</v>
      </c>
      <c r="Q484" s="222">
        <v>0.38900000000000001</v>
      </c>
      <c r="U484">
        <v>168</v>
      </c>
    </row>
    <row r="485" spans="10:21" ht="15.75" thickBot="1">
      <c r="J485">
        <v>170</v>
      </c>
      <c r="M485" s="701" t="s">
        <v>44</v>
      </c>
      <c r="N485" s="222">
        <v>0.33040000000000003</v>
      </c>
      <c r="P485" s="702"/>
      <c r="Q485" s="223">
        <v>238</v>
      </c>
      <c r="U485">
        <v>169</v>
      </c>
    </row>
    <row r="486" spans="10:21" ht="15.75" thickBot="1">
      <c r="J486">
        <v>171</v>
      </c>
      <c r="M486" s="702"/>
      <c r="N486" s="223">
        <v>238</v>
      </c>
      <c r="P486" s="701" t="s">
        <v>144</v>
      </c>
      <c r="Q486" s="222">
        <v>0.38729999999999998</v>
      </c>
      <c r="U486">
        <v>171</v>
      </c>
    </row>
    <row r="487" spans="10:21" ht="15.75" thickBot="1">
      <c r="J487">
        <v>172</v>
      </c>
      <c r="M487" s="701" t="s">
        <v>286</v>
      </c>
      <c r="N487" s="222">
        <v>0.33</v>
      </c>
      <c r="P487" s="702"/>
      <c r="Q487" s="223">
        <v>239</v>
      </c>
      <c r="U487">
        <v>172</v>
      </c>
    </row>
    <row r="488" spans="10:21" ht="15.75" thickBot="1">
      <c r="J488">
        <v>173</v>
      </c>
      <c r="M488" s="702"/>
      <c r="N488" s="223">
        <v>239</v>
      </c>
      <c r="P488" s="701" t="s">
        <v>339</v>
      </c>
      <c r="Q488" s="222">
        <v>0.38550000000000001</v>
      </c>
      <c r="U488">
        <v>173</v>
      </c>
    </row>
    <row r="489" spans="10:21" ht="15.75" thickBot="1">
      <c r="J489">
        <v>174</v>
      </c>
      <c r="M489" s="701" t="s">
        <v>120</v>
      </c>
      <c r="N489" s="222">
        <v>0.32779999999999998</v>
      </c>
      <c r="P489" s="702"/>
      <c r="Q489" s="223">
        <v>240</v>
      </c>
      <c r="U489">
        <v>174</v>
      </c>
    </row>
    <row r="490" spans="10:21" ht="15.75" thickBot="1">
      <c r="J490">
        <v>175</v>
      </c>
      <c r="M490" s="702"/>
      <c r="N490" s="223">
        <v>240</v>
      </c>
      <c r="P490" s="701" t="s">
        <v>286</v>
      </c>
      <c r="Q490" s="222">
        <v>0.37880000000000003</v>
      </c>
      <c r="U490">
        <v>175</v>
      </c>
    </row>
    <row r="491" spans="10:21" ht="15.75" thickBot="1">
      <c r="J491">
        <v>176</v>
      </c>
      <c r="M491" s="701" t="s">
        <v>227</v>
      </c>
      <c r="N491" s="222">
        <v>0.32550000000000001</v>
      </c>
      <c r="P491" s="702"/>
      <c r="Q491" s="223">
        <v>241</v>
      </c>
      <c r="U491">
        <v>176</v>
      </c>
    </row>
    <row r="492" spans="10:21" ht="15.75" thickBot="1">
      <c r="J492">
        <v>177</v>
      </c>
      <c r="M492" s="702"/>
      <c r="N492" s="223">
        <v>241</v>
      </c>
      <c r="P492" s="701" t="s">
        <v>289</v>
      </c>
      <c r="Q492" s="222">
        <v>0.37590000000000001</v>
      </c>
      <c r="U492">
        <v>177</v>
      </c>
    </row>
    <row r="493" spans="10:21" ht="15.75" thickBot="1">
      <c r="J493">
        <v>178</v>
      </c>
      <c r="M493" s="701" t="s">
        <v>327</v>
      </c>
      <c r="N493" s="222">
        <v>0.32419999999999999</v>
      </c>
      <c r="P493" s="702"/>
      <c r="Q493" s="223">
        <v>242</v>
      </c>
      <c r="U493">
        <v>178</v>
      </c>
    </row>
    <row r="494" spans="10:21" ht="15.75" thickBot="1">
      <c r="J494">
        <v>179</v>
      </c>
      <c r="M494" s="702"/>
      <c r="N494" s="223">
        <v>242</v>
      </c>
      <c r="P494" s="701" t="s">
        <v>241</v>
      </c>
      <c r="Q494" s="222">
        <v>0.37580000000000002</v>
      </c>
      <c r="U494">
        <v>180</v>
      </c>
    </row>
    <row r="495" spans="10:21" ht="15.75" thickBot="1">
      <c r="J495">
        <v>181</v>
      </c>
      <c r="M495" s="701" t="s">
        <v>308</v>
      </c>
      <c r="N495" s="222">
        <v>0.3241</v>
      </c>
      <c r="P495" s="702"/>
      <c r="Q495" s="223">
        <v>243</v>
      </c>
      <c r="U495">
        <v>181</v>
      </c>
    </row>
    <row r="496" spans="10:21" ht="15.75" thickBot="1">
      <c r="J496">
        <v>182</v>
      </c>
      <c r="M496" s="702"/>
      <c r="N496" s="223">
        <v>243</v>
      </c>
      <c r="P496" s="701" t="s">
        <v>363</v>
      </c>
      <c r="Q496" s="222">
        <v>0.37419999999999998</v>
      </c>
      <c r="U496">
        <v>182</v>
      </c>
    </row>
    <row r="497" spans="10:21" ht="15.75" thickBot="1">
      <c r="J497">
        <v>185</v>
      </c>
      <c r="M497" s="701" t="s">
        <v>399</v>
      </c>
      <c r="N497" s="222">
        <v>0.32119999999999999</v>
      </c>
      <c r="P497" s="702"/>
      <c r="Q497" s="223">
        <v>244</v>
      </c>
      <c r="U497">
        <v>183</v>
      </c>
    </row>
    <row r="498" spans="10:21" ht="15.75" thickBot="1">
      <c r="J498">
        <v>186</v>
      </c>
      <c r="M498" s="702"/>
      <c r="N498" s="223">
        <v>244</v>
      </c>
      <c r="P498" s="701" t="s">
        <v>372</v>
      </c>
      <c r="Q498" s="222">
        <v>0.36770000000000003</v>
      </c>
      <c r="U498">
        <v>184</v>
      </c>
    </row>
    <row r="499" spans="10:21" ht="15.75" thickBot="1">
      <c r="J499">
        <v>187</v>
      </c>
      <c r="M499" s="701" t="s">
        <v>86</v>
      </c>
      <c r="N499" s="222">
        <v>0.32100000000000001</v>
      </c>
      <c r="P499" s="702"/>
      <c r="Q499" s="223">
        <v>245</v>
      </c>
      <c r="U499">
        <v>185</v>
      </c>
    </row>
    <row r="500" spans="10:21" ht="15.75" thickBot="1">
      <c r="J500">
        <v>188</v>
      </c>
      <c r="M500" s="702"/>
      <c r="N500" s="223">
        <v>245</v>
      </c>
      <c r="P500" s="701" t="s">
        <v>320</v>
      </c>
      <c r="Q500" s="222">
        <v>0.36359999999999998</v>
      </c>
      <c r="U500">
        <v>186</v>
      </c>
    </row>
    <row r="501" spans="10:21" ht="15.75" thickBot="1">
      <c r="J501">
        <v>189</v>
      </c>
      <c r="M501" s="701" t="s">
        <v>255</v>
      </c>
      <c r="N501" s="222">
        <v>0.31900000000000001</v>
      </c>
      <c r="P501" s="702"/>
      <c r="Q501" s="223">
        <v>246</v>
      </c>
      <c r="U501">
        <v>187</v>
      </c>
    </row>
    <row r="502" spans="10:21" ht="15.75" thickBot="1">
      <c r="J502">
        <v>190</v>
      </c>
      <c r="M502" s="702"/>
      <c r="N502" s="223">
        <v>246</v>
      </c>
      <c r="P502" s="701" t="s">
        <v>210</v>
      </c>
      <c r="Q502" s="222">
        <v>0.36049999999999999</v>
      </c>
      <c r="U502">
        <v>188</v>
      </c>
    </row>
    <row r="503" spans="10:21" ht="15.75" thickBot="1">
      <c r="J503">
        <v>191</v>
      </c>
      <c r="M503" s="701" t="s">
        <v>323</v>
      </c>
      <c r="N503" s="222">
        <v>0.31490000000000001</v>
      </c>
      <c r="P503" s="702"/>
      <c r="Q503" s="223">
        <v>247</v>
      </c>
      <c r="U503">
        <v>189</v>
      </c>
    </row>
    <row r="504" spans="10:21" ht="15.75" thickBot="1">
      <c r="J504">
        <v>192</v>
      </c>
      <c r="M504" s="702"/>
      <c r="N504" s="223">
        <v>247</v>
      </c>
      <c r="P504" s="701" t="s">
        <v>152</v>
      </c>
      <c r="Q504" s="222">
        <v>0.35970000000000002</v>
      </c>
      <c r="U504">
        <v>190</v>
      </c>
    </row>
    <row r="505" spans="10:21" ht="15.75" thickBot="1">
      <c r="J505">
        <v>193</v>
      </c>
      <c r="M505" s="701" t="s">
        <v>363</v>
      </c>
      <c r="N505" s="222">
        <v>0.31380000000000002</v>
      </c>
      <c r="P505" s="702"/>
      <c r="Q505" s="223">
        <v>248</v>
      </c>
      <c r="U505">
        <v>191</v>
      </c>
    </row>
    <row r="506" spans="10:21" ht="15.75" thickBot="1">
      <c r="J506">
        <v>194</v>
      </c>
      <c r="M506" s="702"/>
      <c r="N506" s="223">
        <v>248</v>
      </c>
      <c r="P506" s="701" t="s">
        <v>173</v>
      </c>
      <c r="Q506" s="222">
        <v>0.35630000000000001</v>
      </c>
      <c r="U506">
        <v>192</v>
      </c>
    </row>
    <row r="507" spans="10:21" ht="15.75" thickBot="1">
      <c r="J507">
        <v>195</v>
      </c>
      <c r="M507" s="701" t="s">
        <v>457</v>
      </c>
      <c r="N507" s="222">
        <v>0.31240000000000001</v>
      </c>
      <c r="P507" s="702"/>
      <c r="Q507" s="223">
        <v>249</v>
      </c>
      <c r="U507">
        <v>194</v>
      </c>
    </row>
    <row r="508" spans="10:21" ht="15.75" thickBot="1">
      <c r="J508">
        <v>196</v>
      </c>
      <c r="M508" s="702"/>
      <c r="N508" s="223">
        <v>249</v>
      </c>
      <c r="P508" s="701" t="s">
        <v>218</v>
      </c>
      <c r="Q508" s="222">
        <v>0.35589999999999999</v>
      </c>
      <c r="U508">
        <v>195</v>
      </c>
    </row>
    <row r="509" spans="10:21" ht="15.75" thickBot="1">
      <c r="J509">
        <v>197</v>
      </c>
      <c r="M509" s="701" t="s">
        <v>254</v>
      </c>
      <c r="N509" s="222">
        <v>0.31080000000000002</v>
      </c>
      <c r="P509" s="702"/>
      <c r="Q509" s="223">
        <v>250</v>
      </c>
      <c r="U509">
        <v>196</v>
      </c>
    </row>
    <row r="510" spans="10:21" ht="15.75" thickBot="1">
      <c r="J510">
        <v>198</v>
      </c>
      <c r="M510" s="702"/>
      <c r="N510" s="223">
        <v>250</v>
      </c>
      <c r="P510" s="15" t="s">
        <v>31</v>
      </c>
      <c r="Q510" s="17" t="s">
        <v>411</v>
      </c>
      <c r="U510">
        <v>197</v>
      </c>
    </row>
    <row r="511" spans="10:21" ht="15.75" thickBot="1">
      <c r="J511">
        <v>199</v>
      </c>
      <c r="M511" s="15" t="s">
        <v>31</v>
      </c>
      <c r="N511" s="17" t="s">
        <v>411</v>
      </c>
      <c r="P511" s="701" t="s">
        <v>112</v>
      </c>
      <c r="Q511" s="222">
        <v>0.35399999999999998</v>
      </c>
      <c r="U511">
        <v>198</v>
      </c>
    </row>
    <row r="512" spans="10:21" ht="15.75" thickBot="1">
      <c r="J512">
        <v>200</v>
      </c>
      <c r="M512" s="701" t="s">
        <v>240</v>
      </c>
      <c r="N512" s="222">
        <v>0.30009999999999998</v>
      </c>
      <c r="P512" s="702"/>
      <c r="Q512" s="223">
        <v>251</v>
      </c>
      <c r="U512">
        <v>199</v>
      </c>
    </row>
    <row r="513" spans="10:21" ht="15.75" thickBot="1">
      <c r="J513">
        <v>201</v>
      </c>
      <c r="M513" s="702"/>
      <c r="N513" s="223">
        <v>251</v>
      </c>
      <c r="P513" s="701" t="s">
        <v>340</v>
      </c>
      <c r="Q513" s="220">
        <v>0.34739999999999999</v>
      </c>
      <c r="U513">
        <v>200</v>
      </c>
    </row>
    <row r="514" spans="10:21" ht="15.75" thickBot="1">
      <c r="J514">
        <v>202</v>
      </c>
      <c r="M514" s="701" t="s">
        <v>174</v>
      </c>
      <c r="N514" s="220">
        <v>0.2999</v>
      </c>
      <c r="P514" s="702"/>
      <c r="Q514" s="221">
        <v>252</v>
      </c>
      <c r="U514">
        <v>201</v>
      </c>
    </row>
    <row r="515" spans="10:21" ht="15.75" thickBot="1">
      <c r="J515">
        <v>203</v>
      </c>
      <c r="M515" s="702"/>
      <c r="N515" s="221">
        <v>252</v>
      </c>
      <c r="P515" s="701" t="s">
        <v>59</v>
      </c>
      <c r="Q515" s="224">
        <v>0.34610000000000002</v>
      </c>
      <c r="U515">
        <v>202</v>
      </c>
    </row>
    <row r="516" spans="10:21" ht="15.75" thickBot="1">
      <c r="J516">
        <v>204</v>
      </c>
      <c r="M516" s="701" t="s">
        <v>84</v>
      </c>
      <c r="N516" s="224">
        <v>0.29980000000000001</v>
      </c>
      <c r="P516" s="702"/>
      <c r="Q516" s="225">
        <v>253</v>
      </c>
      <c r="U516">
        <v>203</v>
      </c>
    </row>
    <row r="517" spans="10:21" ht="15.75" thickBot="1">
      <c r="J517">
        <v>205</v>
      </c>
      <c r="M517" s="702"/>
      <c r="N517" s="225">
        <v>253</v>
      </c>
      <c r="P517" s="701" t="s">
        <v>290</v>
      </c>
      <c r="Q517" s="226">
        <v>0.33600000000000002</v>
      </c>
      <c r="U517">
        <v>204</v>
      </c>
    </row>
    <row r="518" spans="10:21" ht="15.75" thickBot="1">
      <c r="J518">
        <v>206</v>
      </c>
      <c r="M518" s="701" t="s">
        <v>401</v>
      </c>
      <c r="N518" s="226">
        <v>0.29930000000000001</v>
      </c>
      <c r="P518" s="702"/>
      <c r="Q518" s="227">
        <v>254</v>
      </c>
      <c r="U518">
        <v>205</v>
      </c>
    </row>
    <row r="519" spans="10:21" ht="15.75" thickBot="1">
      <c r="J519">
        <v>207</v>
      </c>
      <c r="M519" s="702"/>
      <c r="N519" s="227">
        <v>254</v>
      </c>
      <c r="P519" s="701" t="s">
        <v>163</v>
      </c>
      <c r="Q519" s="228">
        <v>0.33560000000000001</v>
      </c>
      <c r="U519">
        <v>206</v>
      </c>
    </row>
    <row r="520" spans="10:21" ht="15.75" thickBot="1">
      <c r="J520">
        <v>208</v>
      </c>
      <c r="M520" s="701" t="s">
        <v>261</v>
      </c>
      <c r="N520" s="228">
        <v>0.2989</v>
      </c>
      <c r="P520" s="702"/>
      <c r="Q520" s="229">
        <v>255</v>
      </c>
      <c r="U520">
        <v>207</v>
      </c>
    </row>
    <row r="521" spans="10:21" ht="15.75" thickBot="1">
      <c r="J521">
        <v>209</v>
      </c>
      <c r="M521" s="702"/>
      <c r="N521" s="229">
        <v>255</v>
      </c>
      <c r="P521" s="701" t="s">
        <v>398</v>
      </c>
      <c r="Q521" s="230">
        <v>0.33429999999999999</v>
      </c>
      <c r="U521">
        <v>208</v>
      </c>
    </row>
    <row r="522" spans="10:21" ht="15.75" thickBot="1">
      <c r="J522">
        <v>210</v>
      </c>
      <c r="M522" s="701" t="s">
        <v>371</v>
      </c>
      <c r="N522" s="230">
        <v>0.29780000000000001</v>
      </c>
      <c r="P522" s="702"/>
      <c r="Q522" s="231">
        <v>256</v>
      </c>
      <c r="U522">
        <v>209</v>
      </c>
    </row>
    <row r="523" spans="10:21" ht="15.75" thickBot="1">
      <c r="J523">
        <v>211</v>
      </c>
      <c r="M523" s="702"/>
      <c r="N523" s="231">
        <v>256</v>
      </c>
      <c r="P523" s="701" t="s">
        <v>85</v>
      </c>
      <c r="Q523" s="232">
        <v>0.33360000000000001</v>
      </c>
      <c r="U523">
        <v>210</v>
      </c>
    </row>
    <row r="524" spans="10:21" ht="15.75" thickBot="1">
      <c r="J524">
        <v>212</v>
      </c>
      <c r="M524" s="18" t="s">
        <v>316</v>
      </c>
      <c r="N524" s="232">
        <v>0.2969</v>
      </c>
      <c r="P524" s="702"/>
      <c r="Q524" s="233">
        <v>257</v>
      </c>
      <c r="U524">
        <v>211</v>
      </c>
    </row>
    <row r="525" spans="10:21" ht="15.75" thickBot="1">
      <c r="J525">
        <v>213</v>
      </c>
      <c r="M525" s="20" t="s">
        <v>458</v>
      </c>
      <c r="N525" s="233">
        <v>257</v>
      </c>
      <c r="P525" s="701" t="s">
        <v>379</v>
      </c>
      <c r="Q525" s="234">
        <v>0.33279999999999998</v>
      </c>
      <c r="U525">
        <v>212</v>
      </c>
    </row>
    <row r="526" spans="10:21" ht="15.75" thickBot="1">
      <c r="J526">
        <v>214</v>
      </c>
      <c r="M526" s="701" t="s">
        <v>292</v>
      </c>
      <c r="N526" s="234">
        <v>0.29289999999999999</v>
      </c>
      <c r="P526" s="702"/>
      <c r="Q526" s="235">
        <v>258</v>
      </c>
      <c r="U526">
        <v>213</v>
      </c>
    </row>
    <row r="527" spans="10:21" ht="15.75" thickBot="1">
      <c r="J527">
        <v>215</v>
      </c>
      <c r="M527" s="702"/>
      <c r="N527" s="235">
        <v>258</v>
      </c>
      <c r="P527" s="701" t="s">
        <v>277</v>
      </c>
      <c r="Q527" s="234">
        <v>0.3327</v>
      </c>
      <c r="U527">
        <v>214</v>
      </c>
    </row>
    <row r="528" spans="10:21" ht="15.75" thickBot="1">
      <c r="J528">
        <v>216</v>
      </c>
      <c r="M528" s="701" t="s">
        <v>378</v>
      </c>
      <c r="N528" s="234">
        <v>0.29199999999999998</v>
      </c>
      <c r="P528" s="702"/>
      <c r="Q528" s="235">
        <v>259</v>
      </c>
      <c r="U528">
        <v>215</v>
      </c>
    </row>
    <row r="529" spans="10:21" ht="15.75" thickBot="1">
      <c r="J529">
        <v>217</v>
      </c>
      <c r="M529" s="702"/>
      <c r="N529" s="235">
        <v>259</v>
      </c>
      <c r="P529" s="701" t="s">
        <v>311</v>
      </c>
      <c r="Q529" s="236">
        <v>0.33200000000000002</v>
      </c>
      <c r="U529">
        <v>216</v>
      </c>
    </row>
    <row r="530" spans="10:21" ht="15.75" thickBot="1">
      <c r="J530">
        <v>218</v>
      </c>
      <c r="M530" s="701" t="s">
        <v>127</v>
      </c>
      <c r="N530" s="236">
        <v>0.29089999999999999</v>
      </c>
      <c r="P530" s="702"/>
      <c r="Q530" s="237">
        <v>260</v>
      </c>
      <c r="U530">
        <v>217</v>
      </c>
    </row>
    <row r="531" spans="10:21" ht="15.75" thickBot="1">
      <c r="J531">
        <v>219</v>
      </c>
      <c r="M531" s="702"/>
      <c r="N531" s="237">
        <v>260</v>
      </c>
      <c r="P531" s="701" t="s">
        <v>240</v>
      </c>
      <c r="Q531" s="238">
        <v>0.32529999999999998</v>
      </c>
      <c r="U531">
        <v>218</v>
      </c>
    </row>
    <row r="532" spans="10:21" ht="15.75" thickBot="1">
      <c r="J532">
        <v>220</v>
      </c>
      <c r="M532" s="701" t="s">
        <v>51</v>
      </c>
      <c r="N532" s="238">
        <v>0.28960000000000002</v>
      </c>
      <c r="P532" s="702"/>
      <c r="Q532" s="239">
        <v>261</v>
      </c>
      <c r="U532">
        <v>219</v>
      </c>
    </row>
    <row r="533" spans="10:21" ht="15.75" thickBot="1">
      <c r="J533">
        <v>221</v>
      </c>
      <c r="M533" s="702"/>
      <c r="N533" s="239">
        <v>261</v>
      </c>
      <c r="P533" s="701" t="s">
        <v>297</v>
      </c>
      <c r="Q533" s="240">
        <v>0.32440000000000002</v>
      </c>
      <c r="U533">
        <v>220</v>
      </c>
    </row>
    <row r="534" spans="10:21" ht="15.75" thickBot="1">
      <c r="J534">
        <v>222</v>
      </c>
      <c r="M534" s="18" t="s">
        <v>345</v>
      </c>
      <c r="N534" s="240">
        <v>0.28389999999999999</v>
      </c>
      <c r="P534" s="702"/>
      <c r="Q534" s="241">
        <v>262</v>
      </c>
      <c r="U534">
        <v>221</v>
      </c>
    </row>
    <row r="535" spans="10:21" ht="15.75" thickBot="1">
      <c r="J535">
        <v>223</v>
      </c>
      <c r="M535" s="20" t="s">
        <v>458</v>
      </c>
      <c r="N535" s="241">
        <v>262</v>
      </c>
      <c r="P535" s="701" t="s">
        <v>399</v>
      </c>
      <c r="Q535" s="242">
        <v>0.32319999999999999</v>
      </c>
      <c r="U535">
        <v>222</v>
      </c>
    </row>
    <row r="536" spans="10:21" ht="15.75" thickBot="1">
      <c r="J536">
        <v>224</v>
      </c>
      <c r="M536" s="701" t="s">
        <v>107</v>
      </c>
      <c r="N536" s="242">
        <v>0.28349999999999997</v>
      </c>
      <c r="P536" s="702"/>
      <c r="Q536" s="243">
        <v>263</v>
      </c>
      <c r="U536">
        <v>223</v>
      </c>
    </row>
    <row r="537" spans="10:21" ht="15.75" thickBot="1">
      <c r="J537">
        <v>225</v>
      </c>
      <c r="M537" s="702"/>
      <c r="N537" s="243">
        <v>263</v>
      </c>
      <c r="P537" s="701" t="s">
        <v>308</v>
      </c>
      <c r="Q537" s="244">
        <v>0.32129999999999997</v>
      </c>
      <c r="U537">
        <v>224</v>
      </c>
    </row>
    <row r="538" spans="10:21" ht="15.75" thickBot="1">
      <c r="J538">
        <v>226</v>
      </c>
      <c r="M538" s="701" t="s">
        <v>201</v>
      </c>
      <c r="N538" s="244">
        <v>0.28060000000000002</v>
      </c>
      <c r="P538" s="702"/>
      <c r="Q538" s="245">
        <v>264</v>
      </c>
      <c r="U538">
        <v>225</v>
      </c>
    </row>
    <row r="539" spans="10:21" ht="15.75" thickBot="1">
      <c r="J539">
        <v>227</v>
      </c>
      <c r="M539" s="702"/>
      <c r="N539" s="245">
        <v>264</v>
      </c>
      <c r="P539" s="701" t="s">
        <v>338</v>
      </c>
      <c r="Q539" s="244">
        <v>0.31969999999999998</v>
      </c>
      <c r="U539">
        <v>226</v>
      </c>
    </row>
    <row r="540" spans="10:21" ht="15.75" thickBot="1">
      <c r="J540">
        <v>228</v>
      </c>
      <c r="M540" s="701" t="s">
        <v>184</v>
      </c>
      <c r="N540" s="244">
        <v>0.27579999999999999</v>
      </c>
      <c r="P540" s="702"/>
      <c r="Q540" s="245">
        <v>265</v>
      </c>
      <c r="U540">
        <v>227</v>
      </c>
    </row>
    <row r="541" spans="10:21" ht="15.75" thickBot="1">
      <c r="J541">
        <v>229</v>
      </c>
      <c r="M541" s="702"/>
      <c r="N541" s="245">
        <v>265</v>
      </c>
      <c r="P541" s="701" t="s">
        <v>193</v>
      </c>
      <c r="Q541" s="246">
        <v>0.31879999999999997</v>
      </c>
      <c r="U541">
        <v>228</v>
      </c>
    </row>
    <row r="542" spans="10:21" ht="15.75" thickBot="1">
      <c r="J542">
        <v>230</v>
      </c>
      <c r="M542" s="701" t="s">
        <v>71</v>
      </c>
      <c r="N542" s="246">
        <v>0.27529999999999999</v>
      </c>
      <c r="P542" s="702"/>
      <c r="Q542" s="247">
        <v>266</v>
      </c>
      <c r="U542">
        <v>229</v>
      </c>
    </row>
    <row r="543" spans="10:21" ht="15.75" thickBot="1">
      <c r="J543">
        <v>231</v>
      </c>
      <c r="M543" s="702"/>
      <c r="N543" s="247">
        <v>266</v>
      </c>
      <c r="P543" s="701" t="s">
        <v>120</v>
      </c>
      <c r="Q543" s="248">
        <v>0.31559999999999999</v>
      </c>
      <c r="U543">
        <v>230</v>
      </c>
    </row>
    <row r="544" spans="10:21" ht="15.75" thickBot="1">
      <c r="J544">
        <v>232</v>
      </c>
      <c r="M544" s="701" t="s">
        <v>80</v>
      </c>
      <c r="N544" s="248">
        <v>0.27289999999999998</v>
      </c>
      <c r="P544" s="702"/>
      <c r="Q544" s="249">
        <v>267</v>
      </c>
      <c r="U544">
        <v>231</v>
      </c>
    </row>
    <row r="545" spans="10:21" ht="15.75" thickBot="1">
      <c r="J545">
        <v>233</v>
      </c>
      <c r="M545" s="702"/>
      <c r="N545" s="249">
        <v>267</v>
      </c>
      <c r="P545" s="701" t="s">
        <v>313</v>
      </c>
      <c r="Q545" s="250">
        <v>0.315</v>
      </c>
      <c r="U545">
        <v>232</v>
      </c>
    </row>
    <row r="546" spans="10:21" ht="15.75" thickBot="1">
      <c r="J546">
        <v>234</v>
      </c>
      <c r="M546" s="701" t="s">
        <v>161</v>
      </c>
      <c r="N546" s="250">
        <v>0.2727</v>
      </c>
      <c r="P546" s="702"/>
      <c r="Q546" s="251">
        <v>268</v>
      </c>
      <c r="U546">
        <v>233</v>
      </c>
    </row>
    <row r="547" spans="10:21" ht="15.75" thickBot="1">
      <c r="J547">
        <v>235</v>
      </c>
      <c r="M547" s="702"/>
      <c r="N547" s="251">
        <v>268</v>
      </c>
      <c r="P547" s="701" t="s">
        <v>81</v>
      </c>
      <c r="Q547" s="252">
        <v>0.31319999999999998</v>
      </c>
      <c r="U547">
        <v>234</v>
      </c>
    </row>
    <row r="548" spans="10:21" ht="15.75" thickBot="1">
      <c r="J548">
        <v>236</v>
      </c>
      <c r="M548" s="701" t="s">
        <v>244</v>
      </c>
      <c r="N548" s="252">
        <v>0.26939999999999997</v>
      </c>
      <c r="P548" s="702"/>
      <c r="Q548" s="253">
        <v>269</v>
      </c>
      <c r="U548">
        <v>235</v>
      </c>
    </row>
    <row r="549" spans="10:21" ht="15.75" thickBot="1">
      <c r="J549">
        <v>237</v>
      </c>
      <c r="M549" s="702"/>
      <c r="N549" s="253">
        <v>269</v>
      </c>
      <c r="P549" s="701" t="s">
        <v>248</v>
      </c>
      <c r="Q549" s="254">
        <v>0.31009999999999999</v>
      </c>
      <c r="U549">
        <v>236</v>
      </c>
    </row>
    <row r="550" spans="10:21" ht="15.75" thickBot="1">
      <c r="J550">
        <v>238</v>
      </c>
      <c r="M550" s="18" t="s">
        <v>159</v>
      </c>
      <c r="N550" s="254">
        <v>0.26169999999999999</v>
      </c>
      <c r="P550" s="702"/>
      <c r="Q550" s="255">
        <v>270</v>
      </c>
      <c r="U550">
        <v>237</v>
      </c>
    </row>
    <row r="551" spans="10:21" ht="15.75" thickBot="1">
      <c r="J551">
        <v>239</v>
      </c>
      <c r="M551" s="20" t="s">
        <v>455</v>
      </c>
      <c r="N551" s="255">
        <v>270</v>
      </c>
      <c r="P551" s="701" t="s">
        <v>51</v>
      </c>
      <c r="Q551" s="256">
        <v>0.30959999999999999</v>
      </c>
      <c r="U551">
        <v>238</v>
      </c>
    </row>
    <row r="552" spans="10:21" ht="15.75" thickBot="1">
      <c r="J552">
        <v>240</v>
      </c>
      <c r="M552" s="701" t="s">
        <v>206</v>
      </c>
      <c r="N552" s="256">
        <v>0.26069999999999999</v>
      </c>
      <c r="P552" s="702"/>
      <c r="Q552" s="257">
        <v>271</v>
      </c>
      <c r="U552">
        <v>239</v>
      </c>
    </row>
    <row r="553" spans="10:21" ht="15.75" thickBot="1">
      <c r="J553">
        <v>241</v>
      </c>
      <c r="M553" s="702"/>
      <c r="N553" s="257">
        <v>271</v>
      </c>
      <c r="P553" s="701" t="s">
        <v>84</v>
      </c>
      <c r="Q553" s="258">
        <v>0.30819999999999997</v>
      </c>
      <c r="U553">
        <v>240</v>
      </c>
    </row>
    <row r="554" spans="10:21" ht="15.75" thickBot="1">
      <c r="J554">
        <v>242</v>
      </c>
      <c r="M554" s="701" t="s">
        <v>58</v>
      </c>
      <c r="N554" s="258">
        <v>0.25309999999999999</v>
      </c>
      <c r="P554" s="702"/>
      <c r="Q554" s="259">
        <v>272</v>
      </c>
      <c r="U554">
        <v>241</v>
      </c>
    </row>
    <row r="555" spans="10:21" ht="15.75" thickBot="1">
      <c r="J555">
        <v>243</v>
      </c>
      <c r="M555" s="702"/>
      <c r="N555" s="259">
        <v>272</v>
      </c>
      <c r="P555" s="701" t="s">
        <v>195</v>
      </c>
      <c r="Q555" s="260">
        <v>0.30819999999999997</v>
      </c>
      <c r="U555">
        <v>242</v>
      </c>
    </row>
    <row r="556" spans="10:21" ht="15.75" thickBot="1">
      <c r="J556">
        <v>244</v>
      </c>
      <c r="M556" s="701" t="s">
        <v>193</v>
      </c>
      <c r="N556" s="260">
        <v>0.25230000000000002</v>
      </c>
      <c r="P556" s="702"/>
      <c r="Q556" s="261">
        <v>273</v>
      </c>
      <c r="U556">
        <v>243</v>
      </c>
    </row>
    <row r="557" spans="10:21" ht="15.75" thickBot="1">
      <c r="J557">
        <v>245</v>
      </c>
      <c r="M557" s="702"/>
      <c r="N557" s="261">
        <v>273</v>
      </c>
      <c r="P557" s="701" t="s">
        <v>276</v>
      </c>
      <c r="Q557" s="262">
        <v>0.30559999999999998</v>
      </c>
      <c r="U557">
        <v>244</v>
      </c>
    </row>
    <row r="558" spans="10:21" ht="15.75" thickBot="1">
      <c r="J558">
        <v>246</v>
      </c>
      <c r="M558" s="701" t="s">
        <v>277</v>
      </c>
      <c r="N558" s="262">
        <v>0.25</v>
      </c>
      <c r="P558" s="702"/>
      <c r="Q558" s="263">
        <v>274</v>
      </c>
      <c r="U558">
        <v>245</v>
      </c>
    </row>
    <row r="559" spans="10:21" ht="15.75" thickBot="1">
      <c r="J559">
        <v>247</v>
      </c>
      <c r="M559" s="702"/>
      <c r="N559" s="263">
        <v>274</v>
      </c>
      <c r="P559" s="701" t="s">
        <v>255</v>
      </c>
      <c r="Q559" s="264">
        <v>0.30530000000000002</v>
      </c>
      <c r="U559">
        <v>246</v>
      </c>
    </row>
    <row r="560" spans="10:21" ht="15.75" thickBot="1">
      <c r="J560">
        <v>248</v>
      </c>
      <c r="M560" s="701" t="s">
        <v>241</v>
      </c>
      <c r="N560" s="264">
        <v>0.2487</v>
      </c>
      <c r="P560" s="702"/>
      <c r="Q560" s="265">
        <v>275</v>
      </c>
      <c r="U560">
        <v>247</v>
      </c>
    </row>
    <row r="561" spans="10:21" ht="15.75" thickBot="1">
      <c r="J561">
        <v>249</v>
      </c>
      <c r="M561" s="702"/>
      <c r="N561" s="265">
        <v>275</v>
      </c>
      <c r="P561" s="15" t="s">
        <v>31</v>
      </c>
      <c r="Q561" s="17" t="s">
        <v>411</v>
      </c>
      <c r="U561">
        <v>248</v>
      </c>
    </row>
    <row r="562" spans="10:21" ht="15.75" thickBot="1">
      <c r="J562">
        <v>250</v>
      </c>
      <c r="M562" s="15" t="s">
        <v>31</v>
      </c>
      <c r="N562" s="17" t="s">
        <v>411</v>
      </c>
      <c r="P562" s="701" t="s">
        <v>91</v>
      </c>
      <c r="Q562" s="266">
        <v>0.3044</v>
      </c>
      <c r="U562">
        <v>249</v>
      </c>
    </row>
    <row r="563" spans="10:21" ht="15.75" thickBot="1">
      <c r="J563">
        <v>251</v>
      </c>
      <c r="M563" s="701" t="s">
        <v>75</v>
      </c>
      <c r="N563" s="266">
        <v>0.2485</v>
      </c>
      <c r="P563" s="702"/>
      <c r="Q563" s="267">
        <v>276</v>
      </c>
      <c r="U563">
        <v>250</v>
      </c>
    </row>
    <row r="564" spans="10:21" ht="15.75" thickBot="1">
      <c r="J564">
        <v>252</v>
      </c>
      <c r="M564" s="702"/>
      <c r="N564" s="267">
        <v>276</v>
      </c>
      <c r="P564" s="701" t="s">
        <v>127</v>
      </c>
      <c r="Q564" s="268">
        <v>0.3019</v>
      </c>
      <c r="U564">
        <v>251</v>
      </c>
    </row>
    <row r="565" spans="10:21" ht="15.75" thickBot="1">
      <c r="J565">
        <v>253</v>
      </c>
      <c r="M565" s="701" t="s">
        <v>372</v>
      </c>
      <c r="N565" s="268">
        <v>0.2462</v>
      </c>
      <c r="P565" s="702"/>
      <c r="Q565" s="269">
        <v>277</v>
      </c>
      <c r="U565">
        <v>252</v>
      </c>
    </row>
    <row r="566" spans="10:21" ht="15.75" thickBot="1">
      <c r="J566">
        <v>254</v>
      </c>
      <c r="M566" s="702"/>
      <c r="N566" s="269">
        <v>277</v>
      </c>
      <c r="P566" s="701" t="s">
        <v>86</v>
      </c>
      <c r="Q566" s="270">
        <v>0.3009</v>
      </c>
      <c r="U566">
        <v>253</v>
      </c>
    </row>
    <row r="567" spans="10:21" ht="15.75" thickBot="1">
      <c r="J567">
        <v>255</v>
      </c>
      <c r="M567" s="701" t="s">
        <v>213</v>
      </c>
      <c r="N567" s="270">
        <v>0.2445</v>
      </c>
      <c r="P567" s="702"/>
      <c r="Q567" s="271">
        <v>278</v>
      </c>
      <c r="U567">
        <v>254</v>
      </c>
    </row>
    <row r="568" spans="10:21" ht="15.75" thickBot="1">
      <c r="J568">
        <v>256</v>
      </c>
      <c r="M568" s="702"/>
      <c r="N568" s="271">
        <v>278</v>
      </c>
      <c r="P568" s="701" t="s">
        <v>181</v>
      </c>
      <c r="Q568" s="272">
        <v>0.29949999999999999</v>
      </c>
      <c r="U568">
        <v>255</v>
      </c>
    </row>
    <row r="569" spans="10:21" ht="15.75" thickBot="1">
      <c r="J569">
        <v>258</v>
      </c>
      <c r="M569" s="701" t="s">
        <v>172</v>
      </c>
      <c r="N569" s="272">
        <v>0.23949999999999999</v>
      </c>
      <c r="P569" s="702"/>
      <c r="Q569" s="273">
        <v>279</v>
      </c>
      <c r="U569">
        <v>256</v>
      </c>
    </row>
    <row r="570" spans="10:21" ht="15.75" thickBot="1">
      <c r="J570">
        <v>259</v>
      </c>
      <c r="M570" s="702"/>
      <c r="N570" s="273">
        <v>279</v>
      </c>
      <c r="P570" s="701" t="s">
        <v>107</v>
      </c>
      <c r="Q570" s="274">
        <v>0.29880000000000001</v>
      </c>
      <c r="U570">
        <v>257</v>
      </c>
    </row>
    <row r="571" spans="10:21" ht="15.75" thickBot="1">
      <c r="J571">
        <v>260</v>
      </c>
      <c r="M571" s="701" t="s">
        <v>70</v>
      </c>
      <c r="N571" s="274">
        <v>0.2389</v>
      </c>
      <c r="P571" s="702"/>
      <c r="Q571" s="275">
        <v>280</v>
      </c>
      <c r="U571">
        <v>258</v>
      </c>
    </row>
    <row r="572" spans="10:21" ht="15.75" thickBot="1">
      <c r="J572">
        <v>261</v>
      </c>
      <c r="M572" s="702"/>
      <c r="N572" s="275">
        <v>280</v>
      </c>
      <c r="P572" s="701" t="s">
        <v>206</v>
      </c>
      <c r="Q572" s="276">
        <v>0.29670000000000002</v>
      </c>
      <c r="U572">
        <v>259</v>
      </c>
    </row>
    <row r="573" spans="10:21" ht="15.75" thickBot="1">
      <c r="J573">
        <v>263</v>
      </c>
      <c r="M573" s="701" t="s">
        <v>250</v>
      </c>
      <c r="N573" s="276">
        <v>0.23849999999999999</v>
      </c>
      <c r="P573" s="702"/>
      <c r="Q573" s="277">
        <v>281</v>
      </c>
      <c r="U573">
        <v>260</v>
      </c>
    </row>
    <row r="574" spans="10:21" ht="15.75" thickBot="1">
      <c r="J574">
        <v>264</v>
      </c>
      <c r="M574" s="702"/>
      <c r="N574" s="277">
        <v>281</v>
      </c>
      <c r="P574" s="701" t="s">
        <v>456</v>
      </c>
      <c r="Q574" s="278">
        <v>0.29310000000000003</v>
      </c>
      <c r="U574">
        <v>261</v>
      </c>
    </row>
    <row r="575" spans="10:21" ht="15.75" thickBot="1">
      <c r="J575">
        <v>265</v>
      </c>
      <c r="M575" s="701" t="s">
        <v>370</v>
      </c>
      <c r="N575" s="278">
        <v>0.23669999999999999</v>
      </c>
      <c r="P575" s="702"/>
      <c r="Q575" s="279">
        <v>282</v>
      </c>
      <c r="U575">
        <v>262</v>
      </c>
    </row>
    <row r="576" spans="10:21" ht="15.75" thickBot="1">
      <c r="J576">
        <v>266</v>
      </c>
      <c r="M576" s="702"/>
      <c r="N576" s="279">
        <v>282</v>
      </c>
      <c r="P576" s="701" t="s">
        <v>164</v>
      </c>
      <c r="Q576" s="280">
        <v>0.28939999999999999</v>
      </c>
      <c r="U576">
        <v>263</v>
      </c>
    </row>
    <row r="577" spans="10:21" ht="15.75" thickBot="1">
      <c r="J577">
        <v>267</v>
      </c>
      <c r="M577" s="701" t="s">
        <v>353</v>
      </c>
      <c r="N577" s="280">
        <v>0.23630000000000001</v>
      </c>
      <c r="P577" s="702"/>
      <c r="Q577" s="281">
        <v>283</v>
      </c>
      <c r="U577">
        <v>264</v>
      </c>
    </row>
    <row r="578" spans="10:21" ht="15.75" thickBot="1">
      <c r="J578">
        <v>268</v>
      </c>
      <c r="M578" s="702"/>
      <c r="N578" s="281">
        <v>283</v>
      </c>
      <c r="P578" s="701" t="s">
        <v>378</v>
      </c>
      <c r="Q578" s="282">
        <v>0.28270000000000001</v>
      </c>
      <c r="U578">
        <v>265</v>
      </c>
    </row>
    <row r="579" spans="10:21" ht="15.75" thickBot="1">
      <c r="J579">
        <v>269</v>
      </c>
      <c r="M579" s="701" t="s">
        <v>195</v>
      </c>
      <c r="N579" s="282">
        <v>0.2349</v>
      </c>
      <c r="P579" s="702"/>
      <c r="Q579" s="283">
        <v>284</v>
      </c>
      <c r="U579">
        <v>266</v>
      </c>
    </row>
    <row r="580" spans="10:21" ht="15.75" thickBot="1">
      <c r="J580">
        <v>271</v>
      </c>
      <c r="M580" s="702"/>
      <c r="N580" s="283">
        <v>284</v>
      </c>
      <c r="P580" s="701" t="s">
        <v>71</v>
      </c>
      <c r="Q580" s="284">
        <v>0.28139999999999998</v>
      </c>
      <c r="U580">
        <v>267</v>
      </c>
    </row>
    <row r="581" spans="10:21" ht="15.75" thickBot="1">
      <c r="J581">
        <v>272</v>
      </c>
      <c r="M581" s="701" t="s">
        <v>248</v>
      </c>
      <c r="N581" s="284">
        <v>0.23380000000000001</v>
      </c>
      <c r="P581" s="702"/>
      <c r="Q581" s="285">
        <v>285</v>
      </c>
      <c r="U581">
        <v>268</v>
      </c>
    </row>
    <row r="582" spans="10:21" ht="15.75" thickBot="1">
      <c r="J582">
        <v>273</v>
      </c>
      <c r="M582" s="702"/>
      <c r="N582" s="285">
        <v>285</v>
      </c>
      <c r="P582" s="701" t="s">
        <v>394</v>
      </c>
      <c r="Q582" s="286">
        <v>0.28120000000000001</v>
      </c>
      <c r="U582">
        <v>269</v>
      </c>
    </row>
    <row r="583" spans="10:21" ht="15.75" thickBot="1">
      <c r="J583">
        <v>274</v>
      </c>
      <c r="M583" s="701" t="s">
        <v>338</v>
      </c>
      <c r="N583" s="286">
        <v>0.23130000000000001</v>
      </c>
      <c r="P583" s="702"/>
      <c r="Q583" s="287">
        <v>286</v>
      </c>
      <c r="U583">
        <v>270</v>
      </c>
    </row>
    <row r="584" spans="10:21" ht="15.75" thickBot="1">
      <c r="J584">
        <v>275</v>
      </c>
      <c r="M584" s="702"/>
      <c r="N584" s="287">
        <v>286</v>
      </c>
      <c r="P584" s="701" t="s">
        <v>393</v>
      </c>
      <c r="Q584" s="288">
        <v>0.28089999999999998</v>
      </c>
      <c r="U584">
        <v>271</v>
      </c>
    </row>
    <row r="585" spans="10:21" ht="15.75" thickBot="1">
      <c r="J585">
        <v>276</v>
      </c>
      <c r="M585" s="701" t="s">
        <v>211</v>
      </c>
      <c r="N585" s="288">
        <v>0.23050000000000001</v>
      </c>
      <c r="P585" s="702"/>
      <c r="Q585" s="289">
        <v>287</v>
      </c>
      <c r="U585">
        <v>272</v>
      </c>
    </row>
    <row r="586" spans="10:21" ht="15.75" thickBot="1">
      <c r="J586">
        <v>277</v>
      </c>
      <c r="M586" s="702"/>
      <c r="N586" s="289">
        <v>287</v>
      </c>
      <c r="P586" s="701" t="s">
        <v>213</v>
      </c>
      <c r="Q586" s="290">
        <v>0.28060000000000002</v>
      </c>
      <c r="U586">
        <v>273</v>
      </c>
    </row>
    <row r="587" spans="10:21" ht="15.75" thickBot="1">
      <c r="J587">
        <v>278</v>
      </c>
      <c r="M587" s="701" t="s">
        <v>163</v>
      </c>
      <c r="N587" s="290">
        <v>0.22220000000000001</v>
      </c>
      <c r="P587" s="702"/>
      <c r="Q587" s="291">
        <v>288</v>
      </c>
      <c r="U587">
        <v>274</v>
      </c>
    </row>
    <row r="588" spans="10:21" ht="15.75" thickBot="1">
      <c r="J588">
        <v>279</v>
      </c>
      <c r="M588" s="702"/>
      <c r="N588" s="291">
        <v>288</v>
      </c>
      <c r="P588" s="701" t="s">
        <v>64</v>
      </c>
      <c r="Q588" s="292">
        <v>0.27610000000000001</v>
      </c>
      <c r="U588">
        <v>275</v>
      </c>
    </row>
    <row r="589" spans="10:21" ht="15.75" thickBot="1">
      <c r="J589">
        <v>280</v>
      </c>
      <c r="M589" s="701" t="s">
        <v>67</v>
      </c>
      <c r="N589" s="292">
        <v>0.221</v>
      </c>
      <c r="P589" s="702"/>
      <c r="Q589" s="293">
        <v>289</v>
      </c>
      <c r="U589">
        <v>276</v>
      </c>
    </row>
    <row r="590" spans="10:21" ht="15.75" thickBot="1">
      <c r="J590">
        <v>281</v>
      </c>
      <c r="M590" s="702"/>
      <c r="N590" s="293">
        <v>289</v>
      </c>
      <c r="P590" s="701" t="s">
        <v>346</v>
      </c>
      <c r="Q590" s="294">
        <v>0.27289999999999998</v>
      </c>
      <c r="U590">
        <v>277</v>
      </c>
    </row>
    <row r="591" spans="10:21" ht="15.75" thickBot="1">
      <c r="J591">
        <v>282</v>
      </c>
      <c r="M591" s="701" t="s">
        <v>252</v>
      </c>
      <c r="N591" s="294">
        <v>0.21909999999999999</v>
      </c>
      <c r="P591" s="702"/>
      <c r="Q591" s="295">
        <v>290</v>
      </c>
      <c r="U591">
        <v>278</v>
      </c>
    </row>
    <row r="592" spans="10:21" ht="15.75" thickBot="1">
      <c r="J592">
        <v>283</v>
      </c>
      <c r="M592" s="702"/>
      <c r="N592" s="295">
        <v>290</v>
      </c>
      <c r="P592" s="701" t="s">
        <v>278</v>
      </c>
      <c r="Q592" s="296">
        <v>0.27139999999999997</v>
      </c>
      <c r="U592">
        <v>279</v>
      </c>
    </row>
    <row r="593" spans="10:21" ht="15.75" thickBot="1">
      <c r="J593">
        <v>284</v>
      </c>
      <c r="M593" s="701" t="s">
        <v>160</v>
      </c>
      <c r="N593" s="296">
        <v>0.21679999999999999</v>
      </c>
      <c r="P593" s="702"/>
      <c r="Q593" s="297">
        <v>291</v>
      </c>
      <c r="U593">
        <v>280</v>
      </c>
    </row>
    <row r="594" spans="10:21" ht="15.75" thickBot="1">
      <c r="J594">
        <v>285</v>
      </c>
      <c r="M594" s="702"/>
      <c r="N594" s="297">
        <v>291</v>
      </c>
      <c r="P594" s="701" t="s">
        <v>353</v>
      </c>
      <c r="Q594" s="298">
        <v>0.27</v>
      </c>
      <c r="U594">
        <v>281</v>
      </c>
    </row>
    <row r="595" spans="10:21" ht="15.75" thickBot="1">
      <c r="J595">
        <v>286</v>
      </c>
      <c r="M595" s="18" t="s">
        <v>128</v>
      </c>
      <c r="N595" s="298">
        <v>0.21560000000000001</v>
      </c>
      <c r="P595" s="702"/>
      <c r="Q595" s="299">
        <v>292</v>
      </c>
      <c r="U595">
        <v>282</v>
      </c>
    </row>
    <row r="596" spans="10:21" ht="15.75" thickBot="1">
      <c r="J596">
        <v>287</v>
      </c>
      <c r="M596" s="20" t="s">
        <v>459</v>
      </c>
      <c r="N596" s="299">
        <v>292</v>
      </c>
      <c r="P596" s="18" t="s">
        <v>316</v>
      </c>
      <c r="Q596" s="300">
        <v>0.26700000000000002</v>
      </c>
      <c r="U596">
        <v>283</v>
      </c>
    </row>
    <row r="597" spans="10:21" ht="15.75" thickBot="1">
      <c r="J597">
        <v>288</v>
      </c>
      <c r="M597" s="701" t="s">
        <v>293</v>
      </c>
      <c r="N597" s="300">
        <v>0.21340000000000001</v>
      </c>
      <c r="P597" s="20" t="s">
        <v>458</v>
      </c>
      <c r="Q597" s="301">
        <v>293</v>
      </c>
      <c r="U597">
        <v>284</v>
      </c>
    </row>
    <row r="598" spans="10:21" ht="15.75" thickBot="1">
      <c r="J598">
        <v>289</v>
      </c>
      <c r="M598" s="702"/>
      <c r="N598" s="301">
        <v>293</v>
      </c>
      <c r="P598" s="701" t="s">
        <v>252</v>
      </c>
      <c r="Q598" s="302">
        <v>0.25290000000000001</v>
      </c>
      <c r="U598">
        <v>285</v>
      </c>
    </row>
    <row r="599" spans="10:21" ht="15.75" thickBot="1">
      <c r="J599">
        <v>290</v>
      </c>
      <c r="M599" s="701" t="s">
        <v>320</v>
      </c>
      <c r="N599" s="302">
        <v>0.21099999999999999</v>
      </c>
      <c r="P599" s="702"/>
      <c r="Q599" s="303">
        <v>294</v>
      </c>
      <c r="U599">
        <v>286</v>
      </c>
    </row>
    <row r="600" spans="10:21" ht="15.75" thickBot="1">
      <c r="J600">
        <v>291</v>
      </c>
      <c r="M600" s="702"/>
      <c r="N600" s="303">
        <v>294</v>
      </c>
      <c r="P600" s="701" t="s">
        <v>242</v>
      </c>
      <c r="Q600" s="304">
        <v>0.25290000000000001</v>
      </c>
      <c r="U600">
        <v>287</v>
      </c>
    </row>
    <row r="601" spans="10:21" ht="15.75" thickBot="1">
      <c r="J601">
        <v>293</v>
      </c>
      <c r="M601" s="701" t="s">
        <v>208</v>
      </c>
      <c r="N601" s="304">
        <v>0.21010000000000001</v>
      </c>
      <c r="P601" s="702"/>
      <c r="Q601" s="305">
        <v>295</v>
      </c>
      <c r="U601">
        <v>288</v>
      </c>
    </row>
    <row r="602" spans="10:21" ht="15.75" thickBot="1">
      <c r="J602">
        <v>294</v>
      </c>
      <c r="M602" s="702"/>
      <c r="N602" s="305">
        <v>295</v>
      </c>
      <c r="P602" s="701" t="s">
        <v>387</v>
      </c>
      <c r="Q602" s="306">
        <v>0.2485</v>
      </c>
      <c r="U602">
        <v>289</v>
      </c>
    </row>
    <row r="603" spans="10:21" ht="15.75" thickBot="1">
      <c r="J603">
        <v>295</v>
      </c>
      <c r="M603" s="701" t="s">
        <v>123</v>
      </c>
      <c r="N603" s="306">
        <v>0.2094</v>
      </c>
      <c r="P603" s="702"/>
      <c r="Q603" s="307">
        <v>296</v>
      </c>
      <c r="U603">
        <v>290</v>
      </c>
    </row>
    <row r="604" spans="10:21" ht="15.75" thickBot="1">
      <c r="J604">
        <v>296</v>
      </c>
      <c r="M604" s="702"/>
      <c r="N604" s="307">
        <v>296</v>
      </c>
      <c r="P604" s="701" t="s">
        <v>358</v>
      </c>
      <c r="Q604" s="308">
        <v>0.2452</v>
      </c>
      <c r="U604">
        <v>291</v>
      </c>
    </row>
    <row r="605" spans="10:21" ht="15.75" thickBot="1">
      <c r="J605">
        <v>297</v>
      </c>
      <c r="M605" s="701" t="s">
        <v>228</v>
      </c>
      <c r="N605" s="308">
        <v>0.20699999999999999</v>
      </c>
      <c r="P605" s="702"/>
      <c r="Q605" s="309">
        <v>297</v>
      </c>
      <c r="U605">
        <v>292</v>
      </c>
    </row>
    <row r="606" spans="10:21" ht="15.75" thickBot="1">
      <c r="J606">
        <v>298</v>
      </c>
      <c r="M606" s="702"/>
      <c r="N606" s="309">
        <v>297</v>
      </c>
      <c r="P606" s="701" t="s">
        <v>229</v>
      </c>
      <c r="Q606" s="310">
        <v>0.24390000000000001</v>
      </c>
      <c r="U606">
        <v>294</v>
      </c>
    </row>
    <row r="607" spans="10:21" ht="15.75" thickBot="1">
      <c r="J607">
        <v>299</v>
      </c>
      <c r="M607" s="701" t="s">
        <v>112</v>
      </c>
      <c r="N607" s="310">
        <v>0.2056</v>
      </c>
      <c r="P607" s="702"/>
      <c r="Q607" s="311">
        <v>298</v>
      </c>
      <c r="U607">
        <v>295</v>
      </c>
    </row>
    <row r="608" spans="10:21" ht="15.75" thickBot="1">
      <c r="J608">
        <v>300</v>
      </c>
      <c r="M608" s="702"/>
      <c r="N608" s="311">
        <v>298</v>
      </c>
      <c r="P608" s="701" t="s">
        <v>75</v>
      </c>
      <c r="Q608" s="312">
        <v>0.23910000000000001</v>
      </c>
      <c r="U608">
        <v>296</v>
      </c>
    </row>
    <row r="609" spans="10:21" ht="15.75" thickBot="1">
      <c r="J609">
        <v>301</v>
      </c>
      <c r="M609" s="701" t="s">
        <v>396</v>
      </c>
      <c r="N609" s="312">
        <v>0.20549999999999999</v>
      </c>
      <c r="P609" s="702"/>
      <c r="Q609" s="313">
        <v>299</v>
      </c>
      <c r="U609">
        <v>297</v>
      </c>
    </row>
    <row r="610" spans="10:21" ht="15.75" thickBot="1">
      <c r="J610">
        <v>302</v>
      </c>
      <c r="M610" s="702"/>
      <c r="N610" s="313">
        <v>299</v>
      </c>
      <c r="P610" s="701" t="s">
        <v>70</v>
      </c>
      <c r="Q610" s="314">
        <v>0.23860000000000001</v>
      </c>
      <c r="U610">
        <v>298</v>
      </c>
    </row>
    <row r="611" spans="10:21" ht="15.75" thickBot="1">
      <c r="J611">
        <v>303</v>
      </c>
      <c r="M611" s="701" t="s">
        <v>91</v>
      </c>
      <c r="N611" s="314">
        <v>0.2011</v>
      </c>
      <c r="P611" s="702"/>
      <c r="Q611" s="315">
        <v>300</v>
      </c>
      <c r="U611">
        <v>299</v>
      </c>
    </row>
    <row r="612" spans="10:21" ht="15.75" thickBot="1">
      <c r="J612">
        <v>304</v>
      </c>
      <c r="M612" s="702"/>
      <c r="N612" s="315">
        <v>300</v>
      </c>
      <c r="P612" s="15" t="s">
        <v>31</v>
      </c>
      <c r="Q612" s="17" t="s">
        <v>411</v>
      </c>
      <c r="U612">
        <v>300</v>
      </c>
    </row>
    <row r="613" spans="10:21" ht="15.75" thickBot="1">
      <c r="J613">
        <v>305</v>
      </c>
      <c r="M613" s="15" t="s">
        <v>31</v>
      </c>
      <c r="N613" s="17" t="s">
        <v>411</v>
      </c>
      <c r="P613" s="701" t="s">
        <v>198</v>
      </c>
      <c r="Q613" s="316">
        <v>0.23269999999999999</v>
      </c>
      <c r="U613">
        <v>301</v>
      </c>
    </row>
    <row r="614" spans="10:21" ht="15.75" thickBot="1">
      <c r="J614">
        <v>306</v>
      </c>
      <c r="M614" s="701" t="s">
        <v>343</v>
      </c>
      <c r="N614" s="316">
        <v>0.20100000000000001</v>
      </c>
      <c r="P614" s="702"/>
      <c r="Q614" s="317">
        <v>301</v>
      </c>
      <c r="U614">
        <v>302</v>
      </c>
    </row>
    <row r="615" spans="10:21" ht="15.75" thickBot="1">
      <c r="J615">
        <v>307</v>
      </c>
      <c r="M615" s="702"/>
      <c r="N615" s="317">
        <v>301</v>
      </c>
      <c r="P615" s="701" t="s">
        <v>211</v>
      </c>
      <c r="Q615" s="318">
        <v>0.23230000000000001</v>
      </c>
      <c r="U615">
        <v>303</v>
      </c>
    </row>
    <row r="616" spans="10:21" ht="15.75" thickBot="1">
      <c r="J616">
        <v>308</v>
      </c>
      <c r="M616" s="701" t="s">
        <v>234</v>
      </c>
      <c r="N616" s="318">
        <v>0.2001</v>
      </c>
      <c r="P616" s="702"/>
      <c r="Q616" s="319">
        <v>302</v>
      </c>
      <c r="U616">
        <v>304</v>
      </c>
    </row>
    <row r="617" spans="10:21" ht="15.75" thickBot="1">
      <c r="J617">
        <v>309</v>
      </c>
      <c r="M617" s="702"/>
      <c r="N617" s="319">
        <v>302</v>
      </c>
      <c r="P617" s="701" t="s">
        <v>325</v>
      </c>
      <c r="Q617" s="320">
        <v>0.23150000000000001</v>
      </c>
      <c r="U617">
        <v>305</v>
      </c>
    </row>
    <row r="618" spans="10:21" ht="15.75" thickBot="1">
      <c r="J618">
        <v>310</v>
      </c>
      <c r="M618" s="701" t="s">
        <v>217</v>
      </c>
      <c r="N618" s="320">
        <v>0.19939999999999999</v>
      </c>
      <c r="P618" s="702"/>
      <c r="Q618" s="321">
        <v>303</v>
      </c>
      <c r="U618">
        <v>306</v>
      </c>
    </row>
    <row r="619" spans="10:21" ht="15.75" thickBot="1">
      <c r="J619">
        <v>311</v>
      </c>
      <c r="M619" s="702"/>
      <c r="N619" s="321">
        <v>303</v>
      </c>
      <c r="P619" s="701" t="s">
        <v>188</v>
      </c>
      <c r="Q619" s="322">
        <v>0.23150000000000001</v>
      </c>
      <c r="U619">
        <v>307</v>
      </c>
    </row>
    <row r="620" spans="10:21" ht="15.75" thickBot="1">
      <c r="J620">
        <v>312</v>
      </c>
      <c r="M620" s="701" t="s">
        <v>164</v>
      </c>
      <c r="N620" s="322">
        <v>0.19869999999999999</v>
      </c>
      <c r="P620" s="702"/>
      <c r="Q620" s="323">
        <v>304</v>
      </c>
      <c r="U620">
        <v>308</v>
      </c>
    </row>
    <row r="621" spans="10:21" ht="15.75" thickBot="1">
      <c r="J621">
        <v>313</v>
      </c>
      <c r="M621" s="702"/>
      <c r="N621" s="323">
        <v>304</v>
      </c>
      <c r="P621" s="701" t="s">
        <v>61</v>
      </c>
      <c r="Q621" s="324">
        <v>0.23019999999999999</v>
      </c>
      <c r="U621">
        <v>309</v>
      </c>
    </row>
    <row r="622" spans="10:21" ht="15.75" thickBot="1">
      <c r="J622">
        <v>314</v>
      </c>
      <c r="M622" s="701" t="s">
        <v>48</v>
      </c>
      <c r="N622" s="324">
        <v>0.1963</v>
      </c>
      <c r="P622" s="702"/>
      <c r="Q622" s="325">
        <v>305</v>
      </c>
      <c r="U622">
        <v>310</v>
      </c>
    </row>
    <row r="623" spans="10:21" ht="15.75" thickBot="1">
      <c r="J623">
        <v>315</v>
      </c>
      <c r="M623" s="702"/>
      <c r="N623" s="325">
        <v>305</v>
      </c>
      <c r="P623" s="701" t="s">
        <v>160</v>
      </c>
      <c r="Q623" s="326">
        <v>0.22739999999999999</v>
      </c>
      <c r="U623">
        <v>311</v>
      </c>
    </row>
    <row r="624" spans="10:21" ht="15.75" thickBot="1">
      <c r="J624">
        <v>316</v>
      </c>
      <c r="M624" s="701" t="s">
        <v>340</v>
      </c>
      <c r="N624" s="326">
        <v>0.1946</v>
      </c>
      <c r="P624" s="702"/>
      <c r="Q624" s="327">
        <v>306</v>
      </c>
      <c r="U624">
        <v>312</v>
      </c>
    </row>
    <row r="625" spans="10:21" ht="15.75" thickBot="1">
      <c r="J625">
        <v>317</v>
      </c>
      <c r="M625" s="702"/>
      <c r="N625" s="327">
        <v>306</v>
      </c>
      <c r="P625" s="701" t="s">
        <v>58</v>
      </c>
      <c r="Q625" s="328">
        <v>0.2253</v>
      </c>
      <c r="U625">
        <v>314</v>
      </c>
    </row>
    <row r="626" spans="10:21" ht="15.75" thickBot="1">
      <c r="J626">
        <v>318</v>
      </c>
      <c r="M626" s="701" t="s">
        <v>387</v>
      </c>
      <c r="N626" s="328">
        <v>0.19320000000000001</v>
      </c>
      <c r="P626" s="702"/>
      <c r="Q626" s="329">
        <v>307</v>
      </c>
      <c r="U626">
        <v>315</v>
      </c>
    </row>
    <row r="627" spans="10:21" ht="15.75" thickBot="1">
      <c r="J627">
        <v>319</v>
      </c>
      <c r="M627" s="702"/>
      <c r="N627" s="329">
        <v>307</v>
      </c>
      <c r="P627" s="701" t="s">
        <v>261</v>
      </c>
      <c r="Q627" s="330">
        <v>0.22459999999999999</v>
      </c>
      <c r="U627">
        <v>316</v>
      </c>
    </row>
    <row r="628" spans="10:21" ht="15.75" thickBot="1">
      <c r="J628">
        <v>320</v>
      </c>
      <c r="M628" s="701" t="s">
        <v>81</v>
      </c>
      <c r="N628" s="330">
        <v>0.1928</v>
      </c>
      <c r="P628" s="702"/>
      <c r="Q628" s="331">
        <v>308</v>
      </c>
      <c r="U628">
        <v>317</v>
      </c>
    </row>
    <row r="629" spans="10:21" ht="15.75" thickBot="1">
      <c r="J629">
        <v>321</v>
      </c>
      <c r="M629" s="702"/>
      <c r="N629" s="331">
        <v>308</v>
      </c>
      <c r="P629" s="701" t="s">
        <v>52</v>
      </c>
      <c r="Q629" s="332">
        <v>0.22289999999999999</v>
      </c>
      <c r="U629">
        <v>318</v>
      </c>
    </row>
    <row r="630" spans="10:21" ht="15.75" thickBot="1">
      <c r="J630">
        <v>322</v>
      </c>
      <c r="M630" s="701" t="s">
        <v>318</v>
      </c>
      <c r="N630" s="332">
        <v>0.19120000000000001</v>
      </c>
      <c r="P630" s="702"/>
      <c r="Q630" s="333">
        <v>309</v>
      </c>
      <c r="U630">
        <v>319</v>
      </c>
    </row>
    <row r="631" spans="10:21" ht="15.75" thickBot="1">
      <c r="J631">
        <v>323</v>
      </c>
      <c r="M631" s="702"/>
      <c r="N631" s="333">
        <v>309</v>
      </c>
      <c r="P631" s="701" t="s">
        <v>57</v>
      </c>
      <c r="Q631" s="334">
        <v>0.222</v>
      </c>
      <c r="U631">
        <v>320</v>
      </c>
    </row>
    <row r="632" spans="10:21" ht="15.75" thickBot="1">
      <c r="J632">
        <v>324</v>
      </c>
      <c r="M632" s="701" t="s">
        <v>94</v>
      </c>
      <c r="N632" s="334">
        <v>0.18720000000000001</v>
      </c>
      <c r="P632" s="702"/>
      <c r="Q632" s="335">
        <v>310</v>
      </c>
      <c r="U632">
        <v>321</v>
      </c>
    </row>
    <row r="633" spans="10:21" ht="15.75" thickBot="1">
      <c r="J633">
        <v>325</v>
      </c>
      <c r="M633" s="702"/>
      <c r="N633" s="335">
        <v>310</v>
      </c>
      <c r="P633" s="701" t="s">
        <v>184</v>
      </c>
      <c r="Q633" s="336">
        <v>0.2215</v>
      </c>
      <c r="U633">
        <v>323</v>
      </c>
    </row>
    <row r="634" spans="10:21" ht="15.75" thickBot="1">
      <c r="J634">
        <v>326</v>
      </c>
      <c r="M634" s="701" t="s">
        <v>394</v>
      </c>
      <c r="N634" s="336">
        <v>0.18529999999999999</v>
      </c>
      <c r="P634" s="702"/>
      <c r="Q634" s="337">
        <v>311</v>
      </c>
      <c r="U634">
        <v>324</v>
      </c>
    </row>
    <row r="635" spans="10:21" ht="15.75" thickBot="1">
      <c r="J635">
        <v>327</v>
      </c>
      <c r="M635" s="702"/>
      <c r="N635" s="337">
        <v>311</v>
      </c>
      <c r="P635" s="701" t="s">
        <v>246</v>
      </c>
      <c r="Q635" s="338">
        <v>0.216</v>
      </c>
      <c r="U635">
        <v>325</v>
      </c>
    </row>
    <row r="636" spans="10:21" ht="15.75" thickBot="1">
      <c r="J636">
        <v>328</v>
      </c>
      <c r="M636" s="701" t="s">
        <v>200</v>
      </c>
      <c r="N636" s="338">
        <v>0.18529999999999999</v>
      </c>
      <c r="P636" s="702"/>
      <c r="Q636" s="339">
        <v>312</v>
      </c>
      <c r="U636">
        <v>326</v>
      </c>
    </row>
    <row r="637" spans="10:21" ht="15.75" thickBot="1">
      <c r="J637">
        <v>329</v>
      </c>
      <c r="M637" s="702"/>
      <c r="N637" s="339">
        <v>312</v>
      </c>
      <c r="P637" s="18" t="s">
        <v>128</v>
      </c>
      <c r="Q637" s="340">
        <v>0.21540000000000001</v>
      </c>
      <c r="U637">
        <v>327</v>
      </c>
    </row>
    <row r="638" spans="10:21" ht="15.75" thickBot="1">
      <c r="J638">
        <v>330</v>
      </c>
      <c r="M638" s="701" t="s">
        <v>125</v>
      </c>
      <c r="N638" s="340">
        <v>0.18090000000000001</v>
      </c>
      <c r="P638" s="20" t="s">
        <v>459</v>
      </c>
      <c r="Q638" s="341">
        <v>313</v>
      </c>
      <c r="U638">
        <v>328</v>
      </c>
    </row>
    <row r="639" spans="10:21" ht="15.75" thickBot="1">
      <c r="J639">
        <v>331</v>
      </c>
      <c r="M639" s="702"/>
      <c r="N639" s="341">
        <v>313</v>
      </c>
      <c r="P639" s="701" t="s">
        <v>364</v>
      </c>
      <c r="Q639" s="342">
        <v>0.2114</v>
      </c>
      <c r="U639">
        <v>329</v>
      </c>
    </row>
    <row r="640" spans="10:21" ht="15.75" thickBot="1">
      <c r="J640">
        <v>332</v>
      </c>
      <c r="M640" s="701" t="s">
        <v>364</v>
      </c>
      <c r="N640" s="342">
        <v>0.18090000000000001</v>
      </c>
      <c r="P640" s="702"/>
      <c r="Q640" s="343">
        <v>314</v>
      </c>
      <c r="U640">
        <v>330</v>
      </c>
    </row>
    <row r="641" spans="10:21" ht="15.75" thickBot="1">
      <c r="J641">
        <v>333</v>
      </c>
      <c r="M641" s="702"/>
      <c r="N641" s="343">
        <v>314</v>
      </c>
      <c r="P641" s="701" t="s">
        <v>186</v>
      </c>
      <c r="Q641" s="344">
        <v>0.2112</v>
      </c>
      <c r="U641">
        <v>331</v>
      </c>
    </row>
    <row r="642" spans="10:21" ht="15.75" thickBot="1">
      <c r="J642">
        <v>334</v>
      </c>
      <c r="M642" s="701" t="s">
        <v>246</v>
      </c>
      <c r="N642" s="344">
        <v>0.18090000000000001</v>
      </c>
      <c r="P642" s="702"/>
      <c r="Q642" s="345">
        <v>315</v>
      </c>
      <c r="U642">
        <v>332</v>
      </c>
    </row>
    <row r="643" spans="10:21" ht="15.75" thickBot="1">
      <c r="J643">
        <v>335</v>
      </c>
      <c r="M643" s="702"/>
      <c r="N643" s="345">
        <v>315</v>
      </c>
      <c r="P643" s="701" t="s">
        <v>83</v>
      </c>
      <c r="Q643" s="346">
        <v>0.21</v>
      </c>
      <c r="U643">
        <v>333</v>
      </c>
    </row>
    <row r="644" spans="10:21" ht="15.75" thickBot="1">
      <c r="J644">
        <v>336</v>
      </c>
      <c r="M644" s="701" t="s">
        <v>57</v>
      </c>
      <c r="N644" s="346">
        <v>0.1797</v>
      </c>
      <c r="P644" s="702"/>
      <c r="Q644" s="347">
        <v>316</v>
      </c>
      <c r="U644">
        <v>334</v>
      </c>
    </row>
    <row r="645" spans="10:21" ht="15.75" thickBot="1">
      <c r="J645">
        <v>337</v>
      </c>
      <c r="M645" s="702"/>
      <c r="N645" s="347">
        <v>316</v>
      </c>
      <c r="P645" s="701" t="s">
        <v>312</v>
      </c>
      <c r="Q645" s="348">
        <v>0.20730000000000001</v>
      </c>
      <c r="U645">
        <v>335</v>
      </c>
    </row>
    <row r="646" spans="10:21" ht="15.75" thickBot="1">
      <c r="J646">
        <v>338</v>
      </c>
      <c r="M646" s="701" t="s">
        <v>331</v>
      </c>
      <c r="N646" s="348">
        <v>0.17549999999999999</v>
      </c>
      <c r="P646" s="702"/>
      <c r="Q646" s="349">
        <v>317</v>
      </c>
      <c r="U646">
        <v>336</v>
      </c>
    </row>
    <row r="647" spans="10:21" ht="15.75" thickBot="1">
      <c r="J647">
        <v>339</v>
      </c>
      <c r="M647" s="702"/>
      <c r="N647" s="349">
        <v>317</v>
      </c>
      <c r="P647" s="701" t="s">
        <v>317</v>
      </c>
      <c r="Q647" s="350">
        <v>0.20530000000000001</v>
      </c>
      <c r="U647">
        <v>337</v>
      </c>
    </row>
    <row r="648" spans="10:21" ht="15.75" thickBot="1">
      <c r="J648">
        <v>340</v>
      </c>
      <c r="M648" s="701" t="s">
        <v>165</v>
      </c>
      <c r="N648" s="350">
        <v>0.17280000000000001</v>
      </c>
      <c r="P648" s="702"/>
      <c r="Q648" s="351">
        <v>318</v>
      </c>
      <c r="U648">
        <v>338</v>
      </c>
    </row>
    <row r="649" spans="10:21" ht="15.75" thickBot="1">
      <c r="J649">
        <v>341</v>
      </c>
      <c r="M649" s="702"/>
      <c r="N649" s="351">
        <v>318</v>
      </c>
      <c r="P649" s="701" t="s">
        <v>125</v>
      </c>
      <c r="Q649" s="352">
        <v>0.20480000000000001</v>
      </c>
      <c r="U649">
        <v>339</v>
      </c>
    </row>
    <row r="650" spans="10:21" ht="15.75" thickBot="1">
      <c r="J650">
        <v>342</v>
      </c>
      <c r="M650" s="701" t="s">
        <v>379</v>
      </c>
      <c r="N650" s="352">
        <v>0.17180000000000001</v>
      </c>
      <c r="P650" s="702"/>
      <c r="Q650" s="353">
        <v>319</v>
      </c>
      <c r="U650">
        <v>340</v>
      </c>
    </row>
    <row r="651" spans="10:21" ht="15.75" thickBot="1">
      <c r="J651">
        <v>343</v>
      </c>
      <c r="M651" s="702"/>
      <c r="N651" s="353">
        <v>319</v>
      </c>
      <c r="P651" s="701" t="s">
        <v>331</v>
      </c>
      <c r="Q651" s="354">
        <v>0.1988</v>
      </c>
      <c r="U651">
        <v>341</v>
      </c>
    </row>
    <row r="652" spans="10:21" ht="15.75" thickBot="1">
      <c r="J652">
        <v>344</v>
      </c>
      <c r="M652" s="701" t="s">
        <v>89</v>
      </c>
      <c r="N652" s="354">
        <v>0.1714</v>
      </c>
      <c r="P652" s="702"/>
      <c r="Q652" s="355">
        <v>320</v>
      </c>
      <c r="U652">
        <v>342</v>
      </c>
    </row>
    <row r="653" spans="10:21" ht="15.75" thickBot="1">
      <c r="J653">
        <v>345</v>
      </c>
      <c r="M653" s="702"/>
      <c r="N653" s="355">
        <v>320</v>
      </c>
      <c r="P653" s="701" t="s">
        <v>228</v>
      </c>
      <c r="Q653" s="356">
        <v>0.19800000000000001</v>
      </c>
      <c r="U653">
        <v>343</v>
      </c>
    </row>
    <row r="654" spans="10:21" ht="15.75" thickBot="1">
      <c r="J654">
        <v>346</v>
      </c>
      <c r="M654" s="701" t="s">
        <v>236</v>
      </c>
      <c r="N654" s="356">
        <v>0.16750000000000001</v>
      </c>
      <c r="P654" s="702"/>
      <c r="Q654" s="357">
        <v>321</v>
      </c>
      <c r="U654">
        <v>344</v>
      </c>
    </row>
    <row r="655" spans="10:21" ht="15.75" thickBot="1">
      <c r="J655">
        <v>347</v>
      </c>
      <c r="M655" s="702"/>
      <c r="N655" s="357">
        <v>321</v>
      </c>
      <c r="P655" s="18" t="s">
        <v>345</v>
      </c>
      <c r="Q655" s="358">
        <v>0.19789999999999999</v>
      </c>
      <c r="U655">
        <v>345</v>
      </c>
    </row>
    <row r="656" spans="10:21" ht="15.75" thickBot="1">
      <c r="J656">
        <v>348</v>
      </c>
      <c r="M656" s="701" t="s">
        <v>98</v>
      </c>
      <c r="N656" s="358">
        <v>0.16420000000000001</v>
      </c>
      <c r="P656" s="20" t="s">
        <v>458</v>
      </c>
      <c r="Q656" s="359">
        <v>322</v>
      </c>
      <c r="U656">
        <v>346</v>
      </c>
    </row>
    <row r="657" spans="10:21" ht="15.75" thickBot="1">
      <c r="J657">
        <v>349</v>
      </c>
      <c r="M657" s="702"/>
      <c r="N657" s="359">
        <v>322</v>
      </c>
      <c r="P657" s="701" t="s">
        <v>67</v>
      </c>
      <c r="Q657" s="360">
        <v>0.1968</v>
      </c>
      <c r="U657">
        <v>347</v>
      </c>
    </row>
    <row r="658" spans="10:21" ht="15.75" thickBot="1">
      <c r="J658">
        <v>350</v>
      </c>
      <c r="M658" s="701" t="s">
        <v>239</v>
      </c>
      <c r="N658" s="360">
        <v>0.1608</v>
      </c>
      <c r="P658" s="702"/>
      <c r="Q658" s="361">
        <v>323</v>
      </c>
      <c r="U658">
        <v>348</v>
      </c>
    </row>
    <row r="659" spans="10:21" ht="15.75" thickBot="1">
      <c r="J659">
        <v>351</v>
      </c>
      <c r="M659" s="702"/>
      <c r="N659" s="361">
        <v>323</v>
      </c>
      <c r="P659" s="701" t="s">
        <v>48</v>
      </c>
      <c r="Q659" s="362">
        <v>0.19650000000000001</v>
      </c>
      <c r="U659">
        <v>349</v>
      </c>
    </row>
    <row r="660" spans="10:21" ht="15.75" thickBot="1">
      <c r="J660">
        <v>352</v>
      </c>
      <c r="M660" s="701" t="s">
        <v>348</v>
      </c>
      <c r="N660" s="362">
        <v>0.15970000000000001</v>
      </c>
      <c r="P660" s="702"/>
      <c r="Q660" s="363">
        <v>324</v>
      </c>
      <c r="U660">
        <v>350</v>
      </c>
    </row>
    <row r="661" spans="10:21" ht="15.75" thickBot="1">
      <c r="J661">
        <v>353</v>
      </c>
      <c r="M661" s="702"/>
      <c r="N661" s="363">
        <v>324</v>
      </c>
      <c r="P661" s="701" t="s">
        <v>87</v>
      </c>
      <c r="Q661" s="364">
        <v>0.19450000000000001</v>
      </c>
      <c r="U661">
        <v>351</v>
      </c>
    </row>
    <row r="662" spans="10:21" ht="15.75" thickBot="1">
      <c r="J662">
        <v>354</v>
      </c>
      <c r="M662" s="701" t="s">
        <v>339</v>
      </c>
      <c r="N662" s="364">
        <v>0.15959999999999999</v>
      </c>
      <c r="P662" s="702"/>
      <c r="Q662" s="365">
        <v>325</v>
      </c>
      <c r="U662">
        <v>352</v>
      </c>
    </row>
    <row r="663" spans="10:21" ht="15.75" thickBot="1">
      <c r="J663">
        <v>355</v>
      </c>
      <c r="M663" s="702"/>
      <c r="N663" s="365">
        <v>325</v>
      </c>
      <c r="P663" s="15" t="s">
        <v>31</v>
      </c>
      <c r="Q663" s="17" t="s">
        <v>411</v>
      </c>
      <c r="U663">
        <v>353</v>
      </c>
    </row>
    <row r="664" spans="10:21" ht="15.75" thickBot="1">
      <c r="J664">
        <v>356</v>
      </c>
      <c r="M664" s="15" t="s">
        <v>31</v>
      </c>
      <c r="N664" s="17" t="s">
        <v>411</v>
      </c>
      <c r="P664" s="701" t="s">
        <v>80</v>
      </c>
      <c r="Q664" s="366">
        <v>0.193</v>
      </c>
      <c r="U664">
        <v>354</v>
      </c>
    </row>
    <row r="665" spans="10:21" ht="15.75" thickBot="1">
      <c r="J665">
        <v>357</v>
      </c>
      <c r="M665" s="701" t="s">
        <v>87</v>
      </c>
      <c r="N665" s="366">
        <v>0.15670000000000001</v>
      </c>
      <c r="P665" s="702"/>
      <c r="Q665" s="367">
        <v>326</v>
      </c>
      <c r="U665">
        <v>355</v>
      </c>
    </row>
    <row r="666" spans="10:21" ht="15.75" thickBot="1">
      <c r="J666">
        <v>358</v>
      </c>
      <c r="M666" s="702"/>
      <c r="N666" s="367">
        <v>326</v>
      </c>
      <c r="P666" s="701" t="s">
        <v>88</v>
      </c>
      <c r="Q666" s="368">
        <v>0.186</v>
      </c>
      <c r="U666">
        <v>356</v>
      </c>
    </row>
    <row r="667" spans="10:21" ht="15.75" thickBot="1">
      <c r="J667">
        <v>359</v>
      </c>
      <c r="M667" s="701" t="s">
        <v>313</v>
      </c>
      <c r="N667" s="368">
        <v>0.1555</v>
      </c>
      <c r="P667" s="702"/>
      <c r="Q667" s="369">
        <v>327</v>
      </c>
      <c r="U667">
        <v>357</v>
      </c>
    </row>
    <row r="668" spans="10:21" ht="15.75" thickBot="1">
      <c r="J668">
        <v>360</v>
      </c>
      <c r="M668" s="702"/>
      <c r="N668" s="369">
        <v>327</v>
      </c>
      <c r="P668" s="701" t="s">
        <v>234</v>
      </c>
      <c r="Q668" s="370">
        <v>0.18559999999999999</v>
      </c>
      <c r="U668">
        <v>358</v>
      </c>
    </row>
    <row r="669" spans="10:21" ht="15.75" thickBot="1">
      <c r="J669">
        <v>361</v>
      </c>
      <c r="M669" s="701" t="s">
        <v>297</v>
      </c>
      <c r="N669" s="370">
        <v>0.14849999999999999</v>
      </c>
      <c r="P669" s="702"/>
      <c r="Q669" s="371">
        <v>328</v>
      </c>
      <c r="U669">
        <v>359</v>
      </c>
    </row>
    <row r="670" spans="10:21" ht="15.75" thickBot="1">
      <c r="J670">
        <v>362</v>
      </c>
      <c r="M670" s="702"/>
      <c r="N670" s="371">
        <v>328</v>
      </c>
      <c r="P670" s="701" t="s">
        <v>66</v>
      </c>
      <c r="Q670" s="372">
        <v>0.18459999999999999</v>
      </c>
      <c r="U670">
        <v>360</v>
      </c>
    </row>
    <row r="671" spans="10:21" ht="15.75" thickBot="1">
      <c r="J671">
        <v>363</v>
      </c>
      <c r="M671" s="701" t="s">
        <v>104</v>
      </c>
      <c r="N671" s="372">
        <v>0.14829999999999999</v>
      </c>
      <c r="P671" s="702"/>
      <c r="Q671" s="373">
        <v>329</v>
      </c>
      <c r="U671">
        <v>361</v>
      </c>
    </row>
    <row r="672" spans="10:21" ht="15.75" thickBot="1">
      <c r="M672" s="702"/>
      <c r="N672" s="373">
        <v>329</v>
      </c>
      <c r="P672" s="701" t="s">
        <v>343</v>
      </c>
      <c r="Q672" s="374">
        <v>0.18240000000000001</v>
      </c>
      <c r="U672">
        <v>362</v>
      </c>
    </row>
    <row r="673" spans="13:21" ht="15.75" thickBot="1">
      <c r="M673" s="701" t="s">
        <v>325</v>
      </c>
      <c r="N673" s="374">
        <v>0.1469</v>
      </c>
      <c r="P673" s="702"/>
      <c r="Q673" s="375">
        <v>330</v>
      </c>
      <c r="U673">
        <v>363</v>
      </c>
    </row>
    <row r="674" spans="13:21" ht="15.75" thickBot="1">
      <c r="M674" s="702"/>
      <c r="N674" s="375">
        <v>330</v>
      </c>
      <c r="P674" s="701" t="s">
        <v>123</v>
      </c>
      <c r="Q674" s="376">
        <v>0.1724</v>
      </c>
    </row>
    <row r="675" spans="13:21" ht="15.75" thickBot="1">
      <c r="M675" s="701" t="s">
        <v>154</v>
      </c>
      <c r="N675" s="376">
        <v>0.1462</v>
      </c>
      <c r="P675" s="702"/>
      <c r="Q675" s="377">
        <v>331</v>
      </c>
    </row>
    <row r="676" spans="13:21" ht="15.75" thickBot="1">
      <c r="M676" s="702"/>
      <c r="N676" s="377">
        <v>331</v>
      </c>
      <c r="P676" s="701" t="s">
        <v>239</v>
      </c>
      <c r="Q676" s="378">
        <v>0.16800000000000001</v>
      </c>
    </row>
    <row r="677" spans="13:21" ht="15.75" thickBot="1">
      <c r="M677" s="701" t="s">
        <v>83</v>
      </c>
      <c r="N677" s="378">
        <v>0.14580000000000001</v>
      </c>
      <c r="P677" s="702"/>
      <c r="Q677" s="379">
        <v>332</v>
      </c>
    </row>
    <row r="678" spans="13:21" ht="15.75" thickBot="1">
      <c r="M678" s="702"/>
      <c r="N678" s="379">
        <v>332</v>
      </c>
      <c r="P678" s="701" t="s">
        <v>348</v>
      </c>
      <c r="Q678" s="380">
        <v>0.1653</v>
      </c>
    </row>
    <row r="679" spans="13:21" ht="15.75" thickBot="1">
      <c r="M679" s="701" t="s">
        <v>332</v>
      </c>
      <c r="N679" s="380">
        <v>0.1457</v>
      </c>
      <c r="P679" s="702"/>
      <c r="Q679" s="381">
        <v>333</v>
      </c>
    </row>
    <row r="680" spans="13:21" ht="15.75" thickBot="1">
      <c r="M680" s="702"/>
      <c r="N680" s="381">
        <v>333</v>
      </c>
      <c r="P680" s="701" t="s">
        <v>50</v>
      </c>
      <c r="Q680" s="382">
        <v>0.16489999999999999</v>
      </c>
    </row>
    <row r="681" spans="13:21" ht="15.75" thickBot="1">
      <c r="M681" s="701" t="s">
        <v>242</v>
      </c>
      <c r="N681" s="382">
        <v>0.1434</v>
      </c>
      <c r="P681" s="702"/>
      <c r="Q681" s="383">
        <v>334</v>
      </c>
    </row>
    <row r="682" spans="13:21" ht="15.75" thickBot="1">
      <c r="M682" s="702"/>
      <c r="N682" s="383">
        <v>334</v>
      </c>
      <c r="P682" s="701" t="s">
        <v>332</v>
      </c>
      <c r="Q682" s="384">
        <v>0.1595</v>
      </c>
    </row>
    <row r="683" spans="13:21" ht="15.75" thickBot="1">
      <c r="M683" s="701" t="s">
        <v>61</v>
      </c>
      <c r="N683" s="384">
        <v>0.14180000000000001</v>
      </c>
      <c r="P683" s="702"/>
      <c r="Q683" s="385">
        <v>335</v>
      </c>
    </row>
    <row r="684" spans="13:21" ht="15.75" thickBot="1">
      <c r="M684" s="702"/>
      <c r="N684" s="385">
        <v>335</v>
      </c>
      <c r="P684" s="701" t="s">
        <v>182</v>
      </c>
      <c r="Q684" s="386">
        <v>0.1527</v>
      </c>
    </row>
    <row r="685" spans="13:21" ht="15.75" thickBot="1">
      <c r="M685" s="701" t="s">
        <v>102</v>
      </c>
      <c r="N685" s="386">
        <v>0.14069999999999999</v>
      </c>
      <c r="P685" s="702"/>
      <c r="Q685" s="387">
        <v>336</v>
      </c>
    </row>
    <row r="686" spans="13:21" ht="15.75" thickBot="1">
      <c r="M686" s="702"/>
      <c r="N686" s="387">
        <v>336</v>
      </c>
      <c r="P686" s="701" t="s">
        <v>202</v>
      </c>
      <c r="Q686" s="388">
        <v>0.1525</v>
      </c>
    </row>
    <row r="687" spans="13:21" ht="15.75" thickBot="1">
      <c r="M687" s="701" t="s">
        <v>156</v>
      </c>
      <c r="N687" s="388">
        <v>0.13919999999999999</v>
      </c>
      <c r="P687" s="702"/>
      <c r="Q687" s="389">
        <v>337</v>
      </c>
    </row>
    <row r="688" spans="13:21" ht="15.75" thickBot="1">
      <c r="M688" s="702"/>
      <c r="N688" s="389">
        <v>337</v>
      </c>
      <c r="P688" s="701" t="s">
        <v>150</v>
      </c>
      <c r="Q688" s="390">
        <v>0.1482</v>
      </c>
    </row>
    <row r="689" spans="13:17" ht="15.75" thickBot="1">
      <c r="M689" s="701" t="s">
        <v>198</v>
      </c>
      <c r="N689" s="390">
        <v>0.13669999999999999</v>
      </c>
      <c r="P689" s="702"/>
      <c r="Q689" s="391">
        <v>338</v>
      </c>
    </row>
    <row r="690" spans="13:17" ht="15.75" thickBot="1">
      <c r="M690" s="702"/>
      <c r="N690" s="391">
        <v>338</v>
      </c>
      <c r="P690" s="701" t="s">
        <v>172</v>
      </c>
      <c r="Q690" s="392">
        <v>0.14599999999999999</v>
      </c>
    </row>
    <row r="691" spans="13:17" ht="15.75" thickBot="1">
      <c r="M691" s="701" t="s">
        <v>398</v>
      </c>
      <c r="N691" s="392">
        <v>0.13569999999999999</v>
      </c>
      <c r="P691" s="702"/>
      <c r="Q691" s="393">
        <v>339</v>
      </c>
    </row>
    <row r="692" spans="13:17" ht="15.75" thickBot="1">
      <c r="M692" s="702"/>
      <c r="N692" s="393">
        <v>339</v>
      </c>
      <c r="P692" s="701" t="s">
        <v>102</v>
      </c>
      <c r="Q692" s="394">
        <v>0.1434</v>
      </c>
    </row>
    <row r="693" spans="13:17" ht="15.75" thickBot="1">
      <c r="M693" s="701" t="s">
        <v>224</v>
      </c>
      <c r="N693" s="394">
        <v>0.13389999999999999</v>
      </c>
      <c r="P693" s="702"/>
      <c r="Q693" s="395">
        <v>340</v>
      </c>
    </row>
    <row r="694" spans="13:17" ht="15.75" thickBot="1">
      <c r="M694" s="702"/>
      <c r="N694" s="395">
        <v>340</v>
      </c>
      <c r="P694" s="701" t="s">
        <v>221</v>
      </c>
      <c r="Q694" s="396">
        <v>0.1389</v>
      </c>
    </row>
    <row r="695" spans="13:17" ht="15.75" thickBot="1">
      <c r="M695" s="701" t="s">
        <v>144</v>
      </c>
      <c r="N695" s="396">
        <v>0.1323</v>
      </c>
      <c r="P695" s="702"/>
      <c r="Q695" s="397">
        <v>341</v>
      </c>
    </row>
    <row r="696" spans="13:17" ht="15.75" thickBot="1">
      <c r="M696" s="702"/>
      <c r="N696" s="397">
        <v>341</v>
      </c>
      <c r="P696" s="701" t="s">
        <v>324</v>
      </c>
      <c r="Q696" s="398">
        <v>0.1346</v>
      </c>
    </row>
    <row r="697" spans="13:17" ht="15.75" thickBot="1">
      <c r="M697" s="701" t="s">
        <v>188</v>
      </c>
      <c r="N697" s="398">
        <v>0.1283</v>
      </c>
      <c r="P697" s="702"/>
      <c r="Q697" s="399">
        <v>342</v>
      </c>
    </row>
    <row r="698" spans="13:17" ht="15.75" thickBot="1">
      <c r="M698" s="702"/>
      <c r="N698" s="399">
        <v>342</v>
      </c>
      <c r="P698" s="701" t="s">
        <v>165</v>
      </c>
      <c r="Q698" s="400">
        <v>0.13009999999999999</v>
      </c>
    </row>
    <row r="699" spans="13:17" ht="15.75" thickBot="1">
      <c r="M699" s="701" t="s">
        <v>312</v>
      </c>
      <c r="N699" s="400">
        <v>0.11840000000000001</v>
      </c>
      <c r="P699" s="702"/>
      <c r="Q699" s="401">
        <v>343</v>
      </c>
    </row>
    <row r="700" spans="13:17" ht="15.75" thickBot="1">
      <c r="M700" s="702"/>
      <c r="N700" s="401">
        <v>343</v>
      </c>
      <c r="P700" s="701" t="s">
        <v>156</v>
      </c>
      <c r="Q700" s="402">
        <v>0.1285</v>
      </c>
    </row>
    <row r="701" spans="13:17" ht="15.75" thickBot="1">
      <c r="M701" s="701" t="s">
        <v>88</v>
      </c>
      <c r="N701" s="402">
        <v>0.11</v>
      </c>
      <c r="P701" s="702"/>
      <c r="Q701" s="403">
        <v>344</v>
      </c>
    </row>
    <row r="702" spans="13:17" ht="15.75" thickBot="1">
      <c r="M702" s="702"/>
      <c r="N702" s="403">
        <v>344</v>
      </c>
      <c r="P702" s="701" t="s">
        <v>158</v>
      </c>
      <c r="Q702" s="404">
        <v>0.12609999999999999</v>
      </c>
    </row>
    <row r="703" spans="13:17" ht="15.75" thickBot="1">
      <c r="M703" s="701" t="s">
        <v>126</v>
      </c>
      <c r="N703" s="404">
        <v>0.109</v>
      </c>
      <c r="P703" s="702"/>
      <c r="Q703" s="405">
        <v>345</v>
      </c>
    </row>
    <row r="704" spans="13:17" ht="15.75" thickBot="1">
      <c r="M704" s="702"/>
      <c r="N704" s="405">
        <v>345</v>
      </c>
      <c r="P704" s="701" t="s">
        <v>201</v>
      </c>
      <c r="Q704" s="406">
        <v>0.12570000000000001</v>
      </c>
    </row>
    <row r="705" spans="13:17" ht="15.75" thickBot="1">
      <c r="M705" s="701" t="s">
        <v>386</v>
      </c>
      <c r="N705" s="406">
        <v>0.1061</v>
      </c>
      <c r="P705" s="702"/>
      <c r="Q705" s="407">
        <v>346</v>
      </c>
    </row>
    <row r="706" spans="13:17" ht="15.75" thickBot="1">
      <c r="M706" s="702"/>
      <c r="N706" s="407">
        <v>346</v>
      </c>
      <c r="P706" s="701" t="s">
        <v>208</v>
      </c>
      <c r="Q706" s="408">
        <v>0.1249</v>
      </c>
    </row>
    <row r="707" spans="13:17" ht="15.75" thickBot="1">
      <c r="M707" s="701" t="s">
        <v>49</v>
      </c>
      <c r="N707" s="408">
        <v>0.10580000000000001</v>
      </c>
      <c r="P707" s="702"/>
      <c r="Q707" s="409">
        <v>347</v>
      </c>
    </row>
    <row r="708" spans="13:17" ht="15.75" thickBot="1">
      <c r="M708" s="702"/>
      <c r="N708" s="409">
        <v>347</v>
      </c>
      <c r="P708" s="701" t="s">
        <v>104</v>
      </c>
      <c r="Q708" s="410">
        <v>0.1229</v>
      </c>
    </row>
    <row r="709" spans="13:17" ht="15.75" thickBot="1">
      <c r="M709" s="701" t="s">
        <v>121</v>
      </c>
      <c r="N709" s="410">
        <v>0.10489999999999999</v>
      </c>
      <c r="P709" s="702"/>
      <c r="Q709" s="411">
        <v>348</v>
      </c>
    </row>
    <row r="710" spans="13:17" ht="15.75" thickBot="1">
      <c r="M710" s="702"/>
      <c r="N710" s="411">
        <v>348</v>
      </c>
      <c r="P710" s="701" t="s">
        <v>89</v>
      </c>
      <c r="Q710" s="412">
        <v>0.1227</v>
      </c>
    </row>
    <row r="711" spans="13:17" ht="15.75" thickBot="1">
      <c r="M711" s="701" t="s">
        <v>158</v>
      </c>
      <c r="N711" s="412">
        <v>0.1032</v>
      </c>
      <c r="P711" s="702"/>
      <c r="Q711" s="413">
        <v>349</v>
      </c>
    </row>
    <row r="712" spans="13:17" ht="15.75" thickBot="1">
      <c r="M712" s="702"/>
      <c r="N712" s="413">
        <v>349</v>
      </c>
      <c r="P712" s="701" t="s">
        <v>126</v>
      </c>
      <c r="Q712" s="414">
        <v>0.1197</v>
      </c>
    </row>
    <row r="713" spans="13:17" ht="15.75" thickBot="1">
      <c r="M713" s="701" t="s">
        <v>183</v>
      </c>
      <c r="N713" s="414">
        <v>0.10100000000000001</v>
      </c>
      <c r="P713" s="702"/>
      <c r="Q713" s="415">
        <v>350</v>
      </c>
    </row>
    <row r="714" spans="13:17" ht="15.75" thickBot="1">
      <c r="M714" s="702"/>
      <c r="N714" s="415">
        <v>350</v>
      </c>
      <c r="P714" s="701" t="s">
        <v>121</v>
      </c>
      <c r="Q714" s="416">
        <v>0.11840000000000001</v>
      </c>
    </row>
    <row r="715" spans="13:17" ht="15.75" thickBot="1">
      <c r="M715" s="701" t="s">
        <v>50</v>
      </c>
      <c r="N715" s="416">
        <v>0.1004</v>
      </c>
      <c r="P715" s="702"/>
      <c r="Q715" s="417">
        <v>351</v>
      </c>
    </row>
    <row r="716" spans="13:17" ht="15.75" thickBot="1">
      <c r="M716" s="702"/>
      <c r="N716" s="417">
        <v>351</v>
      </c>
      <c r="P716" s="701" t="s">
        <v>49</v>
      </c>
      <c r="Q716" s="416">
        <v>0.1159</v>
      </c>
    </row>
    <row r="717" spans="13:17" ht="15.75" thickBot="1">
      <c r="M717" s="701" t="s">
        <v>150</v>
      </c>
      <c r="N717" s="416">
        <v>9.6199999999999994E-2</v>
      </c>
      <c r="P717" s="702"/>
      <c r="Q717" s="417">
        <v>352</v>
      </c>
    </row>
    <row r="718" spans="13:17" ht="15.75" thickBot="1">
      <c r="M718" s="702"/>
      <c r="N718" s="417">
        <v>352</v>
      </c>
      <c r="P718" s="701" t="s">
        <v>396</v>
      </c>
      <c r="Q718" s="416">
        <v>0.1153</v>
      </c>
    </row>
    <row r="719" spans="13:17" ht="15.75" thickBot="1">
      <c r="M719" s="701" t="s">
        <v>186</v>
      </c>
      <c r="N719" s="416">
        <v>9.2999999999999999E-2</v>
      </c>
      <c r="P719" s="702"/>
      <c r="Q719" s="417">
        <v>353</v>
      </c>
    </row>
    <row r="720" spans="13:17" ht="15.75" thickBot="1">
      <c r="M720" s="702"/>
      <c r="N720" s="417">
        <v>353</v>
      </c>
      <c r="P720" s="701" t="s">
        <v>386</v>
      </c>
      <c r="Q720" s="416">
        <v>0.1099</v>
      </c>
    </row>
    <row r="721" spans="13:17" ht="15.75" thickBot="1">
      <c r="M721" s="701" t="s">
        <v>278</v>
      </c>
      <c r="N721" s="416">
        <v>9.2799999999999994E-2</v>
      </c>
      <c r="P721" s="702"/>
      <c r="Q721" s="417">
        <v>354</v>
      </c>
    </row>
    <row r="722" spans="13:17" ht="15.75" thickBot="1">
      <c r="M722" s="702"/>
      <c r="N722" s="417">
        <v>354</v>
      </c>
      <c r="P722" s="701" t="s">
        <v>111</v>
      </c>
      <c r="Q722" s="416">
        <v>0.1069</v>
      </c>
    </row>
    <row r="723" spans="13:17" ht="15.75" thickBot="1">
      <c r="M723" s="701" t="s">
        <v>131</v>
      </c>
      <c r="N723" s="416">
        <v>8.9599999999999999E-2</v>
      </c>
      <c r="P723" s="702"/>
      <c r="Q723" s="417">
        <v>355</v>
      </c>
    </row>
    <row r="724" spans="13:17" ht="15.75" thickBot="1">
      <c r="M724" s="702"/>
      <c r="N724" s="417">
        <v>355</v>
      </c>
      <c r="P724" s="701" t="s">
        <v>293</v>
      </c>
      <c r="Q724" s="416">
        <v>0.10580000000000001</v>
      </c>
    </row>
    <row r="725" spans="13:17" ht="15.75" thickBot="1">
      <c r="M725" s="701" t="s">
        <v>111</v>
      </c>
      <c r="N725" s="416">
        <v>8.2500000000000004E-2</v>
      </c>
      <c r="P725" s="702"/>
      <c r="Q725" s="417">
        <v>356</v>
      </c>
    </row>
    <row r="726" spans="13:17" ht="15.75" thickBot="1">
      <c r="M726" s="702"/>
      <c r="N726" s="417">
        <v>356</v>
      </c>
      <c r="P726" s="701" t="s">
        <v>171</v>
      </c>
      <c r="Q726" s="416">
        <v>8.6400000000000005E-2</v>
      </c>
    </row>
    <row r="727" spans="13:17" ht="15.75" thickBot="1">
      <c r="M727" s="701" t="s">
        <v>324</v>
      </c>
      <c r="N727" s="416">
        <v>8.1199999999999994E-2</v>
      </c>
      <c r="P727" s="702"/>
      <c r="Q727" s="417">
        <v>357</v>
      </c>
    </row>
    <row r="728" spans="13:17" ht="15.75" thickBot="1">
      <c r="M728" s="702"/>
      <c r="N728" s="417">
        <v>357</v>
      </c>
      <c r="P728" s="701" t="s">
        <v>131</v>
      </c>
      <c r="Q728" s="416">
        <v>8.4699999999999998E-2</v>
      </c>
    </row>
    <row r="729" spans="13:17" ht="15.75" thickBot="1">
      <c r="M729" s="701" t="s">
        <v>66</v>
      </c>
      <c r="N729" s="416">
        <v>7.9600000000000004E-2</v>
      </c>
      <c r="P729" s="702"/>
      <c r="Q729" s="417">
        <v>358</v>
      </c>
    </row>
    <row r="730" spans="13:17" ht="15.75" thickBot="1">
      <c r="M730" s="702"/>
      <c r="N730" s="417">
        <v>358</v>
      </c>
      <c r="P730" s="701" t="s">
        <v>183</v>
      </c>
      <c r="Q730" s="416">
        <v>8.09E-2</v>
      </c>
    </row>
    <row r="731" spans="13:17" ht="15.75" thickBot="1">
      <c r="M731" s="701" t="s">
        <v>149</v>
      </c>
      <c r="N731" s="416">
        <v>7.22E-2</v>
      </c>
      <c r="P731" s="702"/>
      <c r="Q731" s="417">
        <v>359</v>
      </c>
    </row>
    <row r="732" spans="13:17" ht="15.75" thickBot="1">
      <c r="M732" s="702"/>
      <c r="N732" s="417">
        <v>359</v>
      </c>
      <c r="P732" s="701" t="s">
        <v>224</v>
      </c>
      <c r="Q732" s="416">
        <v>7.5499999999999998E-2</v>
      </c>
    </row>
    <row r="733" spans="13:17" ht="15.75" thickBot="1">
      <c r="M733" s="701" t="s">
        <v>221</v>
      </c>
      <c r="N733" s="416">
        <v>6.9900000000000004E-2</v>
      </c>
      <c r="P733" s="702"/>
      <c r="Q733" s="417">
        <v>360</v>
      </c>
    </row>
    <row r="734" spans="13:17" ht="15.75" thickBot="1">
      <c r="M734" s="702"/>
      <c r="N734" s="417">
        <v>360</v>
      </c>
      <c r="P734" s="701" t="s">
        <v>151</v>
      </c>
      <c r="Q734" s="416">
        <v>5.8500000000000003E-2</v>
      </c>
    </row>
    <row r="735" spans="13:17" ht="15.75" thickBot="1">
      <c r="M735" s="701" t="s">
        <v>171</v>
      </c>
      <c r="N735" s="416">
        <v>6.5500000000000003E-2</v>
      </c>
      <c r="P735" s="702"/>
      <c r="Q735" s="417">
        <v>361</v>
      </c>
    </row>
    <row r="736" spans="13:17" ht="15.75" thickBot="1">
      <c r="M736" s="702"/>
      <c r="N736" s="417">
        <v>361</v>
      </c>
      <c r="P736" s="701" t="s">
        <v>149</v>
      </c>
      <c r="Q736" s="416">
        <v>5.5500000000000001E-2</v>
      </c>
    </row>
    <row r="737" spans="13:17" ht="15.75" thickBot="1">
      <c r="M737" s="701" t="s">
        <v>460</v>
      </c>
      <c r="N737" s="416">
        <v>3.1099999999999999E-2</v>
      </c>
      <c r="P737" s="702"/>
      <c r="Q737" s="417">
        <v>362</v>
      </c>
    </row>
    <row r="738" spans="13:17" ht="15.75" thickBot="1">
      <c r="M738" s="702"/>
      <c r="N738" s="417">
        <v>362</v>
      </c>
      <c r="P738" s="701" t="s">
        <v>460</v>
      </c>
      <c r="Q738" s="416">
        <v>3.7699999999999997E-2</v>
      </c>
    </row>
    <row r="739" spans="13:17" ht="15.75" thickBot="1">
      <c r="M739" s="701" t="s">
        <v>151</v>
      </c>
      <c r="N739" s="416">
        <v>2.9399999999999999E-2</v>
      </c>
      <c r="P739" s="702"/>
      <c r="Q739" s="417">
        <v>363</v>
      </c>
    </row>
    <row r="740" spans="13:17" ht="15.75" thickBot="1">
      <c r="M740" s="702"/>
      <c r="N740" s="417">
        <v>363</v>
      </c>
      <c r="P740" s="15" t="s">
        <v>31</v>
      </c>
      <c r="Q740" s="17" t="s">
        <v>411</v>
      </c>
    </row>
  </sheetData>
  <sortState xmlns:xlrd2="http://schemas.microsoft.com/office/spreadsheetml/2017/richdata2" ref="T2:U673">
    <sortCondition ref="T2:T673"/>
  </sortState>
  <mergeCells count="590">
    <mergeCell ref="P736:P737"/>
    <mergeCell ref="P738:P739"/>
    <mergeCell ref="P732:P733"/>
    <mergeCell ref="P734:P735"/>
    <mergeCell ref="P728:P729"/>
    <mergeCell ref="P730:P731"/>
    <mergeCell ref="P724:P725"/>
    <mergeCell ref="P726:P727"/>
    <mergeCell ref="P720:P721"/>
    <mergeCell ref="P722:P723"/>
    <mergeCell ref="P716:P717"/>
    <mergeCell ref="P718:P719"/>
    <mergeCell ref="P712:P713"/>
    <mergeCell ref="P714:P715"/>
    <mergeCell ref="P708:P709"/>
    <mergeCell ref="P710:P711"/>
    <mergeCell ref="P704:P705"/>
    <mergeCell ref="P706:P707"/>
    <mergeCell ref="P700:P701"/>
    <mergeCell ref="P702:P703"/>
    <mergeCell ref="P696:P697"/>
    <mergeCell ref="P698:P699"/>
    <mergeCell ref="P692:P693"/>
    <mergeCell ref="P694:P695"/>
    <mergeCell ref="P688:P689"/>
    <mergeCell ref="P690:P691"/>
    <mergeCell ref="P684:P685"/>
    <mergeCell ref="P686:P687"/>
    <mergeCell ref="P680:P681"/>
    <mergeCell ref="P682:P683"/>
    <mergeCell ref="P676:P677"/>
    <mergeCell ref="P678:P679"/>
    <mergeCell ref="P672:P673"/>
    <mergeCell ref="P674:P675"/>
    <mergeCell ref="P668:P669"/>
    <mergeCell ref="P670:P671"/>
    <mergeCell ref="P664:P665"/>
    <mergeCell ref="P666:P667"/>
    <mergeCell ref="P659:P660"/>
    <mergeCell ref="P661:P662"/>
    <mergeCell ref="P657:P658"/>
    <mergeCell ref="P651:P652"/>
    <mergeCell ref="P653:P654"/>
    <mergeCell ref="P647:P648"/>
    <mergeCell ref="P649:P650"/>
    <mergeCell ref="P643:P644"/>
    <mergeCell ref="P645:P646"/>
    <mergeCell ref="P639:P640"/>
    <mergeCell ref="P641:P642"/>
    <mergeCell ref="P635:P636"/>
    <mergeCell ref="P631:P632"/>
    <mergeCell ref="P633:P634"/>
    <mergeCell ref="P627:P628"/>
    <mergeCell ref="P629:P630"/>
    <mergeCell ref="P623:P624"/>
    <mergeCell ref="P625:P626"/>
    <mergeCell ref="P619:P620"/>
    <mergeCell ref="P621:P622"/>
    <mergeCell ref="P615:P616"/>
    <mergeCell ref="P617:P618"/>
    <mergeCell ref="P610:P611"/>
    <mergeCell ref="P613:P614"/>
    <mergeCell ref="P606:P607"/>
    <mergeCell ref="P608:P609"/>
    <mergeCell ref="P602:P603"/>
    <mergeCell ref="P604:P605"/>
    <mergeCell ref="P598:P599"/>
    <mergeCell ref="P600:P601"/>
    <mergeCell ref="P594:P595"/>
    <mergeCell ref="P590:P591"/>
    <mergeCell ref="P592:P593"/>
    <mergeCell ref="P586:P587"/>
    <mergeCell ref="P588:P589"/>
    <mergeCell ref="P582:P583"/>
    <mergeCell ref="P584:P585"/>
    <mergeCell ref="P578:P579"/>
    <mergeCell ref="P580:P581"/>
    <mergeCell ref="P574:P575"/>
    <mergeCell ref="P576:P577"/>
    <mergeCell ref="P570:P571"/>
    <mergeCell ref="P572:P573"/>
    <mergeCell ref="P566:P567"/>
    <mergeCell ref="P568:P569"/>
    <mergeCell ref="P562:P563"/>
    <mergeCell ref="P564:P565"/>
    <mergeCell ref="P557:P558"/>
    <mergeCell ref="P559:P560"/>
    <mergeCell ref="P553:P554"/>
    <mergeCell ref="P555:P556"/>
    <mergeCell ref="P549:P550"/>
    <mergeCell ref="P551:P552"/>
    <mergeCell ref="P545:P546"/>
    <mergeCell ref="P547:P548"/>
    <mergeCell ref="P541:P542"/>
    <mergeCell ref="P543:P544"/>
    <mergeCell ref="P537:P538"/>
    <mergeCell ref="P539:P540"/>
    <mergeCell ref="P533:P534"/>
    <mergeCell ref="P535:P536"/>
    <mergeCell ref="P529:P530"/>
    <mergeCell ref="P531:P532"/>
    <mergeCell ref="P525:P526"/>
    <mergeCell ref="P527:P528"/>
    <mergeCell ref="P521:P522"/>
    <mergeCell ref="P523:P524"/>
    <mergeCell ref="P517:P518"/>
    <mergeCell ref="P519:P520"/>
    <mergeCell ref="P513:P514"/>
    <mergeCell ref="P515:P516"/>
    <mergeCell ref="P508:P509"/>
    <mergeCell ref="P511:P512"/>
    <mergeCell ref="P504:P505"/>
    <mergeCell ref="P506:P507"/>
    <mergeCell ref="P500:P501"/>
    <mergeCell ref="P502:P503"/>
    <mergeCell ref="P496:P497"/>
    <mergeCell ref="P498:P499"/>
    <mergeCell ref="P492:P493"/>
    <mergeCell ref="P494:P495"/>
    <mergeCell ref="P488:P489"/>
    <mergeCell ref="P490:P491"/>
    <mergeCell ref="P484:P485"/>
    <mergeCell ref="P486:P487"/>
    <mergeCell ref="P480:P481"/>
    <mergeCell ref="P482:P483"/>
    <mergeCell ref="P476:P477"/>
    <mergeCell ref="P478:P479"/>
    <mergeCell ref="P472:P473"/>
    <mergeCell ref="P474:P475"/>
    <mergeCell ref="P468:P469"/>
    <mergeCell ref="P470:P471"/>
    <mergeCell ref="P464:P465"/>
    <mergeCell ref="P466:P467"/>
    <mergeCell ref="P460:P461"/>
    <mergeCell ref="P462:P463"/>
    <mergeCell ref="P455:P456"/>
    <mergeCell ref="P457:P458"/>
    <mergeCell ref="P451:P452"/>
    <mergeCell ref="P453:P454"/>
    <mergeCell ref="P447:P448"/>
    <mergeCell ref="P449:P450"/>
    <mergeCell ref="P443:P444"/>
    <mergeCell ref="P445:P446"/>
    <mergeCell ref="P439:P440"/>
    <mergeCell ref="P441:P442"/>
    <mergeCell ref="P435:P436"/>
    <mergeCell ref="P437:P438"/>
    <mergeCell ref="P431:P432"/>
    <mergeCell ref="P433:P434"/>
    <mergeCell ref="P427:P428"/>
    <mergeCell ref="P429:P430"/>
    <mergeCell ref="P423:P424"/>
    <mergeCell ref="P425:P426"/>
    <mergeCell ref="P419:P420"/>
    <mergeCell ref="P421:P422"/>
    <mergeCell ref="P415:P416"/>
    <mergeCell ref="P417:P418"/>
    <mergeCell ref="P411:P412"/>
    <mergeCell ref="P413:P414"/>
    <mergeCell ref="P406:P407"/>
    <mergeCell ref="P409:P410"/>
    <mergeCell ref="P402:P403"/>
    <mergeCell ref="P404:P405"/>
    <mergeCell ref="P398:P399"/>
    <mergeCell ref="P400:P401"/>
    <mergeCell ref="P394:P395"/>
    <mergeCell ref="P396:P397"/>
    <mergeCell ref="P390:P391"/>
    <mergeCell ref="P386:P387"/>
    <mergeCell ref="P388:P389"/>
    <mergeCell ref="P382:P383"/>
    <mergeCell ref="P384:P385"/>
    <mergeCell ref="P378:P379"/>
    <mergeCell ref="P380:P381"/>
    <mergeCell ref="P374:P375"/>
    <mergeCell ref="P376:P377"/>
    <mergeCell ref="P370:P371"/>
    <mergeCell ref="P372:P373"/>
    <mergeCell ref="P366:P367"/>
    <mergeCell ref="P368:P369"/>
    <mergeCell ref="P362:P363"/>
    <mergeCell ref="P358:P359"/>
    <mergeCell ref="P360:P361"/>
    <mergeCell ref="P353:P354"/>
    <mergeCell ref="P355:P356"/>
    <mergeCell ref="P349:P350"/>
    <mergeCell ref="P351:P352"/>
    <mergeCell ref="P347:P348"/>
    <mergeCell ref="P341:P342"/>
    <mergeCell ref="P343:P344"/>
    <mergeCell ref="P337:P338"/>
    <mergeCell ref="P339:P340"/>
    <mergeCell ref="P333:P334"/>
    <mergeCell ref="P335:P336"/>
    <mergeCell ref="P329:P330"/>
    <mergeCell ref="P331:P332"/>
    <mergeCell ref="P325:P326"/>
    <mergeCell ref="P327:P328"/>
    <mergeCell ref="P321:P322"/>
    <mergeCell ref="P323:P324"/>
    <mergeCell ref="P319:P320"/>
    <mergeCell ref="P313:P314"/>
    <mergeCell ref="P309:P310"/>
    <mergeCell ref="P311:P312"/>
    <mergeCell ref="P304:P305"/>
    <mergeCell ref="P307:P308"/>
    <mergeCell ref="P300:P301"/>
    <mergeCell ref="P302:P303"/>
    <mergeCell ref="P296:P297"/>
    <mergeCell ref="P298:P299"/>
    <mergeCell ref="P292:P293"/>
    <mergeCell ref="P294:P295"/>
    <mergeCell ref="P290:P291"/>
    <mergeCell ref="P284:P285"/>
    <mergeCell ref="P280:P281"/>
    <mergeCell ref="P282:P283"/>
    <mergeCell ref="P276:P277"/>
    <mergeCell ref="P278:P279"/>
    <mergeCell ref="P272:P273"/>
    <mergeCell ref="P274:P275"/>
    <mergeCell ref="P268:P269"/>
    <mergeCell ref="P270:P271"/>
    <mergeCell ref="P264:P265"/>
    <mergeCell ref="P260:P261"/>
    <mergeCell ref="P262:P263"/>
    <mergeCell ref="P256:P257"/>
    <mergeCell ref="P251:P252"/>
    <mergeCell ref="P253:P254"/>
    <mergeCell ref="P247:P248"/>
    <mergeCell ref="P249:P250"/>
    <mergeCell ref="P243:P244"/>
    <mergeCell ref="P239:P240"/>
    <mergeCell ref="P241:P242"/>
    <mergeCell ref="P235:P236"/>
    <mergeCell ref="P237:P238"/>
    <mergeCell ref="P231:P232"/>
    <mergeCell ref="P233:P234"/>
    <mergeCell ref="P227:P228"/>
    <mergeCell ref="P229:P230"/>
    <mergeCell ref="P223:P224"/>
    <mergeCell ref="P225:P226"/>
    <mergeCell ref="P219:P220"/>
    <mergeCell ref="P221:P222"/>
    <mergeCell ref="P215:P216"/>
    <mergeCell ref="P217:P218"/>
    <mergeCell ref="P211:P212"/>
    <mergeCell ref="P213:P214"/>
    <mergeCell ref="P207:P208"/>
    <mergeCell ref="P209:P210"/>
    <mergeCell ref="P202:P203"/>
    <mergeCell ref="P205:P206"/>
    <mergeCell ref="P198:P199"/>
    <mergeCell ref="P194:P195"/>
    <mergeCell ref="P190:P191"/>
    <mergeCell ref="P192:P193"/>
    <mergeCell ref="P186:P187"/>
    <mergeCell ref="P188:P189"/>
    <mergeCell ref="P182:P183"/>
    <mergeCell ref="P184:P185"/>
    <mergeCell ref="P176:P177"/>
    <mergeCell ref="P170:P171"/>
    <mergeCell ref="P172:P173"/>
    <mergeCell ref="P166:P167"/>
    <mergeCell ref="P162:P163"/>
    <mergeCell ref="P164:P165"/>
    <mergeCell ref="P158:P159"/>
    <mergeCell ref="P160:P161"/>
    <mergeCell ref="P156:P157"/>
    <mergeCell ref="P147:P148"/>
    <mergeCell ref="P139:P140"/>
    <mergeCell ref="P133:P134"/>
    <mergeCell ref="P135:P136"/>
    <mergeCell ref="P129:P130"/>
    <mergeCell ref="P125:P126"/>
    <mergeCell ref="P121:P122"/>
    <mergeCell ref="P123:P124"/>
    <mergeCell ref="P119:P120"/>
    <mergeCell ref="P109:P110"/>
    <mergeCell ref="P111:P112"/>
    <mergeCell ref="P105:P106"/>
    <mergeCell ref="P100:P101"/>
    <mergeCell ref="P103:P104"/>
    <mergeCell ref="P96:P97"/>
    <mergeCell ref="P98:P99"/>
    <mergeCell ref="P88:P89"/>
    <mergeCell ref="P90:P91"/>
    <mergeCell ref="P80:P81"/>
    <mergeCell ref="P82:P83"/>
    <mergeCell ref="P78:P79"/>
    <mergeCell ref="P72:P73"/>
    <mergeCell ref="P68:P69"/>
    <mergeCell ref="P70:P71"/>
    <mergeCell ref="P64:P65"/>
    <mergeCell ref="P52:P53"/>
    <mergeCell ref="P33:P34"/>
    <mergeCell ref="M739:M740"/>
    <mergeCell ref="M735:M736"/>
    <mergeCell ref="M737:M738"/>
    <mergeCell ref="M731:M732"/>
    <mergeCell ref="M733:M734"/>
    <mergeCell ref="M727:M728"/>
    <mergeCell ref="M729:M730"/>
    <mergeCell ref="M723:M724"/>
    <mergeCell ref="M725:M726"/>
    <mergeCell ref="M719:M720"/>
    <mergeCell ref="M721:M722"/>
    <mergeCell ref="M715:M716"/>
    <mergeCell ref="M717:M718"/>
    <mergeCell ref="M711:M712"/>
    <mergeCell ref="M713:M714"/>
    <mergeCell ref="M707:M708"/>
    <mergeCell ref="M709:M710"/>
    <mergeCell ref="M703:M704"/>
    <mergeCell ref="M705:M706"/>
    <mergeCell ref="M699:M700"/>
    <mergeCell ref="M701:M702"/>
    <mergeCell ref="M695:M696"/>
    <mergeCell ref="M697:M698"/>
    <mergeCell ref="M691:M692"/>
    <mergeCell ref="M693:M694"/>
    <mergeCell ref="M687:M688"/>
    <mergeCell ref="M689:M690"/>
    <mergeCell ref="M683:M684"/>
    <mergeCell ref="M685:M686"/>
    <mergeCell ref="M679:M680"/>
    <mergeCell ref="M681:M682"/>
    <mergeCell ref="M675:M676"/>
    <mergeCell ref="M677:M678"/>
    <mergeCell ref="M671:M672"/>
    <mergeCell ref="M673:M674"/>
    <mergeCell ref="M667:M668"/>
    <mergeCell ref="M669:M670"/>
    <mergeCell ref="M662:M663"/>
    <mergeCell ref="M665:M666"/>
    <mergeCell ref="M658:M659"/>
    <mergeCell ref="M660:M661"/>
    <mergeCell ref="M654:M655"/>
    <mergeCell ref="M656:M657"/>
    <mergeCell ref="M650:M651"/>
    <mergeCell ref="M652:M653"/>
    <mergeCell ref="M646:M647"/>
    <mergeCell ref="M648:M649"/>
    <mergeCell ref="M642:M643"/>
    <mergeCell ref="M644:M645"/>
    <mergeCell ref="M638:M639"/>
    <mergeCell ref="M640:M641"/>
    <mergeCell ref="M634:M635"/>
    <mergeCell ref="M636:M637"/>
    <mergeCell ref="M630:M631"/>
    <mergeCell ref="M632:M633"/>
    <mergeCell ref="M626:M627"/>
    <mergeCell ref="M628:M629"/>
    <mergeCell ref="M622:M623"/>
    <mergeCell ref="M624:M625"/>
    <mergeCell ref="M618:M619"/>
    <mergeCell ref="M620:M621"/>
    <mergeCell ref="M614:M615"/>
    <mergeCell ref="M616:M617"/>
    <mergeCell ref="M609:M610"/>
    <mergeCell ref="M611:M612"/>
    <mergeCell ref="M605:M606"/>
    <mergeCell ref="M607:M608"/>
    <mergeCell ref="M601:M602"/>
    <mergeCell ref="M603:M604"/>
    <mergeCell ref="M597:M598"/>
    <mergeCell ref="M599:M600"/>
    <mergeCell ref="M593:M594"/>
    <mergeCell ref="M589:M590"/>
    <mergeCell ref="M591:M592"/>
    <mergeCell ref="M585:M586"/>
    <mergeCell ref="M587:M588"/>
    <mergeCell ref="M581:M582"/>
    <mergeCell ref="M583:M584"/>
    <mergeCell ref="M577:M578"/>
    <mergeCell ref="M579:M580"/>
    <mergeCell ref="M573:M574"/>
    <mergeCell ref="M575:M576"/>
    <mergeCell ref="M569:M570"/>
    <mergeCell ref="M571:M572"/>
    <mergeCell ref="M565:M566"/>
    <mergeCell ref="M567:M568"/>
    <mergeCell ref="M560:M561"/>
    <mergeCell ref="M563:M564"/>
    <mergeCell ref="M556:M557"/>
    <mergeCell ref="M558:M559"/>
    <mergeCell ref="M552:M553"/>
    <mergeCell ref="M554:M555"/>
    <mergeCell ref="M548:M549"/>
    <mergeCell ref="M544:M545"/>
    <mergeCell ref="M546:M547"/>
    <mergeCell ref="M540:M541"/>
    <mergeCell ref="M542:M543"/>
    <mergeCell ref="M536:M537"/>
    <mergeCell ref="M538:M539"/>
    <mergeCell ref="M532:M533"/>
    <mergeCell ref="M528:M529"/>
    <mergeCell ref="M530:M531"/>
    <mergeCell ref="M526:M527"/>
    <mergeCell ref="M520:M521"/>
    <mergeCell ref="M522:M523"/>
    <mergeCell ref="M516:M517"/>
    <mergeCell ref="M518:M519"/>
    <mergeCell ref="M512:M513"/>
    <mergeCell ref="M514:M515"/>
    <mergeCell ref="M507:M508"/>
    <mergeCell ref="M509:M510"/>
    <mergeCell ref="M503:M504"/>
    <mergeCell ref="M505:M506"/>
    <mergeCell ref="M499:M500"/>
    <mergeCell ref="M501:M502"/>
    <mergeCell ref="M495:M496"/>
    <mergeCell ref="M497:M498"/>
    <mergeCell ref="M491:M492"/>
    <mergeCell ref="M493:M494"/>
    <mergeCell ref="M487:M488"/>
    <mergeCell ref="M489:M490"/>
    <mergeCell ref="M483:M484"/>
    <mergeCell ref="M485:M486"/>
    <mergeCell ref="M479:M480"/>
    <mergeCell ref="M481:M482"/>
    <mergeCell ref="M475:M476"/>
    <mergeCell ref="M477:M478"/>
    <mergeCell ref="M471:M472"/>
    <mergeCell ref="M473:M474"/>
    <mergeCell ref="M467:M468"/>
    <mergeCell ref="M469:M470"/>
    <mergeCell ref="M463:M464"/>
    <mergeCell ref="M465:M466"/>
    <mergeCell ref="M458:M459"/>
    <mergeCell ref="M461:M462"/>
    <mergeCell ref="M454:M455"/>
    <mergeCell ref="M456:M457"/>
    <mergeCell ref="M450:M451"/>
    <mergeCell ref="M452:M453"/>
    <mergeCell ref="M446:M447"/>
    <mergeCell ref="M448:M449"/>
    <mergeCell ref="M442:M443"/>
    <mergeCell ref="M444:M445"/>
    <mergeCell ref="M438:M439"/>
    <mergeCell ref="M440:M441"/>
    <mergeCell ref="M434:M435"/>
    <mergeCell ref="M436:M437"/>
    <mergeCell ref="M430:M431"/>
    <mergeCell ref="M432:M433"/>
    <mergeCell ref="M426:M427"/>
    <mergeCell ref="M428:M429"/>
    <mergeCell ref="M422:M423"/>
    <mergeCell ref="M424:M425"/>
    <mergeCell ref="M418:M419"/>
    <mergeCell ref="M420:M421"/>
    <mergeCell ref="M414:M415"/>
    <mergeCell ref="M416:M417"/>
    <mergeCell ref="M410:M411"/>
    <mergeCell ref="M412:M413"/>
    <mergeCell ref="M405:M406"/>
    <mergeCell ref="M407:M408"/>
    <mergeCell ref="M401:M402"/>
    <mergeCell ref="M403:M404"/>
    <mergeCell ref="M397:M398"/>
    <mergeCell ref="M399:M400"/>
    <mergeCell ref="M393:M394"/>
    <mergeCell ref="M395:M396"/>
    <mergeCell ref="M389:M390"/>
    <mergeCell ref="M391:M392"/>
    <mergeCell ref="M385:M386"/>
    <mergeCell ref="M387:M388"/>
    <mergeCell ref="M381:M382"/>
    <mergeCell ref="M383:M384"/>
    <mergeCell ref="M377:M378"/>
    <mergeCell ref="M379:M380"/>
    <mergeCell ref="M369:M370"/>
    <mergeCell ref="M371:M372"/>
    <mergeCell ref="M365:M366"/>
    <mergeCell ref="M361:M362"/>
    <mergeCell ref="M363:M364"/>
    <mergeCell ref="M356:M357"/>
    <mergeCell ref="M359:M360"/>
    <mergeCell ref="M352:M353"/>
    <mergeCell ref="M354:M355"/>
    <mergeCell ref="M348:M349"/>
    <mergeCell ref="M350:M351"/>
    <mergeCell ref="M344:M345"/>
    <mergeCell ref="M346:M347"/>
    <mergeCell ref="M340:M341"/>
    <mergeCell ref="M342:M343"/>
    <mergeCell ref="M336:M337"/>
    <mergeCell ref="M338:M339"/>
    <mergeCell ref="M332:M333"/>
    <mergeCell ref="M334:M335"/>
    <mergeCell ref="M328:M329"/>
    <mergeCell ref="M330:M331"/>
    <mergeCell ref="M324:M325"/>
    <mergeCell ref="M326:M327"/>
    <mergeCell ref="M320:M321"/>
    <mergeCell ref="M322:M323"/>
    <mergeCell ref="M316:M317"/>
    <mergeCell ref="M318:M319"/>
    <mergeCell ref="M312:M313"/>
    <mergeCell ref="M314:M315"/>
    <mergeCell ref="M308:M309"/>
    <mergeCell ref="M310:M311"/>
    <mergeCell ref="M303:M304"/>
    <mergeCell ref="M305:M306"/>
    <mergeCell ref="M299:M300"/>
    <mergeCell ref="M301:M302"/>
    <mergeCell ref="M295:M296"/>
    <mergeCell ref="M297:M298"/>
    <mergeCell ref="M291:M292"/>
    <mergeCell ref="M293:M294"/>
    <mergeCell ref="M287:M288"/>
    <mergeCell ref="M289:M290"/>
    <mergeCell ref="M283:M284"/>
    <mergeCell ref="M285:M286"/>
    <mergeCell ref="M279:M280"/>
    <mergeCell ref="M281:M282"/>
    <mergeCell ref="M275:M276"/>
    <mergeCell ref="M277:M278"/>
    <mergeCell ref="M271:M272"/>
    <mergeCell ref="M273:M274"/>
    <mergeCell ref="M267:M268"/>
    <mergeCell ref="M269:M270"/>
    <mergeCell ref="M263:M264"/>
    <mergeCell ref="M265:M266"/>
    <mergeCell ref="M259:M260"/>
    <mergeCell ref="M261:M262"/>
    <mergeCell ref="M254:M255"/>
    <mergeCell ref="M257:M258"/>
    <mergeCell ref="M250:M251"/>
    <mergeCell ref="M252:M253"/>
    <mergeCell ref="M248:M249"/>
    <mergeCell ref="M242:M243"/>
    <mergeCell ref="M244:M245"/>
    <mergeCell ref="M238:M239"/>
    <mergeCell ref="M240:M241"/>
    <mergeCell ref="M236:M237"/>
    <mergeCell ref="M230:M231"/>
    <mergeCell ref="M232:M233"/>
    <mergeCell ref="M226:M227"/>
    <mergeCell ref="M228:M229"/>
    <mergeCell ref="M222:M223"/>
    <mergeCell ref="M220:M221"/>
    <mergeCell ref="M214:M215"/>
    <mergeCell ref="M210:M211"/>
    <mergeCell ref="M212:M213"/>
    <mergeCell ref="M206:M207"/>
    <mergeCell ref="M208:M209"/>
    <mergeCell ref="M203:M204"/>
    <mergeCell ref="M197:M198"/>
    <mergeCell ref="M199:M200"/>
    <mergeCell ref="M193:M194"/>
    <mergeCell ref="M195:M196"/>
    <mergeCell ref="M189:M190"/>
    <mergeCell ref="M191:M192"/>
    <mergeCell ref="M187:M188"/>
    <mergeCell ref="M181:M182"/>
    <mergeCell ref="M183:M184"/>
    <mergeCell ref="M177:M178"/>
    <mergeCell ref="M173:M174"/>
    <mergeCell ref="M175:M176"/>
    <mergeCell ref="M169:M170"/>
    <mergeCell ref="M171:M172"/>
    <mergeCell ref="M165:M166"/>
    <mergeCell ref="M167:M168"/>
    <mergeCell ref="M161:M162"/>
    <mergeCell ref="M157:M158"/>
    <mergeCell ref="M155:M156"/>
    <mergeCell ref="M144:M145"/>
    <mergeCell ref="M140:M141"/>
    <mergeCell ref="M142:M143"/>
    <mergeCell ref="M136:M137"/>
    <mergeCell ref="M132:M133"/>
    <mergeCell ref="M134:M135"/>
    <mergeCell ref="M128:M129"/>
    <mergeCell ref="M130:M131"/>
    <mergeCell ref="M124:M125"/>
    <mergeCell ref="M126:M127"/>
    <mergeCell ref="M122:M123"/>
    <mergeCell ref="M118:M119"/>
    <mergeCell ref="M73:M74"/>
    <mergeCell ref="M69:M70"/>
    <mergeCell ref="M57:M58"/>
    <mergeCell ref="M108:M109"/>
    <mergeCell ref="M110:M111"/>
    <mergeCell ref="M101:M102"/>
    <mergeCell ref="M97:M98"/>
    <mergeCell ref="M91:M92"/>
    <mergeCell ref="M93:M94"/>
    <mergeCell ref="M87:M88"/>
    <mergeCell ref="M83:M84"/>
    <mergeCell ref="M81:M82"/>
  </mergeCells>
  <hyperlinks>
    <hyperlink ref="M1" r:id="rId1" display="https://barttorvik.com/trank.php?sort=0&amp;begin=20221101&amp;end=20230313&amp;conlimit=All&amp;year=2023&amp;top=0&amp;venue=A-N&amp;type=All&amp;mingames=0&amp;quad=5&amp;rpi=" xr:uid="{F6235ACA-76A8-4EBB-95E4-BF0525596D74}"/>
    <hyperlink ref="N1" r:id="rId2" display="https://barttorvik.com/trank.php?&amp;begin=20221101&amp;end=20230313&amp;conlimit=All&amp;year=2023&amp;top=0&amp;venue=A-N&amp;type=All&amp;mingames=0&amp;quad=5&amp;rpi=&amp;rev=0" xr:uid="{747B7D42-AE58-4CA8-812D-4A224B42E831}"/>
    <hyperlink ref="M2" r:id="rId3" display="https://barttorvik.com/team.php?team=Houston&amp;year=2023" xr:uid="{B26FE668-07E5-4C47-8012-AF06E1520AA9}"/>
    <hyperlink ref="M3" r:id="rId4" display="https://barttorvik.com/team.php?team=Houston&amp;year=2023" xr:uid="{315D6C67-D918-4BAA-B8F8-75C7BCD7FB41}"/>
    <hyperlink ref="M4" r:id="rId5" display="https://barttorvik.com/team.php?team=Connecticut&amp;year=2023" xr:uid="{901BF593-3373-4AD1-86B4-6D089854B103}"/>
    <hyperlink ref="M5" r:id="rId6" display="https://barttorvik.com/team.php?team=Connecticut&amp;year=2023" xr:uid="{ECFF93B3-2BDC-4D87-ACA7-ADA05F63031E}"/>
    <hyperlink ref="M6" r:id="rId7" display="https://barttorvik.com/team.php?team=UCLA&amp;year=2023" xr:uid="{5F773BEF-792A-4D51-A1CA-542068AA3742}"/>
    <hyperlink ref="M7" r:id="rId8" display="https://barttorvik.com/team.php?team=UCLA&amp;year=2023" xr:uid="{55DC725B-1249-4EFC-AA9B-2CEF285C571C}"/>
    <hyperlink ref="M8" r:id="rId9" display="https://barttorvik.com/team.php?team=Purdue&amp;year=2023" xr:uid="{88E5F337-1D3E-46CA-8C85-CA3A6B75FCB2}"/>
    <hyperlink ref="M9" r:id="rId10" display="https://barttorvik.com/team.php?team=Purdue&amp;year=2023" xr:uid="{590B6E49-F31C-453D-8F02-57B6E9DE932A}"/>
    <hyperlink ref="M10" r:id="rId11" display="https://barttorvik.com/team.php?team=Marquette&amp;year=2023" xr:uid="{C8E845B3-F6D6-4806-A4DD-16EB10EDEFB4}"/>
    <hyperlink ref="M11" r:id="rId12" display="https://barttorvik.com/team.php?team=Marquette&amp;year=2023" xr:uid="{B8BE6741-57F4-471A-B5E6-6D3878E3B14F}"/>
    <hyperlink ref="M12" r:id="rId13" display="https://barttorvik.com/team.php?team=Alabama&amp;year=2023" xr:uid="{2CFB0FD8-7A55-40F1-84D1-351AF35D74B1}"/>
    <hyperlink ref="M13" r:id="rId14" display="https://barttorvik.com/team.php?team=Alabama&amp;year=2023" xr:uid="{0D05EFB5-137D-49EE-B976-EC4021C2707F}"/>
    <hyperlink ref="M14" r:id="rId15" display="https://barttorvik.com/team.php?team=Arizona&amp;year=2023" xr:uid="{ADC164E4-7ABF-4A2C-8650-B41D443A835B}"/>
    <hyperlink ref="M15" r:id="rId16" display="https://barttorvik.com/team.php?team=Arizona&amp;year=2023" xr:uid="{F5F20584-2269-48F1-8314-2EEC0AC6485B}"/>
    <hyperlink ref="M16" r:id="rId17" display="https://barttorvik.com/team.php?team=Kansas&amp;year=2023" xr:uid="{2F70DB64-9A3C-4F1D-A6A6-14C1FEF0224C}"/>
    <hyperlink ref="M17" r:id="rId18" display="https://barttorvik.com/team.php?team=Kansas&amp;year=2023" xr:uid="{61EC8FBC-A895-4836-AA59-80F6A5932A51}"/>
    <hyperlink ref="M18" r:id="rId19" display="https://barttorvik.com/team.php?team=Gonzaga&amp;year=2023" xr:uid="{1BB927A7-FD06-499C-B662-3794B572B58C}"/>
    <hyperlink ref="M19" r:id="rId20" display="https://barttorvik.com/team.php?team=Gonzaga&amp;year=2023" xr:uid="{BA98DAC1-EA6B-4697-96E9-520D44BB0AA8}"/>
    <hyperlink ref="M20" r:id="rId21" display="https://barttorvik.com/team.php?team=Memphis&amp;year=2023" xr:uid="{F39597C8-BFE4-4081-A1F7-31C4CC6E94F2}"/>
    <hyperlink ref="M21" r:id="rId22" display="https://barttorvik.com/team.php?team=Memphis&amp;year=2023" xr:uid="{8E9D6599-A819-472E-843A-A37FA66DA900}"/>
    <hyperlink ref="M22" r:id="rId23" display="https://barttorvik.com/team.php?team=Texas&amp;year=2023" xr:uid="{E64F0427-FB34-41E9-9040-5EB838F4689D}"/>
    <hyperlink ref="M23" r:id="rId24" display="https://barttorvik.com/team.php?team=Texas&amp;year=2023" xr:uid="{7E2E88EB-9976-49FC-8D15-6999790C44AD}"/>
    <hyperlink ref="M24" r:id="rId25" display="https://barttorvik.com/team.php?team=Tennessee&amp;year=2023" xr:uid="{B2093E76-76DC-4830-AEED-B0F4A88BD523}"/>
    <hyperlink ref="M25" r:id="rId26" display="https://barttorvik.com/team.php?team=Tennessee&amp;year=2023" xr:uid="{A2853335-0BA6-4BAC-AA8F-3430AE712A57}"/>
    <hyperlink ref="M26" r:id="rId27" display="https://barttorvik.com/team.php?team=Northwestern&amp;year=2023" xr:uid="{39189B2D-AB18-4127-9D15-D1DA519088DC}"/>
    <hyperlink ref="M27" r:id="rId28" display="https://barttorvik.com/team.php?team=Northwestern&amp;year=2023" xr:uid="{7562D128-7EFA-419B-8D3F-B20FA5D85731}"/>
    <hyperlink ref="M28" r:id="rId29" display="https://barttorvik.com/team.php?team=Xavier&amp;year=2023" xr:uid="{BD3AD7CD-D357-4E74-96E5-2634EA68240C}"/>
    <hyperlink ref="M29" r:id="rId30" display="https://barttorvik.com/team.php?team=Xavier&amp;year=2023" xr:uid="{00026A7C-8CF9-4554-8D89-310658E1A72F}"/>
    <hyperlink ref="M30" r:id="rId31" display="https://barttorvik.com/team.php?team=Miami+FL&amp;year=2023" xr:uid="{81EF21B9-6FE5-46FC-91E1-CD8F6A1C919C}"/>
    <hyperlink ref="M31" r:id="rId32" display="https://barttorvik.com/team.php?team=Miami+FL&amp;year=2023" xr:uid="{777F39DA-3FEE-4BE1-87EE-D5FA48C31591}"/>
    <hyperlink ref="M32" r:id="rId33" display="https://barttorvik.com/team.php?team=Saint+Mary%27s&amp;year=2023" xr:uid="{771C7809-B8E8-4B23-BA2A-31D7BEEB7AE4}"/>
    <hyperlink ref="M33" r:id="rId34" display="https://barttorvik.com/team.php?team=Saint+Mary%27s&amp;year=2023" xr:uid="{C368E8C9-05A7-489A-B3E2-746DF5EA9764}"/>
    <hyperlink ref="M34" r:id="rId35" display="https://barttorvik.com/team.php?team=Baylor&amp;year=2023" xr:uid="{6CBD315C-6DC2-4947-B18E-B0003369271A}"/>
    <hyperlink ref="M35" r:id="rId36" display="https://barttorvik.com/team.php?team=Baylor&amp;year=2023" xr:uid="{EB9484E1-6440-4CD7-BF85-5DE84C7EF41E}"/>
    <hyperlink ref="M36" r:id="rId37" display="https://barttorvik.com/team.php?team=San+Diego+St.&amp;year=2023" xr:uid="{3764FFEC-C53B-49D1-A79F-B1C98DD9C209}"/>
    <hyperlink ref="M37" r:id="rId38" display="https://barttorvik.com/team.php?team=San+Diego+St.&amp;year=2023" xr:uid="{20EBB746-EED2-48A1-BDDE-BBFC72911682}"/>
    <hyperlink ref="M38" r:id="rId39" display="https://barttorvik.com/team.php?team=Duke&amp;year=2023" xr:uid="{44C560E6-8EC0-448A-A36D-5732EFB8262A}"/>
    <hyperlink ref="M39" r:id="rId40" display="https://barttorvik.com/team.php?team=Duke&amp;year=2023" xr:uid="{29EE2727-DFA2-42E0-98CE-891D6C0B92BE}"/>
    <hyperlink ref="M40" r:id="rId41" display="https://barttorvik.com/team.php?team=West+Virginia&amp;year=2023" xr:uid="{48BB3B31-3BD0-4BA3-BB26-6B1918415F8F}"/>
    <hyperlink ref="M41" r:id="rId42" display="https://barttorvik.com/team.php?team=West+Virginia&amp;year=2023" xr:uid="{E920F400-2E8E-4D68-939E-BE882350C2DD}"/>
    <hyperlink ref="M42" r:id="rId43" display="https://barttorvik.com/team.php?team=Texas+A%26M&amp;year=2023" xr:uid="{8E2274E1-EEFB-479B-B526-2FF1F0DAE0F1}"/>
    <hyperlink ref="M43" r:id="rId44" display="https://barttorvik.com/team.php?team=Texas+A%26M&amp;year=2023" xr:uid="{8D3456FC-2044-4B03-A535-905D5DFC4FA1}"/>
    <hyperlink ref="M44" r:id="rId45" display="https://barttorvik.com/team.php?team=Creighton&amp;year=2023" xr:uid="{B7C57BF9-520F-4DA8-B762-E2F6EB016917}"/>
    <hyperlink ref="M45" r:id="rId46" display="https://barttorvik.com/team.php?team=Creighton&amp;year=2023" xr:uid="{6F66D820-1AE3-47B3-BC3E-922E512D0F6D}"/>
    <hyperlink ref="M46" r:id="rId47" display="https://barttorvik.com/team.php?team=Auburn&amp;year=2023" xr:uid="{F0D3A12F-4065-4204-B08A-33ACCA1898B4}"/>
    <hyperlink ref="M47" r:id="rId48" display="https://barttorvik.com/team.php?team=Auburn&amp;year=2023" xr:uid="{73835240-046B-46FA-A06C-99F4F9400382}"/>
    <hyperlink ref="M48" r:id="rId49" display="https://barttorvik.com/team.php?team=Utah+St.&amp;year=2023" xr:uid="{D246B8D9-5C6F-4ACF-9AF7-C1A06234B573}"/>
    <hyperlink ref="M49" r:id="rId50" display="https://barttorvik.com/team.php?team=Utah+St.&amp;year=2023" xr:uid="{F306A09E-EC7F-4A17-B301-C99F929B1856}"/>
    <hyperlink ref="M50" r:id="rId51" display="https://barttorvik.com/team.php?team=Arkansas&amp;year=2023" xr:uid="{8695A06A-8730-4921-8B13-2BC4D2FF3E40}"/>
    <hyperlink ref="M51" r:id="rId52" display="https://barttorvik.com/team.php?team=Arkansas&amp;year=2023" xr:uid="{0EBCDE30-4F89-4567-A79C-D13E8A2821FA}"/>
    <hyperlink ref="N52" r:id="rId53" display="https://barttorvik.com/trank.php?&amp;begin=20221101&amp;end=20230313&amp;conlimit=All&amp;year=2023&amp;top=0&amp;venue=A-N&amp;type=All&amp;mingames=0&amp;quad=5&amp;rpi=" xr:uid="{C1E930FC-E2D8-4635-850B-599048C57917}"/>
    <hyperlink ref="M53" r:id="rId54" display="https://barttorvik.com/team.php?team=Florida+Atlantic&amp;year=2023" xr:uid="{3B983261-A7F9-404D-82D8-14C0C3B696B4}"/>
    <hyperlink ref="M54" r:id="rId55" display="https://barttorvik.com/team.php?team=Florida+Atlantic&amp;year=2023" xr:uid="{E3D19B2A-8081-4761-BA8F-28A331AB8172}"/>
    <hyperlink ref="M55" r:id="rId56" display="https://barttorvik.com/team.php?team=Providence&amp;year=2023" xr:uid="{3B5B7B04-BF3E-4A28-BC1B-A298616349BB}"/>
    <hyperlink ref="M56" r:id="rId57" display="https://barttorvik.com/team.php?team=Providence&amp;year=2023" xr:uid="{27F48E68-9440-4CEC-9776-B0FA8AE86C07}"/>
    <hyperlink ref="M57" r:id="rId58" display="https://barttorvik.com/team.php?team=Ohio+St.&amp;year=2023" xr:uid="{AE8AB6CF-4F19-4A50-899A-CD9A20A44D2C}"/>
    <hyperlink ref="M59" r:id="rId59" display="https://barttorvik.com/team.php?team=TCU&amp;year=2023" xr:uid="{D7B5401F-E420-4704-BA51-DFE1FAA7182F}"/>
    <hyperlink ref="M60" r:id="rId60" display="https://barttorvik.com/team.php?team=TCU&amp;year=2023" xr:uid="{7940BFF5-25CC-40C4-A6B7-D3E330A47ADF}"/>
    <hyperlink ref="M61" r:id="rId61" display="https://barttorvik.com/team.php?team=Virginia&amp;year=2023" xr:uid="{C7D23A9D-7467-4964-AFC6-B1A764C1D7E1}"/>
    <hyperlink ref="M62" r:id="rId62" display="https://barttorvik.com/team.php?team=Virginia&amp;year=2023" xr:uid="{AAEDAD65-0576-49FF-9069-CFE866D5C49D}"/>
    <hyperlink ref="M63" r:id="rId63" display="https://barttorvik.com/team.php?team=Missouri&amp;year=2023" xr:uid="{E74F307A-C233-498F-ACED-CF4D6664B3F4}"/>
    <hyperlink ref="M64" r:id="rId64" display="https://barttorvik.com/team.php?team=Missouri&amp;year=2023" xr:uid="{E4E2B0F6-826C-49DF-AEE9-C5C1C5C7BA12}"/>
    <hyperlink ref="M65" r:id="rId65" display="https://barttorvik.com/team.php?team=North+Carolina+St.&amp;year=2023" xr:uid="{E7B44977-DE9C-43F8-9275-6A42B3672366}"/>
    <hyperlink ref="M66" r:id="rId66" display="https://barttorvik.com/team.php?team=North+Carolina+St.&amp;year=2023" xr:uid="{E6C90340-C503-4E38-B799-0EE5E261590C}"/>
    <hyperlink ref="M67" r:id="rId67" display="https://barttorvik.com/team.php?team=Kentucky&amp;year=2023" xr:uid="{7AA71593-4BF5-4136-A7BE-BDF5277629C3}"/>
    <hyperlink ref="M68" r:id="rId68" display="https://barttorvik.com/team.php?team=Kentucky&amp;year=2023" xr:uid="{88C8EA42-0492-45A8-BC4E-45F103AEB25A}"/>
    <hyperlink ref="M69" r:id="rId69" display="https://barttorvik.com/team.php?team=Oklahoma+St.&amp;year=2023" xr:uid="{65DBFBE4-DF39-43FA-B7C9-974D8DE6B135}"/>
    <hyperlink ref="M71" r:id="rId70" display="https://barttorvik.com/team.php?team=USC&amp;year=2023" xr:uid="{EAB14AB7-1D9F-4323-AB71-E1E7751C691D}"/>
    <hyperlink ref="M72" r:id="rId71" display="https://barttorvik.com/team.php?team=USC&amp;year=2023" xr:uid="{0E2B662C-2AA3-4C05-B36E-49F8FF3974AA}"/>
    <hyperlink ref="M73" r:id="rId72" display="https://barttorvik.com/team.php?team=Texas+Tech&amp;year=2023" xr:uid="{697586B7-D473-4A03-8CBE-B8175189A4AF}"/>
    <hyperlink ref="M75" r:id="rId73" display="https://barttorvik.com/team.php?team=Iowa+St.&amp;year=2023" xr:uid="{CE65967A-744D-46C0-95DF-FFC0CFFCA2FD}"/>
    <hyperlink ref="M76" r:id="rId74" display="https://barttorvik.com/team.php?team=Iowa+St.&amp;year=2023" xr:uid="{39035FAE-2A18-4BDA-95AB-768C32ED0A1C}"/>
    <hyperlink ref="M77" r:id="rId75" display="https://barttorvik.com/team.php?team=Illinois&amp;year=2023" xr:uid="{0DDEBE35-2E01-441D-B950-2AB37B7DC99F}"/>
    <hyperlink ref="M78" r:id="rId76" display="https://barttorvik.com/team.php?team=Illinois&amp;year=2023" xr:uid="{0752F71B-6336-4BC6-9312-B025E206BB38}"/>
    <hyperlink ref="M79" r:id="rId77" display="https://barttorvik.com/team.php?team=Boise+St.&amp;year=2023" xr:uid="{9EE4FE11-0B44-4177-828C-E77807CDA5EE}"/>
    <hyperlink ref="M80" r:id="rId78" display="https://barttorvik.com/team.php?team=Boise+St.&amp;year=2023" xr:uid="{98CAE15F-5AB2-4B38-A903-B9375DA80702}"/>
    <hyperlink ref="M81" r:id="rId79" display="https://barttorvik.com/team.php?team=Rutgers&amp;year=2023" xr:uid="{AB044964-D880-4D1A-8E0A-55867D144921}"/>
    <hyperlink ref="M83" r:id="rId80" display="https://barttorvik.com/team.php?team=UNLV&amp;year=2023" xr:uid="{0F4E7803-2E26-4F1B-8CBE-7D7B83E5D299}"/>
    <hyperlink ref="M85" r:id="rId81" display="https://barttorvik.com/team.php?team=Indiana&amp;year=2023" xr:uid="{F0BC2074-F3E8-4085-8A95-711234E1F5A8}"/>
    <hyperlink ref="M86" r:id="rId82" display="https://barttorvik.com/team.php?team=Indiana&amp;year=2023" xr:uid="{688A9A10-25DD-480B-A634-98F826FE51BD}"/>
    <hyperlink ref="M87" r:id="rId83" display="https://barttorvik.com/team.php?team=Santa+Clara&amp;year=2023" xr:uid="{FFEC7658-AE85-4681-AC71-AD44758796C1}"/>
    <hyperlink ref="M89" r:id="rId84" display="https://barttorvik.com/team.php?team=Maryland&amp;year=2023" xr:uid="{A9F89F69-0115-4C8D-B79C-11D87DC6F8BB}"/>
    <hyperlink ref="M90" r:id="rId85" display="https://barttorvik.com/team.php?team=Maryland&amp;year=2023" xr:uid="{400CB6A1-3CB0-4C04-8646-51C57F474AB3}"/>
    <hyperlink ref="M91" r:id="rId86" display="https://barttorvik.com/team.php?team=UAB&amp;year=2023" xr:uid="{09B10B52-00B9-4461-91EA-6783DDB9DA7C}"/>
    <hyperlink ref="M93" r:id="rId87" display="https://barttorvik.com/team.php?team=Wisconsin&amp;year=2023" xr:uid="{90C7939C-3529-4BA0-BA91-B24BE5F0C426}"/>
    <hyperlink ref="M95" r:id="rId88" display="https://barttorvik.com/team.php?team=Penn+St.&amp;year=2023" xr:uid="{94D55521-815C-448B-BB1E-7E9881658A46}"/>
    <hyperlink ref="M96" r:id="rId89" display="https://barttorvik.com/team.php?team=Penn+St.&amp;year=2023" xr:uid="{EBE0EE17-583F-4196-AAD1-3E5EB6738F8C}"/>
    <hyperlink ref="M97" r:id="rId90" display="https://barttorvik.com/team.php?team=North+Carolina&amp;year=2023" xr:uid="{A4962D98-33F0-40A5-9A8C-388E26678123}"/>
    <hyperlink ref="M99" r:id="rId91" display="https://barttorvik.com/team.php?team=Michigan+St.&amp;year=2023" xr:uid="{6A05C11F-5552-4A11-A222-A43865195330}"/>
    <hyperlink ref="M100" r:id="rId92" display="https://barttorvik.com/team.php?team=Michigan+St.&amp;year=2023" xr:uid="{AAE6FF9A-67E1-45D6-8A6B-1B49A0FFEA8E}"/>
    <hyperlink ref="M101" r:id="rId93" display="https://barttorvik.com/team.php?team=Seton+Hall&amp;year=2023" xr:uid="{7065252F-7B13-4D29-8314-0A8FE1EA9D84}"/>
    <hyperlink ref="N103" r:id="rId94" display="https://barttorvik.com/trank.php?&amp;begin=20221101&amp;end=20230313&amp;conlimit=All&amp;year=2023&amp;top=0&amp;venue=A-N&amp;type=All&amp;mingames=0&amp;quad=5&amp;rpi=" xr:uid="{B7BB4521-E69D-438F-A242-B2CBE5620CA6}"/>
    <hyperlink ref="M104" r:id="rId95" display="https://barttorvik.com/team.php?team=Kansas+St.&amp;year=2023" xr:uid="{65F76E14-03F8-4D3C-A7B9-620C9BAA619C}"/>
    <hyperlink ref="M105" r:id="rId96" display="https://barttorvik.com/team.php?team=Kansas+St.&amp;year=2023" xr:uid="{E6C2BE49-1793-4B86-A855-70EF56D9D3DA}"/>
    <hyperlink ref="M106" r:id="rId97" display="https://barttorvik.com/team.php?team=Iowa&amp;year=2023" xr:uid="{B2B2AB7A-914A-41CE-BBF1-111DA47AA1DB}"/>
    <hyperlink ref="M107" r:id="rId98" display="https://barttorvik.com/team.php?team=Iowa&amp;year=2023" xr:uid="{58369A0B-DA54-4AA9-97BA-B46D34F4F2CA}"/>
    <hyperlink ref="M108" r:id="rId99" display="https://barttorvik.com/team.php?team=Oregon&amp;year=2023" xr:uid="{4CE8FF29-D068-4A67-A247-CF64ED32F33D}"/>
    <hyperlink ref="M110" r:id="rId100" display="https://barttorvik.com/team.php?team=New+Mexico&amp;year=2023" xr:uid="{E2A3148B-303A-4B0F-9716-65856189D7B4}"/>
    <hyperlink ref="M112" r:id="rId101" display="https://barttorvik.com/team.php?team=Arizona+St.&amp;year=2023" xr:uid="{58181451-9985-4E00-82E7-2BACBDE499D5}"/>
    <hyperlink ref="M113" r:id="rId102" display="https://barttorvik.com/team.php?team=Arizona+St.&amp;year=2023" xr:uid="{E2DCFD03-6C8E-4EA4-9CEF-112518163BF2}"/>
    <hyperlink ref="M114" r:id="rId103" display="https://barttorvik.com/team.php?team=VCU&amp;year=2023" xr:uid="{4DA2911D-AE9C-4723-8F52-0EE61EAA512B}"/>
    <hyperlink ref="M115" r:id="rId104" display="https://barttorvik.com/team.php?team=VCU&amp;year=2023" xr:uid="{E32676E1-DCC1-4C53-B342-7FB3C3719D38}"/>
    <hyperlink ref="M116" r:id="rId105" display="https://barttorvik.com/team.php?team=Mississippi+St.&amp;year=2023" xr:uid="{15315F93-C517-4D2C-BEB9-FE75FF6D0DAB}"/>
    <hyperlink ref="M117" r:id="rId106" display="https://barttorvik.com/team.php?team=Mississippi+St.&amp;year=2023" xr:uid="{67D041D5-E566-4A70-9975-2944643299D6}"/>
    <hyperlink ref="M118" r:id="rId107" display="https://barttorvik.com/team.php?team=North+Texas&amp;year=2023" xr:uid="{ACF9A69F-6C4B-4488-B873-18A70BEB1904}"/>
    <hyperlink ref="M120" r:id="rId108" display="https://barttorvik.com/team.php?team=Pittsburgh&amp;year=2023" xr:uid="{A79DC6D5-1857-4CCE-A205-569C16E1FCD7}"/>
    <hyperlink ref="M121" r:id="rId109" display="https://barttorvik.com/team.php?team=Pittsburgh&amp;year=2023" xr:uid="{C07BAE15-DD50-419B-B330-9DFA4C362D56}"/>
    <hyperlink ref="M122" r:id="rId110" display="https://barttorvik.com/team.php?team=Michigan&amp;year=2023" xr:uid="{3DD8F54C-CC51-4DFC-9546-4F7820C2D30F}"/>
    <hyperlink ref="M124" r:id="rId111" display="https://barttorvik.com/team.php?team=Wichita+St.&amp;year=2023" xr:uid="{F8CAE4FC-111B-42A4-8035-179CB9231825}"/>
    <hyperlink ref="M126" r:id="rId112" display="https://barttorvik.com/team.php?team=Oklahoma&amp;year=2023" xr:uid="{BC28102A-34E2-4110-AEF8-10BCDDBA8CAA}"/>
    <hyperlink ref="M128" r:id="rId113" display="https://barttorvik.com/team.php?team=Villanova&amp;year=2023" xr:uid="{FB6153C7-8B69-41D7-A89A-12D97EEF1256}"/>
    <hyperlink ref="M130" r:id="rId114" display="https://barttorvik.com/team.php?team=Cincinnati&amp;year=2023" xr:uid="{1BD25555-B093-45C9-90E1-B958A25F5C6D}"/>
    <hyperlink ref="M132" r:id="rId115" display="https://barttorvik.com/team.php?team=UCF&amp;year=2023" xr:uid="{DB81A7FB-7770-4AC5-BBC7-440914018786}"/>
    <hyperlink ref="M134" r:id="rId116" display="https://barttorvik.com/team.php?team=Sam+Houston+St.&amp;year=2023" xr:uid="{99EAE3F8-EFD4-4356-A2FD-9BD011030BE5}"/>
    <hyperlink ref="M136" r:id="rId117" display="https://barttorvik.com/team.php?team=Liberty&amp;year=2023" xr:uid="{8EAEDBFB-620C-487A-B135-D7DCC830BDA5}"/>
    <hyperlink ref="M138" r:id="rId118" display="https://barttorvik.com/team.php?team=Kent+St.&amp;year=2023" xr:uid="{FBA4E28D-6FB7-46ED-9AB9-C4B461D91348}"/>
    <hyperlink ref="M139" r:id="rId119" display="https://barttorvik.com/team.php?team=Kent+St.&amp;year=2023" xr:uid="{9D9AB955-2660-42DA-A151-E7B08E0D3CA5}"/>
    <hyperlink ref="M140" r:id="rId120" display="https://barttorvik.com/team.php?team=UC+Irvine&amp;year=2023" xr:uid="{E56F0DA3-D796-4C0A-8E70-7C0EFB274094}"/>
    <hyperlink ref="M142" r:id="rId121" display="https://barttorvik.com/team.php?team=St.+John%27s&amp;year=2023" xr:uid="{F39AADB1-D5DE-451F-AAD7-0DB008D939FE}"/>
    <hyperlink ref="M144" r:id="rId122" display="https://barttorvik.com/team.php?team=Vanderbilt&amp;year=2023" xr:uid="{75AFEFFA-D9D5-41C7-8EFB-34EA78ABA07B}"/>
    <hyperlink ref="M146" r:id="rId123" display="https://barttorvik.com/team.php?team=Drake&amp;year=2023" xr:uid="{636E5BA7-889E-4EA7-9943-2C6899C5866E}"/>
    <hyperlink ref="M147" r:id="rId124" display="https://barttorvik.com/team.php?team=Drake&amp;year=2023" xr:uid="{F4CC35F7-799D-4299-A452-FCF10CC30266}"/>
    <hyperlink ref="M148" r:id="rId125" display="https://barttorvik.com/team.php?team=Nevada&amp;year=2023" xr:uid="{772A0894-A1B6-4205-8218-3EB9B6A457D6}"/>
    <hyperlink ref="M149" r:id="rId126" display="https://barttorvik.com/team.php?team=Nevada&amp;year=2023" xr:uid="{F41476C5-A4CF-4FA6-B01C-4B9AEBF6DC3E}"/>
    <hyperlink ref="M150" r:id="rId127" display="https://barttorvik.com/team.php?team=Iona&amp;year=2023" xr:uid="{E6133675-5065-4D6C-BFE9-50FBD5A2A8D0}"/>
    <hyperlink ref="M151" r:id="rId128" display="https://barttorvik.com/team.php?team=Iona&amp;year=2023" xr:uid="{FF13A3DB-4A38-4901-B4BA-01898A08A152}"/>
    <hyperlink ref="M152" r:id="rId129" display="https://barttorvik.com/team.php?team=College+of+Charleston&amp;year=2023" xr:uid="{56DE3DD6-BF52-4BDF-92E3-244F57F125C6}"/>
    <hyperlink ref="M153" r:id="rId130" display="https://barttorvik.com/team.php?team=College+of+Charleston&amp;year=2023" xr:uid="{47BAEAC2-2D39-48F3-BED3-7CD84F77BB98}"/>
    <hyperlink ref="N154" r:id="rId131" display="https://barttorvik.com/trank.php?&amp;begin=20221101&amp;end=20230313&amp;conlimit=All&amp;year=2023&amp;top=0&amp;venue=A-N&amp;type=All&amp;mingames=0&amp;quad=5&amp;rpi=" xr:uid="{38B5A4C6-6013-4E2A-9A87-6DC1C0C503C1}"/>
    <hyperlink ref="M155" r:id="rId132" display="https://barttorvik.com/team.php?team=Florida&amp;year=2023" xr:uid="{1956EB01-E6B3-4D1D-A3C5-72D28FD5B0A0}"/>
    <hyperlink ref="M157" r:id="rId133" display="https://barttorvik.com/team.php?team=Dayton&amp;year=2023" xr:uid="{BB0F07AF-D3C8-45CE-B1CF-336CB7746B36}"/>
    <hyperlink ref="M159" r:id="rId134" display="https://barttorvik.com/team.php?team=Furman&amp;year=2023" xr:uid="{0E82C0BC-0FA2-4E25-9F78-D23F93B9D1DA}"/>
    <hyperlink ref="M160" r:id="rId135" display="https://barttorvik.com/team.php?team=Furman&amp;year=2023" xr:uid="{0980AE8E-D8F0-494C-B0DB-0C42D9509DF0}"/>
    <hyperlink ref="M161" r:id="rId136" display="https://barttorvik.com/team.php?team=Clemson&amp;year=2023" xr:uid="{EC866055-F0EC-433E-9D0D-505A38C685D0}"/>
    <hyperlink ref="M163" r:id="rId137" display="https://barttorvik.com/team.php?team=Oral+Roberts&amp;year=2023" xr:uid="{845943A9-FA2D-4697-892F-9878C6BF2847}"/>
    <hyperlink ref="M164" r:id="rId138" display="https://barttorvik.com/team.php?team=Oral+Roberts&amp;year=2023" xr:uid="{A0A6C357-9B17-419A-8753-DAB3B8D4327E}"/>
    <hyperlink ref="M165" r:id="rId139" display="https://barttorvik.com/team.php?team=Washington+St.&amp;year=2023" xr:uid="{05D1D0B0-5DD7-4776-90F1-4B58B08826D4}"/>
    <hyperlink ref="M167" r:id="rId140" display="https://barttorvik.com/team.php?team=Indiana+St.&amp;year=2023" xr:uid="{9CE99F7D-DB6E-443D-B38E-D9E54AE76FA5}"/>
    <hyperlink ref="M169" r:id="rId141" display="https://barttorvik.com/team.php?team=BYU&amp;year=2023" xr:uid="{0F762B61-7FC5-43FC-BF6F-01259B2AA323}"/>
    <hyperlink ref="M171" r:id="rId142" display="https://barttorvik.com/team.php?team=Utah&amp;year=2023" xr:uid="{BFB92B77-1065-49AC-B883-1B34BFE3C3C1}"/>
    <hyperlink ref="M173" r:id="rId143" display="https://barttorvik.com/team.php?team=Wake+Forest&amp;year=2023" xr:uid="{12581B42-CF5E-420A-B7BA-6D73E0BDD0FA}"/>
    <hyperlink ref="M175" r:id="rId144" display="https://barttorvik.com/team.php?team=Colorado&amp;year=2023" xr:uid="{A47A4E77-34ED-4108-BCA2-0D01958F895B}"/>
    <hyperlink ref="M177" r:id="rId145" display="https://barttorvik.com/team.php?team=Yale&amp;year=2023" xr:uid="{0B223068-3DCD-4149-BECC-FB0FE651E3D0}"/>
    <hyperlink ref="M179" r:id="rId146" display="https://barttorvik.com/team.php?team=Colgate&amp;year=2023" xr:uid="{D1015124-5152-4D45-912E-AD3649CBCA40}"/>
    <hyperlink ref="M180" r:id="rId147" display="https://barttorvik.com/team.php?team=Colgate&amp;year=2023" xr:uid="{FA84756A-DAF0-468F-BC44-2413723E66A7}"/>
    <hyperlink ref="M181" r:id="rId148" display="https://barttorvik.com/team.php?team=Stanford&amp;year=2023" xr:uid="{FF9DA365-D14A-4DD8-9C05-28E0642F3DF9}"/>
    <hyperlink ref="M183" r:id="rId149" display="https://barttorvik.com/team.php?team=South+Florida&amp;year=2023" xr:uid="{B0BBF82B-EE51-462E-A96D-47634BA25C74}"/>
    <hyperlink ref="M185" r:id="rId150" display="https://barttorvik.com/team.php?team=Princeton&amp;year=2023" xr:uid="{8431251E-6B30-408C-97F6-47E272B602D1}"/>
    <hyperlink ref="M186" r:id="rId151" display="https://barttorvik.com/team.php?team=Princeton&amp;year=2023" xr:uid="{47917DAA-AF0D-47BB-BC16-06846565AE5C}"/>
    <hyperlink ref="M187" r:id="rId152" display="https://barttorvik.com/team.php?team=Virginia+Tech&amp;year=2023" xr:uid="{0D71F8B5-0470-4FE5-B84D-30399B5D0DB9}"/>
    <hyperlink ref="M189" r:id="rId153" display="https://barttorvik.com/team.php?team=Toledo&amp;year=2023" xr:uid="{E5CC95B8-7842-48EC-B935-017F509865B4}"/>
    <hyperlink ref="M191" r:id="rId154" display="https://barttorvik.com/team.php?team=Washington&amp;year=2023" xr:uid="{CADAEF32-1B8B-4455-AA91-356B71D33092}"/>
    <hyperlink ref="M193" r:id="rId155" display="https://barttorvik.com/team.php?team=Hofstra&amp;year=2023" xr:uid="{F31764E8-B134-4454-881C-F1EF442526A7}"/>
    <hyperlink ref="M195" r:id="rId156" display="https://barttorvik.com/team.php?team=Marshall&amp;year=2023" xr:uid="{C24FBFA7-1509-46B9-BB97-06ECD9C073CF}"/>
    <hyperlink ref="M197" r:id="rId157" display="https://barttorvik.com/team.php?team=Utah+Valley&amp;year=2023" xr:uid="{5DAC5D26-D479-424C-92C9-54B38425BC89}"/>
    <hyperlink ref="M199" r:id="rId158" display="https://barttorvik.com/team.php?team=Temple&amp;year=2023" xr:uid="{A425BBDF-897F-4152-9958-D8EABBEB0750}"/>
    <hyperlink ref="M201" r:id="rId159" display="https://barttorvik.com/team.php?team=Montana+St.&amp;year=2023" xr:uid="{9F4CA7D6-F910-4A3A-B078-2D9DE9F4BFBB}"/>
    <hyperlink ref="M202" r:id="rId160" display="https://barttorvik.com/team.php?team=Montana+St.&amp;year=2023" xr:uid="{C8CC93FA-7581-4701-99FA-B2C87002DAE6}"/>
    <hyperlink ref="M203" r:id="rId161" display="https://barttorvik.com/team.php?team=Mississippi&amp;year=2023" xr:uid="{212B6DA3-3BC0-493D-A870-EDE944B8CB1F}"/>
    <hyperlink ref="N205" r:id="rId162" display="https://barttorvik.com/trank.php?&amp;begin=20221101&amp;end=20230313&amp;conlimit=All&amp;year=2023&amp;top=0&amp;venue=A-N&amp;type=All&amp;mingames=0&amp;quad=5&amp;rpi=" xr:uid="{F7DBAED7-45E5-4D44-B164-377C4DD843A0}"/>
    <hyperlink ref="M206" r:id="rId163" display="https://barttorvik.com/team.php?team=San+Francisco&amp;year=2023" xr:uid="{CBB76C3D-F3CE-48BE-992F-4D9BD206A5B0}"/>
    <hyperlink ref="M208" r:id="rId164" display="https://barttorvik.com/team.php?team=UNC+Greensboro&amp;year=2023" xr:uid="{91631D3E-34CF-49FE-B844-C943F3C6A9E3}"/>
    <hyperlink ref="M210" r:id="rId165" display="https://barttorvik.com/team.php?team=James+Madison&amp;year=2023" xr:uid="{5423A22C-A067-4DA6-A485-1ADE08540F77}"/>
    <hyperlink ref="M212" r:id="rId166" display="https://barttorvik.com/team.php?team=Davidson&amp;year=2023" xr:uid="{D0E0CD87-40E2-494D-976C-709E0CE2F94F}"/>
    <hyperlink ref="M214" r:id="rId167" display="https://barttorvik.com/team.php?team=Tulane&amp;year=2023" xr:uid="{CA9413CB-D25D-4821-87B3-0E0A0F83506D}"/>
    <hyperlink ref="M216" r:id="rId168" display="https://barttorvik.com/team.php?team=Louisiana+Lafayette&amp;year=2023" xr:uid="{F97309B4-1E74-4C40-A175-053A56E0D52C}"/>
    <hyperlink ref="M217" r:id="rId169" display="https://barttorvik.com/team.php?team=Louisiana+Lafayette&amp;year=2023" xr:uid="{9EE939A6-02A0-4A54-955A-2832EB1C9F50}"/>
    <hyperlink ref="M218" r:id="rId170" display="https://barttorvik.com/team.php?team=Grand+Canyon&amp;year=2023" xr:uid="{5B37CA3B-EE93-4C05-939B-3289D8407E2C}"/>
    <hyperlink ref="M219" r:id="rId171" display="https://barttorvik.com/team.php?team=Grand+Canyon&amp;year=2023" xr:uid="{6DB94F95-7129-41B1-AD1D-5AF1D14AB0B6}"/>
    <hyperlink ref="M220" r:id="rId172" display="https://barttorvik.com/team.php?team=Southern+Miss&amp;year=2023" xr:uid="{941C1844-1D3C-46CB-94BC-1CE9DA3921A2}"/>
    <hyperlink ref="M222" r:id="rId173" display="https://barttorvik.com/team.php?team=South+Alabama&amp;year=2023" xr:uid="{0E750EA9-A77B-4065-8B89-AE6B8C5339E8}"/>
    <hyperlink ref="M224" r:id="rId174" display="https://barttorvik.com/team.php?team=UC+Santa+Barbara&amp;year=2023" xr:uid="{DCC8AD3A-F5D3-40EF-8D40-53D0074C1286}"/>
    <hyperlink ref="M225" r:id="rId175" display="https://barttorvik.com/team.php?team=UC+Santa+Barbara&amp;year=2023" xr:uid="{E88CB8FB-AEC0-4489-AE95-0B541ECA2942}"/>
    <hyperlink ref="M226" r:id="rId176" display="https://barttorvik.com/team.php?team=San+Jose+St.&amp;year=2023" xr:uid="{59FCC24A-3AB0-410A-994F-1E9A2B63CD7B}"/>
    <hyperlink ref="M228" r:id="rId177" display="https://barttorvik.com/team.php?team=Saint+Louis&amp;year=2023" xr:uid="{3F2243E4-032E-402D-B6E2-25293BFE7CE8}"/>
    <hyperlink ref="M230" r:id="rId178" display="https://barttorvik.com/team.php?team=Appalachian+St.&amp;year=2023" xr:uid="{D3C232CC-EC82-4359-9B4A-75C29D97413C}"/>
    <hyperlink ref="M232" r:id="rId179" display="https://barttorvik.com/team.php?team=Cal+St.+Fullerton&amp;year=2023" xr:uid="{C19009AA-519E-4C2B-993E-C189D27ABBDC}"/>
    <hyperlink ref="M234" r:id="rId180" display="https://barttorvik.com/team.php?team=Kennesaw+St.&amp;year=2023" xr:uid="{1472CA27-120F-41A9-97CA-234BA10505AF}"/>
    <hyperlink ref="M235" r:id="rId181" display="https://barttorvik.com/team.php?team=Kennesaw+St.&amp;year=2023" xr:uid="{A99F3C12-F7B7-4F73-AC77-E48475D9B100}"/>
    <hyperlink ref="M236" r:id="rId182" display="https://barttorvik.com/team.php?team=Colorado+St.&amp;year=2023" xr:uid="{AA513365-5C6E-466D-8325-71D50EB3460A}"/>
    <hyperlink ref="M238" r:id="rId183" display="https://barttorvik.com/team.php?team=Loyola+Marymount&amp;year=2023" xr:uid="{C96530A9-35B7-4E0D-8FC2-28367E8C1E37}"/>
    <hyperlink ref="M240" r:id="rId184" display="https://barttorvik.com/team.php?team=Hawaii&amp;year=2023" xr:uid="{E04ADB40-46A7-46FE-95C1-B28D41A84550}"/>
    <hyperlink ref="M242" r:id="rId185" display="https://barttorvik.com/team.php?team=Nebraska&amp;year=2023" xr:uid="{5F696784-F8E3-442A-8CCF-FE236140D505}"/>
    <hyperlink ref="M244" r:id="rId186" display="https://barttorvik.com/team.php?team=Syracuse&amp;year=2023" xr:uid="{4634FB1A-A5FA-412F-9B7E-D2CFF6B04791}"/>
    <hyperlink ref="M246" r:id="rId187" display="https://barttorvik.com/team.php?team=Vermont&amp;year=2023" xr:uid="{7F7DAAED-51C6-4376-AD16-24EF0F06E5A4}"/>
    <hyperlink ref="M247" r:id="rId188" display="https://barttorvik.com/team.php?team=Vermont&amp;year=2023" xr:uid="{1F483B25-0199-41CE-80D5-078BE11886AC}"/>
    <hyperlink ref="M248" r:id="rId189" display="https://barttorvik.com/team.php?team=Harvard&amp;year=2023" xr:uid="{478A0770-A22A-406E-8422-B8468C63EC17}"/>
    <hyperlink ref="M250" r:id="rId190" display="https://barttorvik.com/team.php?team=Chattanooga&amp;year=2023" xr:uid="{048FC268-0B3E-4E6B-A970-9FA296F8FC11}"/>
    <hyperlink ref="M252" r:id="rId191" display="https://barttorvik.com/team.php?team=LSU&amp;year=2023" xr:uid="{E4EB89E0-C7F2-4BDC-96F7-B948F52A841D}"/>
    <hyperlink ref="M254" r:id="rId192" display="https://barttorvik.com/team.php?team=Charlotte&amp;year=2023" xr:uid="{FAFD57F1-0672-49DA-A7D4-D9349DEB2112}"/>
    <hyperlink ref="N256" r:id="rId193" display="https://barttorvik.com/trank.php?&amp;begin=20221101&amp;end=20230313&amp;conlimit=All&amp;year=2023&amp;top=0&amp;venue=A-N&amp;type=All&amp;mingames=0&amp;quad=5&amp;rpi=" xr:uid="{F828975C-542C-456B-8D23-FD04D45CAC4B}"/>
    <hyperlink ref="M257" r:id="rId194" display="https://barttorvik.com/team.php?team=Penn&amp;year=2023" xr:uid="{D153493A-3D10-4D8C-9FFA-451E8ECA47BA}"/>
    <hyperlink ref="M259" r:id="rId195" display="https://barttorvik.com/team.php?team=Boston+College&amp;year=2023" xr:uid="{9D136161-3B53-4AD9-87CB-D35C96B97D7F}"/>
    <hyperlink ref="M261" r:id="rId196" display="https://barttorvik.com/team.php?team=Long+Beach+St.&amp;year=2023" xr:uid="{58A48484-10C6-4B48-B203-89E604C03922}"/>
    <hyperlink ref="M263" r:id="rId197" display="https://barttorvik.com/team.php?team=Duquesne&amp;year=2023" xr:uid="{312C768E-6425-47BA-88B4-5BE75237C3AC}"/>
    <hyperlink ref="M265" r:id="rId198" display="https://barttorvik.com/team.php?team=Pacific&amp;year=2023" xr:uid="{90D75A7C-BD26-400F-89D0-BDB643E17744}"/>
    <hyperlink ref="M267" r:id="rId199" display="https://barttorvik.com/team.php?team=Towson&amp;year=2023" xr:uid="{9E3E6889-D1A3-4E2F-8625-E3B50406529B}"/>
    <hyperlink ref="M269" r:id="rId200" display="https://barttorvik.com/team.php?team=Southern+Utah&amp;year=2023" xr:uid="{6F44E53C-0297-41BE-AA9E-26AA6CEEA87A}"/>
    <hyperlink ref="M271" r:id="rId201" display="https://barttorvik.com/team.php?team=Butler&amp;year=2023" xr:uid="{961C7EAF-5998-4AD3-BE19-BB164CCB49F3}"/>
    <hyperlink ref="M273" r:id="rId202" display="https://barttorvik.com/team.php?team=Texas+St.&amp;year=2023" xr:uid="{45F30572-6B71-4151-BC26-2FA17FB865EB}"/>
    <hyperlink ref="M275" r:id="rId203" display="https://barttorvik.com/team.php?team=Akron&amp;year=2023" xr:uid="{14160E27-E109-49E9-9EC0-748E3B4BE152}"/>
    <hyperlink ref="M277" r:id="rId204" display="https://barttorvik.com/team.php?team=UC+Riverside&amp;year=2023" xr:uid="{E51E532B-AB94-4520-99CD-002189C3036D}"/>
    <hyperlink ref="M279" r:id="rId205" display="https://barttorvik.com/team.php?team=Bradley&amp;year=2023" xr:uid="{6DF7AB0E-F041-4F98-8BCB-D2F2EFA9AEF3}"/>
    <hyperlink ref="M281" r:id="rId206" display="https://barttorvik.com/team.php?team=Stephen+F.+Austin&amp;year=2023" xr:uid="{CBA3290B-EB38-49B4-81AD-361ECAEDD246}"/>
    <hyperlink ref="M283" r:id="rId207" display="https://barttorvik.com/team.php?team=Radford&amp;year=2023" xr:uid="{382A8274-E153-4239-8D10-8178A37FB45F}"/>
    <hyperlink ref="M285" r:id="rId208" display="https://barttorvik.com/team.php?team=Utah+Tech&amp;year=2023" xr:uid="{FDFD5F94-0A51-409F-952E-80AE7D0D53E9}"/>
    <hyperlink ref="M287" r:id="rId209" display="https://barttorvik.com/team.php?team=Fordham&amp;year=2023" xr:uid="{CD98A091-3F1A-475C-817F-9AA7176B15F9}"/>
    <hyperlink ref="M289" r:id="rId210" display="https://barttorvik.com/team.php?team=Portland&amp;year=2023" xr:uid="{752BB7A8-9AD0-4F70-AE2D-5EB39969E03A}"/>
    <hyperlink ref="M291" r:id="rId211" display="https://barttorvik.com/team.php?team=Samford&amp;year=2023" xr:uid="{CC0D9E1F-6C1E-4857-A5EE-C20325F2F84A}"/>
    <hyperlink ref="M293" r:id="rId212" display="https://barttorvik.com/team.php?team=Missouri+St.&amp;year=2023" xr:uid="{554FB28C-D1AE-49F1-9866-8B0CAE4BD2F2}"/>
    <hyperlink ref="M295" r:id="rId213" display="https://barttorvik.com/team.php?team=Ball+St.&amp;year=2023" xr:uid="{C899132E-5998-4838-9964-4661CB573FC5}"/>
    <hyperlink ref="M297" r:id="rId214" display="https://barttorvik.com/team.php?team=Eastern+Washington&amp;year=2023" xr:uid="{3202D1FF-403A-4732-8552-B40E3BB2D6E7}"/>
    <hyperlink ref="M299" r:id="rId215" display="https://barttorvik.com/team.php?team=Fresno+St.&amp;year=2023" xr:uid="{1F50F022-C438-4B08-8757-BF3692CE2FF8}"/>
    <hyperlink ref="M301" r:id="rId216" display="https://barttorvik.com/team.php?team=Cornell&amp;year=2023" xr:uid="{67E898C0-683B-49D5-885A-E8F3DEB4C4A0}"/>
    <hyperlink ref="M303" r:id="rId217" display="https://barttorvik.com/team.php?team=Belmont&amp;year=2023" xr:uid="{690F69E2-2EE2-48D2-B996-6BE75A097C48}"/>
    <hyperlink ref="M305" r:id="rId218" display="https://barttorvik.com/team.php?team=Brown&amp;year=2023" xr:uid="{428DA0EE-B45D-4ACD-9D54-6E8DC7041C6A}"/>
    <hyperlink ref="N307" r:id="rId219" display="https://barttorvik.com/trank.php?&amp;begin=20221101&amp;end=20230313&amp;conlimit=All&amp;year=2023&amp;top=0&amp;venue=A-N&amp;type=All&amp;mingames=0&amp;quad=5&amp;rpi=" xr:uid="{B22DE4A1-5ED8-4D96-AD01-77E22FB860ED}"/>
    <hyperlink ref="M308" r:id="rId220" display="https://barttorvik.com/team.php?team=Georgia+Tech&amp;year=2023" xr:uid="{B3F9A895-E434-4F9A-8CE4-780871F27AEE}"/>
    <hyperlink ref="M310" r:id="rId221" display="https://barttorvik.com/team.php?team=UNC+Wilmington&amp;year=2023" xr:uid="{845D946F-64E5-42AA-8860-B2C075D0C10B}"/>
    <hyperlink ref="M312" r:id="rId222" display="https://barttorvik.com/team.php?team=Cleveland+St.&amp;year=2023" xr:uid="{22C72B63-11BB-4007-A110-D0E1E331B240}"/>
    <hyperlink ref="M314" r:id="rId223" display="https://barttorvik.com/team.php?team=Georgetown&amp;year=2023" xr:uid="{69B3D0AD-277C-431E-B65F-0F047A8F4721}"/>
    <hyperlink ref="M316" r:id="rId224" display="https://barttorvik.com/team.php?team=Minnesota&amp;year=2023" xr:uid="{407711C3-1F91-446E-AB16-F881428FCCEF}"/>
    <hyperlink ref="M318" r:id="rId225" display="https://barttorvik.com/team.php?team=Quinnipiac&amp;year=2023" xr:uid="{D21F32CC-C296-4FC5-B62C-0EFD4F399E3E}"/>
    <hyperlink ref="M320" r:id="rId226" display="https://barttorvik.com/team.php?team=East+Carolina&amp;year=2023" xr:uid="{CA087D89-3B68-4E48-9274-FF173A358DCC}"/>
    <hyperlink ref="M322" r:id="rId227" display="https://barttorvik.com/team.php?team=DePaul&amp;year=2023" xr:uid="{7E571DF9-7D38-4FC2-91B5-46CFA8FE8796}"/>
    <hyperlink ref="M324" r:id="rId228" display="https://barttorvik.com/team.php?team=Youngstown+St.&amp;year=2023" xr:uid="{134B9CE6-6378-46BE-80E2-FC7190D69EC9}"/>
    <hyperlink ref="M326" r:id="rId229" display="https://barttorvik.com/team.php?team=Middle+Tennessee&amp;year=2023" xr:uid="{45AD04EF-1D04-4DE7-AFC4-2DB9C189B75C}"/>
    <hyperlink ref="M328" r:id="rId230" display="https://barttorvik.com/team.php?team=SMU&amp;year=2023" xr:uid="{DAA72F04-F37E-4F53-A495-B2DCB8D4A58B}"/>
    <hyperlink ref="M330" r:id="rId231" display="https://barttorvik.com/team.php?team=La+Salle&amp;year=2023" xr:uid="{A7658ED6-8D4D-4399-B573-3215AF688633}"/>
    <hyperlink ref="M332" r:id="rId232" display="https://barttorvik.com/team.php?team=Notre+Dame&amp;year=2023" xr:uid="{EA6B8264-1BE0-48E4-91CF-596DE217EF0E}"/>
    <hyperlink ref="M334" r:id="rId233" display="https://barttorvik.com/team.php?team=Wright+St.&amp;year=2023" xr:uid="{5B6F57B6-01B1-488B-9D74-E75180D53251}"/>
    <hyperlink ref="M336" r:id="rId234" display="https://barttorvik.com/team.php?team=Air+Force&amp;year=2023" xr:uid="{334F2A80-FC09-4823-8874-21AD0314D84C}"/>
    <hyperlink ref="M338" r:id="rId235" display="https://barttorvik.com/team.php?team=Navy&amp;year=2023" xr:uid="{D3A9377C-EFF2-44D0-833B-CD423F890249}"/>
    <hyperlink ref="M340" r:id="rId236" display="https://barttorvik.com/team.php?team=UC+Davis&amp;year=2023" xr:uid="{1B50C9F2-A796-4E01-B11C-C6F65AF6F8F5}"/>
    <hyperlink ref="M342" r:id="rId237" display="https://barttorvik.com/team.php?team=Louisiana+Tech&amp;year=2023" xr:uid="{49DD4CBF-1D95-4884-9373-6D6085F7EA21}"/>
    <hyperlink ref="M344" r:id="rId238" display="https://barttorvik.com/team.php?team=Tarleton+St.&amp;year=2023" xr:uid="{E43DE7EA-F521-4FEA-848F-A59E4892607B}"/>
    <hyperlink ref="M346" r:id="rId239" display="https://barttorvik.com/team.php?team=Troy&amp;year=2023" xr:uid="{38E39C71-7FEF-46FC-A436-DDFC537AE783}"/>
    <hyperlink ref="M348" r:id="rId240" display="https://barttorvik.com/team.php?team=UMass+Lowell&amp;year=2023" xr:uid="{9FA437C4-1F3E-46DB-AA94-9A9216255217}"/>
    <hyperlink ref="M350" r:id="rId241" display="https://barttorvik.com/team.php?team=Longwood&amp;year=2023" xr:uid="{04A05384-6C42-4B42-B4F9-F8C4693EE858}"/>
    <hyperlink ref="M352" r:id="rId242" display="https://barttorvik.com/team.php?team=Florida+Gulf+Coast&amp;year=2023" xr:uid="{32E413E0-5053-44FC-9A80-F53E9F9A3A2E}"/>
    <hyperlink ref="M354" r:id="rId243" display="https://barttorvik.com/team.php?team=UTEP&amp;year=2023" xr:uid="{0BC30AA0-BE1E-4324-8AB3-74091A4A9DC2}"/>
    <hyperlink ref="M356" r:id="rId244" display="https://barttorvik.com/team.php?team=Stetson&amp;year=2023" xr:uid="{DE3C2614-C9BC-4E36-B1C0-E02CFF125FB5}"/>
    <hyperlink ref="N358" r:id="rId245" display="https://barttorvik.com/trank.php?&amp;begin=20221101&amp;end=20230313&amp;conlimit=All&amp;year=2023&amp;top=0&amp;venue=A-N&amp;type=All&amp;mingames=0&amp;quad=5&amp;rpi=" xr:uid="{98B29954-30DF-4548-A981-8E6937F9E7A1}"/>
    <hyperlink ref="M359" r:id="rId246" display="https://barttorvik.com/team.php?team=Georgia&amp;year=2023" xr:uid="{935AAEC1-8F12-4A69-A23E-5CC5406477AC}"/>
    <hyperlink ref="M361" r:id="rId247" display="https://barttorvik.com/team.php?team=Grambling+St.&amp;year=2023" xr:uid="{01CA3BD5-7B8C-4C1F-9B5F-03B2BCF0E546}"/>
    <hyperlink ref="M363" r:id="rId248" display="https://barttorvik.com/team.php?team=Southern+Illinois&amp;year=2023" xr:uid="{10D0F80E-3F2C-46C9-9EC3-24CE7F855544}"/>
    <hyperlink ref="M365" r:id="rId249" display="https://barttorvik.com/team.php?team=Gardner+Webb&amp;year=2023" xr:uid="{14103673-AF1F-41F0-A696-A574C4CC48FB}"/>
    <hyperlink ref="M367" r:id="rId250" display="https://barttorvik.com/team.php?team=Northern+Kentucky&amp;year=2023" xr:uid="{C5E57667-A213-477E-9A23-BB4CE5789B6E}"/>
    <hyperlink ref="M368" r:id="rId251" display="https://barttorvik.com/team.php?team=Northern+Kentucky&amp;year=2023" xr:uid="{E65D735D-2470-4702-B83C-B579B7403E17}"/>
    <hyperlink ref="M369" r:id="rId252" display="https://barttorvik.com/team.php?team=Massachusetts&amp;year=2023" xr:uid="{E78C223C-73C5-40F7-BE5F-21980DD74C10}"/>
    <hyperlink ref="M371" r:id="rId253" display="https://barttorvik.com/team.php?team=Montana&amp;year=2023" xr:uid="{C09F7A09-019C-4214-999E-11E90ECB78F3}"/>
    <hyperlink ref="M373" r:id="rId254" display="https://barttorvik.com/team.php?team=Texas+A%26M+Corpus+Chris&amp;year=2023" xr:uid="{095F64F5-19BC-48C1-9F6C-768F1983B115}"/>
    <hyperlink ref="M374" r:id="rId255" display="https://barttorvik.com/team.php?team=Texas+A%26M+Corpus+Chris&amp;year=2023" xr:uid="{05C00018-3BF4-478B-8AAD-DE87252B3CC9}"/>
    <hyperlink ref="M375" r:id="rId256" display="https://barttorvik.com/team.php?team=UNC+Asheville&amp;year=2023" xr:uid="{6D9125D6-EB0C-4B4F-9A10-08099460EC8C}"/>
    <hyperlink ref="M376" r:id="rId257" display="https://barttorvik.com/team.php?team=UNC+Asheville&amp;year=2023" xr:uid="{08EABCBE-CCCF-40D1-B1F7-9CA2006390BF}"/>
    <hyperlink ref="M377" r:id="rId258" display="https://barttorvik.com/team.php?team=Queens&amp;year=2023" xr:uid="{5D7D9F93-A41A-488D-B9E1-1476684867EE}"/>
    <hyperlink ref="M379" r:id="rId259" display="https://barttorvik.com/team.php?team=Seattle&amp;year=2023" xr:uid="{BC289277-9610-4F85-82AC-59337AEDEB80}"/>
    <hyperlink ref="M381" r:id="rId260" display="https://barttorvik.com/team.php?team=UC+San+Diego&amp;year=2023" xr:uid="{C6FD420B-E0C2-404F-B40F-B26BDBC85B1D}"/>
    <hyperlink ref="M383" r:id="rId261" display="https://barttorvik.com/team.php?team=Western+Kentucky&amp;year=2023" xr:uid="{48A4A122-3A26-46D5-86BC-6B2C13C5314E}"/>
    <hyperlink ref="M385" r:id="rId262" display="https://barttorvik.com/team.php?team=George+Mason&amp;year=2023" xr:uid="{0E9957AB-10F0-442D-BBA7-14A46F3A330F}"/>
    <hyperlink ref="M387" r:id="rId263" display="https://barttorvik.com/team.php?team=Lipscomb&amp;year=2023" xr:uid="{AB0619C1-5E73-40A3-B8EF-878131C739AE}"/>
    <hyperlink ref="M389" r:id="rId264" display="https://barttorvik.com/team.php?team=Jacksonville&amp;year=2023" xr:uid="{4A5302B5-DCC6-41FD-8DCD-D0DF524EF1B9}"/>
    <hyperlink ref="M391" r:id="rId265" display="https://barttorvik.com/team.php?team=Rice&amp;year=2023" xr:uid="{EA66E72D-7868-4779-B360-A69BB10D7CB4}"/>
    <hyperlink ref="M393" r:id="rId266" display="https://barttorvik.com/team.php?team=Wyoming&amp;year=2023" xr:uid="{F80FE750-D31B-4DB2-BDDC-7BC971066EA8}"/>
    <hyperlink ref="M395" r:id="rId267" display="https://barttorvik.com/team.php?team=Siena&amp;year=2023" xr:uid="{A7355280-5018-4B46-84B4-26FBF0E6ECB7}"/>
    <hyperlink ref="M397" r:id="rId268" display="https://barttorvik.com/team.php?team=Eastern+Kentucky&amp;year=2023" xr:uid="{4C12F4D4-07C7-41B6-BF0C-D4C0DBCF1F4F}"/>
    <hyperlink ref="M399" r:id="rId269" display="https://barttorvik.com/team.php?team=Old+Dominion&amp;year=2023" xr:uid="{1529CA3E-0C80-4C6A-9222-312F5B462890}"/>
    <hyperlink ref="M401" r:id="rId270" display="https://barttorvik.com/team.php?team=Florida+St.&amp;year=2023" xr:uid="{245AD3B9-01F6-450A-BCF2-77EC035A05F5}"/>
    <hyperlink ref="M403" r:id="rId271" display="https://barttorvik.com/team.php?team=Northern+Iowa&amp;year=2023" xr:uid="{3BC67E99-1C3B-42FA-81EA-64EDD103DA61}"/>
    <hyperlink ref="M405" r:id="rId272" display="https://barttorvik.com/team.php?team=George+Washington&amp;year=2023" xr:uid="{570618F9-A04C-4D6B-9D42-0A3B39B5FC84}"/>
    <hyperlink ref="M407" r:id="rId273" display="https://barttorvik.com/team.php?team=Portland+St.&amp;year=2023" xr:uid="{350FE334-8D3B-44D2-A3E3-C82DFA04F94F}"/>
    <hyperlink ref="N409" r:id="rId274" display="https://barttorvik.com/trank.php?&amp;begin=20221101&amp;end=20230313&amp;conlimit=All&amp;year=2023&amp;top=0&amp;venue=A-N&amp;type=All&amp;mingames=0&amp;quad=5&amp;rpi=" xr:uid="{7C10080C-2E35-4877-8AA9-6D9292BD4C15}"/>
    <hyperlink ref="M410" r:id="rId275" display="https://barttorvik.com/team.php?team=South+Carolina&amp;year=2023" xr:uid="{17870A62-F8F4-40A4-BEE5-DE81E0FBCEDE}"/>
    <hyperlink ref="M412" r:id="rId276" display="https://barttorvik.com/team.php?team=New+Mexico+St.&amp;year=2023" xr:uid="{F7DC6029-D167-44C9-B03D-FF09D894BBBF}"/>
    <hyperlink ref="M414" r:id="rId277" display="https://barttorvik.com/team.php?team=Richmond&amp;year=2023" xr:uid="{B6AAA8D8-4FC6-43F9-A855-E53F2FC79860}"/>
    <hyperlink ref="M416" r:id="rId278" display="https://barttorvik.com/team.php?team=Saint+Joseph%27s&amp;year=2023" xr:uid="{3776638A-1490-46B2-A7F0-23164C60E711}"/>
    <hyperlink ref="M418" r:id="rId279" display="https://barttorvik.com/team.php?team=Mercer&amp;year=2023" xr:uid="{CC7F412D-C9F8-4072-A0F5-3D98F009B46D}"/>
    <hyperlink ref="M420" r:id="rId280" display="https://barttorvik.com/team.php?team=Weber+St.&amp;year=2023" xr:uid="{B6274125-1312-4DF4-8E35-53211302110B}"/>
    <hyperlink ref="M422" r:id="rId281" display="https://barttorvik.com/team.php?team=Bryant&amp;year=2023" xr:uid="{A7772709-9354-4AE1-BF17-486D3CF3E6E0}"/>
    <hyperlink ref="M424" r:id="rId282" display="https://barttorvik.com/team.php?team=San+Diego&amp;year=2023" xr:uid="{8540B029-6088-42E9-919C-CE92F8AD7B25}"/>
    <hyperlink ref="M426" r:id="rId283" display="https://barttorvik.com/team.php?team=Fort+Wayne&amp;year=2023" xr:uid="{DEEC9CFA-EB2C-473B-A849-D595E0A819E7}"/>
    <hyperlink ref="M428" r:id="rId284" display="https://barttorvik.com/team.php?team=Buffalo&amp;year=2023" xr:uid="{E339D3EF-9442-493C-8B97-D72B54EB746B}"/>
    <hyperlink ref="M430" r:id="rId285" display="https://barttorvik.com/team.php?team=Ohio&amp;year=2023" xr:uid="{8C014FBC-5A9A-4A9A-B527-44FC77D15666}"/>
    <hyperlink ref="M432" r:id="rId286" display="https://barttorvik.com/team.php?team=Rider&amp;year=2023" xr:uid="{CC7807A4-7FD7-48F2-80B3-54A12B548B17}"/>
    <hyperlink ref="M434" r:id="rId287" display="https://barttorvik.com/team.php?team=Cal+Baptist&amp;year=2023" xr:uid="{D0D9BB24-BC5F-47BF-8A01-466E01B3E55C}"/>
    <hyperlink ref="M436" r:id="rId288" display="https://barttorvik.com/team.php?team=Campbell&amp;year=2023" xr:uid="{7397AC64-05DA-44D1-B0C3-8466B99A27F2}"/>
    <hyperlink ref="M438" r:id="rId289" display="https://barttorvik.com/team.php?team=Georgia+Southern&amp;year=2023" xr:uid="{99BA00C8-47A6-47AC-A546-E683F454D221}"/>
    <hyperlink ref="M440" r:id="rId290" display="https://barttorvik.com/team.php?team=Murray+St.&amp;year=2023" xr:uid="{1546512B-92BE-4EAE-90E2-B3965EFB167D}"/>
    <hyperlink ref="M442" r:id="rId291" display="https://barttorvik.com/team.php?team=Lafayette&amp;year=2023" xr:uid="{A13EE9A7-77CE-4AE5-8044-74EDB4EEA2CB}"/>
    <hyperlink ref="M444" r:id="rId292" display="https://barttorvik.com/team.php?team=Oregon+St.&amp;year=2023" xr:uid="{AE42EE39-EE15-41D6-B054-E794EDEDC1C3}"/>
    <hyperlink ref="M446" r:id="rId293" display="https://barttorvik.com/team.php?team=South+Dakota+St.&amp;year=2023" xr:uid="{D3BE51C9-389F-476A-98E0-9933BA04B10D}"/>
    <hyperlink ref="M448" r:id="rId294" display="https://barttorvik.com/team.php?team=North+Carolina+Central&amp;year=2023" xr:uid="{CAB7D1E4-F3C6-43D8-87CE-5665A04E450F}"/>
    <hyperlink ref="M450" r:id="rId295" display="https://barttorvik.com/team.php?team=Army&amp;year=2023" xr:uid="{FFBEF473-7662-4C1D-B1D8-D2AB3E3DAA55}"/>
    <hyperlink ref="M452" r:id="rId296" display="https://barttorvik.com/team.php?team=Southeastern+Louisiana&amp;year=2023" xr:uid="{40530779-772D-4A5F-A619-FBE331D76962}"/>
    <hyperlink ref="M454" r:id="rId297" display="https://barttorvik.com/team.php?team=Pepperdine&amp;year=2023" xr:uid="{21679946-C0F3-415C-905E-2ABF9699ADC4}"/>
    <hyperlink ref="M456" r:id="rId298" display="https://barttorvik.com/team.php?team=Northern+Arizona&amp;year=2023" xr:uid="{0125D146-14A2-4341-A2C4-9CE5AD7BF245}"/>
    <hyperlink ref="M458" r:id="rId299" display="https://barttorvik.com/team.php?team=Marist&amp;year=2023" xr:uid="{487D6D90-4383-4FF8-8862-1E6F531C8A1D}"/>
    <hyperlink ref="N460" r:id="rId300" display="https://barttorvik.com/trank.php?&amp;begin=20221101&amp;end=20230313&amp;conlimit=All&amp;year=2023&amp;top=0&amp;venue=A-N&amp;type=All&amp;mingames=0&amp;quad=5&amp;rpi=" xr:uid="{364FA3B4-19F4-49CD-896C-3842851FF836}"/>
    <hyperlink ref="M461" r:id="rId301" display="https://barttorvik.com/team.php?team=FIU&amp;year=2023" xr:uid="{841A7F01-00FA-4546-818D-1A3940BEFF8F}"/>
    <hyperlink ref="M463" r:id="rId302" display="https://barttorvik.com/team.php?team=Drexel&amp;year=2023" xr:uid="{F1586E78-8B1B-490E-9A9F-8A38D89566DE}"/>
    <hyperlink ref="M465" r:id="rId303" display="https://barttorvik.com/team.php?team=Northwestern+St.&amp;year=2023" xr:uid="{A3A72E7E-85A7-4252-876C-80A4375D9CFD}"/>
    <hyperlink ref="M467" r:id="rId304" display="https://barttorvik.com/team.php?team=Loyola+Chicago&amp;year=2023" xr:uid="{1B04D313-8278-45C6-B1AB-08EB8D86619C}"/>
    <hyperlink ref="M469" r:id="rId305" display="https://barttorvik.com/team.php?team=Bellarmine&amp;year=2023" xr:uid="{D6F086E1-9BC0-4F4C-8C8D-E120CA802DA9}"/>
    <hyperlink ref="M471" r:id="rId306" display="https://barttorvik.com/team.php?team=Mount+St.+Mary%27s&amp;year=2023" xr:uid="{F6F5B9B4-F9DC-4CDE-B78F-C1EEEE9A7318}"/>
    <hyperlink ref="M473" r:id="rId307" display="https://barttorvik.com/team.php?team=Norfolk+St.&amp;year=2023" xr:uid="{8A0DD174-79B0-4D05-9DA6-E93CC30DAADB}"/>
    <hyperlink ref="M475" r:id="rId308" display="https://barttorvik.com/team.php?team=American&amp;year=2023" xr:uid="{8B575A3B-E896-4303-A665-E7A9F4155E78}"/>
    <hyperlink ref="M477" r:id="rId309" display="https://barttorvik.com/team.php?team=Delaware&amp;year=2023" xr:uid="{D4C37C86-1CCB-4390-86EC-CCFCB6DE9BC2}"/>
    <hyperlink ref="M479" r:id="rId310" display="https://barttorvik.com/team.php?team=Western+Carolina&amp;year=2023" xr:uid="{8DA1F126-CC95-4908-9286-E2728A2952BC}"/>
    <hyperlink ref="M481" r:id="rId311" display="https://barttorvik.com/team.php?team=North+Dakota+St.&amp;year=2023" xr:uid="{27AF6926-FB2F-4B39-AA0D-C1A4E25641BE}"/>
    <hyperlink ref="M483" r:id="rId312" display="https://barttorvik.com/team.php?team=Robert+Morris&amp;year=2023" xr:uid="{D7207F0F-E5B7-4D8E-AB3F-85AA41C3B824}"/>
    <hyperlink ref="M485" r:id="rId313" display="https://barttorvik.com/team.php?team=Abilene+Christian&amp;year=2023" xr:uid="{A8D53225-F2DE-42A2-93E5-49829D230A49}"/>
    <hyperlink ref="M487" r:id="rId314" display="https://barttorvik.com/team.php?team=Rhode+Island&amp;year=2023" xr:uid="{994F3DB9-A468-4E1D-BC05-CBB320EB73B5}"/>
    <hyperlink ref="M489" r:id="rId315" display="https://barttorvik.com/team.php?team=East+Tennessee+St.&amp;year=2023" xr:uid="{BBC6C7A0-66B1-48B1-B346-0C6097575E17}"/>
    <hyperlink ref="M491" r:id="rId316" display="https://barttorvik.com/team.php?team=Morehead+St.&amp;year=2023" xr:uid="{67AFECFB-7F1F-4B79-B018-E0CB88892022}"/>
    <hyperlink ref="M493" r:id="rId317" display="https://barttorvik.com/team.php?team=St.+Thomas&amp;year=2023" xr:uid="{E14F6CB6-5566-4645-8E63-B4E1FCBC2EAF}"/>
    <hyperlink ref="M495" r:id="rId318" display="https://barttorvik.com/team.php?team=SIU+Edwardsville&amp;year=2023" xr:uid="{23C298EB-5DB0-4415-A238-042E017F2013}"/>
    <hyperlink ref="M497" r:id="rId319" display="https://barttorvik.com/team.php?team=Winthrop&amp;year=2023" xr:uid="{B13485EF-8D39-4764-A821-7A2480704001}"/>
    <hyperlink ref="M499" r:id="rId320" display="https://barttorvik.com/team.php?team=Canisius&amp;year=2023" xr:uid="{52D7BCA9-EFDD-460C-A490-C678DA0C3BBD}"/>
    <hyperlink ref="M501" r:id="rId321" display="https://barttorvik.com/team.php?team=Northern+Illinois&amp;year=2023" xr:uid="{42BACD3E-DCB9-4981-9CFA-B49E8D73818B}"/>
    <hyperlink ref="M503" r:id="rId322" display="https://barttorvik.com/team.php?team=St.+Bonaventure&amp;year=2023" xr:uid="{61E1C6D9-E322-4E84-B15D-A1B6915605B5}"/>
    <hyperlink ref="M505" r:id="rId323" display="https://barttorvik.com/team.php?team=UMBC&amp;year=2023" xr:uid="{3D490D7D-64CA-441B-A03A-80C265D05C0D}"/>
    <hyperlink ref="M507" r:id="rId324" display="https://barttorvik.com/team.php?team=Detroit&amp;year=2023" xr:uid="{91474F36-073D-4382-B998-8C9FD1BC9367}"/>
    <hyperlink ref="M509" r:id="rId325" display="https://barttorvik.com/team.php?team=Northern+Colorado&amp;year=2023" xr:uid="{149BA40D-1E75-4869-9824-265D9CB2C260}"/>
    <hyperlink ref="N511" r:id="rId326" display="https://barttorvik.com/trank.php?&amp;begin=20221101&amp;end=20230313&amp;conlimit=All&amp;year=2023&amp;top=0&amp;venue=A-N&amp;type=All&amp;mingames=0&amp;quad=5&amp;rpi=" xr:uid="{8F1A4814-982B-4080-9829-581C11F4E285}"/>
    <hyperlink ref="M512" r:id="rId327" display="https://barttorvik.com/team.php?team=Niagara&amp;year=2023" xr:uid="{30B0D862-9979-4409-A9B7-5F275E682088}"/>
    <hyperlink ref="M514" r:id="rId328" display="https://barttorvik.com/team.php?team=Jacksonville+St.&amp;year=2023" xr:uid="{698FA947-92A4-4CC2-A79A-521521214CA7}"/>
    <hyperlink ref="M516" r:id="rId329" display="https://barttorvik.com/team.php?team=California&amp;year=2023" xr:uid="{7E4F20AC-F0DF-4C0F-B14D-17CDB09C7509}"/>
    <hyperlink ref="M518" r:id="rId330" display="https://barttorvik.com/team.php?team=Wofford&amp;year=2023" xr:uid="{CC0990B5-27DE-48DB-8A9C-D7853DF0C94D}"/>
    <hyperlink ref="M520" r:id="rId331" display="https://barttorvik.com/team.php?team=Oakland&amp;year=2023" xr:uid="{D24B45FB-94F7-45FA-928E-C47F44F2E76E}"/>
    <hyperlink ref="M522" r:id="rId332" display="https://barttorvik.com/team.php?team=UT+Arlington&amp;year=2023" xr:uid="{543FA039-7C5E-4E3A-BB9F-353DF948AC46}"/>
    <hyperlink ref="M524" r:id="rId333" display="https://barttorvik.com/team.php?team=Southeast+Missouri+St.&amp;year=2023" xr:uid="{D7BA135A-506E-4EF2-82F8-BE16D3EC6F75}"/>
    <hyperlink ref="M525" r:id="rId334" display="https://barttorvik.com/team.php?team=Southeast+Missouri+St.&amp;year=2023" xr:uid="{9C95DEA7-FB7B-46D9-9AC6-CB994AC73060}"/>
    <hyperlink ref="M526" r:id="rId335" display="https://barttorvik.com/team.php?team=Sacramento+St.&amp;year=2023" xr:uid="{4EE654DD-27AF-46C3-9B7D-186B397C6A04}"/>
    <hyperlink ref="M528" r:id="rId336" display="https://barttorvik.com/team.php?team=UTSA&amp;year=2023" xr:uid="{B5D9B46F-8F3E-4693-83F9-45F8467F6928}"/>
    <hyperlink ref="M530" r:id="rId337" display="https://barttorvik.com/team.php?team=Fairfield&amp;year=2023" xr:uid="{79233D04-83AF-47E1-9C10-2CB1BD87689E}"/>
    <hyperlink ref="M532" r:id="rId338" display="https://barttorvik.com/team.php?team=Alcorn+St.&amp;year=2023" xr:uid="{319B7626-8618-4101-9670-7B0B21718527}"/>
    <hyperlink ref="M534" r:id="rId339" display="https://barttorvik.com/team.php?team=Texas+Southern&amp;year=2023" xr:uid="{848E3EE6-E6BF-4A85-B527-18C312E2D27A}"/>
    <hyperlink ref="M535" r:id="rId340" display="https://barttorvik.com/team.php?team=Texas+Southern&amp;year=2023" xr:uid="{180980AE-7C72-4994-BDCB-4AA0E139758A}"/>
    <hyperlink ref="M536" r:id="rId341" display="https://barttorvik.com/team.php?team=Dartmouth&amp;year=2023" xr:uid="{ECA857DF-471D-4119-9580-25585AFD0340}"/>
    <hyperlink ref="M538" r:id="rId342" display="https://barttorvik.com/team.php?team=Manhattan&amp;year=2023" xr:uid="{20B88DEA-D319-4E36-94A4-A43B32C9AD0E}"/>
    <hyperlink ref="M540" r:id="rId343" display="https://barttorvik.com/team.php?team=Lehigh&amp;year=2023" xr:uid="{721A8C94-4444-4C84-B1A0-5610106F7970}"/>
    <hyperlink ref="M542" r:id="rId344" display="https://barttorvik.com/team.php?team=Bowling+Green&amp;year=2023" xr:uid="{ECFEA68E-35A9-45A1-A39D-EA7DA75622F0}"/>
    <hyperlink ref="M544" r:id="rId345" display="https://barttorvik.com/team.php?team=Cal+Poly&amp;year=2023" xr:uid="{8AC8DDA0-2E9A-46C5-9767-8CA26E2A4017}"/>
    <hyperlink ref="M546" r:id="rId346" display="https://barttorvik.com/team.php?team=Idaho+St.&amp;year=2023" xr:uid="{02D0B3C4-F6A5-4291-B520-E6A772889378}"/>
    <hyperlink ref="M548" r:id="rId347" display="https://barttorvik.com/team.php?team=North+Alabama&amp;year=2023" xr:uid="{8B3A4B11-6281-49E2-B59E-54F2A7C84497}"/>
    <hyperlink ref="M550" r:id="rId348" display="https://barttorvik.com/team.php?team=Howard&amp;year=2023" xr:uid="{020A55B0-3499-4EF2-8E4C-F36991CA9099}"/>
    <hyperlink ref="M551" r:id="rId349" display="https://barttorvik.com/team.php?team=Howard&amp;year=2023" xr:uid="{9D696B74-E13D-46A8-9669-91CA845BE82F}"/>
    <hyperlink ref="M552" r:id="rId350" display="https://barttorvik.com/team.php?team=Maryland+Eastern+Shore&amp;year=2023" xr:uid="{A70AC386-8796-4FC1-AAFD-37BF23B4C241}"/>
    <hyperlink ref="M554" r:id="rId351" display="https://barttorvik.com/team.php?team=Arkansas+St.&amp;year=2023" xr:uid="{4F6E7E67-1121-48BD-9213-5D9D9FF56CBB}"/>
    <hyperlink ref="M556" r:id="rId352" display="https://barttorvik.com/team.php?team=Louisiana+Monroe&amp;year=2023" xr:uid="{576410F8-8193-4114-9E1E-3757206207B0}"/>
    <hyperlink ref="M558" r:id="rId353" display="https://barttorvik.com/team.php?team=Prairie+View+A%26M&amp;year=2023" xr:uid="{CC153C8D-674C-403F-9C6F-631D81E9493B}"/>
    <hyperlink ref="M560" r:id="rId354" display="https://barttorvik.com/team.php?team=Nicholls+St.&amp;year=2023" xr:uid="{FBF71807-DF92-4079-95CC-63C20E49CA68}"/>
    <hyperlink ref="N562" r:id="rId355" display="https://barttorvik.com/trank.php?&amp;begin=20221101&amp;end=20230313&amp;conlimit=All&amp;year=2023&amp;top=0&amp;venue=A-N&amp;type=All&amp;mingames=0&amp;quad=5&amp;rpi=" xr:uid="{F10DF036-2B9A-48E0-BBEC-DC9589B18F7E}"/>
    <hyperlink ref="M563" r:id="rId356" display="https://barttorvik.com/team.php?team=Bucknell&amp;year=2023" xr:uid="{F5422EBB-BBE6-4709-B6B4-8B9B1350F384}"/>
    <hyperlink ref="M565" r:id="rId357" display="https://barttorvik.com/team.php?team=UT+Rio+Grande+Valley&amp;year=2023" xr:uid="{D796B3F7-CAC3-4068-8983-8D77037DAAF1}"/>
    <hyperlink ref="M567" r:id="rId358" display="https://barttorvik.com/team.php?team=Miami+OH&amp;year=2023" xr:uid="{576E41F4-6CF4-4A7C-83FF-2A9AA7F5CA40}"/>
    <hyperlink ref="M569" r:id="rId359" display="https://barttorvik.com/team.php?team=Jackson+St.&amp;year=2023" xr:uid="{7101B62E-E5F0-4F31-9114-B4B7A073EE57}"/>
    <hyperlink ref="M571" r:id="rId360" display="https://barttorvik.com/team.php?team=Boston+University&amp;year=2023" xr:uid="{3F7C5C24-860A-41E3-B5F0-2B823009630C}"/>
    <hyperlink ref="M573" r:id="rId361" display="https://barttorvik.com/team.php?team=North+Florida&amp;year=2023" xr:uid="{F31B9B90-FC74-4EA8-A065-9F283C2018D3}"/>
    <hyperlink ref="M575" r:id="rId362" display="https://barttorvik.com/team.php?team=USC+Upstate&amp;year=2023" xr:uid="{3408B9AE-9080-424D-AD07-5E01A5E2B731}"/>
    <hyperlink ref="M577" r:id="rId363" display="https://barttorvik.com/team.php?team=Tulsa&amp;year=2023" xr:uid="{15B2938E-15E6-4234-B257-D53A44EAC8C8}"/>
    <hyperlink ref="M579" r:id="rId364" display="https://barttorvik.com/team.php?team=Louisville&amp;year=2023" xr:uid="{60D2D35E-DB73-4109-BE70-0121B52EEDCE}"/>
    <hyperlink ref="M581" r:id="rId365" display="https://barttorvik.com/team.php?team=North+Dakota&amp;year=2023" xr:uid="{133BC3B8-4CFE-4C92-846E-529165641603}"/>
    <hyperlink ref="M583" r:id="rId366" display="https://barttorvik.com/team.php?team=Tennessee+Martin&amp;year=2023" xr:uid="{9F7F3938-7C90-4081-8B5F-CB52A49965F8}"/>
    <hyperlink ref="M585" r:id="rId367" display="https://barttorvik.com/team.php?team=Merrimack&amp;year=2023" xr:uid="{D96E9D04-09BB-4666-8705-6929BB4CD4D5}"/>
    <hyperlink ref="M587" r:id="rId368" display="https://barttorvik.com/team.php?team=Illinois+Chicago&amp;year=2023" xr:uid="{7439EE67-F119-4ECE-B9CE-6FC8F4921A63}"/>
    <hyperlink ref="M589" r:id="rId369" display="https://barttorvik.com/team.php?team=Binghamton&amp;year=2023" xr:uid="{030D7F17-2C80-42B0-A33C-E5B2B88BD4C8}"/>
    <hyperlink ref="M591" r:id="rId370" display="https://barttorvik.com/team.php?team=Northeastern&amp;year=2023" xr:uid="{787EB1A3-078D-4D3F-A02E-9A8F4BFC539D}"/>
    <hyperlink ref="M593" r:id="rId371" display="https://barttorvik.com/team.php?team=Idaho&amp;year=2023" xr:uid="{E8B56662-93D3-4DA8-99BE-394F05B84635}"/>
    <hyperlink ref="M595" r:id="rId372" display="https://barttorvik.com/team.php?team=Fairleigh+Dickinson&amp;year=2023" xr:uid="{9F073485-B4BB-419F-A73F-CB8C6CA8127E}"/>
    <hyperlink ref="M596" r:id="rId373" display="https://barttorvik.com/team.php?team=Fairleigh+Dickinson&amp;year=2023" xr:uid="{A7398456-583D-4839-96B0-38A611F49EC1}"/>
    <hyperlink ref="M597" r:id="rId374" display="https://barttorvik.com/team.php?team=Sacred+Heart&amp;year=2023" xr:uid="{16A9FF74-6B34-4B80-A69B-53D0E182C84D}"/>
    <hyperlink ref="M599" r:id="rId375" display="https://barttorvik.com/team.php?team=Southern+Indiana&amp;year=2023" xr:uid="{3D643C9F-1920-47DF-B028-9458E11A7C2F}"/>
    <hyperlink ref="M601" r:id="rId376" display="https://barttorvik.com/team.php?team=McNeese+St.&amp;year=2023" xr:uid="{13149B72-6CFC-4EEE-8C07-5F508E786DCF}"/>
    <hyperlink ref="M603" r:id="rId377" display="https://barttorvik.com/team.php?team=Eastern+Michigan&amp;year=2023" xr:uid="{4E118DC0-8914-4BF9-875A-588E56D1C4B5}"/>
    <hyperlink ref="M605" r:id="rId378" display="https://barttorvik.com/team.php?team=Morgan+St.&amp;year=2023" xr:uid="{747F0323-0192-4C1D-A58B-7453CD242099}"/>
    <hyperlink ref="M607" r:id="rId379" display="https://barttorvik.com/team.php?team=Denver&amp;year=2023" xr:uid="{C7A2539B-81A2-4066-BFD6-BEAD8C8AF980}"/>
    <hyperlink ref="M609" r:id="rId380" display="https://barttorvik.com/team.php?team=Western+Michigan&amp;year=2023" xr:uid="{04FB4162-522F-44B0-A4AA-97B66718A161}"/>
    <hyperlink ref="M611" r:id="rId381" display="https://barttorvik.com/team.php?team=Charleston+Southern&amp;year=2023" xr:uid="{B23198B6-B8B0-4704-BA8F-DD82D5F8D46F}"/>
    <hyperlink ref="N613" r:id="rId382" display="https://barttorvik.com/trank.php?&amp;begin=20221101&amp;end=20230313&amp;conlimit=All&amp;year=2023&amp;top=0&amp;venue=A-N&amp;type=All&amp;mingames=0&amp;quad=5&amp;rpi=" xr:uid="{BF937396-E0B4-475C-951F-9716E8AE6B0A}"/>
    <hyperlink ref="M614" r:id="rId383" display="https://barttorvik.com/team.php?team=Texas+A%26M+Commerce&amp;year=2023" xr:uid="{D8A1ED12-D683-4EB9-BBE9-94448B394731}"/>
    <hyperlink ref="M616" r:id="rId384" display="https://barttorvik.com/team.php?team=Nebraska+Omaha&amp;year=2023" xr:uid="{059CFB16-5B0B-40EF-95B5-28D5CFEDD33B}"/>
    <hyperlink ref="M618" r:id="rId385" display="https://barttorvik.com/team.php?team=Milwaukee&amp;year=2023" xr:uid="{0C997F93-369E-4A5E-9492-824DA0B550E9}"/>
    <hyperlink ref="M620" r:id="rId386" display="https://barttorvik.com/team.php?team=Illinois+St.&amp;year=2023" xr:uid="{CE7FAA13-3B7A-4C42-B8C3-B12D5467548F}"/>
    <hyperlink ref="M622" r:id="rId387" display="https://barttorvik.com/team.php?team=Alabama+A%26M&amp;year=2023" xr:uid="{2D5E3B2C-889D-47F1-8982-251FF738FA07}"/>
    <hyperlink ref="M624" r:id="rId388" display="https://barttorvik.com/team.php?team=Tennessee+Tech&amp;year=2023" xr:uid="{1E3C5E56-43C8-4118-A053-65736100BFC2}"/>
    <hyperlink ref="M626" r:id="rId389" display="https://barttorvik.com/team.php?team=Wagner&amp;year=2023" xr:uid="{F0BF3B7E-64F6-4BBB-82AD-8CD4410F9448}"/>
    <hyperlink ref="M628" r:id="rId390" display="https://barttorvik.com/team.php?team=Cal+St.+Bakersfield&amp;year=2023" xr:uid="{7309925F-7C0F-470E-86C9-879153894708}"/>
    <hyperlink ref="M630" r:id="rId391" display="https://barttorvik.com/team.php?team=Southern&amp;year=2023" xr:uid="{EFB15D08-0FE9-4D17-B7D1-A3630D9B1320}"/>
    <hyperlink ref="M632" r:id="rId392" display="https://barttorvik.com/team.php?team=Chicago+St.&amp;year=2023" xr:uid="{1A85EAA0-BE46-4843-B58F-574357A1580E}"/>
    <hyperlink ref="M634" r:id="rId393" display="https://barttorvik.com/team.php?team=Western+Illinois&amp;year=2023" xr:uid="{31D8FCEC-82AE-4B26-B7C7-8A20974FA3A0}"/>
    <hyperlink ref="M636" r:id="rId394" display="https://barttorvik.com/team.php?team=Maine&amp;year=2023" xr:uid="{7C7F610C-1321-4A7C-A8BB-CA3364937049}"/>
    <hyperlink ref="M638" r:id="rId395" display="https://barttorvik.com/team.php?team=Elon&amp;year=2023" xr:uid="{F83289D8-089A-4FA2-8AF9-11CA6187ABA6}"/>
    <hyperlink ref="M640" r:id="rId396" display="https://barttorvik.com/team.php?team=UMKC&amp;year=2023" xr:uid="{B67B015F-5BB5-4178-B6C1-507BC07ABD8A}"/>
    <hyperlink ref="M642" r:id="rId397" display="https://barttorvik.com/team.php?team=North+Carolina+A%26T&amp;year=2023" xr:uid="{8241B205-857D-47AD-A980-71F5ECA174C0}"/>
    <hyperlink ref="M644" r:id="rId398" display="https://barttorvik.com/team.php?team=Arkansas+Pine+Bluff&amp;year=2023" xr:uid="{6BBAEDF0-0716-45CD-9627-AE9558FF9B3F}"/>
    <hyperlink ref="M646" r:id="rId399" display="https://barttorvik.com/team.php?team=Stonehill&amp;year=2023" xr:uid="{9D0F2E5E-83D7-4FCB-AEC9-E4F5979C8A62}"/>
    <hyperlink ref="M648" r:id="rId400" display="https://barttorvik.com/team.php?team=Incarnate+Word&amp;year=2023" xr:uid="{07935D5C-169D-4B12-91BA-7ACED51A93B7}"/>
    <hyperlink ref="M650" r:id="rId401" display="https://barttorvik.com/team.php?team=Valparaiso&amp;year=2023" xr:uid="{C17B114F-B8E7-49DA-BC36-91DD52D7E024}"/>
    <hyperlink ref="M652" r:id="rId402" display="https://barttorvik.com/team.php?team=Central+Michigan&amp;year=2023" xr:uid="{B20B3ECE-29F8-41AE-B971-663A438CA96A}"/>
    <hyperlink ref="M654" r:id="rId403" display="https://barttorvik.com/team.php?team=New+Hampshire&amp;year=2023" xr:uid="{5A3756A2-3963-4303-BC1A-D68073C5FC3A}"/>
    <hyperlink ref="M656" r:id="rId404" display="https://barttorvik.com/team.php?team=Coastal+Carolina&amp;year=2023" xr:uid="{D363F914-F825-4308-98BB-82CFEF7B0F64}"/>
    <hyperlink ref="M658" r:id="rId405" display="https://barttorvik.com/team.php?team=New+Orleans&amp;year=2023" xr:uid="{B753D696-B29D-409F-8E00-2F537757DA79}"/>
    <hyperlink ref="M660" r:id="rId406" display="https://barttorvik.com/team.php?team=The+Citadel&amp;year=2023" xr:uid="{AD18E450-9D45-4FB3-A576-EC6FBBE38A3B}"/>
    <hyperlink ref="M662" r:id="rId407" display="https://barttorvik.com/team.php?team=Tennessee+St.&amp;year=2023" xr:uid="{68AAAA0A-D582-4D91-9864-3226D77730F3}"/>
    <hyperlink ref="N664" r:id="rId408" display="https://barttorvik.com/trank.php?&amp;begin=20221101&amp;end=20230313&amp;conlimit=All&amp;year=2023&amp;top=0&amp;venue=A-N&amp;type=All&amp;mingames=0&amp;quad=5&amp;rpi=" xr:uid="{629135F6-8E82-412C-9072-DDDA5A95E217}"/>
    <hyperlink ref="M665" r:id="rId409" display="https://barttorvik.com/team.php?team=Central+Arkansas&amp;year=2023" xr:uid="{8F379476-16B3-4FA9-B880-6A101A912834}"/>
    <hyperlink ref="M667" r:id="rId410" display="https://barttorvik.com/team.php?team=South+Dakota&amp;year=2023" xr:uid="{7A20A9F0-2641-4D91-9368-95F738C8A7D3}"/>
    <hyperlink ref="M669" r:id="rId411" display="https://barttorvik.com/team.php?team=Saint+Peter%27s&amp;year=2023" xr:uid="{F483C09F-322B-4B7F-81E0-319ADDD2458E}"/>
    <hyperlink ref="M671" r:id="rId412" display="https://barttorvik.com/team.php?team=Coppin+St.&amp;year=2023" xr:uid="{F9B3FEBD-18B6-4ACB-A0DB-35A2A5DB4D21}"/>
    <hyperlink ref="M673" r:id="rId413" display="https://barttorvik.com/team.php?team=St.+Francis+PA&amp;year=2023" xr:uid="{ED187DC7-3E89-4E90-BBAD-E5BEB6E4F388}"/>
    <hyperlink ref="M675" r:id="rId414" display="https://barttorvik.com/team.php?team=High+Point&amp;year=2023" xr:uid="{7426F493-7BDA-4414-8725-EA50C9BD13D8}"/>
    <hyperlink ref="M677" r:id="rId415" display="https://barttorvik.com/team.php?team=Cal+St.+Northridge&amp;year=2023" xr:uid="{C5583F88-6C1A-4959-819C-62A76273E024}"/>
    <hyperlink ref="M679" r:id="rId416" display="https://barttorvik.com/team.php?team=Stony+Brook&amp;year=2023" xr:uid="{7D6ADCF3-34AB-4C26-8B5E-FC511BBE2168}"/>
    <hyperlink ref="M681" r:id="rId417" display="https://barttorvik.com/team.php?team=NJIT&amp;year=2023" xr:uid="{6FC8CFAB-8AEE-4EA4-B739-9343A6F2A261}"/>
    <hyperlink ref="M683" r:id="rId418" display="https://barttorvik.com/team.php?team=Austin+Peay&amp;year=2023" xr:uid="{54E336FD-4AFF-4BE6-8FDA-7445399FFF63}"/>
    <hyperlink ref="M685" r:id="rId419" display="https://barttorvik.com/team.php?team=Columbia&amp;year=2023" xr:uid="{BB040ABF-B16C-42B3-BCD9-FF683FC4FD80}"/>
    <hyperlink ref="M687" r:id="rId420" display="https://barttorvik.com/team.php?team=Holy+Cross&amp;year=2023" xr:uid="{78D4CE6E-5CA6-45E2-8DD1-B35768710B8D}"/>
    <hyperlink ref="M689" r:id="rId421" display="https://barttorvik.com/team.php?team=Loyola+MD&amp;year=2023" xr:uid="{01DE3404-97F2-4B79-8F17-ECF6B11F81E0}"/>
    <hyperlink ref="M691" r:id="rId422" display="https://barttorvik.com/team.php?team=William+%26+Mary&amp;year=2023" xr:uid="{0DEFFE41-6E7A-4C8C-A89F-B405B40B052D}"/>
    <hyperlink ref="M693" r:id="rId423" display="https://barttorvik.com/team.php?team=Monmouth&amp;year=2023" xr:uid="{77F913F0-7633-4CE6-8E6E-DD238CEABEDB}"/>
    <hyperlink ref="M695" r:id="rId424" display="https://barttorvik.com/team.php?team=Georgia+St.&amp;year=2023" xr:uid="{A856EAE0-8635-43C9-8249-6BDB70B6C9DC}"/>
    <hyperlink ref="M697" r:id="rId425" display="https://barttorvik.com/team.php?team=Little+Rock&amp;year=2023" xr:uid="{1A0ABBB7-B6A3-4BBF-B1AC-70C0CF73D65A}"/>
    <hyperlink ref="M699" r:id="rId426" display="https://barttorvik.com/team.php?team=South+Carolina+St.&amp;year=2023" xr:uid="{9C3479CE-002E-4FC3-8582-17BA0F2FACD2}"/>
    <hyperlink ref="M701" r:id="rId427" display="https://barttorvik.com/team.php?team=Central+Connecticut&amp;year=2023" xr:uid="{59250247-EF4F-4F5B-8FDB-3328DCEBED75}"/>
    <hyperlink ref="M703" r:id="rId428" display="https://barttorvik.com/team.php?team=Evansville&amp;year=2023" xr:uid="{4869A464-15E6-4CB8-9884-974623AE3F12}"/>
    <hyperlink ref="M705" r:id="rId429" display="https://barttorvik.com/team.php?team=VMI&amp;year=2023" xr:uid="{A673B2BF-68DF-43E4-AAFE-27F3FC83CA4A}"/>
    <hyperlink ref="M707" r:id="rId430" display="https://barttorvik.com/team.php?team=Alabama+St.&amp;year=2023" xr:uid="{04EFD217-505C-42A7-B47A-56FF8F176E8A}"/>
    <hyperlink ref="M709" r:id="rId431" display="https://barttorvik.com/team.php?team=Eastern+Illinois&amp;year=2023" xr:uid="{B048F941-980C-47A3-8B39-0FD0A579098D}"/>
    <hyperlink ref="M711" r:id="rId432" display="https://barttorvik.com/team.php?team=Houston+Christian&amp;year=2023" xr:uid="{B95361E1-72E3-4511-A94C-702BEB6DBFEB}"/>
    <hyperlink ref="M713" r:id="rId433" display="https://barttorvik.com/team.php?team=Lamar&amp;year=2023" xr:uid="{7ADB5FD9-B8D3-45B4-9C2C-D016AA97DDF8}"/>
    <hyperlink ref="M715" r:id="rId434" display="https://barttorvik.com/team.php?team=Albany&amp;year=2023" xr:uid="{7B0A162F-9AAF-41DA-A434-13A510E2B4B9}"/>
    <hyperlink ref="M717" r:id="rId435" display="https://barttorvik.com/team.php?team=Hampton&amp;year=2023" xr:uid="{6811D9D6-412C-4745-A3A8-3D74E98D0554}"/>
    <hyperlink ref="M719" r:id="rId436" display="https://barttorvik.com/team.php?team=Lindenwood&amp;year=2023" xr:uid="{E1EA260C-8DC4-4C89-8762-1C7F0A8EF78B}"/>
    <hyperlink ref="M721" r:id="rId437" display="https://barttorvik.com/team.php?team=Presbyterian&amp;year=2023" xr:uid="{90501F4A-E1DF-4C90-81E1-771D94118F70}"/>
    <hyperlink ref="M723" r:id="rId438" display="https://barttorvik.com/team.php?team=Florida+A%26M&amp;year=2023" xr:uid="{700D1CEC-0F36-4B05-B886-AE1FB05A8A00}"/>
    <hyperlink ref="M725" r:id="rId439" display="https://barttorvik.com/team.php?team=Delaware+St.&amp;year=2023" xr:uid="{8B62DBAA-8DAA-4635-BC63-9AAA40031EEB}"/>
    <hyperlink ref="M727" r:id="rId440" display="https://barttorvik.com/team.php?team=St.+Francis+NY&amp;year=2023" xr:uid="{BF8DF7FB-25F3-4DD5-B667-983D79210E13}"/>
    <hyperlink ref="M729" r:id="rId441" display="https://barttorvik.com/team.php?team=Bethune+Cookman&amp;year=2023" xr:uid="{EC0BAF57-E8D3-4BAF-8DD2-0C77384E33E6}"/>
    <hyperlink ref="M731" r:id="rId442" display="https://barttorvik.com/team.php?team=Green+Bay&amp;year=2023" xr:uid="{4A8A3439-F6B3-419F-964A-8852E718EB33}"/>
    <hyperlink ref="M733" r:id="rId443" display="https://barttorvik.com/team.php?team=Mississippi+Valley+St.&amp;year=2023" xr:uid="{3698D20F-948E-4BA2-801E-7F20FCECC4EB}"/>
    <hyperlink ref="M735" r:id="rId444" display="https://barttorvik.com/team.php?team=IUPUI&amp;year=2023" xr:uid="{3747E42D-4895-4873-B183-9AFF44B9C84D}"/>
    <hyperlink ref="M737" r:id="rId445" display="https://barttorvik.com/team.php?team=LIU+Brooklyn&amp;year=2023" xr:uid="{04F5727F-EBE5-4E81-A93E-4895F02DA315}"/>
    <hyperlink ref="M739" r:id="rId446" display="https://barttorvik.com/team.php?team=Hartford&amp;year=2023" xr:uid="{7B0671F9-13D9-41A5-81A7-33EBC21ECD1F}"/>
    <hyperlink ref="P1" r:id="rId447" display="https://barttorvik.com/team.php?team=Tennessee&amp;year=2023" xr:uid="{C74960AF-1FCD-4A57-A096-C874818B4374}"/>
    <hyperlink ref="P2" r:id="rId448" display="https://barttorvik.com/team.php?team=Tennessee&amp;year=2023" xr:uid="{F1D46229-1153-4515-A6B7-9B2A042345DF}"/>
    <hyperlink ref="P3" r:id="rId449" display="https://barttorvik.com/team.php?team=Alabama&amp;year=2023" xr:uid="{7EB48650-E5DC-493D-8880-2E50B3655A4F}"/>
    <hyperlink ref="P4" r:id="rId450" display="https://barttorvik.com/team.php?team=Alabama&amp;year=2023" xr:uid="{FFC118B4-0E37-45A7-9051-2197710790D0}"/>
    <hyperlink ref="P5" r:id="rId451" display="https://barttorvik.com/team.php?team=Houston&amp;year=2023" xr:uid="{A0FBB467-FD82-4CA7-8D72-CF25FF2808F0}"/>
    <hyperlink ref="P6" r:id="rId452" display="https://barttorvik.com/team.php?team=Houston&amp;year=2023" xr:uid="{85260201-3042-4070-8059-B3165F43415F}"/>
    <hyperlink ref="P7" r:id="rId453" display="https://barttorvik.com/team.php?team=Saint+Mary%27s&amp;year=2023" xr:uid="{390466A1-B5AD-439E-8A17-D3639E66E783}"/>
    <hyperlink ref="P8" r:id="rId454" display="https://barttorvik.com/team.php?team=Saint+Mary%27s&amp;year=2023" xr:uid="{379A0D4C-1F2E-43C5-99A2-C8A27C7641C3}"/>
    <hyperlink ref="P9" r:id="rId455" display="https://barttorvik.com/team.php?team=Purdue&amp;year=2023" xr:uid="{549FB5F7-13EC-4079-849B-A597297F0E4A}"/>
    <hyperlink ref="P10" r:id="rId456" display="https://barttorvik.com/team.php?team=Purdue&amp;year=2023" xr:uid="{44C54EA9-0D19-4EC6-B6DB-9E1263B26C98}"/>
    <hyperlink ref="P11" r:id="rId457" display="https://barttorvik.com/team.php?team=UCLA&amp;year=2023" xr:uid="{926263D6-2ECA-4724-9F24-DF7A682DC3F0}"/>
    <hyperlink ref="P12" r:id="rId458" display="https://barttorvik.com/team.php?team=UCLA&amp;year=2023" xr:uid="{4964ECEF-99D0-4C6B-AE33-6B19936B2364}"/>
    <hyperlink ref="P13" r:id="rId459" display="https://barttorvik.com/team.php?team=Creighton&amp;year=2023" xr:uid="{825B45E7-6730-4D4F-9B99-30E6D1519483}"/>
    <hyperlink ref="P14" r:id="rId460" display="https://barttorvik.com/team.php?team=Creighton&amp;year=2023" xr:uid="{0D68AEAA-3FAC-44F1-B249-175FA38CA43B}"/>
    <hyperlink ref="P15" r:id="rId461" display="https://barttorvik.com/team.php?team=San+Diego+St.&amp;year=2023" xr:uid="{67860411-0257-4191-B605-93022F5AA842}"/>
    <hyperlink ref="P16" r:id="rId462" display="https://barttorvik.com/team.php?team=San+Diego+St.&amp;year=2023" xr:uid="{3972BFDA-CC3F-476D-9914-3635CEE3E544}"/>
    <hyperlink ref="P17" r:id="rId463" display="https://barttorvik.com/team.php?team=Connecticut&amp;year=2023" xr:uid="{514B5E97-1F96-45CB-AA57-4C84985875FD}"/>
    <hyperlink ref="P18" r:id="rId464" display="https://barttorvik.com/team.php?team=Connecticut&amp;year=2023" xr:uid="{6EDA64E3-C85C-4F7E-9C58-79EEED7FA867}"/>
    <hyperlink ref="P19" r:id="rId465" display="https://barttorvik.com/team.php?team=Iowa+St.&amp;year=2023" xr:uid="{EABF631D-7C27-4132-8EE4-52B9F0372022}"/>
    <hyperlink ref="P20" r:id="rId466" display="https://barttorvik.com/team.php?team=Iowa+St.&amp;year=2023" xr:uid="{B64E366E-BA6A-4D5B-8555-C9DAD821F6C3}"/>
    <hyperlink ref="P21" r:id="rId467" display="https://barttorvik.com/team.php?team=Texas&amp;year=2023" xr:uid="{4E104B89-0335-4E23-8D8F-E7EDABB3BAAD}"/>
    <hyperlink ref="P22" r:id="rId468" display="https://barttorvik.com/team.php?team=Texas&amp;year=2023" xr:uid="{9943C8A1-97BC-45E2-B701-DAD2015D2B47}"/>
    <hyperlink ref="P23" r:id="rId469" display="https://barttorvik.com/team.php?team=Gonzaga&amp;year=2023" xr:uid="{2638E2CD-E0F8-4A59-BE8A-2018607CCD29}"/>
    <hyperlink ref="P24" r:id="rId470" display="https://barttorvik.com/team.php?team=Gonzaga&amp;year=2023" xr:uid="{95997B2E-3706-4E53-84FB-85A8BD625B9C}"/>
    <hyperlink ref="P25" r:id="rId471" display="https://barttorvik.com/team.php?team=Arizona&amp;year=2023" xr:uid="{AE66C3BE-1A36-4361-A2FF-B33B0C9A8D87}"/>
    <hyperlink ref="P26" r:id="rId472" display="https://barttorvik.com/team.php?team=Arizona&amp;year=2023" xr:uid="{9E541DF5-183F-4652-A336-87D936B25D93}"/>
    <hyperlink ref="P27" r:id="rId473" display="https://barttorvik.com/team.php?team=Kansas+St.&amp;year=2023" xr:uid="{5F083602-EC5A-4CFB-A1BE-A7DED01D0317}"/>
    <hyperlink ref="P28" r:id="rId474" display="https://barttorvik.com/team.php?team=Kansas+St.&amp;year=2023" xr:uid="{3D7489D5-5021-4749-B99F-3631E6253EC7}"/>
    <hyperlink ref="P29" r:id="rId475" display="https://barttorvik.com/team.php?team=Baylor&amp;year=2023" xr:uid="{00E51EF3-61BD-43E5-BF1A-12EA0E49F79A}"/>
    <hyperlink ref="P30" r:id="rId476" display="https://barttorvik.com/team.php?team=Baylor&amp;year=2023" xr:uid="{9773E3F1-2D03-4955-BEDC-1460B4F974C4}"/>
    <hyperlink ref="P31" r:id="rId477" display="https://barttorvik.com/team.php?team=Arkansas&amp;year=2023" xr:uid="{7BD3C17F-7190-45B4-973A-99114A7ED12F}"/>
    <hyperlink ref="P32" r:id="rId478" display="https://barttorvik.com/team.php?team=Arkansas&amp;year=2023" xr:uid="{45F46B2B-AF0C-45C6-91CD-7479DF10A3E0}"/>
    <hyperlink ref="P33" r:id="rId479" display="https://barttorvik.com/team.php?team=Washington+St.&amp;year=2023" xr:uid="{23CEB719-FD16-465E-AB8A-8E11D21B1DDB}"/>
    <hyperlink ref="P35" r:id="rId480" display="https://barttorvik.com/team.php?team=Michigan+St.&amp;year=2023" xr:uid="{0DF8746F-286D-4730-A486-70878863822F}"/>
    <hyperlink ref="P36" r:id="rId481" display="https://barttorvik.com/team.php?team=Michigan+St.&amp;year=2023" xr:uid="{09AB49C4-FFCA-4F74-BCB3-D9CFB53B731E}"/>
    <hyperlink ref="P37" r:id="rId482" display="https://barttorvik.com/team.php?team=West+Virginia&amp;year=2023" xr:uid="{23042858-6DFB-4497-8508-466EB49CB34E}"/>
    <hyperlink ref="P38" r:id="rId483" display="https://barttorvik.com/team.php?team=West+Virginia&amp;year=2023" xr:uid="{87FFC7EE-9D29-4A4E-B601-AB496CAA4938}"/>
    <hyperlink ref="P39" r:id="rId484" display="https://barttorvik.com/team.php?team=Duke&amp;year=2023" xr:uid="{ECFCBF4B-F654-443F-9E53-9B40B1C6B039}"/>
    <hyperlink ref="P40" r:id="rId485" display="https://barttorvik.com/team.php?team=Duke&amp;year=2023" xr:uid="{ECBCB0C3-762D-4C6C-97A6-1400F1FE639A}"/>
    <hyperlink ref="P41" r:id="rId486" display="https://barttorvik.com/team.php?team=Kansas&amp;year=2023" xr:uid="{5B219ACA-4CC7-4685-8A2B-D056E7AC08B1}"/>
    <hyperlink ref="P42" r:id="rId487" display="https://barttorvik.com/team.php?team=Kansas&amp;year=2023" xr:uid="{F3BEC3F8-6BDE-4716-9760-C1E237DCBFCC}"/>
    <hyperlink ref="P43" r:id="rId488" display="https://barttorvik.com/team.php?team=Marquette&amp;year=2023" xr:uid="{9A756380-BB3D-4BBE-8F84-287A0C5F9ED8}"/>
    <hyperlink ref="P44" r:id="rId489" display="https://barttorvik.com/team.php?team=Marquette&amp;year=2023" xr:uid="{D193C8FD-04B2-444C-8784-B26BB17E0980}"/>
    <hyperlink ref="P45" r:id="rId490" display="https://barttorvik.com/team.php?team=Indiana&amp;year=2023" xr:uid="{90826C9F-56BC-4DFD-A4A3-D48472DA5345}"/>
    <hyperlink ref="P46" r:id="rId491" display="https://barttorvik.com/team.php?team=Indiana&amp;year=2023" xr:uid="{15939533-0597-452E-9BD4-03109F6425E4}"/>
    <hyperlink ref="P47" r:id="rId492" display="https://barttorvik.com/team.php?team=Maryland&amp;year=2023" xr:uid="{58F8E997-9BBD-4BCA-B3D4-0CB7123DB72A}"/>
    <hyperlink ref="P48" r:id="rId493" display="https://barttorvik.com/team.php?team=Maryland&amp;year=2023" xr:uid="{99599A00-88CA-44C5-A3B4-579D31AC9071}"/>
    <hyperlink ref="P49" r:id="rId494" display="https://barttorvik.com/team.php?team=Texas+A%26M&amp;year=2023" xr:uid="{E4BC61F3-9A54-4B22-9254-5424DCA1445E}"/>
    <hyperlink ref="P50" r:id="rId495" display="https://barttorvik.com/team.php?team=Texas+A%26M&amp;year=2023" xr:uid="{398A26FF-3DB6-4460-A1F6-1E83BAA7A386}"/>
    <hyperlink ref="Q51" r:id="rId496" display="https://barttorvik.com/trank.php?&amp;begin=20221101&amp;end=20230313&amp;conlimit=All&amp;year=2023&amp;top=0&amp;venue=H&amp;type=All&amp;mingames=0&amp;quad=5&amp;rpi=" xr:uid="{68A55D19-3B38-445C-99FA-12E659A524EC}"/>
    <hyperlink ref="P52" r:id="rId497" display="https://barttorvik.com/team.php?team=Rutgers&amp;year=2023" xr:uid="{D6632FB0-049B-49A9-ABD7-95B93DCADF3E}"/>
    <hyperlink ref="P54" r:id="rId498" display="https://barttorvik.com/team.php?team=Xavier&amp;year=2023" xr:uid="{BB5827B3-6AD6-4E0B-AAE1-D85CD1063771}"/>
    <hyperlink ref="P55" r:id="rId499" display="https://barttorvik.com/team.php?team=Xavier&amp;year=2023" xr:uid="{8999D5E6-C3DE-4520-A22F-977D4B8CFFC7}"/>
    <hyperlink ref="P56" r:id="rId500" display="https://barttorvik.com/team.php?team=Virginia&amp;year=2023" xr:uid="{B12C2659-787D-42E9-AB09-934BF25A6CF6}"/>
    <hyperlink ref="P57" r:id="rId501" display="https://barttorvik.com/team.php?team=Virginia&amp;year=2023" xr:uid="{524BA18F-AEF3-499E-9B28-CE5F6C09B943}"/>
    <hyperlink ref="P58" r:id="rId502" display="https://barttorvik.com/team.php?team=TCU&amp;year=2023" xr:uid="{25C59200-4394-4AA8-A932-122C49462317}"/>
    <hyperlink ref="P59" r:id="rId503" display="https://barttorvik.com/team.php?team=TCU&amp;year=2023" xr:uid="{4CA65F1A-040F-4B99-AFE6-BEA2AC61A909}"/>
    <hyperlink ref="P60" r:id="rId504" display="https://barttorvik.com/team.php?team=Auburn&amp;year=2023" xr:uid="{35F34149-9CEB-4EFD-BE8D-1C75A6FEB2F6}"/>
    <hyperlink ref="P61" r:id="rId505" display="https://barttorvik.com/team.php?team=Auburn&amp;year=2023" xr:uid="{318A634A-81DC-49E7-807E-345170F21B0B}"/>
    <hyperlink ref="P62" r:id="rId506" display="https://barttorvik.com/team.php?team=Florida+Atlantic&amp;year=2023" xr:uid="{CA5A10E9-6991-47BB-8F9D-8E49C9E6B890}"/>
    <hyperlink ref="P63" r:id="rId507" display="https://barttorvik.com/team.php?team=Florida+Atlantic&amp;year=2023" xr:uid="{0A8FF7C4-CE21-42FB-85D5-B12005B68B89}"/>
    <hyperlink ref="P64" r:id="rId508" display="https://barttorvik.com/team.php?team=Bradley&amp;year=2023" xr:uid="{9D16DE3E-7910-4BD6-AA24-BABFD8983E6D}"/>
    <hyperlink ref="P66" r:id="rId509" display="https://barttorvik.com/team.php?team=Boise+St.&amp;year=2023" xr:uid="{8CCF2F71-5119-49D7-9D9C-6043BB1896CF}"/>
    <hyperlink ref="P67" r:id="rId510" display="https://barttorvik.com/team.php?team=Boise+St.&amp;year=2023" xr:uid="{D8AA6499-D674-4187-A602-0B717203523C}"/>
    <hyperlink ref="P68" r:id="rId511" display="https://barttorvik.com/team.php?team=Liberty&amp;year=2023" xr:uid="{53EE6ED1-983C-49F5-8BCD-180D6BE53D9B}"/>
    <hyperlink ref="P70" r:id="rId512" display="https://barttorvik.com/team.php?team=North+Texas&amp;year=2023" xr:uid="{84AFA4A2-2DD6-4CFC-8AF6-1B3A48D47C02}"/>
    <hyperlink ref="P72" r:id="rId513" display="https://barttorvik.com/team.php?team=Clemson&amp;year=2023" xr:uid="{3C1723AC-2219-4793-AC23-2CD90B2B5F57}"/>
    <hyperlink ref="P74" r:id="rId514" display="https://barttorvik.com/team.php?team=Kentucky&amp;year=2023" xr:uid="{7D2E6BFA-198A-4D13-A355-CCF567080898}"/>
    <hyperlink ref="P75" r:id="rId515" display="https://barttorvik.com/team.php?team=Kentucky&amp;year=2023" xr:uid="{2DD055BC-8167-4B40-8B10-AB300A02AAEB}"/>
    <hyperlink ref="P76" r:id="rId516" display="https://barttorvik.com/team.php?team=Utah+St.&amp;year=2023" xr:uid="{5FDC67A1-12B0-473E-B075-48CCB587F5F1}"/>
    <hyperlink ref="P77" r:id="rId517" display="https://barttorvik.com/team.php?team=Utah+St.&amp;year=2023" xr:uid="{43823392-4787-417E-9DA6-3CEC2BA2505A}"/>
    <hyperlink ref="P78" r:id="rId518" display="https://barttorvik.com/team.php?team=North+Carolina&amp;year=2023" xr:uid="{74D27C21-FED2-4034-AF68-EB4E9CFF9239}"/>
    <hyperlink ref="P80" r:id="rId519" display="https://barttorvik.com/team.php?team=Oklahoma+St.&amp;year=2023" xr:uid="{158C7A4C-FFFD-4068-AEF4-07823DB8EF7F}"/>
    <hyperlink ref="P82" r:id="rId520" display="https://barttorvik.com/team.php?team=Colorado&amp;year=2023" xr:uid="{5D35A994-4937-4B93-9740-66C46C8113FD}"/>
    <hyperlink ref="P84" r:id="rId521" display="https://barttorvik.com/team.php?team=Iowa&amp;year=2023" xr:uid="{90D8BAD2-902B-4620-B84B-811F2B851371}"/>
    <hyperlink ref="P85" r:id="rId522" display="https://barttorvik.com/team.php?team=Iowa&amp;year=2023" xr:uid="{800A765C-4DAE-4D8C-B5B2-420C9A8CD12E}"/>
    <hyperlink ref="P86" r:id="rId523" display="https://barttorvik.com/team.php?team=Memphis&amp;year=2023" xr:uid="{2299F876-25D9-40DE-B865-3C350AB8DF01}"/>
    <hyperlink ref="P87" r:id="rId524" display="https://barttorvik.com/team.php?team=Memphis&amp;year=2023" xr:uid="{FA1A6B56-03DF-466D-9DCE-FF7FD7BE7331}"/>
    <hyperlink ref="P88" r:id="rId525" display="https://barttorvik.com/team.php?team=Utah+Valley&amp;year=2023" xr:uid="{4F1F63D5-B606-4DA7-9669-FD5D279F8DC4}"/>
    <hyperlink ref="P90" r:id="rId526" display="https://barttorvik.com/team.php?team=Utah&amp;year=2023" xr:uid="{4E95F0E2-1F96-4935-A4EA-2199FCB976BE}"/>
    <hyperlink ref="P92" r:id="rId527" display="https://barttorvik.com/team.php?team=Penn+St.&amp;year=2023" xr:uid="{73C1C7E3-A9AA-45C3-86CC-8BE785B4752C}"/>
    <hyperlink ref="P93" r:id="rId528" display="https://barttorvik.com/team.php?team=Penn+St.&amp;year=2023" xr:uid="{3A7FB0FD-DCFC-4111-8AE1-A11C351AE4A9}"/>
    <hyperlink ref="P94" r:id="rId529" display="https://barttorvik.com/team.php?team=Iona&amp;year=2023" xr:uid="{B8E31054-6FCE-4180-B2C1-CB8A155AC06A}"/>
    <hyperlink ref="P95" r:id="rId530" display="https://barttorvik.com/team.php?team=Iona&amp;year=2023" xr:uid="{0BA6C3B8-D7D6-49BA-A4F2-8C47348CA256}"/>
    <hyperlink ref="P96" r:id="rId531" display="https://barttorvik.com/team.php?team=Michigan&amp;year=2023" xr:uid="{677E9C4A-D4C4-4F7B-910A-D590DDAC1272}"/>
    <hyperlink ref="P98" r:id="rId532" display="https://barttorvik.com/team.php?team=Cincinnati&amp;year=2023" xr:uid="{1D8FBCDD-AFD5-4B18-B735-BDBF91057ECD}"/>
    <hyperlink ref="P100" r:id="rId533" display="https://barttorvik.com/team.php?team=Virginia+Tech&amp;year=2023" xr:uid="{FAE990EC-D4EA-42E8-A83E-564244D7E5CE}"/>
    <hyperlink ref="Q102" r:id="rId534" display="https://barttorvik.com/trank.php?&amp;begin=20221101&amp;end=20230313&amp;conlimit=All&amp;year=2023&amp;top=0&amp;venue=H&amp;type=All&amp;mingames=0&amp;quad=5&amp;rpi=" xr:uid="{0445B2B6-29A1-44BE-8157-356188EBEC8B}"/>
    <hyperlink ref="P103" r:id="rId535" display="https://barttorvik.com/team.php?team=Oregon&amp;year=2023" xr:uid="{74C51560-B830-4DD6-AB85-5AC73264F97D}"/>
    <hyperlink ref="P105" r:id="rId536" display="https://barttorvik.com/team.php?team=Oklahoma&amp;year=2023" xr:uid="{D4499F2D-3059-43FD-B4E9-B8521E7202E4}"/>
    <hyperlink ref="P107" r:id="rId537" display="https://barttorvik.com/team.php?team=Illinois&amp;year=2023" xr:uid="{B736C3D7-4EF7-4D5E-B985-530C6554058B}"/>
    <hyperlink ref="P108" r:id="rId538" display="https://barttorvik.com/team.php?team=Illinois&amp;year=2023" xr:uid="{A35F1340-D0D5-41BF-AD59-7060DFF1AEE8}"/>
    <hyperlink ref="P109" r:id="rId539" display="https://barttorvik.com/team.php?team=Dayton&amp;year=2023" xr:uid="{B845AF17-1EA4-4492-A31C-FD139D056FB2}"/>
    <hyperlink ref="P111" r:id="rId540" display="https://barttorvik.com/team.php?team=Yale&amp;year=2023" xr:uid="{191B9872-3B08-4990-9771-06DEBF9EBF43}"/>
    <hyperlink ref="P113" r:id="rId541" display="https://barttorvik.com/team.php?team=Drake&amp;year=2023" xr:uid="{6D0B0BD0-36DA-43AC-AB4A-D21288A73070}"/>
    <hyperlink ref="P114" r:id="rId542" display="https://barttorvik.com/team.php?team=Drake&amp;year=2023" xr:uid="{74EA1F7E-D3DA-4423-80B6-5701E161F51F}"/>
    <hyperlink ref="P115" r:id="rId543" display="https://barttorvik.com/team.php?team=Nevada&amp;year=2023" xr:uid="{A5FB61B6-4475-48C8-B469-F0D1735B9044}"/>
    <hyperlink ref="P116" r:id="rId544" display="https://barttorvik.com/team.php?team=Nevada&amp;year=2023" xr:uid="{943E08D6-703C-44ED-83ED-692998CC911F}"/>
    <hyperlink ref="P117" r:id="rId545" display="https://barttorvik.com/team.php?team=North+Carolina+St.&amp;year=2023" xr:uid="{05B0B015-5979-463E-813B-157986D9A699}"/>
    <hyperlink ref="P118" r:id="rId546" display="https://barttorvik.com/team.php?team=North+Carolina+St.&amp;year=2023" xr:uid="{47834BC2-EB12-4627-B149-C83D45B8864E}"/>
    <hyperlink ref="P119" r:id="rId547" display="https://barttorvik.com/team.php?team=Ohio+St.&amp;year=2023" xr:uid="{0CFFF0A6-5513-45C4-AC46-8857FD8A5260}"/>
    <hyperlink ref="P121" r:id="rId548" display="https://barttorvik.com/team.php?team=UAB&amp;year=2023" xr:uid="{70FAE653-182D-4880-9A03-8D0ABDF8F9AE}"/>
    <hyperlink ref="P123" r:id="rId549" display="https://barttorvik.com/team.php?team=Sam+Houston+St.&amp;year=2023" xr:uid="{BABC0898-3C26-41D8-8697-02FD07B5053E}"/>
    <hyperlink ref="P125" r:id="rId550" display="https://barttorvik.com/team.php?team=New+Mexico&amp;year=2023" xr:uid="{5ACFA0B6-C3C4-4495-8EE6-62F6DB57FFB8}"/>
    <hyperlink ref="P127" r:id="rId551" display="https://barttorvik.com/team.php?team=USC&amp;year=2023" xr:uid="{20DAAB50-5F24-4799-9621-65D01E49E22C}"/>
    <hyperlink ref="P128" r:id="rId552" display="https://barttorvik.com/team.php?team=USC&amp;year=2023" xr:uid="{C6CD6D38-FE4C-4DC4-A9D4-26FF0E72F938}"/>
    <hyperlink ref="P129" r:id="rId553" display="https://barttorvik.com/team.php?team=Florida&amp;year=2023" xr:uid="{8AC5A05C-9645-4738-BE02-88885DC33DFF}"/>
    <hyperlink ref="P131" r:id="rId554" display="https://barttorvik.com/team.php?team=Louisiana+Lafayette&amp;year=2023" xr:uid="{69F220B2-DBB5-4D35-824D-B1F893F6908B}"/>
    <hyperlink ref="P132" r:id="rId555" display="https://barttorvik.com/team.php?team=Louisiana+Lafayette&amp;year=2023" xr:uid="{8F5BD9A4-829A-41B4-963F-94E16A08CFEF}"/>
    <hyperlink ref="P133" r:id="rId556" display="https://barttorvik.com/team.php?team=UCF&amp;year=2023" xr:uid="{4D83AFC4-8211-43BE-84F7-65B7C7F05670}"/>
    <hyperlink ref="P135" r:id="rId557" display="https://barttorvik.com/team.php?team=Seton+Hall&amp;year=2023" xr:uid="{E7C11E91-8916-434F-A582-3841D94DED22}"/>
    <hyperlink ref="P137" r:id="rId558" display="https://barttorvik.com/team.php?team=College+of+Charleston&amp;year=2023" xr:uid="{108FDC6F-4A0C-4D63-AAB2-C26FEF0B47CE}"/>
    <hyperlink ref="P138" r:id="rId559" display="https://barttorvik.com/team.php?team=College+of+Charleston&amp;year=2023" xr:uid="{FBCFBC08-00C1-4ED0-8DF7-7DD4A60465B6}"/>
    <hyperlink ref="P139" r:id="rId560" display="https://barttorvik.com/team.php?team=Villanova&amp;year=2023" xr:uid="{BFC8E31A-F521-42AE-B665-C1E52F4C2571}"/>
    <hyperlink ref="P141" r:id="rId561" display="https://barttorvik.com/team.php?team=Arizona+St.&amp;year=2023" xr:uid="{FD3638E9-3D07-4E8A-8CBC-1EFDF8FFE034}"/>
    <hyperlink ref="P142" r:id="rId562" display="https://barttorvik.com/team.php?team=Arizona+St.&amp;year=2023" xr:uid="{ED22E8C0-AD77-4EDB-B1D6-51A02F4D621D}"/>
    <hyperlink ref="P143" r:id="rId563" display="https://barttorvik.com/team.php?team=Mississippi+St.&amp;year=2023" xr:uid="{6DDFEBDE-A3E6-4B35-95E1-2D68AC613D70}"/>
    <hyperlink ref="P144" r:id="rId564" display="https://barttorvik.com/team.php?team=Mississippi+St.&amp;year=2023" xr:uid="{CF794B58-02EA-48B9-82DD-7D597BCE27BD}"/>
    <hyperlink ref="P145" r:id="rId565" display="https://barttorvik.com/team.php?team=Oral+Roberts&amp;year=2023" xr:uid="{A1B093E0-EAA1-4BF0-AAA9-B98343F29D3E}"/>
    <hyperlink ref="P146" r:id="rId566" display="https://barttorvik.com/team.php?team=Oral+Roberts&amp;year=2023" xr:uid="{4C9888B7-961B-4867-A6C8-460473F41DF0}"/>
    <hyperlink ref="P147" r:id="rId567" display="https://barttorvik.com/team.php?team=Stanford&amp;year=2023" xr:uid="{0CE7D2DF-CC52-4D7D-9CC2-B88043453093}"/>
    <hyperlink ref="P149" r:id="rId568" display="https://barttorvik.com/team.php?team=Providence&amp;year=2023" xr:uid="{4DE2C54F-68B4-4991-98F6-2242A737A791}"/>
    <hyperlink ref="P150" r:id="rId569" display="https://barttorvik.com/team.php?team=Providence&amp;year=2023" xr:uid="{91BAE060-E33F-4EEF-AE50-8337E09E7CDD}"/>
    <hyperlink ref="P151" r:id="rId570" display="https://barttorvik.com/team.php?team=Northwestern&amp;year=2023" xr:uid="{7C91515C-4A33-483B-B041-7E3E52EAC99D}"/>
    <hyperlink ref="P152" r:id="rId571" display="https://barttorvik.com/team.php?team=Northwestern&amp;year=2023" xr:uid="{3EBBFCE0-293D-4EDA-B1B0-0E54DC1463B2}"/>
    <hyperlink ref="Q153" r:id="rId572" display="https://barttorvik.com/trank.php?&amp;begin=20221101&amp;end=20230313&amp;conlimit=All&amp;year=2023&amp;top=0&amp;venue=H&amp;type=All&amp;mingames=0&amp;quad=5&amp;rpi=" xr:uid="{576F68E3-FE7F-44D2-AEF4-BB164022C27B}"/>
    <hyperlink ref="P154" r:id="rId573" display="https://barttorvik.com/team.php?team=Kent+St.&amp;year=2023" xr:uid="{43B86F9F-F39E-4880-93BD-497DCB680863}"/>
    <hyperlink ref="P155" r:id="rId574" display="https://barttorvik.com/team.php?team=Kent+St.&amp;year=2023" xr:uid="{C00C7179-9E87-4B07-A7CD-01F8B78F7663}"/>
    <hyperlink ref="P156" r:id="rId575" display="https://barttorvik.com/team.php?team=Tarleton+St.&amp;year=2023" xr:uid="{51D46D61-7CB9-4FC7-AB63-BA747BFA57C7}"/>
    <hyperlink ref="P158" r:id="rId576" display="https://barttorvik.com/team.php?team=Marshall&amp;year=2023" xr:uid="{1E88A02A-35E5-4DE2-8EB1-264078D6562F}"/>
    <hyperlink ref="P160" r:id="rId577" display="https://barttorvik.com/team.php?team=Texas+Tech&amp;year=2023" xr:uid="{C2DEA1AD-18C2-41F0-9EF9-D990C1D3BD57}"/>
    <hyperlink ref="P162" r:id="rId578" display="https://barttorvik.com/team.php?team=Middle+Tennessee&amp;year=2023" xr:uid="{6E37E1EA-117A-430C-9C93-86C277176894}"/>
    <hyperlink ref="P164" r:id="rId579" display="https://barttorvik.com/team.php?team=South+Alabama&amp;year=2023" xr:uid="{6D9AC7AA-F611-4EDD-979A-2F00986C0F6F}"/>
    <hyperlink ref="P166" r:id="rId580" display="https://barttorvik.com/team.php?team=Wake+Forest&amp;year=2023" xr:uid="{03CC263F-AD7F-4EDB-AFB6-5B79782FD447}"/>
    <hyperlink ref="P168" r:id="rId581" display="https://barttorvik.com/team.php?team=Vermont&amp;year=2023" xr:uid="{5F9899DF-A03F-4689-8560-57B947D635FE}"/>
    <hyperlink ref="P169" r:id="rId582" display="https://barttorvik.com/team.php?team=Vermont&amp;year=2023" xr:uid="{264D46F4-1A17-484D-82A9-481ED1BC1F36}"/>
    <hyperlink ref="P170" r:id="rId583" display="https://barttorvik.com/team.php?team=Nebraska&amp;year=2023" xr:uid="{0F848159-1C0A-4897-B7F4-17D79F858005}"/>
    <hyperlink ref="P172" r:id="rId584" display="https://barttorvik.com/team.php?team=Hofstra&amp;year=2023" xr:uid="{FD3FF6E8-65B5-42D0-BDCC-FEBB021F8093}"/>
    <hyperlink ref="P174" r:id="rId585" display="https://barttorvik.com/team.php?team=Miami+FL&amp;year=2023" xr:uid="{0036A7FC-3930-4ADC-A9AA-A3AB2ED0EDC4}"/>
    <hyperlink ref="P175" r:id="rId586" display="https://barttorvik.com/team.php?team=Miami+FL&amp;year=2023" xr:uid="{CD2BC16D-4768-43D1-8492-7623A0791652}"/>
    <hyperlink ref="P176" r:id="rId587" display="https://barttorvik.com/team.php?team=BYU&amp;year=2023" xr:uid="{9A4B7EF4-7EF3-4484-9059-AF1831931CED}"/>
    <hyperlink ref="P178" r:id="rId588" display="https://barttorvik.com/team.php?team=VCU&amp;year=2023" xr:uid="{956D85ED-A078-41F5-986A-0331C41F50BF}"/>
    <hyperlink ref="P179" r:id="rId589" display="https://barttorvik.com/team.php?team=VCU&amp;year=2023" xr:uid="{7A755156-22A2-4C65-B454-057EE3325A9D}"/>
    <hyperlink ref="P180" r:id="rId590" display="https://barttorvik.com/team.php?team=Missouri&amp;year=2023" xr:uid="{62E71501-3C72-4BBC-88F0-351CDE359A2F}"/>
    <hyperlink ref="P181" r:id="rId591" display="https://barttorvik.com/team.php?team=Missouri&amp;year=2023" xr:uid="{F97FD330-1831-40A7-BD92-EFA9E05146A5}"/>
    <hyperlink ref="P182" r:id="rId592" display="https://barttorvik.com/team.php?team=Toledo&amp;year=2023" xr:uid="{83441791-15D5-4F15-8AE8-204E97C8F7A0}"/>
    <hyperlink ref="P184" r:id="rId593" display="https://barttorvik.com/team.php?team=Southern+Miss&amp;year=2023" xr:uid="{4E61795B-B7F8-47DC-880E-57E522A2BCCE}"/>
    <hyperlink ref="P186" r:id="rId594" display="https://barttorvik.com/team.php?team=Vanderbilt&amp;year=2023" xr:uid="{84A4E70F-8448-4B77-BFFA-B47F9CF08CE1}"/>
    <hyperlink ref="P188" r:id="rId595" display="https://barttorvik.com/team.php?team=Wisconsin&amp;year=2023" xr:uid="{606D8443-3B84-4EC8-8874-A3F98FBC38D0}"/>
    <hyperlink ref="P190" r:id="rId596" display="https://barttorvik.com/team.php?team=Saint+Louis&amp;year=2023" xr:uid="{4A950803-E847-4A51-812A-1A993CDA216F}"/>
    <hyperlink ref="P192" r:id="rId597" display="https://barttorvik.com/team.php?team=St.+John%27s&amp;year=2023" xr:uid="{25AC6882-AF58-4004-A208-DE76592A272B}"/>
    <hyperlink ref="P194" r:id="rId598" display="https://barttorvik.com/team.php?team=UMass+Lowell&amp;year=2023" xr:uid="{D7FE6FDB-4F88-4C71-BDED-94B8482027F3}"/>
    <hyperlink ref="P196" r:id="rId599" display="https://barttorvik.com/team.php?team=Pittsburgh&amp;year=2023" xr:uid="{E863B06F-6970-47B9-96DC-0A3C149A39D8}"/>
    <hyperlink ref="P197" r:id="rId600" display="https://barttorvik.com/team.php?team=Pittsburgh&amp;year=2023" xr:uid="{C8795413-6727-49AC-9987-C3C8779FBB58}"/>
    <hyperlink ref="P198" r:id="rId601" display="https://barttorvik.com/team.php?team=San+Francisco&amp;year=2023" xr:uid="{3E784D36-1A7F-46BF-BE30-42252433E6C1}"/>
    <hyperlink ref="P200" r:id="rId602" display="https://barttorvik.com/team.php?team=Montana+St.&amp;year=2023" xr:uid="{8E90BFAC-12C2-425B-B130-1CDB4EE0F9EC}"/>
    <hyperlink ref="P201" r:id="rId603" display="https://barttorvik.com/team.php?team=Montana+St.&amp;year=2023" xr:uid="{E4233010-982E-405B-85CA-8578F5DBC0F6}"/>
    <hyperlink ref="P202" r:id="rId604" display="https://barttorvik.com/team.php?team=San+Jose+St.&amp;year=2023" xr:uid="{E6CC3476-6063-4168-8EB3-FB6B8366F56F}"/>
    <hyperlink ref="Q204" r:id="rId605" display="https://barttorvik.com/trank.php?&amp;begin=20221101&amp;end=20230313&amp;conlimit=All&amp;year=2023&amp;top=0&amp;venue=H&amp;type=All&amp;mingames=0&amp;quad=5&amp;rpi=" xr:uid="{1C99A2C2-B4F1-4FE2-AA3E-6488F950CE71}"/>
    <hyperlink ref="P205" r:id="rId606" display="https://barttorvik.com/team.php?team=Akron&amp;year=2023" xr:uid="{96DE230B-1B65-4ED2-BAC3-CE02D9EB5DFA}"/>
    <hyperlink ref="P207" r:id="rId607" display="https://barttorvik.com/team.php?team=Southern+Utah&amp;year=2023" xr:uid="{D4A4DBBC-B8F3-4021-9DA6-B1444A1216FB}"/>
    <hyperlink ref="P209" r:id="rId608" display="https://barttorvik.com/team.php?team=Charlotte&amp;year=2023" xr:uid="{1C0EC99C-1DDC-4B15-9E57-51DACF951509}"/>
    <hyperlink ref="P211" r:id="rId609" display="https://barttorvik.com/team.php?team=Ohio&amp;year=2023" xr:uid="{C28673C4-16A9-43D5-8A1B-A256687957FF}"/>
    <hyperlink ref="P213" r:id="rId610" display="https://barttorvik.com/team.php?team=Tulane&amp;year=2023" xr:uid="{5A5755A8-BA89-4C77-BCD7-CB5D3A92D9C3}"/>
    <hyperlink ref="P215" r:id="rId611" display="https://barttorvik.com/team.php?team=Butler&amp;year=2023" xr:uid="{9C17315C-6877-4344-B4F0-AB4A2CF4BADD}"/>
    <hyperlink ref="P217" r:id="rId612" display="https://barttorvik.com/team.php?team=Colorado+St.&amp;year=2023" xr:uid="{B0F7DD19-1810-461A-A7E2-198FB6BFC578}"/>
    <hyperlink ref="P219" r:id="rId613" display="https://barttorvik.com/team.php?team=Belmont&amp;year=2023" xr:uid="{BB949B40-4C37-4AD0-93ED-683E76E2CCEC}"/>
    <hyperlink ref="P221" r:id="rId614" display="https://barttorvik.com/team.php?team=Duquesne&amp;year=2023" xr:uid="{E8B6CC13-89A5-4ECA-A855-B05A2F403C93}"/>
    <hyperlink ref="P223" r:id="rId615" display="https://barttorvik.com/team.php?team=Seattle&amp;year=2023" xr:uid="{376908E1-E2D4-42BB-81A7-2A43BF29DB0A}"/>
    <hyperlink ref="P225" r:id="rId616" display="https://barttorvik.com/team.php?team=Santa+Clara&amp;year=2023" xr:uid="{6AC86CC3-77C6-4DCC-85C8-CE27856A8A5F}"/>
    <hyperlink ref="P227" r:id="rId617" display="https://barttorvik.com/team.php?team=Indiana+St.&amp;year=2023" xr:uid="{2E1E0D03-17A8-46F8-861D-4C7E1972B6BF}"/>
    <hyperlink ref="P229" r:id="rId618" display="https://barttorvik.com/team.php?team=Southern+Illinois&amp;year=2023" xr:uid="{5F03B9F8-8FF7-46FA-AB57-7349E9C622ED}"/>
    <hyperlink ref="P231" r:id="rId619" display="https://barttorvik.com/team.php?team=Temple&amp;year=2023" xr:uid="{4E551F21-0CE8-41CC-B572-99684A9C3D04}"/>
    <hyperlink ref="P233" r:id="rId620" display="https://barttorvik.com/team.php?team=Troy&amp;year=2023" xr:uid="{AC97D50A-5454-4158-AA58-7012B5291D2E}"/>
    <hyperlink ref="P235" r:id="rId621" display="https://barttorvik.com/team.php?team=James+Madison&amp;year=2023" xr:uid="{4FFF5A72-2E99-4280-9331-024F5063CBB7}"/>
    <hyperlink ref="P237" r:id="rId622" display="https://barttorvik.com/team.php?team=Eastern+Kentucky&amp;year=2023" xr:uid="{C2982FE9-4EA7-400F-A6A2-A6947AA0106F}"/>
    <hyperlink ref="P239" r:id="rId623" display="https://barttorvik.com/team.php?team=Georgia&amp;year=2023" xr:uid="{8A3150C8-F7C3-4031-9B4F-DA0FDFB25CC5}"/>
    <hyperlink ref="P241" r:id="rId624" display="https://barttorvik.com/team.php?team=Cal+Baptist&amp;year=2023" xr:uid="{A834B930-3379-46A8-8B82-9122B87D183B}"/>
    <hyperlink ref="P243" r:id="rId625" display="https://barttorvik.com/team.php?team=Wyoming&amp;year=2023" xr:uid="{7719A35F-43A1-4BDF-8BA2-E7492C4A4E83}"/>
    <hyperlink ref="P245" r:id="rId626" display="https://barttorvik.com/team.php?team=Kennesaw+St.&amp;year=2023" xr:uid="{67A78D27-2F32-4F62-B58C-8D8775513E6A}"/>
    <hyperlink ref="P246" r:id="rId627" display="https://barttorvik.com/team.php?team=Kennesaw+St.&amp;year=2023" xr:uid="{63C43C46-EEC4-4FEB-BEBE-A4D400F1DF26}"/>
    <hyperlink ref="P247" r:id="rId628" display="https://barttorvik.com/team.php?team=Eastern+Washington&amp;year=2023" xr:uid="{8A5C2C8A-EA7D-4CB5-9B60-1FC9BB4E0BC4}"/>
    <hyperlink ref="P249" r:id="rId629" display="https://barttorvik.com/team.php?team=Richmond&amp;year=2023" xr:uid="{06C462D0-D7CF-4B45-9F8E-F502B98E6D00}"/>
    <hyperlink ref="P251" r:id="rId630" display="https://barttorvik.com/team.php?team=St.+Thomas&amp;year=2023" xr:uid="{AEDEDF9D-9626-46CE-8E65-5038BAEB51B7}"/>
    <hyperlink ref="P253" r:id="rId631" display="https://barttorvik.com/team.php?team=Wichita+St.&amp;year=2023" xr:uid="{79D728D0-9A7B-4027-AD05-D3AED62C9847}"/>
    <hyperlink ref="Q255" r:id="rId632" display="https://barttorvik.com/trank.php?&amp;begin=20221101&amp;end=20230313&amp;conlimit=All&amp;year=2023&amp;top=0&amp;venue=H&amp;type=All&amp;mingames=0&amp;quad=5&amp;rpi=" xr:uid="{7129211C-9755-4964-A061-512D470D8123}"/>
    <hyperlink ref="P256" r:id="rId633" display="https://barttorvik.com/team.php?team=St.+Bonaventure&amp;year=2023" xr:uid="{2261E777-CC01-4937-82D8-51C06647BC47}"/>
    <hyperlink ref="P258" r:id="rId634" display="https://barttorvik.com/team.php?team=Grand+Canyon&amp;year=2023" xr:uid="{9B7EE0F9-95F7-4909-AF7E-0E2DAAE07BB5}"/>
    <hyperlink ref="P259" r:id="rId635" display="https://barttorvik.com/team.php?team=Grand+Canyon&amp;year=2023" xr:uid="{A133CEB9-D462-48F5-B15D-4EAC834B4734}"/>
    <hyperlink ref="P260" r:id="rId636" display="https://barttorvik.com/team.php?team=UNC+Greensboro&amp;year=2023" xr:uid="{464F4581-3D32-47B9-B8F0-359A54893088}"/>
    <hyperlink ref="P262" r:id="rId637" display="https://barttorvik.com/team.php?team=Mississippi&amp;year=2023" xr:uid="{BF2CADA8-188C-4AA2-8FA3-AADD693A675A}"/>
    <hyperlink ref="P264" r:id="rId638" display="https://barttorvik.com/team.php?team=Loyola+Marymount&amp;year=2023" xr:uid="{B6418973-21DB-418F-BBBE-62FA837E301B}"/>
    <hyperlink ref="P266" r:id="rId639" display="https://barttorvik.com/team.php?team=Furman&amp;year=2023" xr:uid="{516DC28E-4D6C-4D01-9840-4CFB34CB8402}"/>
    <hyperlink ref="P267" r:id="rId640" display="https://barttorvik.com/team.php?team=Furman&amp;year=2023" xr:uid="{9A12798E-21FE-4140-8CBB-C800E13BCA1F}"/>
    <hyperlink ref="P268" r:id="rId641" display="https://barttorvik.com/team.php?team=Fresno+St.&amp;year=2023" xr:uid="{1CDB4EDF-DFF8-4B4D-8FF6-23E13AC31FF9}"/>
    <hyperlink ref="P270" r:id="rId642" display="https://barttorvik.com/team.php?team=Penn&amp;year=2023" xr:uid="{A846947C-5956-4AFE-8769-9CCAE9649922}"/>
    <hyperlink ref="P272" r:id="rId643" display="https://barttorvik.com/team.php?team=Washington&amp;year=2023" xr:uid="{2F2FDDAD-461D-4A48-A92F-45A456B13F83}"/>
    <hyperlink ref="P274" r:id="rId644" display="https://barttorvik.com/team.php?team=Cal+St.+Fullerton&amp;year=2023" xr:uid="{7A671755-7945-405E-9B8D-212CD92452BB}"/>
    <hyperlink ref="P276" r:id="rId645" display="https://barttorvik.com/team.php?team=Towson&amp;year=2023" xr:uid="{D7E4CFAD-102E-43EE-8EFA-CF4E0F00FA4C}"/>
    <hyperlink ref="P278" r:id="rId646" display="https://barttorvik.com/team.php?team=North+Carolina+Central&amp;year=2023" xr:uid="{888F0E15-BF0B-4AB7-A88A-D5B672F897A1}"/>
    <hyperlink ref="P280" r:id="rId647" display="https://barttorvik.com/team.php?team=Air+Force&amp;year=2023" xr:uid="{DF1FC1BD-AF4C-4B4C-BCD3-2ACFF5FFD3F3}"/>
    <hyperlink ref="P282" r:id="rId648" display="https://barttorvik.com/team.php?team=UC+Irvine&amp;year=2023" xr:uid="{59449C69-8303-4DBA-9569-C5F471A081E9}"/>
    <hyperlink ref="P284" r:id="rId649" display="https://barttorvik.com/team.php?team=Montana&amp;year=2023" xr:uid="{2B1FB70B-4B73-4F62-8BD0-E5783C4BF1D3}"/>
    <hyperlink ref="P286" r:id="rId650" display="https://barttorvik.com/team.php?team=UC+Santa+Barbara&amp;year=2023" xr:uid="{28EC85D2-532E-4D8B-BE87-DC919F290BD0}"/>
    <hyperlink ref="P287" r:id="rId651" display="https://barttorvik.com/team.php?team=UC+Santa+Barbara&amp;year=2023" xr:uid="{25F4EA16-457D-4E88-981B-6A6F0AE1787D}"/>
    <hyperlink ref="P288" r:id="rId652" display="https://barttorvik.com/team.php?team=Princeton&amp;year=2023" xr:uid="{4561EE4E-D0B4-4FE2-BFDE-502E37F8B917}"/>
    <hyperlink ref="P289" r:id="rId653" display="https://barttorvik.com/team.php?team=Princeton&amp;year=2023" xr:uid="{378B09F9-795F-4B67-8EFD-2167D754AD20}"/>
    <hyperlink ref="P290" r:id="rId654" display="https://barttorvik.com/team.php?team=DePaul&amp;year=2023" xr:uid="{25052D8D-827B-418A-84AB-A3D2A9791ED7}"/>
    <hyperlink ref="P292" r:id="rId655" display="https://barttorvik.com/team.php?team=Utah+Tech&amp;year=2023" xr:uid="{7DA856EA-6323-4B78-B979-D60E0141D1C7}"/>
    <hyperlink ref="P294" r:id="rId656" display="https://barttorvik.com/team.php?team=Abilene+Christian&amp;year=2023" xr:uid="{98A02441-A87C-4FC9-AF9B-D8537E8E6BED}"/>
    <hyperlink ref="P296" r:id="rId657" display="https://barttorvik.com/team.php?team=Notre+Dame&amp;year=2023" xr:uid="{EBF20823-4321-417C-ADFE-E6F2393C1D2B}"/>
    <hyperlink ref="P298" r:id="rId658" display="https://barttorvik.com/team.php?team=George+Mason&amp;year=2023" xr:uid="{531C7124-B668-44D2-B1A2-769FD3521B5C}"/>
    <hyperlink ref="P300" r:id="rId659" display="https://barttorvik.com/team.php?team=Samford&amp;year=2023" xr:uid="{F21285E8-4C35-4372-A4A0-0D805A778958}"/>
    <hyperlink ref="P302" r:id="rId660" display="https://barttorvik.com/team.php?team=Drexel&amp;year=2023" xr:uid="{2EDAC43D-2BB2-4C9D-BAB4-801C4D7553DB}"/>
    <hyperlink ref="P304" r:id="rId661" display="https://barttorvik.com/team.php?team=Syracuse&amp;year=2023" xr:uid="{B01F4D43-53B1-4CD5-9E7F-98AD8287E1D6}"/>
    <hyperlink ref="Q306" r:id="rId662" display="https://barttorvik.com/trank.php?&amp;begin=20221101&amp;end=20230313&amp;conlimit=All&amp;year=2023&amp;top=0&amp;venue=H&amp;type=All&amp;mingames=0&amp;quad=5&amp;rpi=" xr:uid="{B66991B8-66B3-46E8-91DD-D810B47D63CC}"/>
    <hyperlink ref="P307" r:id="rId663" display="https://barttorvik.com/team.php?team=Stephen+F.+Austin&amp;year=2023" xr:uid="{5DFA1D11-50FC-4C3D-99E5-4FFB9AAC0124}"/>
    <hyperlink ref="P309" r:id="rId664" display="https://barttorvik.com/team.php?team=Cornell&amp;year=2023" xr:uid="{9934FE6E-1900-4FA6-A745-5FC0FE5042E5}"/>
    <hyperlink ref="P311" r:id="rId665" display="https://barttorvik.com/team.php?team=UNLV&amp;year=2023" xr:uid="{62D081FB-08DC-4ABD-AA82-22374FF7AF71}"/>
    <hyperlink ref="P313" r:id="rId666" display="https://barttorvik.com/team.php?team=Georgia+Tech&amp;year=2023" xr:uid="{EE79D366-ED3B-4D79-B02F-0A3DE140857D}"/>
    <hyperlink ref="P315" r:id="rId667" display="https://barttorvik.com/team.php?team=Colgate&amp;year=2023" xr:uid="{23724832-7335-4CDE-B43A-3B4CCEDEAD2F}"/>
    <hyperlink ref="P316" r:id="rId668" display="https://barttorvik.com/team.php?team=Colgate&amp;year=2023" xr:uid="{193DB8EA-D808-4FA2-8290-6229452440F6}"/>
    <hyperlink ref="P317" r:id="rId669" display="https://barttorvik.com/team.php?team=Howard&amp;year=2023" xr:uid="{BB61B29C-2136-4BEF-AC43-218264CCEF3A}"/>
    <hyperlink ref="P318" r:id="rId670" display="https://barttorvik.com/team.php?team=Howard&amp;year=2023" xr:uid="{F35EEF94-D24F-4C4D-9A38-F099B94A530F}"/>
    <hyperlink ref="P319" r:id="rId671" display="https://barttorvik.com/team.php?team=Missouri+St.&amp;year=2023" xr:uid="{5867B60B-FBB4-46C4-B4F7-0E8E1ECD1ADE}"/>
    <hyperlink ref="P321" r:id="rId672" display="https://barttorvik.com/team.php?team=Lipscomb&amp;year=2023" xr:uid="{FD5DB953-AC7B-4A91-BAC5-831AA9643A7F}"/>
    <hyperlink ref="P323" r:id="rId673" display="https://barttorvik.com/team.php?team=UNC+Wilmington&amp;year=2023" xr:uid="{77A84AAC-3ED1-470C-A0C6-3D96C77D0D48}"/>
    <hyperlink ref="P325" r:id="rId674" display="https://barttorvik.com/team.php?team=Western+Kentucky&amp;year=2023" xr:uid="{D7CF35E9-51D8-4321-9414-4FD9B88A9D7B}"/>
    <hyperlink ref="P327" r:id="rId675" display="https://barttorvik.com/team.php?team=Louisiana+Tech&amp;year=2023" xr:uid="{44F5D1F2-0CD0-4B02-ADFE-4BF43E7CEBF1}"/>
    <hyperlink ref="P329" r:id="rId676" display="https://barttorvik.com/team.php?team=Youngstown+St.&amp;year=2023" xr:uid="{A2E882ED-B197-4C90-9E98-9D7CC1BE043E}"/>
    <hyperlink ref="P331" r:id="rId677" display="https://barttorvik.com/team.php?team=Hawaii&amp;year=2023" xr:uid="{0B9513F9-A945-4CBC-B733-66F3F92C874C}"/>
    <hyperlink ref="P333" r:id="rId678" display="https://barttorvik.com/team.php?team=Stetson&amp;year=2023" xr:uid="{EA8982C2-A0E1-4E10-99FD-427BDF777442}"/>
    <hyperlink ref="P335" r:id="rId679" display="https://barttorvik.com/team.php?team=North+Florida&amp;year=2023" xr:uid="{000F63B3-3ABE-4359-9641-78BB1054E289}"/>
    <hyperlink ref="P337" r:id="rId680" display="https://barttorvik.com/team.php?team=Pepperdine&amp;year=2023" xr:uid="{42BABEAC-6E1A-444D-8DA7-301F1EC97694}"/>
    <hyperlink ref="P339" r:id="rId681" display="https://barttorvik.com/team.php?team=Longwood&amp;year=2023" xr:uid="{73172C6E-24FB-4DB6-A708-F984B2A2AACE}"/>
    <hyperlink ref="P341" r:id="rId682" display="https://barttorvik.com/team.php?team=Buffalo&amp;year=2023" xr:uid="{360BF962-3160-4A3B-93C5-F268EB62F7B8}"/>
    <hyperlink ref="P343" r:id="rId683" display="https://barttorvik.com/team.php?team=UC+Davis&amp;year=2023" xr:uid="{3F352DF6-F90F-43C1-B831-25CB72AB3D49}"/>
    <hyperlink ref="P345" r:id="rId684" display="https://barttorvik.com/team.php?team=Northern+Kentucky&amp;year=2023" xr:uid="{91539E45-F241-42A8-B538-D46A26356EF7}"/>
    <hyperlink ref="P346" r:id="rId685" display="https://barttorvik.com/team.php?team=Northern+Kentucky&amp;year=2023" xr:uid="{4F408489-1FB1-4108-A21A-96F3CE032FFE}"/>
    <hyperlink ref="P347" r:id="rId686" display="https://barttorvik.com/team.php?team=Saint+Joseph%27s&amp;year=2023" xr:uid="{C59312A1-FB7C-420F-849A-0C454AA413B3}"/>
    <hyperlink ref="P349" r:id="rId687" display="https://barttorvik.com/team.php?team=Portland&amp;year=2023" xr:uid="{85343259-F3C3-4AC6-91BF-86B75AB2CE39}"/>
    <hyperlink ref="P351" r:id="rId688" display="https://barttorvik.com/team.php?team=UTEP&amp;year=2023" xr:uid="{03791CAC-8258-4A28-983E-4EFC69F1013D}"/>
    <hyperlink ref="P353" r:id="rId689" display="https://barttorvik.com/team.php?team=Grambling+St.&amp;year=2023" xr:uid="{C98C4A08-09B0-4868-A113-016787FB4141}"/>
    <hyperlink ref="P355" r:id="rId690" display="https://barttorvik.com/team.php?team=Milwaukee&amp;year=2023" xr:uid="{7307F69B-260B-47D7-BAE6-F84FDD6235FB}"/>
    <hyperlink ref="Q357" r:id="rId691" display="https://barttorvik.com/trank.php?&amp;begin=20221101&amp;end=20230313&amp;conlimit=All&amp;year=2023&amp;top=0&amp;venue=H&amp;type=All&amp;mingames=0&amp;quad=5&amp;rpi=" xr:uid="{BB6F3163-6682-44BE-A10B-9C4776CB8238}"/>
    <hyperlink ref="P358" r:id="rId692" display="https://barttorvik.com/team.php?team=LSU&amp;year=2023" xr:uid="{29ED974A-E30B-409C-8A4D-B282B31B727E}"/>
    <hyperlink ref="P360" r:id="rId693" display="https://barttorvik.com/team.php?team=Norfolk+St.&amp;year=2023" xr:uid="{63C7A05D-04F5-44DB-9716-337881A1C1C2}"/>
    <hyperlink ref="P362" r:id="rId694" display="https://barttorvik.com/team.php?team=SMU&amp;year=2023" xr:uid="{118694CE-8258-4764-9E8E-9BB40F0C196B}"/>
    <hyperlink ref="P364" r:id="rId695" display="https://barttorvik.com/team.php?team=UNC+Asheville&amp;year=2023" xr:uid="{2BF727EE-7310-4464-813B-FF406DD221CD}"/>
    <hyperlink ref="P365" r:id="rId696" display="https://barttorvik.com/team.php?team=UNC+Asheville&amp;year=2023" xr:uid="{65D86696-72ED-4987-823D-1819A045F5CD}"/>
    <hyperlink ref="P366" r:id="rId697" display="https://barttorvik.com/team.php?team=Detroit&amp;year=2023" xr:uid="{6E7CC528-6783-40AC-A68F-06CCCE81FD36}"/>
    <hyperlink ref="P368" r:id="rId698" display="https://barttorvik.com/team.php?team=Brown&amp;year=2023" xr:uid="{4F8880A3-D336-4313-ABD9-060F9BB3DF5B}"/>
    <hyperlink ref="P370" r:id="rId699" display="https://barttorvik.com/team.php?team=Georgia+Southern&amp;year=2023" xr:uid="{743A583E-14F5-4076-A43D-0A09FBF7B6BE}"/>
    <hyperlink ref="P372" r:id="rId700" display="https://barttorvik.com/team.php?team=FIU&amp;year=2023" xr:uid="{142D4A2E-990D-4397-8498-B533F83A2B0C}"/>
    <hyperlink ref="P374" r:id="rId701" display="https://barttorvik.com/team.php?team=South+Dakota+St.&amp;year=2023" xr:uid="{3926975C-538F-4C73-A1C4-AFADE542FD58}"/>
    <hyperlink ref="P376" r:id="rId702" display="https://barttorvik.com/team.php?team=Fordham&amp;year=2023" xr:uid="{C18B53FC-4182-47B1-878F-DCFC8AD74696}"/>
    <hyperlink ref="P378" r:id="rId703" display="https://barttorvik.com/team.php?team=Cleveland+St.&amp;year=2023" xr:uid="{C19A9914-9E19-42AF-8637-AE7744F9E9A2}"/>
    <hyperlink ref="P380" r:id="rId704" display="https://barttorvik.com/team.php?team=Long+Beach+St.&amp;year=2023" xr:uid="{E73C0267-FC56-4F4E-961C-C656B480D3B6}"/>
    <hyperlink ref="P382" r:id="rId705" display="https://barttorvik.com/team.php?team=George+Washington&amp;year=2023" xr:uid="{472430F8-EE41-4778-8CBA-82B0EC0F371B}"/>
    <hyperlink ref="P384" r:id="rId706" display="https://barttorvik.com/team.php?team=Old+Dominion&amp;year=2023" xr:uid="{816422FE-9EB1-481D-901C-8380101BEBAA}"/>
    <hyperlink ref="P386" r:id="rId707" display="https://barttorvik.com/team.php?team=Davidson&amp;year=2023" xr:uid="{92809E64-763C-405D-95F2-DFA9049B3DB7}"/>
    <hyperlink ref="P388" r:id="rId708" display="https://barttorvik.com/team.php?team=Ball+St.&amp;year=2023" xr:uid="{0F42F464-31D6-45F1-B927-BCE768456617}"/>
    <hyperlink ref="P390" r:id="rId709" display="https://barttorvik.com/team.php?team=Florida+St.&amp;year=2023" xr:uid="{127FE08D-D4F4-471A-9ED3-F82D681E7896}"/>
    <hyperlink ref="P392" r:id="rId710" display="https://barttorvik.com/team.php?team=Texas+A%26M+Corpus+Chris&amp;year=2023" xr:uid="{8785D93A-6BB5-4A35-947B-40DBD3C8F360}"/>
    <hyperlink ref="P393" r:id="rId711" display="https://barttorvik.com/team.php?team=Texas+A%26M+Corpus+Chris&amp;year=2023" xr:uid="{CA4CD163-8BC2-45EE-959F-6C2F7F9BA8F2}"/>
    <hyperlink ref="P394" r:id="rId712" display="https://barttorvik.com/team.php?team=Weber+St.&amp;year=2023" xr:uid="{3B3EC6EA-9F7E-43F0-B223-577F3C09F14C}"/>
    <hyperlink ref="P396" r:id="rId713" display="https://barttorvik.com/team.php?team=Morehead+St.&amp;year=2023" xr:uid="{5FE93C10-9E5F-466A-8888-6CB8788584C5}"/>
    <hyperlink ref="P398" r:id="rId714" display="https://barttorvik.com/team.php?team=Quinnipiac&amp;year=2023" xr:uid="{5F38B654-CD8A-4ADB-81F2-363975F6840B}"/>
    <hyperlink ref="P400" r:id="rId715" display="https://barttorvik.com/team.php?team=South+Florida&amp;year=2023" xr:uid="{0F67D3B7-BE2F-481A-9456-2D10B2E71DE3}"/>
    <hyperlink ref="P402" r:id="rId716" display="https://barttorvik.com/team.php?team=Chicago+St.&amp;year=2023" xr:uid="{9797DE71-9C0E-4DBA-B2F2-68C3609E16CB}"/>
    <hyperlink ref="P404" r:id="rId717" display="https://barttorvik.com/team.php?team=Northern+Colorado&amp;year=2023" xr:uid="{7463AE25-3C10-46D7-A799-864647CA1B29}"/>
    <hyperlink ref="P406" r:id="rId718" display="https://barttorvik.com/team.php?team=UT+Arlington&amp;year=2023" xr:uid="{A9E694BF-F91C-4C85-A3C3-F12C1B877077}"/>
    <hyperlink ref="Q408" r:id="rId719" display="https://barttorvik.com/trank.php?&amp;begin=20221101&amp;end=20230313&amp;conlimit=All&amp;year=2023&amp;top=0&amp;venue=H&amp;type=All&amp;mingames=0&amp;quad=5&amp;rpi=" xr:uid="{C51CAA68-FA69-48E3-9FE6-E1B72848E498}"/>
    <hyperlink ref="P409" r:id="rId720" display="https://barttorvik.com/team.php?team=Delaware&amp;year=2023" xr:uid="{46D22EC8-0A81-4C01-92A3-D34434F14F9C}"/>
    <hyperlink ref="P411" r:id="rId721" display="https://barttorvik.com/team.php?team=Maine&amp;year=2023" xr:uid="{8D2942CA-0452-4B58-BBED-DB533A391CEF}"/>
    <hyperlink ref="P413" r:id="rId722" display="https://barttorvik.com/team.php?team=New+Mexico+St.&amp;year=2023" xr:uid="{FA01A3E5-DF74-400B-848D-BC99587A1DAA}"/>
    <hyperlink ref="P415" r:id="rId723" display="https://barttorvik.com/team.php?team=UC+Riverside&amp;year=2023" xr:uid="{0782AA65-9F52-43E5-B7F0-C9A310246799}"/>
    <hyperlink ref="P417" r:id="rId724" display="https://barttorvik.com/team.php?team=Appalachian+St.&amp;year=2023" xr:uid="{42C997B3-31DC-429A-9267-21368B0D2C09}"/>
    <hyperlink ref="P419" r:id="rId725" display="https://barttorvik.com/team.php?team=Florida+Gulf+Coast&amp;year=2023" xr:uid="{50815F57-DF79-482C-A6F2-EDF600603FFD}"/>
    <hyperlink ref="P421" r:id="rId726" display="https://barttorvik.com/team.php?team=USC+Upstate&amp;year=2023" xr:uid="{33AC9043-20AE-46CF-A9CB-218AE17E55EB}"/>
    <hyperlink ref="P423" r:id="rId727" display="https://barttorvik.com/team.php?team=Wofford&amp;year=2023" xr:uid="{4053A75B-E0F2-477C-B889-16E6CF05F315}"/>
    <hyperlink ref="P425" r:id="rId728" display="https://barttorvik.com/team.php?team=Oregon+St.&amp;year=2023" xr:uid="{D3C28D19-667C-40CF-9679-74AD0A002457}"/>
    <hyperlink ref="P427" r:id="rId729" display="https://barttorvik.com/team.php?team=Bryant&amp;year=2023" xr:uid="{3E6E729C-0916-450A-8D8C-D6249F16E729}"/>
    <hyperlink ref="P429" r:id="rId730" display="https://barttorvik.com/team.php?team=Gardner+Webb&amp;year=2023" xr:uid="{9B7CE196-9C24-4968-92AE-A38234074F43}"/>
    <hyperlink ref="P431" r:id="rId731" display="https://barttorvik.com/team.php?team=Radford&amp;year=2023" xr:uid="{B4D84F22-8F5D-4A0B-B2E9-9853FC4EB0FD}"/>
    <hyperlink ref="P433" r:id="rId732" display="https://barttorvik.com/team.php?team=Idaho+St.&amp;year=2023" xr:uid="{368855F9-3E14-44F6-8B56-B53A63AD6587}"/>
    <hyperlink ref="P435" r:id="rId733" display="https://barttorvik.com/team.php?team=Boston+College&amp;year=2023" xr:uid="{61AA2B1F-281F-48E7-AD43-14DBD7820F20}"/>
    <hyperlink ref="P437" r:id="rId734" display="https://barttorvik.com/team.php?team=Pacific&amp;year=2023" xr:uid="{ED0204FA-1A67-4DD5-BBAE-3E621AC193F1}"/>
    <hyperlink ref="P439" r:id="rId735" display="https://barttorvik.com/team.php?team=San+Diego&amp;year=2023" xr:uid="{0867C71B-C335-46F0-AB1D-DE380DA5EE6E}"/>
    <hyperlink ref="P441" r:id="rId736" display="https://barttorvik.com/team.php?team=Southern&amp;year=2023" xr:uid="{C971672F-07D7-4ABC-9A73-97CA20612E18}"/>
    <hyperlink ref="P443" r:id="rId737" display="https://barttorvik.com/team.php?team=Northwestern+St.&amp;year=2023" xr:uid="{D8137CAD-F286-441B-B191-052F2F29F485}"/>
    <hyperlink ref="P445" r:id="rId738" display="https://barttorvik.com/team.php?team=Massachusetts&amp;year=2023" xr:uid="{953647AA-2079-49A6-BC50-873C4EFD4F5E}"/>
    <hyperlink ref="P447" r:id="rId739" display="https://barttorvik.com/team.php?team=Jacksonville+St.&amp;year=2023" xr:uid="{F26957B2-6CAC-486B-AC13-A71B2B75A7CB}"/>
    <hyperlink ref="P449" r:id="rId740" display="https://barttorvik.com/team.php?team=New+Hampshire&amp;year=2023" xr:uid="{B13B5B4C-358F-478C-BEC4-75189CDF9EAC}"/>
    <hyperlink ref="P451" r:id="rId741" display="https://barttorvik.com/team.php?team=North+Dakota+St.&amp;year=2023" xr:uid="{33483F7E-9457-4821-BD77-B3BC854C0F8F}"/>
    <hyperlink ref="P453" r:id="rId742" display="https://barttorvik.com/team.php?team=Rice&amp;year=2023" xr:uid="{C8BEC527-D885-4C85-A422-970FDEA6F70B}"/>
    <hyperlink ref="P455" r:id="rId743" display="https://barttorvik.com/team.php?team=Murray+St.&amp;year=2023" xr:uid="{6DBA709B-7DAD-432B-A2CC-DC19F12B3223}"/>
    <hyperlink ref="P457" r:id="rId744" display="https://barttorvik.com/team.php?team=Georgetown&amp;year=2023" xr:uid="{ED005144-797C-4CE5-913E-C669C3212397}"/>
    <hyperlink ref="Q459" r:id="rId745" display="https://barttorvik.com/trank.php?&amp;begin=20221101&amp;end=20230313&amp;conlimit=All&amp;year=2023&amp;top=0&amp;venue=H&amp;type=All&amp;mingames=0&amp;quad=5&amp;rpi=" xr:uid="{3C518DE2-8610-4439-B9EB-EE5CB4DAA0D7}"/>
    <hyperlink ref="P460" r:id="rId746" display="https://barttorvik.com/team.php?team=Siena&amp;year=2023" xr:uid="{F686DA27-113E-492B-B631-13E67B22818D}"/>
    <hyperlink ref="P462" r:id="rId747" display="https://barttorvik.com/team.php?team=Chattanooga&amp;year=2023" xr:uid="{0517EBDA-C2FB-4693-9601-DFFDD630311E}"/>
    <hyperlink ref="P464" r:id="rId748" display="https://barttorvik.com/team.php?team=Wright+St.&amp;year=2023" xr:uid="{73DD8A1F-703F-4320-9A05-8372C537EA4F}"/>
    <hyperlink ref="P466" r:id="rId749" display="https://barttorvik.com/team.php?team=Navy&amp;year=2023" xr:uid="{A695D091-3E75-46D2-8BE5-69AEA8E12A10}"/>
    <hyperlink ref="P468" r:id="rId750" display="https://barttorvik.com/team.php?team=East+Carolina&amp;year=2023" xr:uid="{8D273049-9862-423E-9CD2-01AB7099E125}"/>
    <hyperlink ref="P470" r:id="rId751" display="https://barttorvik.com/team.php?team=North+Alabama&amp;year=2023" xr:uid="{95105C1D-71FA-47A5-968A-0D434F06011E}"/>
    <hyperlink ref="P472" r:id="rId752" display="https://barttorvik.com/team.php?team=Loyola+Chicago&amp;year=2023" xr:uid="{E80554A4-8F1E-493B-997A-7DBFA9C20D0B}"/>
    <hyperlink ref="P474" r:id="rId753" display="https://barttorvik.com/team.php?team=Northern+Arizona&amp;year=2023" xr:uid="{7C964C0E-A4E9-4536-BE66-2486F45ECE43}"/>
    <hyperlink ref="P476" r:id="rId754" display="https://barttorvik.com/team.php?team=Queens&amp;year=2023" xr:uid="{4472C3C4-E418-47EE-8A34-7472789BA407}"/>
    <hyperlink ref="P478" r:id="rId755" display="https://barttorvik.com/team.php?team=Northern+Iowa&amp;year=2023" xr:uid="{F0CCD678-E468-4813-BBAE-8AA5517F2DD6}"/>
    <hyperlink ref="P480" r:id="rId756" display="https://barttorvik.com/team.php?team=Coastal+Carolina&amp;year=2023" xr:uid="{D1F9DBD5-35DE-48BC-AE9A-8E24388640A1}"/>
    <hyperlink ref="P482" r:id="rId757" display="https://barttorvik.com/team.php?team=Sacramento+St.&amp;year=2023" xr:uid="{33CC9306-A77D-49FA-802C-FD3D8CF47186}"/>
    <hyperlink ref="P484" r:id="rId758" display="https://barttorvik.com/team.php?team=High+Point&amp;year=2023" xr:uid="{4BF257F1-7AD5-408C-942F-7B16B7D15328}"/>
    <hyperlink ref="P486" r:id="rId759" display="https://barttorvik.com/team.php?team=Georgia+St.&amp;year=2023" xr:uid="{F36C704A-B6E2-449E-B195-834A2C26E161}"/>
    <hyperlink ref="P488" r:id="rId760" display="https://barttorvik.com/team.php?team=Tennessee+St.&amp;year=2023" xr:uid="{DF654C1D-BAB3-426F-8789-272EE1BA7D56}"/>
    <hyperlink ref="P490" r:id="rId761" display="https://barttorvik.com/team.php?team=Rhode+Island&amp;year=2023" xr:uid="{20EB502F-C628-46BE-9E3B-D915690EADD5}"/>
    <hyperlink ref="P492" r:id="rId762" display="https://barttorvik.com/team.php?team=Rider&amp;year=2023" xr:uid="{0EE2E2E7-A110-4466-B714-92E68FE9F2B5}"/>
    <hyperlink ref="P494" r:id="rId763" display="https://barttorvik.com/team.php?team=Nicholls+St.&amp;year=2023" xr:uid="{4EBB44E1-D355-4637-A4C1-72933E7A5AE2}"/>
    <hyperlink ref="P496" r:id="rId764" display="https://barttorvik.com/team.php?team=UMBC&amp;year=2023" xr:uid="{713D39FD-8A31-437D-84ED-2ED8C3509638}"/>
    <hyperlink ref="P498" r:id="rId765" display="https://barttorvik.com/team.php?team=UT+Rio+Grande+Valley&amp;year=2023" xr:uid="{5B5261EA-0A13-4E6E-9B64-EA0E1A652BB3}"/>
    <hyperlink ref="P500" r:id="rId766" display="https://barttorvik.com/team.php?team=Southern+Indiana&amp;year=2023" xr:uid="{630431D0-CDD0-4E8E-A782-3D2424BFD940}"/>
    <hyperlink ref="P502" r:id="rId767" display="https://barttorvik.com/team.php?team=Mercer&amp;year=2023" xr:uid="{F43F0ACE-26DC-48DF-8E6A-14F5C09AE9AB}"/>
    <hyperlink ref="P504" r:id="rId768" display="https://barttorvik.com/team.php?team=Harvard&amp;year=2023" xr:uid="{6593014C-746E-4E0D-9A65-45F24D4C9716}"/>
    <hyperlink ref="P506" r:id="rId769" display="https://barttorvik.com/team.php?team=Jacksonville&amp;year=2023" xr:uid="{814FAB08-8C86-4368-BA7A-68008656CD2A}"/>
    <hyperlink ref="P508" r:id="rId770" display="https://barttorvik.com/team.php?team=Minnesota&amp;year=2023" xr:uid="{F2C1C462-EB03-4CCE-A226-86627E94D0D7}"/>
    <hyperlink ref="Q510" r:id="rId771" display="https://barttorvik.com/trank.php?&amp;begin=20221101&amp;end=20230313&amp;conlimit=All&amp;year=2023&amp;top=0&amp;venue=H&amp;type=All&amp;mingames=0&amp;quad=5&amp;rpi=" xr:uid="{262FCFFD-9E8A-43F8-A99C-FF736B5F5A2D}"/>
    <hyperlink ref="P511" r:id="rId772" display="https://barttorvik.com/team.php?team=Denver&amp;year=2023" xr:uid="{8B251971-D5CE-4CF8-A2F2-AA45565A4370}"/>
    <hyperlink ref="P513" r:id="rId773" display="https://barttorvik.com/team.php?team=Tennessee+Tech&amp;year=2023" xr:uid="{9A614BF3-52BE-4C22-A08C-CDF3EB2E1B90}"/>
    <hyperlink ref="P515" r:id="rId774" display="https://barttorvik.com/team.php?team=Army&amp;year=2023" xr:uid="{95D5938A-D1E5-41CC-A894-562780A63D40}"/>
    <hyperlink ref="P517" r:id="rId775" display="https://barttorvik.com/team.php?team=Robert+Morris&amp;year=2023" xr:uid="{1517C105-97E5-4609-8730-E26E215EAEC6}"/>
    <hyperlink ref="P519" r:id="rId776" display="https://barttorvik.com/team.php?team=Illinois+Chicago&amp;year=2023" xr:uid="{B967CACA-D85F-4842-8515-C9FAA7D47D83}"/>
    <hyperlink ref="P521" r:id="rId777" display="https://barttorvik.com/team.php?team=William+%26+Mary&amp;year=2023" xr:uid="{EE34353D-D78C-4E4A-AD16-23AA2C3E18C5}"/>
    <hyperlink ref="P523" r:id="rId778" display="https://barttorvik.com/team.php?team=Campbell&amp;year=2023" xr:uid="{6969FC9F-4534-4EA1-939F-58B2E6958D62}"/>
    <hyperlink ref="P525" r:id="rId779" display="https://barttorvik.com/team.php?team=Valparaiso&amp;year=2023" xr:uid="{E6F00B62-D7CC-450F-B7DD-554720E6652B}"/>
    <hyperlink ref="P527" r:id="rId780" display="https://barttorvik.com/team.php?team=Prairie+View+A%26M&amp;year=2023" xr:uid="{9159F311-7734-4060-979B-88AC91A06DFF}"/>
    <hyperlink ref="P529" r:id="rId781" display="https://barttorvik.com/team.php?team=South+Carolina&amp;year=2023" xr:uid="{BE0E320E-4085-4FCE-BE0F-9A6E331F3FCA}"/>
    <hyperlink ref="P531" r:id="rId782" display="https://barttorvik.com/team.php?team=Niagara&amp;year=2023" xr:uid="{85C5D6EA-0E21-44A5-8404-2FAD1D504CB5}"/>
    <hyperlink ref="P533" r:id="rId783" display="https://barttorvik.com/team.php?team=Saint+Peter%27s&amp;year=2023" xr:uid="{B5FFE8B8-49D1-4B60-BCC1-1D311BDBC32B}"/>
    <hyperlink ref="P535" r:id="rId784" display="https://barttorvik.com/team.php?team=Winthrop&amp;year=2023" xr:uid="{D73BEE9C-FB06-4669-8A9F-0A0172CD622F}"/>
    <hyperlink ref="P537" r:id="rId785" display="https://barttorvik.com/team.php?team=SIU+Edwardsville&amp;year=2023" xr:uid="{3D211A4D-3D00-46C3-BAC9-CC831781AF9F}"/>
    <hyperlink ref="P539" r:id="rId786" display="https://barttorvik.com/team.php?team=Tennessee+Martin&amp;year=2023" xr:uid="{3F3C9E3A-445B-4388-89FF-B5EE70528D5B}"/>
    <hyperlink ref="P541" r:id="rId787" display="https://barttorvik.com/team.php?team=Louisiana+Monroe&amp;year=2023" xr:uid="{01214181-A9A8-41CC-8E16-0B62BE52655D}"/>
    <hyperlink ref="P543" r:id="rId788" display="https://barttorvik.com/team.php?team=East+Tennessee+St.&amp;year=2023" xr:uid="{69CB4F8D-17EA-4C01-80F8-5D004FA30B2D}"/>
    <hyperlink ref="P545" r:id="rId789" display="https://barttorvik.com/team.php?team=South+Dakota&amp;year=2023" xr:uid="{8A87ECBA-CDF9-429A-B8C2-9E9D6EA030C2}"/>
    <hyperlink ref="P547" r:id="rId790" display="https://barttorvik.com/team.php?team=Cal+St.+Bakersfield&amp;year=2023" xr:uid="{421B9990-4353-4EE3-8F43-BA65C07A4B7A}"/>
    <hyperlink ref="P549" r:id="rId791" display="https://barttorvik.com/team.php?team=North+Dakota&amp;year=2023" xr:uid="{0DC1D307-999C-4869-9663-324C91C876A2}"/>
    <hyperlink ref="P551" r:id="rId792" display="https://barttorvik.com/team.php?team=Alcorn+St.&amp;year=2023" xr:uid="{3300E85B-CCCF-46BD-912E-09AA9C898E9C}"/>
    <hyperlink ref="P553" r:id="rId793" display="https://barttorvik.com/team.php?team=California&amp;year=2023" xr:uid="{8D6A8DA2-098E-4C10-885A-B787B326E898}"/>
    <hyperlink ref="P555" r:id="rId794" display="https://barttorvik.com/team.php?team=Louisville&amp;year=2023" xr:uid="{1925618E-9FD8-490A-957C-EAA8F8717D69}"/>
    <hyperlink ref="P557" r:id="rId795" display="https://barttorvik.com/team.php?team=Portland+St.&amp;year=2023" xr:uid="{C8913E37-D80E-42ED-AFB2-DC5CE6FE211D}"/>
    <hyperlink ref="P559" r:id="rId796" display="https://barttorvik.com/team.php?team=Northern+Illinois&amp;year=2023" xr:uid="{F110785A-15CA-4ED9-97C3-776D15D63E97}"/>
    <hyperlink ref="Q561" r:id="rId797" display="https://barttorvik.com/trank.php?&amp;begin=20221101&amp;end=20230313&amp;conlimit=All&amp;year=2023&amp;top=0&amp;venue=H&amp;type=All&amp;mingames=0&amp;quad=5&amp;rpi=" xr:uid="{5B32985F-99F1-44ED-B6BB-20C4D0D103E6}"/>
    <hyperlink ref="P562" r:id="rId798" display="https://barttorvik.com/team.php?team=Charleston+Southern&amp;year=2023" xr:uid="{E708B852-5832-4CEB-8459-23CDA91AECA9}"/>
    <hyperlink ref="P564" r:id="rId799" display="https://barttorvik.com/team.php?team=Fairfield&amp;year=2023" xr:uid="{85013833-ABC1-4C66-990B-E4A9D246BE46}"/>
    <hyperlink ref="P566" r:id="rId800" display="https://barttorvik.com/team.php?team=Canisius&amp;year=2023" xr:uid="{128638E8-3C64-460F-9F28-881CA1EA19F7}"/>
    <hyperlink ref="P568" r:id="rId801" display="https://barttorvik.com/team.php?team=La+Salle&amp;year=2023" xr:uid="{D744DB69-F14D-40A6-9AAF-DC6DFE846CE2}"/>
    <hyperlink ref="P570" r:id="rId802" display="https://barttorvik.com/team.php?team=Dartmouth&amp;year=2023" xr:uid="{E6853DDE-9EE8-4D99-AB68-431CCFD6A123}"/>
    <hyperlink ref="P572" r:id="rId803" display="https://barttorvik.com/team.php?team=Maryland+Eastern+Shore&amp;year=2023" xr:uid="{DE15C7EE-2068-4585-B359-E2AAAE9C2260}"/>
    <hyperlink ref="P574" r:id="rId804" display="https://barttorvik.com/team.php?team=Fort+Wayne&amp;year=2023" xr:uid="{0F7D0CA2-B29A-4D32-909A-3DF2FD6B4758}"/>
    <hyperlink ref="P576" r:id="rId805" display="https://barttorvik.com/team.php?team=Illinois+St.&amp;year=2023" xr:uid="{CA5E1B8F-1499-498E-8BAE-A362B7EB4EBB}"/>
    <hyperlink ref="P578" r:id="rId806" display="https://barttorvik.com/team.php?team=UTSA&amp;year=2023" xr:uid="{B21A2F96-3D70-4EA9-9706-932521E32DE0}"/>
    <hyperlink ref="P580" r:id="rId807" display="https://barttorvik.com/team.php?team=Bowling+Green&amp;year=2023" xr:uid="{3DDB15D1-3FBC-4A90-9FDC-F26D8B41CEA8}"/>
    <hyperlink ref="P582" r:id="rId808" display="https://barttorvik.com/team.php?team=Western+Illinois&amp;year=2023" xr:uid="{265527D8-78EF-4BFA-9525-EDA37391152F}"/>
    <hyperlink ref="P584" r:id="rId809" display="https://barttorvik.com/team.php?team=Western+Carolina&amp;year=2023" xr:uid="{EBC87608-7894-4F0E-8E2C-EFA091449FA9}"/>
    <hyperlink ref="P586" r:id="rId810" display="https://barttorvik.com/team.php?team=Miami+OH&amp;year=2023" xr:uid="{D41DBF76-0F93-4E20-AAD3-1C490DE855D4}"/>
    <hyperlink ref="P588" r:id="rId811" display="https://barttorvik.com/team.php?team=Bellarmine&amp;year=2023" xr:uid="{37DB1911-79E8-4B23-BB0F-D9B32946E210}"/>
    <hyperlink ref="P590" r:id="rId812" display="https://barttorvik.com/team.php?team=Texas+St.&amp;year=2023" xr:uid="{69DA2101-8EFB-4C24-B482-B269D8C63620}"/>
    <hyperlink ref="P592" r:id="rId813" display="https://barttorvik.com/team.php?team=Presbyterian&amp;year=2023" xr:uid="{73A5542A-C9D5-42B0-875C-F8DA737D3159}"/>
    <hyperlink ref="P594" r:id="rId814" display="https://barttorvik.com/team.php?team=Tulsa&amp;year=2023" xr:uid="{DF144D9B-90A9-4490-9A47-55C8D129B7F0}"/>
    <hyperlink ref="P596" r:id="rId815" display="https://barttorvik.com/team.php?team=Southeast+Missouri+St.&amp;year=2023" xr:uid="{717E63A2-AE33-443D-AC79-F40E2BCE34A8}"/>
    <hyperlink ref="P597" r:id="rId816" display="https://barttorvik.com/team.php?team=Southeast+Missouri+St.&amp;year=2023" xr:uid="{8A0DCCFC-AF7C-4C3D-B900-9A9B030C9C9F}"/>
    <hyperlink ref="P598" r:id="rId817" display="https://barttorvik.com/team.php?team=Northeastern&amp;year=2023" xr:uid="{13EFFB4F-FBDA-4282-87C6-563C3E2E7EDA}"/>
    <hyperlink ref="P600" r:id="rId818" display="https://barttorvik.com/team.php?team=NJIT&amp;year=2023" xr:uid="{C22FC239-9AA4-4527-BE24-026360441892}"/>
    <hyperlink ref="P602" r:id="rId819" display="https://barttorvik.com/team.php?team=Wagner&amp;year=2023" xr:uid="{2C31FA64-7A6F-4776-BCE9-334EFA380F07}"/>
    <hyperlink ref="P604" r:id="rId820" display="https://barttorvik.com/team.php?team=UC+San+Diego&amp;year=2023" xr:uid="{8C85E4A3-8F88-4485-803C-E265EB501CC8}"/>
    <hyperlink ref="P606" r:id="rId821" display="https://barttorvik.com/team.php?team=Mount+St.+Mary%27s&amp;year=2023" xr:uid="{8F92A2FF-C8D5-425C-B992-7447AA12D792}"/>
    <hyperlink ref="P608" r:id="rId822" display="https://barttorvik.com/team.php?team=Bucknell&amp;year=2023" xr:uid="{DCBC0287-7A0C-4587-B373-3FA82D687343}"/>
    <hyperlink ref="P610" r:id="rId823" display="https://barttorvik.com/team.php?team=Boston+University&amp;year=2023" xr:uid="{C355C334-77F0-4DF9-B562-5FAC4A50361C}"/>
    <hyperlink ref="Q612" r:id="rId824" display="https://barttorvik.com/trank.php?&amp;begin=20221101&amp;end=20230313&amp;conlimit=All&amp;year=2023&amp;top=0&amp;venue=H&amp;type=All&amp;mingames=0&amp;quad=5&amp;rpi=" xr:uid="{0E9FA31C-3DBB-4C8E-94F5-E9FEFE77D6C0}"/>
    <hyperlink ref="P613" r:id="rId825" display="https://barttorvik.com/team.php?team=Loyola+MD&amp;year=2023" xr:uid="{A8CD7D3E-49B1-4FDB-AAF8-968426617ACE}"/>
    <hyperlink ref="P615" r:id="rId826" display="https://barttorvik.com/team.php?team=Merrimack&amp;year=2023" xr:uid="{60FE5122-A455-4F58-98CB-0A10BDDECCD9}"/>
    <hyperlink ref="P617" r:id="rId827" display="https://barttorvik.com/team.php?team=St.+Francis+PA&amp;year=2023" xr:uid="{3F16DC9B-5249-4ACE-B562-31F031F2FA1A}"/>
    <hyperlink ref="P619" r:id="rId828" display="https://barttorvik.com/team.php?team=Little+Rock&amp;year=2023" xr:uid="{AF0C2874-AAB3-4704-A0D2-133C65AA9204}"/>
    <hyperlink ref="P621" r:id="rId829" display="https://barttorvik.com/team.php?team=Austin+Peay&amp;year=2023" xr:uid="{F5EF00B2-D835-43D6-A4B4-3589A5C74926}"/>
    <hyperlink ref="P623" r:id="rId830" display="https://barttorvik.com/team.php?team=Idaho&amp;year=2023" xr:uid="{ABFA6CE7-68AB-46D3-92E5-201596BF2CC9}"/>
    <hyperlink ref="P625" r:id="rId831" display="https://barttorvik.com/team.php?team=Arkansas+St.&amp;year=2023" xr:uid="{8FDCE329-DC3A-4CBC-8FD0-2070887826A1}"/>
    <hyperlink ref="P627" r:id="rId832" display="https://barttorvik.com/team.php?team=Oakland&amp;year=2023" xr:uid="{B2C081E6-F416-48D9-B05E-7B804DCCCD79}"/>
    <hyperlink ref="P629" r:id="rId833" display="https://barttorvik.com/team.php?team=American&amp;year=2023" xr:uid="{824B6E93-D21F-465F-86C1-BB223FE32996}"/>
    <hyperlink ref="P631" r:id="rId834" display="https://barttorvik.com/team.php?team=Arkansas+Pine+Bluff&amp;year=2023" xr:uid="{3CCA7AB2-9A7E-4480-8786-C7FFB03431B6}"/>
    <hyperlink ref="P633" r:id="rId835" display="https://barttorvik.com/team.php?team=Lehigh&amp;year=2023" xr:uid="{392CD670-43F9-4C64-9CE1-43B881A3ADD1}"/>
    <hyperlink ref="P635" r:id="rId836" display="https://barttorvik.com/team.php?team=North+Carolina+A%26T&amp;year=2023" xr:uid="{63D33AC8-B633-4931-90E0-A295EA2B3B85}"/>
    <hyperlink ref="P637" r:id="rId837" display="https://barttorvik.com/team.php?team=Fairleigh+Dickinson&amp;year=2023" xr:uid="{F562F8F4-56F7-4F68-B8A6-0D8E11C6573D}"/>
    <hyperlink ref="P638" r:id="rId838" display="https://barttorvik.com/team.php?team=Fairleigh+Dickinson&amp;year=2023" xr:uid="{09F994C8-C7B9-42D2-B7A0-E1CF3CBF8995}"/>
    <hyperlink ref="P639" r:id="rId839" display="https://barttorvik.com/team.php?team=UMKC&amp;year=2023" xr:uid="{41861AF5-1ACB-4759-8AA5-067DA474BE3E}"/>
    <hyperlink ref="P641" r:id="rId840" display="https://barttorvik.com/team.php?team=Lindenwood&amp;year=2023" xr:uid="{166C2E0B-3745-4042-A3FB-3C4FA2DB95E7}"/>
    <hyperlink ref="P643" r:id="rId841" display="https://barttorvik.com/team.php?team=Cal+St.+Northridge&amp;year=2023" xr:uid="{AD7D6D53-2CBD-444C-9912-DF7BB0AA503E}"/>
    <hyperlink ref="P645" r:id="rId842" display="https://barttorvik.com/team.php?team=South+Carolina+St.&amp;year=2023" xr:uid="{AD2EA733-933A-4D09-9F13-9CF3799AE1A4}"/>
    <hyperlink ref="P647" r:id="rId843" display="https://barttorvik.com/team.php?team=Southeastern+Louisiana&amp;year=2023" xr:uid="{8E95F15F-B406-4373-ADFB-7D4DD22F4A02}"/>
    <hyperlink ref="P649" r:id="rId844" display="https://barttorvik.com/team.php?team=Elon&amp;year=2023" xr:uid="{795DBBDD-7C92-4956-B079-71AE141A9617}"/>
    <hyperlink ref="P651" r:id="rId845" display="https://barttorvik.com/team.php?team=Stonehill&amp;year=2023" xr:uid="{CCECB5BA-59D8-4A57-86DE-329C7A04AD19}"/>
    <hyperlink ref="P653" r:id="rId846" display="https://barttorvik.com/team.php?team=Morgan+St.&amp;year=2023" xr:uid="{91A23808-989A-4BB5-9C9B-2BCD3E2AD89B}"/>
    <hyperlink ref="P655" r:id="rId847" display="https://barttorvik.com/team.php?team=Texas+Southern&amp;year=2023" xr:uid="{72277FB5-4539-4033-AED5-F81AD6DF8AB7}"/>
    <hyperlink ref="P656" r:id="rId848" display="https://barttorvik.com/team.php?team=Texas+Southern&amp;year=2023" xr:uid="{005F27F6-D016-41B0-8B53-E1D2B391280D}"/>
    <hyperlink ref="P657" r:id="rId849" display="https://barttorvik.com/team.php?team=Binghamton&amp;year=2023" xr:uid="{9DF5C1BA-7DEB-47EB-903B-41CB36FE424A}"/>
    <hyperlink ref="P659" r:id="rId850" display="https://barttorvik.com/team.php?team=Alabama+A%26M&amp;year=2023" xr:uid="{1FA30856-8F34-4D29-BC10-06E170E3F4F4}"/>
    <hyperlink ref="P661" r:id="rId851" display="https://barttorvik.com/team.php?team=Central+Arkansas&amp;year=2023" xr:uid="{E1736C96-B065-4DF6-B208-FE086E5D3627}"/>
    <hyperlink ref="Q663" r:id="rId852" display="https://barttorvik.com/trank.php?&amp;begin=20221101&amp;end=20230313&amp;conlimit=All&amp;year=2023&amp;top=0&amp;venue=H&amp;type=All&amp;mingames=0&amp;quad=5&amp;rpi=" xr:uid="{628C3B9E-7AF2-4234-ABFE-6A2823D48620}"/>
    <hyperlink ref="P664" r:id="rId853" display="https://barttorvik.com/team.php?team=Cal+Poly&amp;year=2023" xr:uid="{A74866B0-FA2B-4349-B06C-AD93D7EBC1BC}"/>
    <hyperlink ref="P666" r:id="rId854" display="https://barttorvik.com/team.php?team=Central+Connecticut&amp;year=2023" xr:uid="{19D998A7-FE1F-4772-B911-A490357C83C7}"/>
    <hyperlink ref="P668" r:id="rId855" display="https://barttorvik.com/team.php?team=Nebraska+Omaha&amp;year=2023" xr:uid="{F9BF3757-FCCC-4DC9-84DD-A0A6991B74BF}"/>
    <hyperlink ref="P670" r:id="rId856" display="https://barttorvik.com/team.php?team=Bethune+Cookman&amp;year=2023" xr:uid="{67424DD4-C4E0-474C-AE53-DB58292E6588}"/>
    <hyperlink ref="P672" r:id="rId857" display="https://barttorvik.com/team.php?team=Texas+A%26M+Commerce&amp;year=2023" xr:uid="{BC27294B-F98B-4291-B2B6-6EB286CF8FF8}"/>
    <hyperlink ref="P674" r:id="rId858" display="https://barttorvik.com/team.php?team=Eastern+Michigan&amp;year=2023" xr:uid="{C2532F4A-34E5-43FC-962E-6DACF8AFD3B4}"/>
    <hyperlink ref="P676" r:id="rId859" display="https://barttorvik.com/team.php?team=New+Orleans&amp;year=2023" xr:uid="{50DD6DDC-60FA-480A-AAE0-0B6CB235E807}"/>
    <hyperlink ref="P678" r:id="rId860" display="https://barttorvik.com/team.php?team=The+Citadel&amp;year=2023" xr:uid="{37E4F872-3D58-448E-A2F2-136DDB1788A0}"/>
    <hyperlink ref="P680" r:id="rId861" display="https://barttorvik.com/team.php?team=Albany&amp;year=2023" xr:uid="{03E042FB-D7E0-41EB-9AF1-6F3816EA53FC}"/>
    <hyperlink ref="P682" r:id="rId862" display="https://barttorvik.com/team.php?team=Stony+Brook&amp;year=2023" xr:uid="{A1CF3489-8DE0-45EE-8170-1E3132E6E527}"/>
    <hyperlink ref="P684" r:id="rId863" display="https://barttorvik.com/team.php?team=Lafayette&amp;year=2023" xr:uid="{B9C15679-3836-4E53-9B15-22C95CDA6EB9}"/>
    <hyperlink ref="P686" r:id="rId864" display="https://barttorvik.com/team.php?team=Marist&amp;year=2023" xr:uid="{2D84FF4D-D0D1-4BA4-A806-50CF2795DC56}"/>
    <hyperlink ref="P688" r:id="rId865" display="https://barttorvik.com/team.php?team=Hampton&amp;year=2023" xr:uid="{08506DD6-95D4-4EB2-B46A-C6DDDBE396DD}"/>
    <hyperlink ref="P690" r:id="rId866" display="https://barttorvik.com/team.php?team=Jackson+St.&amp;year=2023" xr:uid="{13F97498-5144-4DAF-B8D7-7C7940928355}"/>
    <hyperlink ref="P692" r:id="rId867" display="https://barttorvik.com/team.php?team=Columbia&amp;year=2023" xr:uid="{03077FC2-59EE-4A92-8154-3CE7969F9B2B}"/>
    <hyperlink ref="P694" r:id="rId868" display="https://barttorvik.com/team.php?team=Mississippi+Valley+St.&amp;year=2023" xr:uid="{AEBF51AD-26E1-4BEB-AAB1-1CEA5C44566E}"/>
    <hyperlink ref="P696" r:id="rId869" display="https://barttorvik.com/team.php?team=St.+Francis+NY&amp;year=2023" xr:uid="{9397D83E-C1D2-45EA-83D7-80F4E6E4C538}"/>
    <hyperlink ref="P698" r:id="rId870" display="https://barttorvik.com/team.php?team=Incarnate+Word&amp;year=2023" xr:uid="{8ED6C98D-B3CA-4C8D-858B-01D5165FA061}"/>
    <hyperlink ref="P700" r:id="rId871" display="https://barttorvik.com/team.php?team=Holy+Cross&amp;year=2023" xr:uid="{3CD50C2C-5A7F-4C08-A8C6-AB60796EB01B}"/>
    <hyperlink ref="P702" r:id="rId872" display="https://barttorvik.com/team.php?team=Houston+Christian&amp;year=2023" xr:uid="{EB3FD8FA-2604-4E3E-815E-7B5B639CC71B}"/>
    <hyperlink ref="P704" r:id="rId873" display="https://barttorvik.com/team.php?team=Manhattan&amp;year=2023" xr:uid="{E22D9216-11CE-4CDD-BCE1-435F293BE898}"/>
    <hyperlink ref="P706" r:id="rId874" display="https://barttorvik.com/team.php?team=McNeese+St.&amp;year=2023" xr:uid="{8DC8008E-4E9B-41CB-9C92-85284544A947}"/>
    <hyperlink ref="P708" r:id="rId875" display="https://barttorvik.com/team.php?team=Coppin+St.&amp;year=2023" xr:uid="{CF6AA7CD-14BE-4F11-9E57-AB65F679E277}"/>
    <hyperlink ref="P710" r:id="rId876" display="https://barttorvik.com/team.php?team=Central+Michigan&amp;year=2023" xr:uid="{F90A5916-51C0-46E0-929C-0F716CC69015}"/>
    <hyperlink ref="P712" r:id="rId877" display="https://barttorvik.com/team.php?team=Evansville&amp;year=2023" xr:uid="{528B28A9-F579-49F3-B0FC-B344E931B5D3}"/>
    <hyperlink ref="P714" r:id="rId878" display="https://barttorvik.com/team.php?team=Eastern+Illinois&amp;year=2023" xr:uid="{FA9CD4B3-63E0-4879-BF08-E110FE5BD293}"/>
    <hyperlink ref="P716" r:id="rId879" display="https://barttorvik.com/team.php?team=Alabama+St.&amp;year=2023" xr:uid="{214E5831-74B2-439B-BFD9-32944FBE63B1}"/>
    <hyperlink ref="P718" r:id="rId880" display="https://barttorvik.com/team.php?team=Western+Michigan&amp;year=2023" xr:uid="{643332DB-B4EC-4545-99AE-A0EEFEB7C747}"/>
    <hyperlink ref="P720" r:id="rId881" display="https://barttorvik.com/team.php?team=VMI&amp;year=2023" xr:uid="{F8BCA41E-E6B5-4DC5-A81F-B8666C8054DA}"/>
    <hyperlink ref="P722" r:id="rId882" display="https://barttorvik.com/team.php?team=Delaware+St.&amp;year=2023" xr:uid="{FF555A3E-EFA6-4180-8C31-4B06566BE74F}"/>
    <hyperlink ref="P724" r:id="rId883" display="https://barttorvik.com/team.php?team=Sacred+Heart&amp;year=2023" xr:uid="{3B5F8180-FDEF-4A8D-8C94-713317C2371F}"/>
    <hyperlink ref="P726" r:id="rId884" display="https://barttorvik.com/team.php?team=IUPUI&amp;year=2023" xr:uid="{188A5AE5-09D0-494F-93D4-228C9B413A22}"/>
    <hyperlink ref="P728" r:id="rId885" display="https://barttorvik.com/team.php?team=Florida+A%26M&amp;year=2023" xr:uid="{6ACD818E-538C-4064-9731-895F7009323A}"/>
    <hyperlink ref="P730" r:id="rId886" display="https://barttorvik.com/team.php?team=Lamar&amp;year=2023" xr:uid="{A99CE73F-5F80-4537-89D0-9721BDEC132B}"/>
    <hyperlink ref="P732" r:id="rId887" display="https://barttorvik.com/team.php?team=Monmouth&amp;year=2023" xr:uid="{41085714-F332-4EE3-9823-AFF6FA871048}"/>
    <hyperlink ref="P734" r:id="rId888" display="https://barttorvik.com/team.php?team=Hartford&amp;year=2023" xr:uid="{2798ED7F-88FC-4C23-8B93-117385FB8950}"/>
    <hyperlink ref="P736" r:id="rId889" display="https://barttorvik.com/team.php?team=Green+Bay&amp;year=2023" xr:uid="{D7E1BFCB-0290-4217-84B2-E7DF968E1577}"/>
    <hyperlink ref="P738" r:id="rId890" display="https://barttorvik.com/team.php?team=LIU+Brooklyn&amp;year=2023" xr:uid="{403EDBE3-FFAC-4847-B3B9-C25F06DCCA1F}"/>
    <hyperlink ref="Q740" r:id="rId891" display="https://barttorvik.com/trank.php?&amp;begin=20221101&amp;end=20230313&amp;conlimit=All&amp;year=2023&amp;top=0&amp;venue=H&amp;type=All&amp;mingames=0&amp;quad=5&amp;rpi=" xr:uid="{4D13D61F-EC9F-4D64-A033-D6A0B3EDD803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840F1-F4A0-4EFA-A5AB-975A234D74B6}">
  <dimension ref="A1:Q740"/>
  <sheetViews>
    <sheetView workbookViewId="0"/>
  </sheetViews>
  <sheetFormatPr defaultRowHeight="15"/>
  <cols>
    <col min="4" max="4" width="22.7109375" bestFit="1" customWidth="1"/>
  </cols>
  <sheetData>
    <row r="1" spans="1:17">
      <c r="A1" t="s">
        <v>463</v>
      </c>
      <c r="B1" t="s">
        <v>555</v>
      </c>
      <c r="D1" t="s">
        <v>556</v>
      </c>
      <c r="E1" t="s">
        <v>557</v>
      </c>
      <c r="F1" t="s">
        <v>558</v>
      </c>
      <c r="L1" t="s">
        <v>44</v>
      </c>
      <c r="M1">
        <v>0.51029999999999998</v>
      </c>
      <c r="P1" s="18" t="s">
        <v>146</v>
      </c>
      <c r="Q1" s="23">
        <v>0.97819999999999996</v>
      </c>
    </row>
    <row r="2" spans="1:17" ht="15.75" thickBot="1">
      <c r="A2" t="str">
        <f>IF(B2=D2,"","BAD")</f>
        <v/>
      </c>
      <c r="B2" t="s">
        <v>44</v>
      </c>
      <c r="D2" t="s">
        <v>44</v>
      </c>
      <c r="E2">
        <v>0.51029999999999998</v>
      </c>
      <c r="F2">
        <v>156</v>
      </c>
      <c r="L2" t="s">
        <v>45</v>
      </c>
      <c r="M2">
        <v>0.56269999999999998</v>
      </c>
      <c r="P2" s="20" t="s">
        <v>419</v>
      </c>
      <c r="Q2" s="22">
        <v>1</v>
      </c>
    </row>
    <row r="3" spans="1:17">
      <c r="A3" t="str">
        <f t="shared" ref="A3:A66" si="0">IF(B3=D3,"","BAD")</f>
        <v/>
      </c>
      <c r="B3" t="s">
        <v>45</v>
      </c>
      <c r="D3" t="s">
        <v>45</v>
      </c>
      <c r="E3">
        <v>0.56269999999999998</v>
      </c>
      <c r="F3">
        <v>139</v>
      </c>
      <c r="L3" t="s">
        <v>46</v>
      </c>
      <c r="M3">
        <v>0.70150000000000001</v>
      </c>
      <c r="P3" s="18" t="s">
        <v>209</v>
      </c>
      <c r="Q3" s="23">
        <v>0.95489999999999997</v>
      </c>
    </row>
    <row r="4" spans="1:17" ht="15.75" thickBot="1">
      <c r="A4" t="str">
        <f t="shared" si="0"/>
        <v/>
      </c>
      <c r="B4" t="s">
        <v>46</v>
      </c>
      <c r="D4" t="s">
        <v>46</v>
      </c>
      <c r="E4">
        <v>0.70150000000000001</v>
      </c>
      <c r="F4">
        <v>92</v>
      </c>
      <c r="L4" t="s">
        <v>47</v>
      </c>
      <c r="M4">
        <v>0.93079999999999996</v>
      </c>
      <c r="P4" s="20" t="s">
        <v>420</v>
      </c>
      <c r="Q4" s="22">
        <v>2</v>
      </c>
    </row>
    <row r="5" spans="1:17">
      <c r="A5" t="str">
        <f t="shared" si="0"/>
        <v/>
      </c>
      <c r="B5" t="s">
        <v>47</v>
      </c>
      <c r="D5" t="s">
        <v>47</v>
      </c>
      <c r="E5">
        <v>0.93079999999999996</v>
      </c>
      <c r="F5">
        <v>7</v>
      </c>
      <c r="L5" t="s">
        <v>48</v>
      </c>
      <c r="M5">
        <v>0.26540000000000002</v>
      </c>
      <c r="P5" s="18" t="s">
        <v>203</v>
      </c>
      <c r="Q5" s="418">
        <v>0.94769999999999999</v>
      </c>
    </row>
    <row r="6" spans="1:17" ht="15.75" thickBot="1">
      <c r="A6" t="str">
        <f t="shared" si="0"/>
        <v/>
      </c>
      <c r="B6" t="s">
        <v>48</v>
      </c>
      <c r="D6" t="s">
        <v>48</v>
      </c>
      <c r="E6">
        <v>0.26540000000000002</v>
      </c>
      <c r="F6">
        <v>261</v>
      </c>
      <c r="L6" t="s">
        <v>49</v>
      </c>
      <c r="M6">
        <v>6.9500000000000006E-2</v>
      </c>
      <c r="P6" s="20" t="s">
        <v>416</v>
      </c>
      <c r="Q6" s="25">
        <v>3</v>
      </c>
    </row>
    <row r="7" spans="1:17">
      <c r="A7" t="str">
        <f t="shared" si="0"/>
        <v/>
      </c>
      <c r="B7" t="s">
        <v>49</v>
      </c>
      <c r="D7" t="s">
        <v>49</v>
      </c>
      <c r="E7">
        <v>6.9500000000000006E-2</v>
      </c>
      <c r="F7">
        <v>346</v>
      </c>
      <c r="L7" t="s">
        <v>50</v>
      </c>
      <c r="M7">
        <v>0.10489999999999999</v>
      </c>
      <c r="P7" s="18" t="s">
        <v>361</v>
      </c>
      <c r="Q7" s="26">
        <v>0.94279999999999997</v>
      </c>
    </row>
    <row r="8" spans="1:17" ht="15.75" thickBot="1">
      <c r="A8" t="str">
        <f t="shared" si="0"/>
        <v/>
      </c>
      <c r="B8" t="s">
        <v>50</v>
      </c>
      <c r="D8" t="s">
        <v>50</v>
      </c>
      <c r="E8">
        <v>0.10489999999999999</v>
      </c>
      <c r="F8">
        <v>330</v>
      </c>
      <c r="L8" t="s">
        <v>51</v>
      </c>
      <c r="M8">
        <v>0.32619999999999999</v>
      </c>
      <c r="P8" s="20" t="s">
        <v>414</v>
      </c>
      <c r="Q8" s="27">
        <v>4</v>
      </c>
    </row>
    <row r="9" spans="1:17">
      <c r="A9" t="str">
        <f t="shared" si="0"/>
        <v/>
      </c>
      <c r="B9" t="s">
        <v>51</v>
      </c>
      <c r="D9" t="s">
        <v>51</v>
      </c>
      <c r="E9">
        <v>0.32619999999999999</v>
      </c>
      <c r="F9">
        <v>232</v>
      </c>
      <c r="L9" t="s">
        <v>52</v>
      </c>
      <c r="M9">
        <v>0.1469</v>
      </c>
      <c r="P9" s="18" t="s">
        <v>157</v>
      </c>
      <c r="Q9" s="28">
        <v>0.94020000000000004</v>
      </c>
    </row>
    <row r="10" spans="1:17" ht="15.75" thickBot="1">
      <c r="A10" t="str">
        <f t="shared" si="0"/>
        <v/>
      </c>
      <c r="B10" t="s">
        <v>52</v>
      </c>
      <c r="D10" t="s">
        <v>52</v>
      </c>
      <c r="E10">
        <v>0.1469</v>
      </c>
      <c r="F10">
        <v>309</v>
      </c>
      <c r="L10" t="s">
        <v>53</v>
      </c>
      <c r="M10">
        <v>0.60519999999999996</v>
      </c>
      <c r="P10" s="20" t="s">
        <v>412</v>
      </c>
      <c r="Q10" s="29">
        <v>5</v>
      </c>
    </row>
    <row r="11" spans="1:17">
      <c r="A11" t="str">
        <f t="shared" si="0"/>
        <v/>
      </c>
      <c r="B11" t="s">
        <v>53</v>
      </c>
      <c r="D11" t="s">
        <v>53</v>
      </c>
      <c r="E11">
        <v>0.60519999999999996</v>
      </c>
      <c r="F11">
        <v>124</v>
      </c>
      <c r="L11" t="s">
        <v>54</v>
      </c>
      <c r="M11">
        <v>0.9304</v>
      </c>
      <c r="P11" s="18" t="s">
        <v>117</v>
      </c>
      <c r="Q11" s="30">
        <v>0.93889999999999996</v>
      </c>
    </row>
    <row r="12" spans="1:17" ht="15.75" thickBot="1">
      <c r="A12" t="str">
        <f t="shared" si="0"/>
        <v/>
      </c>
      <c r="B12" t="s">
        <v>54</v>
      </c>
      <c r="D12" t="s">
        <v>54</v>
      </c>
      <c r="E12">
        <v>0.9304</v>
      </c>
      <c r="F12">
        <v>8</v>
      </c>
      <c r="L12" t="s">
        <v>55</v>
      </c>
      <c r="M12">
        <v>0.80940000000000001</v>
      </c>
      <c r="P12" s="20" t="s">
        <v>426</v>
      </c>
      <c r="Q12" s="31">
        <v>6</v>
      </c>
    </row>
    <row r="13" spans="1:17">
      <c r="A13" t="str">
        <f t="shared" si="0"/>
        <v/>
      </c>
      <c r="B13" t="s">
        <v>55</v>
      </c>
      <c r="D13" t="s">
        <v>55</v>
      </c>
      <c r="E13">
        <v>0.80940000000000001</v>
      </c>
      <c r="F13">
        <v>50</v>
      </c>
      <c r="L13" t="s">
        <v>56</v>
      </c>
      <c r="M13">
        <v>0.90149999999999997</v>
      </c>
      <c r="P13" s="18" t="s">
        <v>47</v>
      </c>
      <c r="Q13" s="32">
        <v>0.93079999999999996</v>
      </c>
    </row>
    <row r="14" spans="1:17" ht="15.75" thickBot="1">
      <c r="A14" t="str">
        <f t="shared" si="0"/>
        <v/>
      </c>
      <c r="B14" t="s">
        <v>56</v>
      </c>
      <c r="D14" t="s">
        <v>56</v>
      </c>
      <c r="E14">
        <v>0.90149999999999997</v>
      </c>
      <c r="F14">
        <v>16</v>
      </c>
      <c r="L14" t="s">
        <v>57</v>
      </c>
      <c r="M14">
        <v>0.13539999999999999</v>
      </c>
      <c r="P14" s="20" t="s">
        <v>412</v>
      </c>
      <c r="Q14" s="33">
        <v>7</v>
      </c>
    </row>
    <row r="15" spans="1:17">
      <c r="A15" t="str">
        <f t="shared" si="0"/>
        <v/>
      </c>
      <c r="B15" t="s">
        <v>57</v>
      </c>
      <c r="D15" t="s">
        <v>57</v>
      </c>
      <c r="E15">
        <v>0.13539999999999999</v>
      </c>
      <c r="F15">
        <v>317</v>
      </c>
      <c r="L15" t="s">
        <v>58</v>
      </c>
      <c r="M15">
        <v>0.36299999999999999</v>
      </c>
      <c r="P15" s="18" t="s">
        <v>54</v>
      </c>
      <c r="Q15" s="34">
        <v>0.9304</v>
      </c>
    </row>
    <row r="16" spans="1:17" ht="15.75" thickBot="1">
      <c r="A16" t="str">
        <f t="shared" si="0"/>
        <v/>
      </c>
      <c r="B16" t="s">
        <v>58</v>
      </c>
      <c r="D16" t="s">
        <v>58</v>
      </c>
      <c r="E16">
        <v>0.36299999999999999</v>
      </c>
      <c r="F16">
        <v>218</v>
      </c>
      <c r="L16" t="s">
        <v>59</v>
      </c>
      <c r="M16">
        <v>0.25140000000000001</v>
      </c>
      <c r="P16" s="20" t="s">
        <v>417</v>
      </c>
      <c r="Q16" s="35">
        <v>8</v>
      </c>
    </row>
    <row r="17" spans="1:17">
      <c r="A17" t="str">
        <f t="shared" si="0"/>
        <v/>
      </c>
      <c r="B17" t="s">
        <v>59</v>
      </c>
      <c r="D17" t="s">
        <v>59</v>
      </c>
      <c r="E17">
        <v>0.25140000000000001</v>
      </c>
      <c r="F17">
        <v>268</v>
      </c>
      <c r="L17" t="s">
        <v>60</v>
      </c>
      <c r="M17">
        <v>0.80379999999999996</v>
      </c>
      <c r="P17" s="18" t="s">
        <v>103</v>
      </c>
      <c r="Q17" s="36">
        <v>0.92530000000000001</v>
      </c>
    </row>
    <row r="18" spans="1:17" ht="15.75" thickBot="1">
      <c r="A18" t="str">
        <f t="shared" si="0"/>
        <v/>
      </c>
      <c r="B18" t="s">
        <v>60</v>
      </c>
      <c r="D18" t="s">
        <v>60</v>
      </c>
      <c r="E18">
        <v>0.80379999999999996</v>
      </c>
      <c r="F18">
        <v>55</v>
      </c>
      <c r="L18" t="s">
        <v>61</v>
      </c>
      <c r="M18">
        <v>5.2400000000000002E-2</v>
      </c>
      <c r="P18" s="20" t="s">
        <v>413</v>
      </c>
      <c r="Q18" s="37">
        <v>9</v>
      </c>
    </row>
    <row r="19" spans="1:17">
      <c r="A19" t="str">
        <f t="shared" si="0"/>
        <v/>
      </c>
      <c r="B19" t="s">
        <v>61</v>
      </c>
      <c r="D19" t="s">
        <v>61</v>
      </c>
      <c r="E19">
        <v>5.2400000000000002E-2</v>
      </c>
      <c r="F19">
        <v>354</v>
      </c>
      <c r="L19" t="s">
        <v>62</v>
      </c>
      <c r="M19">
        <v>0.32100000000000001</v>
      </c>
      <c r="P19" s="18" t="s">
        <v>374</v>
      </c>
      <c r="Q19" s="38">
        <v>0.91500000000000004</v>
      </c>
    </row>
    <row r="20" spans="1:17" ht="15.75" thickBot="1">
      <c r="A20" t="str">
        <f t="shared" si="0"/>
        <v/>
      </c>
      <c r="B20" t="s">
        <v>62</v>
      </c>
      <c r="D20" t="s">
        <v>62</v>
      </c>
      <c r="E20">
        <v>0.32100000000000001</v>
      </c>
      <c r="F20">
        <v>234</v>
      </c>
      <c r="L20" t="s">
        <v>63</v>
      </c>
      <c r="M20">
        <v>0.88919999999999999</v>
      </c>
      <c r="P20" s="20" t="s">
        <v>433</v>
      </c>
      <c r="Q20" s="39">
        <v>10</v>
      </c>
    </row>
    <row r="21" spans="1:17">
      <c r="A21" t="str">
        <f t="shared" si="0"/>
        <v/>
      </c>
      <c r="B21" t="s">
        <v>63</v>
      </c>
      <c r="D21" t="s">
        <v>63</v>
      </c>
      <c r="E21">
        <v>0.88919999999999999</v>
      </c>
      <c r="F21">
        <v>21</v>
      </c>
      <c r="L21" t="s">
        <v>64</v>
      </c>
      <c r="M21">
        <v>0.29330000000000001</v>
      </c>
      <c r="P21" s="18" t="s">
        <v>176</v>
      </c>
      <c r="Q21" s="40">
        <v>0.91359999999999997</v>
      </c>
    </row>
    <row r="22" spans="1:17" ht="15.75" thickBot="1">
      <c r="A22" t="str">
        <f t="shared" si="0"/>
        <v/>
      </c>
      <c r="B22" t="s">
        <v>64</v>
      </c>
      <c r="D22" t="s">
        <v>64</v>
      </c>
      <c r="E22">
        <v>0.29330000000000001</v>
      </c>
      <c r="F22">
        <v>247</v>
      </c>
      <c r="L22" t="s">
        <v>65</v>
      </c>
      <c r="M22">
        <v>0.47739999999999999</v>
      </c>
      <c r="P22" s="20" t="s">
        <v>418</v>
      </c>
      <c r="Q22" s="41">
        <v>11</v>
      </c>
    </row>
    <row r="23" spans="1:17">
      <c r="A23" t="str">
        <f t="shared" si="0"/>
        <v/>
      </c>
      <c r="B23" t="s">
        <v>65</v>
      </c>
      <c r="D23" t="s">
        <v>65</v>
      </c>
      <c r="E23">
        <v>0.47739999999999999</v>
      </c>
      <c r="F23">
        <v>176</v>
      </c>
      <c r="L23" t="s">
        <v>66</v>
      </c>
      <c r="M23">
        <v>9.4500000000000001E-2</v>
      </c>
      <c r="P23" s="18" t="s">
        <v>341</v>
      </c>
      <c r="Q23" s="42">
        <v>0.91349999999999998</v>
      </c>
    </row>
    <row r="24" spans="1:17" ht="15.75" thickBot="1">
      <c r="A24" t="str">
        <f t="shared" si="0"/>
        <v/>
      </c>
      <c r="B24" t="s">
        <v>66</v>
      </c>
      <c r="D24" t="s">
        <v>66</v>
      </c>
      <c r="E24">
        <v>9.4500000000000001E-2</v>
      </c>
      <c r="F24">
        <v>337</v>
      </c>
      <c r="L24" t="s">
        <v>67</v>
      </c>
      <c r="M24">
        <v>0.23069999999999999</v>
      </c>
      <c r="P24" s="20" t="s">
        <v>421</v>
      </c>
      <c r="Q24" s="43">
        <v>12</v>
      </c>
    </row>
    <row r="25" spans="1:17">
      <c r="A25" t="str">
        <f t="shared" si="0"/>
        <v/>
      </c>
      <c r="B25" t="s">
        <v>67</v>
      </c>
      <c r="D25" t="s">
        <v>67</v>
      </c>
      <c r="E25">
        <v>0.23069999999999999</v>
      </c>
      <c r="F25">
        <v>277</v>
      </c>
      <c r="L25" t="s">
        <v>68</v>
      </c>
      <c r="M25">
        <v>0.73360000000000003</v>
      </c>
      <c r="P25" s="18" t="s">
        <v>132</v>
      </c>
      <c r="Q25" s="44">
        <v>0.9073</v>
      </c>
    </row>
    <row r="26" spans="1:17" ht="15.75" thickBot="1">
      <c r="A26" t="str">
        <f t="shared" si="0"/>
        <v/>
      </c>
      <c r="B26" t="s">
        <v>68</v>
      </c>
      <c r="D26" t="s">
        <v>68</v>
      </c>
      <c r="E26">
        <v>0.73360000000000003</v>
      </c>
      <c r="F26">
        <v>81</v>
      </c>
      <c r="L26" t="s">
        <v>69</v>
      </c>
      <c r="M26">
        <v>0.66700000000000004</v>
      </c>
      <c r="P26" s="20" t="s">
        <v>435</v>
      </c>
      <c r="Q26" s="45">
        <v>13</v>
      </c>
    </row>
    <row r="27" spans="1:17">
      <c r="A27" t="str">
        <f t="shared" si="0"/>
        <v/>
      </c>
      <c r="B27" t="s">
        <v>69</v>
      </c>
      <c r="D27" t="s">
        <v>69</v>
      </c>
      <c r="E27">
        <v>0.66700000000000004</v>
      </c>
      <c r="F27">
        <v>107</v>
      </c>
      <c r="L27" t="s">
        <v>70</v>
      </c>
      <c r="M27">
        <v>0.28499999999999998</v>
      </c>
      <c r="P27" s="18" t="s">
        <v>212</v>
      </c>
      <c r="Q27" s="46">
        <v>0.90359999999999996</v>
      </c>
    </row>
    <row r="28" spans="1:17" ht="15.75" thickBot="1">
      <c r="A28" t="str">
        <f t="shared" si="0"/>
        <v/>
      </c>
      <c r="B28" t="s">
        <v>70</v>
      </c>
      <c r="D28" t="s">
        <v>70</v>
      </c>
      <c r="E28">
        <v>0.28499999999999998</v>
      </c>
      <c r="F28">
        <v>252</v>
      </c>
      <c r="L28" t="s">
        <v>71</v>
      </c>
      <c r="M28">
        <v>7.0999999999999994E-2</v>
      </c>
      <c r="P28" s="20" t="s">
        <v>425</v>
      </c>
      <c r="Q28" s="47">
        <v>14</v>
      </c>
    </row>
    <row r="29" spans="1:17">
      <c r="A29" t="str">
        <f t="shared" si="0"/>
        <v/>
      </c>
      <c r="B29" t="s">
        <v>71</v>
      </c>
      <c r="D29" t="s">
        <v>71</v>
      </c>
      <c r="E29">
        <v>7.0999999999999994E-2</v>
      </c>
      <c r="F29">
        <v>345</v>
      </c>
      <c r="L29" t="s">
        <v>72</v>
      </c>
      <c r="M29">
        <v>0.65620000000000001</v>
      </c>
      <c r="P29" s="701" t="s">
        <v>304</v>
      </c>
      <c r="Q29" s="48">
        <v>0.90269999999999995</v>
      </c>
    </row>
    <row r="30" spans="1:17" ht="15.75" thickBot="1">
      <c r="A30" t="str">
        <f t="shared" si="0"/>
        <v/>
      </c>
      <c r="B30" t="s">
        <v>72</v>
      </c>
      <c r="D30" t="s">
        <v>72</v>
      </c>
      <c r="E30">
        <v>0.65620000000000001</v>
      </c>
      <c r="F30">
        <v>110</v>
      </c>
      <c r="L30" t="s">
        <v>73</v>
      </c>
      <c r="M30">
        <v>0.4667</v>
      </c>
      <c r="P30" s="702"/>
      <c r="Q30" s="49">
        <v>15</v>
      </c>
    </row>
    <row r="31" spans="1:17">
      <c r="A31" t="str">
        <f t="shared" si="0"/>
        <v/>
      </c>
      <c r="B31" t="s">
        <v>73</v>
      </c>
      <c r="D31" t="s">
        <v>73</v>
      </c>
      <c r="E31">
        <v>0.4667</v>
      </c>
      <c r="F31">
        <v>181</v>
      </c>
      <c r="L31" t="s">
        <v>74</v>
      </c>
      <c r="M31">
        <v>0.37609999999999999</v>
      </c>
      <c r="P31" s="18" t="s">
        <v>56</v>
      </c>
      <c r="Q31" s="50">
        <v>0.90149999999999997</v>
      </c>
    </row>
    <row r="32" spans="1:17" ht="15.75" thickBot="1">
      <c r="A32" t="str">
        <f t="shared" si="0"/>
        <v/>
      </c>
      <c r="B32" t="s">
        <v>74</v>
      </c>
      <c r="D32" t="s">
        <v>74</v>
      </c>
      <c r="E32">
        <v>0.37609999999999999</v>
      </c>
      <c r="F32">
        <v>212</v>
      </c>
      <c r="L32" t="s">
        <v>75</v>
      </c>
      <c r="M32">
        <v>0.21099999999999999</v>
      </c>
      <c r="P32" s="20" t="s">
        <v>434</v>
      </c>
      <c r="Q32" s="51">
        <v>16</v>
      </c>
    </row>
    <row r="33" spans="1:17">
      <c r="A33" t="str">
        <f t="shared" si="0"/>
        <v/>
      </c>
      <c r="B33" t="s">
        <v>75</v>
      </c>
      <c r="D33" t="s">
        <v>75</v>
      </c>
      <c r="E33">
        <v>0.21099999999999999</v>
      </c>
      <c r="F33">
        <v>283</v>
      </c>
      <c r="L33" t="s">
        <v>76</v>
      </c>
      <c r="M33">
        <v>0.25009999999999999</v>
      </c>
      <c r="P33" s="18" t="s">
        <v>342</v>
      </c>
      <c r="Q33" s="52">
        <v>0.89690000000000003</v>
      </c>
    </row>
    <row r="34" spans="1:17" ht="15.75" thickBot="1">
      <c r="A34" t="str">
        <f t="shared" si="0"/>
        <v/>
      </c>
      <c r="B34" t="s">
        <v>76</v>
      </c>
      <c r="D34" t="s">
        <v>76</v>
      </c>
      <c r="E34">
        <v>0.25009999999999999</v>
      </c>
      <c r="F34">
        <v>269</v>
      </c>
      <c r="L34" t="s">
        <v>77</v>
      </c>
      <c r="M34">
        <v>0.51990000000000003</v>
      </c>
      <c r="P34" s="20" t="s">
        <v>430</v>
      </c>
      <c r="Q34" s="53">
        <v>17</v>
      </c>
    </row>
    <row r="35" spans="1:17">
      <c r="A35" t="str">
        <f t="shared" si="0"/>
        <v/>
      </c>
      <c r="B35" t="s">
        <v>77</v>
      </c>
      <c r="D35" t="s">
        <v>77</v>
      </c>
      <c r="E35">
        <v>0.51990000000000003</v>
      </c>
      <c r="F35">
        <v>152</v>
      </c>
      <c r="L35" t="s">
        <v>78</v>
      </c>
      <c r="M35">
        <v>0.74139999999999995</v>
      </c>
      <c r="P35" s="18" t="s">
        <v>404</v>
      </c>
      <c r="Q35" s="54">
        <v>0.8931</v>
      </c>
    </row>
    <row r="36" spans="1:17" ht="15.75" thickBot="1">
      <c r="A36" t="str">
        <f t="shared" si="0"/>
        <v/>
      </c>
      <c r="B36" t="s">
        <v>78</v>
      </c>
      <c r="D36" t="s">
        <v>78</v>
      </c>
      <c r="E36">
        <v>0.74139999999999995</v>
      </c>
      <c r="F36">
        <v>76</v>
      </c>
      <c r="L36" t="s">
        <v>79</v>
      </c>
      <c r="M36">
        <v>0.28220000000000001</v>
      </c>
      <c r="P36" s="20" t="s">
        <v>424</v>
      </c>
      <c r="Q36" s="55">
        <v>18</v>
      </c>
    </row>
    <row r="37" spans="1:17">
      <c r="A37" t="str">
        <f t="shared" si="0"/>
        <v/>
      </c>
      <c r="B37" t="s">
        <v>79</v>
      </c>
      <c r="D37" t="s">
        <v>79</v>
      </c>
      <c r="E37">
        <v>0.28220000000000001</v>
      </c>
      <c r="F37">
        <v>253</v>
      </c>
      <c r="L37" t="s">
        <v>80</v>
      </c>
      <c r="M37">
        <v>0.38229999999999997</v>
      </c>
      <c r="P37" s="701" t="s">
        <v>306</v>
      </c>
      <c r="Q37" s="56">
        <v>0.89300000000000002</v>
      </c>
    </row>
    <row r="38" spans="1:17" ht="15.75" thickBot="1">
      <c r="A38" t="str">
        <f t="shared" si="0"/>
        <v/>
      </c>
      <c r="B38" t="s">
        <v>80</v>
      </c>
      <c r="D38" t="s">
        <v>80</v>
      </c>
      <c r="E38">
        <v>0.38229999999999997</v>
      </c>
      <c r="F38">
        <v>209</v>
      </c>
      <c r="L38" t="s">
        <v>81</v>
      </c>
      <c r="M38">
        <v>0.1762</v>
      </c>
      <c r="P38" s="702"/>
      <c r="Q38" s="57">
        <v>19</v>
      </c>
    </row>
    <row r="39" spans="1:17">
      <c r="A39" t="str">
        <f t="shared" si="0"/>
        <v/>
      </c>
      <c r="B39" t="s">
        <v>81</v>
      </c>
      <c r="D39" t="s">
        <v>81</v>
      </c>
      <c r="E39">
        <v>0.1762</v>
      </c>
      <c r="F39">
        <v>299</v>
      </c>
      <c r="L39" t="s">
        <v>82</v>
      </c>
      <c r="M39">
        <v>0.69140000000000001</v>
      </c>
      <c r="P39" s="701" t="s">
        <v>214</v>
      </c>
      <c r="Q39" s="58">
        <v>0.89229999999999998</v>
      </c>
    </row>
    <row r="40" spans="1:17" ht="15.75" thickBot="1">
      <c r="A40" t="str">
        <f t="shared" si="0"/>
        <v/>
      </c>
      <c r="B40" t="s">
        <v>82</v>
      </c>
      <c r="D40" t="s">
        <v>82</v>
      </c>
      <c r="E40">
        <v>0.69140000000000001</v>
      </c>
      <c r="F40">
        <v>97</v>
      </c>
      <c r="L40" t="s">
        <v>83</v>
      </c>
      <c r="M40">
        <v>0.10780000000000001</v>
      </c>
      <c r="P40" s="702"/>
      <c r="Q40" s="59">
        <v>20</v>
      </c>
    </row>
    <row r="41" spans="1:17">
      <c r="A41" t="str">
        <f t="shared" si="0"/>
        <v/>
      </c>
      <c r="B41" t="s">
        <v>83</v>
      </c>
      <c r="D41" t="s">
        <v>83</v>
      </c>
      <c r="E41">
        <v>0.10780000000000001</v>
      </c>
      <c r="F41">
        <v>328</v>
      </c>
      <c r="L41" t="s">
        <v>84</v>
      </c>
      <c r="M41">
        <v>0.2074</v>
      </c>
      <c r="P41" s="18" t="s">
        <v>63</v>
      </c>
      <c r="Q41" s="60">
        <v>0.88919999999999999</v>
      </c>
    </row>
    <row r="42" spans="1:17" ht="15.75" thickBot="1">
      <c r="A42" t="str">
        <f t="shared" si="0"/>
        <v/>
      </c>
      <c r="B42" t="s">
        <v>84</v>
      </c>
      <c r="D42" t="s">
        <v>84</v>
      </c>
      <c r="E42">
        <v>0.2074</v>
      </c>
      <c r="F42">
        <v>284</v>
      </c>
      <c r="L42" t="s">
        <v>85</v>
      </c>
      <c r="M42">
        <v>0.3392</v>
      </c>
      <c r="P42" s="20" t="s">
        <v>427</v>
      </c>
      <c r="Q42" s="61">
        <v>21</v>
      </c>
    </row>
    <row r="43" spans="1:17">
      <c r="A43" t="str">
        <f t="shared" si="0"/>
        <v/>
      </c>
      <c r="B43" t="s">
        <v>85</v>
      </c>
      <c r="D43" t="s">
        <v>85</v>
      </c>
      <c r="E43">
        <v>0.3392</v>
      </c>
      <c r="F43">
        <v>227</v>
      </c>
      <c r="L43" t="s">
        <v>86</v>
      </c>
      <c r="M43">
        <v>0.30740000000000001</v>
      </c>
      <c r="P43" s="18" t="s">
        <v>381</v>
      </c>
      <c r="Q43" s="62">
        <v>0.87639999999999996</v>
      </c>
    </row>
    <row r="44" spans="1:17" ht="15.75" thickBot="1">
      <c r="A44" t="str">
        <f t="shared" si="0"/>
        <v/>
      </c>
      <c r="B44" t="s">
        <v>86</v>
      </c>
      <c r="D44" t="s">
        <v>86</v>
      </c>
      <c r="E44">
        <v>0.30740000000000001</v>
      </c>
      <c r="F44">
        <v>241</v>
      </c>
      <c r="L44" t="s">
        <v>87</v>
      </c>
      <c r="M44">
        <v>0.24479999999999999</v>
      </c>
      <c r="P44" s="20" t="s">
        <v>445</v>
      </c>
      <c r="Q44" s="63">
        <v>22</v>
      </c>
    </row>
    <row r="45" spans="1:17">
      <c r="A45" t="str">
        <f t="shared" si="0"/>
        <v/>
      </c>
      <c r="B45" t="s">
        <v>87</v>
      </c>
      <c r="D45" t="s">
        <v>87</v>
      </c>
      <c r="E45">
        <v>0.24479999999999999</v>
      </c>
      <c r="F45">
        <v>272</v>
      </c>
      <c r="L45" t="s">
        <v>88</v>
      </c>
      <c r="M45">
        <v>6.3899999999999998E-2</v>
      </c>
      <c r="P45" s="18" t="s">
        <v>281</v>
      </c>
      <c r="Q45" s="64">
        <v>0.87560000000000004</v>
      </c>
    </row>
    <row r="46" spans="1:17" ht="15.75" thickBot="1">
      <c r="A46" t="str">
        <f t="shared" si="0"/>
        <v/>
      </c>
      <c r="B46" t="s">
        <v>88</v>
      </c>
      <c r="D46" t="s">
        <v>88</v>
      </c>
      <c r="E46">
        <v>6.3899999999999998E-2</v>
      </c>
      <c r="F46">
        <v>350</v>
      </c>
      <c r="L46" t="s">
        <v>89</v>
      </c>
      <c r="M46">
        <v>0.13689999999999999</v>
      </c>
      <c r="P46" s="20" t="s">
        <v>415</v>
      </c>
      <c r="Q46" s="65">
        <v>23</v>
      </c>
    </row>
    <row r="47" spans="1:17">
      <c r="A47" t="str">
        <f t="shared" si="0"/>
        <v/>
      </c>
      <c r="B47" t="s">
        <v>89</v>
      </c>
      <c r="D47" t="s">
        <v>89</v>
      </c>
      <c r="E47">
        <v>0.13689999999999999</v>
      </c>
      <c r="F47">
        <v>316</v>
      </c>
      <c r="L47" t="s">
        <v>91</v>
      </c>
      <c r="M47">
        <v>0.1033</v>
      </c>
      <c r="P47" s="18" t="s">
        <v>301</v>
      </c>
      <c r="Q47" s="66">
        <v>0.87150000000000005</v>
      </c>
    </row>
    <row r="48" spans="1:17" ht="15.75" thickBot="1">
      <c r="A48" t="str">
        <f t="shared" si="0"/>
        <v/>
      </c>
      <c r="B48" t="s">
        <v>90</v>
      </c>
      <c r="D48" t="s">
        <v>90</v>
      </c>
      <c r="E48">
        <v>0.72909999999999997</v>
      </c>
      <c r="F48">
        <v>82</v>
      </c>
      <c r="L48" t="s">
        <v>92</v>
      </c>
      <c r="M48">
        <v>0.54149999999999998</v>
      </c>
      <c r="P48" s="20" t="s">
        <v>428</v>
      </c>
      <c r="Q48" s="67">
        <v>24</v>
      </c>
    </row>
    <row r="49" spans="1:17">
      <c r="A49" t="str">
        <f t="shared" si="0"/>
        <v/>
      </c>
      <c r="B49" t="s">
        <v>91</v>
      </c>
      <c r="D49" t="s">
        <v>91</v>
      </c>
      <c r="E49">
        <v>0.1033</v>
      </c>
      <c r="F49">
        <v>332</v>
      </c>
      <c r="L49" t="s">
        <v>93</v>
      </c>
      <c r="M49">
        <v>0.51119999999999999</v>
      </c>
      <c r="P49" s="18" t="s">
        <v>258</v>
      </c>
      <c r="Q49" s="68">
        <v>0.86550000000000005</v>
      </c>
    </row>
    <row r="50" spans="1:17" ht="15.75" thickBot="1">
      <c r="A50" t="str">
        <f t="shared" si="0"/>
        <v/>
      </c>
      <c r="B50" t="s">
        <v>92</v>
      </c>
      <c r="D50" t="s">
        <v>92</v>
      </c>
      <c r="E50">
        <v>0.54149999999999998</v>
      </c>
      <c r="F50">
        <v>148</v>
      </c>
      <c r="L50" t="s">
        <v>94</v>
      </c>
      <c r="M50">
        <v>0.128</v>
      </c>
      <c r="P50" s="20" t="s">
        <v>423</v>
      </c>
      <c r="Q50" s="69">
        <v>25</v>
      </c>
    </row>
    <row r="51" spans="1:17" ht="15.75" thickBot="1">
      <c r="A51" t="str">
        <f t="shared" si="0"/>
        <v/>
      </c>
      <c r="B51" t="s">
        <v>93</v>
      </c>
      <c r="D51" t="s">
        <v>93</v>
      </c>
      <c r="E51">
        <v>0.51119999999999999</v>
      </c>
      <c r="F51">
        <v>154</v>
      </c>
      <c r="L51" t="s">
        <v>95</v>
      </c>
      <c r="M51">
        <v>0.78169999999999995</v>
      </c>
      <c r="P51" s="15" t="s">
        <v>31</v>
      </c>
      <c r="Q51" s="17" t="s">
        <v>411</v>
      </c>
    </row>
    <row r="52" spans="1:17">
      <c r="A52" t="str">
        <f t="shared" si="0"/>
        <v/>
      </c>
      <c r="B52" t="s">
        <v>94</v>
      </c>
      <c r="D52" t="s">
        <v>94</v>
      </c>
      <c r="E52">
        <v>0.128</v>
      </c>
      <c r="F52">
        <v>322</v>
      </c>
      <c r="L52" t="s">
        <v>96</v>
      </c>
      <c r="M52">
        <v>0.72260000000000002</v>
      </c>
      <c r="P52" s="18" t="s">
        <v>115</v>
      </c>
      <c r="Q52" s="70">
        <v>0.86529999999999996</v>
      </c>
    </row>
    <row r="53" spans="1:17" ht="15.75" thickBot="1">
      <c r="A53" t="str">
        <f t="shared" si="0"/>
        <v/>
      </c>
      <c r="B53" t="s">
        <v>95</v>
      </c>
      <c r="D53" t="s">
        <v>95</v>
      </c>
      <c r="E53">
        <v>0.78169999999999995</v>
      </c>
      <c r="F53">
        <v>63</v>
      </c>
      <c r="L53" t="s">
        <v>97</v>
      </c>
      <c r="M53">
        <v>0.36220000000000002</v>
      </c>
      <c r="P53" s="20" t="s">
        <v>445</v>
      </c>
      <c r="Q53" s="71">
        <v>26</v>
      </c>
    </row>
    <row r="54" spans="1:17">
      <c r="A54" t="str">
        <f t="shared" si="0"/>
        <v/>
      </c>
      <c r="B54" t="s">
        <v>96</v>
      </c>
      <c r="D54" t="s">
        <v>96</v>
      </c>
      <c r="E54">
        <v>0.72260000000000002</v>
      </c>
      <c r="F54">
        <v>84</v>
      </c>
      <c r="L54" t="s">
        <v>98</v>
      </c>
      <c r="M54">
        <v>6.8900000000000003E-2</v>
      </c>
      <c r="P54" s="701" t="s">
        <v>383</v>
      </c>
      <c r="Q54" s="72">
        <v>0.8619</v>
      </c>
    </row>
    <row r="55" spans="1:17" ht="15.75" thickBot="1">
      <c r="A55" t="str">
        <f t="shared" si="0"/>
        <v/>
      </c>
      <c r="B55" t="s">
        <v>97</v>
      </c>
      <c r="D55" t="s">
        <v>97</v>
      </c>
      <c r="E55">
        <v>0.36220000000000002</v>
      </c>
      <c r="F55">
        <v>219</v>
      </c>
      <c r="L55" t="s">
        <v>99</v>
      </c>
      <c r="M55">
        <v>0.66879999999999995</v>
      </c>
      <c r="P55" s="702"/>
      <c r="Q55" s="73">
        <v>27</v>
      </c>
    </row>
    <row r="56" spans="1:17">
      <c r="A56" t="str">
        <f t="shared" si="0"/>
        <v/>
      </c>
      <c r="B56" t="s">
        <v>98</v>
      </c>
      <c r="D56" t="s">
        <v>98</v>
      </c>
      <c r="E56">
        <v>6.8900000000000003E-2</v>
      </c>
      <c r="F56">
        <v>347</v>
      </c>
      <c r="L56" t="s">
        <v>449</v>
      </c>
      <c r="M56">
        <v>0.72909999999999997</v>
      </c>
      <c r="P56" s="18" t="s">
        <v>180</v>
      </c>
      <c r="Q56" s="74">
        <v>0.86109999999999998</v>
      </c>
    </row>
    <row r="57" spans="1:17" ht="15.75" thickBot="1">
      <c r="A57" t="str">
        <f t="shared" si="0"/>
        <v/>
      </c>
      <c r="B57" t="s">
        <v>99</v>
      </c>
      <c r="D57" t="s">
        <v>99</v>
      </c>
      <c r="E57">
        <v>0.66879999999999995</v>
      </c>
      <c r="F57">
        <v>105</v>
      </c>
      <c r="L57" t="s">
        <v>100</v>
      </c>
      <c r="M57">
        <v>0.80069999999999997</v>
      </c>
      <c r="P57" s="20" t="s">
        <v>437</v>
      </c>
      <c r="Q57" s="75">
        <v>28</v>
      </c>
    </row>
    <row r="58" spans="1:17">
      <c r="A58" t="str">
        <f t="shared" si="0"/>
        <v/>
      </c>
      <c r="B58" t="s">
        <v>100</v>
      </c>
      <c r="D58" t="s">
        <v>100</v>
      </c>
      <c r="E58">
        <v>0.80069999999999997</v>
      </c>
      <c r="F58">
        <v>57</v>
      </c>
      <c r="L58" t="s">
        <v>101</v>
      </c>
      <c r="M58">
        <v>0.70569999999999999</v>
      </c>
      <c r="P58" s="18" t="s">
        <v>205</v>
      </c>
      <c r="Q58" s="76">
        <v>0.86019999999999996</v>
      </c>
    </row>
    <row r="59" spans="1:17" ht="15.75" thickBot="1">
      <c r="A59" t="str">
        <f t="shared" si="0"/>
        <v/>
      </c>
      <c r="B59" t="s">
        <v>101</v>
      </c>
      <c r="D59" t="s">
        <v>101</v>
      </c>
      <c r="E59">
        <v>0.70569999999999999</v>
      </c>
      <c r="F59">
        <v>91</v>
      </c>
      <c r="L59" t="s">
        <v>102</v>
      </c>
      <c r="M59">
        <v>0.1474</v>
      </c>
      <c r="P59" s="20" t="s">
        <v>442</v>
      </c>
      <c r="Q59" s="77">
        <v>29</v>
      </c>
    </row>
    <row r="60" spans="1:17">
      <c r="A60" t="str">
        <f t="shared" si="0"/>
        <v/>
      </c>
      <c r="B60" t="s">
        <v>102</v>
      </c>
      <c r="D60" t="s">
        <v>102</v>
      </c>
      <c r="E60">
        <v>0.1474</v>
      </c>
      <c r="F60">
        <v>308</v>
      </c>
      <c r="L60" t="s">
        <v>103</v>
      </c>
      <c r="M60">
        <v>0.92530000000000001</v>
      </c>
      <c r="P60" s="18" t="s">
        <v>170</v>
      </c>
      <c r="Q60" s="78">
        <v>0.85919999999999996</v>
      </c>
    </row>
    <row r="61" spans="1:17" ht="15.75" thickBot="1">
      <c r="A61" t="str">
        <f t="shared" si="0"/>
        <v/>
      </c>
      <c r="B61" s="420" t="s">
        <v>103</v>
      </c>
      <c r="D61" t="s">
        <v>103</v>
      </c>
      <c r="E61">
        <v>0.92530000000000001</v>
      </c>
      <c r="F61">
        <v>9</v>
      </c>
      <c r="L61" t="s">
        <v>104</v>
      </c>
      <c r="M61">
        <v>0.183</v>
      </c>
      <c r="P61" s="20" t="s">
        <v>440</v>
      </c>
      <c r="Q61" s="79">
        <v>30</v>
      </c>
    </row>
    <row r="62" spans="1:17">
      <c r="A62" t="str">
        <f t="shared" si="0"/>
        <v/>
      </c>
      <c r="B62" t="s">
        <v>104</v>
      </c>
      <c r="D62" t="s">
        <v>104</v>
      </c>
      <c r="E62">
        <v>0.183</v>
      </c>
      <c r="F62">
        <v>297</v>
      </c>
      <c r="L62" t="s">
        <v>105</v>
      </c>
      <c r="M62">
        <v>0.31380000000000002</v>
      </c>
      <c r="P62" s="18" t="s">
        <v>215</v>
      </c>
      <c r="Q62" s="80">
        <v>0.85660000000000003</v>
      </c>
    </row>
    <row r="63" spans="1:17" ht="15.75" thickBot="1">
      <c r="A63" t="str">
        <f t="shared" si="0"/>
        <v/>
      </c>
      <c r="B63" t="s">
        <v>105</v>
      </c>
      <c r="D63" t="s">
        <v>105</v>
      </c>
      <c r="E63">
        <v>0.31380000000000002</v>
      </c>
      <c r="F63">
        <v>238</v>
      </c>
      <c r="L63" t="s">
        <v>106</v>
      </c>
      <c r="M63">
        <v>0.84809999999999997</v>
      </c>
      <c r="P63" s="20" t="s">
        <v>444</v>
      </c>
      <c r="Q63" s="81">
        <v>31</v>
      </c>
    </row>
    <row r="64" spans="1:17">
      <c r="A64" t="str">
        <f t="shared" si="0"/>
        <v/>
      </c>
      <c r="B64" t="s">
        <v>106</v>
      </c>
      <c r="D64" t="s">
        <v>106</v>
      </c>
      <c r="E64">
        <v>0.84809999999999997</v>
      </c>
      <c r="F64">
        <v>34</v>
      </c>
      <c r="L64" t="s">
        <v>107</v>
      </c>
      <c r="M64">
        <v>0.25779999999999997</v>
      </c>
      <c r="P64" s="701" t="s">
        <v>155</v>
      </c>
      <c r="Q64" s="82">
        <v>0.8528</v>
      </c>
    </row>
    <row r="65" spans="1:17" ht="15.75" thickBot="1">
      <c r="A65" t="str">
        <f t="shared" si="0"/>
        <v/>
      </c>
      <c r="B65" t="s">
        <v>107</v>
      </c>
      <c r="D65" t="s">
        <v>107</v>
      </c>
      <c r="E65">
        <v>0.25779999999999997</v>
      </c>
      <c r="F65">
        <v>264</v>
      </c>
      <c r="L65" t="s">
        <v>108</v>
      </c>
      <c r="M65">
        <v>0.71250000000000002</v>
      </c>
      <c r="P65" s="702"/>
      <c r="Q65" s="83">
        <v>32</v>
      </c>
    </row>
    <row r="66" spans="1:17">
      <c r="A66" t="str">
        <f t="shared" si="0"/>
        <v/>
      </c>
      <c r="B66" t="s">
        <v>108</v>
      </c>
      <c r="D66" t="s">
        <v>108</v>
      </c>
      <c r="E66">
        <v>0.71250000000000002</v>
      </c>
      <c r="F66">
        <v>87</v>
      </c>
      <c r="L66" t="s">
        <v>109</v>
      </c>
      <c r="M66">
        <v>0.77559999999999996</v>
      </c>
      <c r="P66" s="701" t="s">
        <v>328</v>
      </c>
      <c r="Q66" s="84">
        <v>0.84840000000000004</v>
      </c>
    </row>
    <row r="67" spans="1:17" ht="15.75" thickBot="1">
      <c r="A67" t="str">
        <f t="shared" ref="A67:A130" si="1">IF(B67=D67,"","BAD")</f>
        <v/>
      </c>
      <c r="B67" t="s">
        <v>109</v>
      </c>
      <c r="D67" t="s">
        <v>109</v>
      </c>
      <c r="E67">
        <v>0.77559999999999996</v>
      </c>
      <c r="F67">
        <v>67</v>
      </c>
      <c r="L67" t="s">
        <v>110</v>
      </c>
      <c r="M67">
        <v>0.1585</v>
      </c>
      <c r="P67" s="702"/>
      <c r="Q67" s="85">
        <v>33</v>
      </c>
    </row>
    <row r="68" spans="1:17">
      <c r="A68" t="str">
        <f t="shared" si="1"/>
        <v/>
      </c>
      <c r="B68" t="s">
        <v>110</v>
      </c>
      <c r="D68" t="s">
        <v>110</v>
      </c>
      <c r="E68">
        <v>0.1585</v>
      </c>
      <c r="F68">
        <v>302</v>
      </c>
      <c r="L68" t="s">
        <v>111</v>
      </c>
      <c r="M68">
        <v>2.3400000000000001E-2</v>
      </c>
      <c r="P68" s="18" t="s">
        <v>106</v>
      </c>
      <c r="Q68" s="86">
        <v>0.84809999999999997</v>
      </c>
    </row>
    <row r="69" spans="1:17" ht="15.75" thickBot="1">
      <c r="A69" t="str">
        <f t="shared" si="1"/>
        <v/>
      </c>
      <c r="B69" t="s">
        <v>111</v>
      </c>
      <c r="D69" t="s">
        <v>111</v>
      </c>
      <c r="E69">
        <v>2.3400000000000001E-2</v>
      </c>
      <c r="F69">
        <v>362</v>
      </c>
      <c r="L69" t="s">
        <v>112</v>
      </c>
      <c r="M69">
        <v>8.4699999999999998E-2</v>
      </c>
      <c r="P69" s="20" t="s">
        <v>431</v>
      </c>
      <c r="Q69" s="87">
        <v>34</v>
      </c>
    </row>
    <row r="70" spans="1:17">
      <c r="A70" t="str">
        <f t="shared" si="1"/>
        <v/>
      </c>
      <c r="B70" t="s">
        <v>112</v>
      </c>
      <c r="D70" t="s">
        <v>112</v>
      </c>
      <c r="E70">
        <v>8.4699999999999998E-2</v>
      </c>
      <c r="F70">
        <v>341</v>
      </c>
      <c r="L70" t="s">
        <v>113</v>
      </c>
      <c r="M70">
        <v>0.63719999999999999</v>
      </c>
      <c r="P70" s="18" t="s">
        <v>267</v>
      </c>
      <c r="Q70" s="88">
        <v>0.84699999999999998</v>
      </c>
    </row>
    <row r="71" spans="1:17" ht="15.75" thickBot="1">
      <c r="A71" t="str">
        <f t="shared" si="1"/>
        <v/>
      </c>
      <c r="B71" t="s">
        <v>113</v>
      </c>
      <c r="D71" t="s">
        <v>113</v>
      </c>
      <c r="E71">
        <v>0.63719999999999999</v>
      </c>
      <c r="F71">
        <v>116</v>
      </c>
      <c r="L71" t="s">
        <v>457</v>
      </c>
      <c r="M71">
        <v>0.38040000000000002</v>
      </c>
      <c r="P71" s="20" t="s">
        <v>445</v>
      </c>
      <c r="Q71" s="89">
        <v>35</v>
      </c>
    </row>
    <row r="72" spans="1:17">
      <c r="A72" t="str">
        <f t="shared" si="1"/>
        <v>BAD</v>
      </c>
      <c r="B72" t="s">
        <v>114</v>
      </c>
      <c r="D72" t="s">
        <v>457</v>
      </c>
      <c r="E72">
        <v>0.38040000000000002</v>
      </c>
      <c r="F72">
        <v>211</v>
      </c>
      <c r="L72" t="s">
        <v>115</v>
      </c>
      <c r="M72">
        <v>0.86529999999999996</v>
      </c>
      <c r="P72" s="701" t="s">
        <v>265</v>
      </c>
      <c r="Q72" s="90">
        <v>0.84660000000000002</v>
      </c>
    </row>
    <row r="73" spans="1:17" ht="15.75" thickBot="1">
      <c r="A73" t="str">
        <f t="shared" si="1"/>
        <v/>
      </c>
      <c r="B73" t="s">
        <v>115</v>
      </c>
      <c r="D73" t="s">
        <v>115</v>
      </c>
      <c r="E73">
        <v>0.86529999999999996</v>
      </c>
      <c r="F73">
        <v>26</v>
      </c>
      <c r="L73" t="s">
        <v>116</v>
      </c>
      <c r="M73">
        <v>0.36430000000000001</v>
      </c>
      <c r="P73" s="702"/>
      <c r="Q73" s="91">
        <v>36</v>
      </c>
    </row>
    <row r="74" spans="1:17">
      <c r="A74" t="str">
        <f t="shared" si="1"/>
        <v/>
      </c>
      <c r="B74" t="s">
        <v>116</v>
      </c>
      <c r="D74" t="s">
        <v>116</v>
      </c>
      <c r="E74">
        <v>0.36430000000000001</v>
      </c>
      <c r="F74">
        <v>216</v>
      </c>
      <c r="L74" t="s">
        <v>117</v>
      </c>
      <c r="M74">
        <v>0.93889999999999996</v>
      </c>
      <c r="P74" s="701" t="s">
        <v>368</v>
      </c>
      <c r="Q74" s="92">
        <v>0.83309999999999995</v>
      </c>
    </row>
    <row r="75" spans="1:17" ht="15.75" thickBot="1">
      <c r="A75" t="str">
        <f t="shared" si="1"/>
        <v/>
      </c>
      <c r="B75" t="s">
        <v>117</v>
      </c>
      <c r="D75" t="s">
        <v>117</v>
      </c>
      <c r="E75">
        <v>0.93889999999999996</v>
      </c>
      <c r="F75">
        <v>6</v>
      </c>
      <c r="L75" t="s">
        <v>118</v>
      </c>
      <c r="M75">
        <v>0.67410000000000003</v>
      </c>
      <c r="P75" s="702"/>
      <c r="Q75" s="93">
        <v>37</v>
      </c>
    </row>
    <row r="76" spans="1:17">
      <c r="A76" t="str">
        <f t="shared" si="1"/>
        <v/>
      </c>
      <c r="B76" t="s">
        <v>118</v>
      </c>
      <c r="D76" t="s">
        <v>118</v>
      </c>
      <c r="E76">
        <v>0.67410000000000003</v>
      </c>
      <c r="F76">
        <v>103</v>
      </c>
      <c r="L76" t="s">
        <v>119</v>
      </c>
      <c r="M76">
        <v>0.4042</v>
      </c>
      <c r="P76" s="18" t="s">
        <v>166</v>
      </c>
      <c r="Q76" s="94">
        <v>0.83160000000000001</v>
      </c>
    </row>
    <row r="77" spans="1:17" ht="15.75" thickBot="1">
      <c r="A77" t="str">
        <f t="shared" si="1"/>
        <v/>
      </c>
      <c r="B77" t="s">
        <v>119</v>
      </c>
      <c r="D77" t="s">
        <v>119</v>
      </c>
      <c r="E77">
        <v>0.4042</v>
      </c>
      <c r="F77">
        <v>203</v>
      </c>
      <c r="L77" t="s">
        <v>120</v>
      </c>
      <c r="M77">
        <v>0.13830000000000001</v>
      </c>
      <c r="P77" s="20" t="s">
        <v>441</v>
      </c>
      <c r="Q77" s="95">
        <v>38</v>
      </c>
    </row>
    <row r="78" spans="1:17">
      <c r="A78" t="str">
        <f t="shared" si="1"/>
        <v/>
      </c>
      <c r="B78" t="s">
        <v>120</v>
      </c>
      <c r="D78" t="s">
        <v>120</v>
      </c>
      <c r="E78">
        <v>0.13830000000000001</v>
      </c>
      <c r="F78">
        <v>314</v>
      </c>
      <c r="L78" t="s">
        <v>121</v>
      </c>
      <c r="M78">
        <v>0.12180000000000001</v>
      </c>
      <c r="P78" s="701" t="s">
        <v>405</v>
      </c>
      <c r="Q78" s="96">
        <v>0.82769999999999999</v>
      </c>
    </row>
    <row r="79" spans="1:17" ht="15.75" thickBot="1">
      <c r="A79" t="str">
        <f t="shared" si="1"/>
        <v/>
      </c>
      <c r="B79" t="s">
        <v>121</v>
      </c>
      <c r="D79" t="s">
        <v>121</v>
      </c>
      <c r="E79">
        <v>0.12180000000000001</v>
      </c>
      <c r="F79">
        <v>324</v>
      </c>
      <c r="L79" t="s">
        <v>122</v>
      </c>
      <c r="M79">
        <v>0.5857</v>
      </c>
      <c r="P79" s="702"/>
      <c r="Q79" s="97">
        <v>39</v>
      </c>
    </row>
    <row r="80" spans="1:17">
      <c r="A80" t="str">
        <f t="shared" si="1"/>
        <v/>
      </c>
      <c r="B80" t="s">
        <v>122</v>
      </c>
      <c r="D80" t="s">
        <v>122</v>
      </c>
      <c r="E80">
        <v>0.5857</v>
      </c>
      <c r="F80">
        <v>130</v>
      </c>
      <c r="L80" t="s">
        <v>123</v>
      </c>
      <c r="M80">
        <v>0.16009999999999999</v>
      </c>
      <c r="P80" s="18" t="s">
        <v>280</v>
      </c>
      <c r="Q80" s="98">
        <v>0.82669999999999999</v>
      </c>
    </row>
    <row r="81" spans="1:17" ht="15.75" thickBot="1">
      <c r="A81" t="str">
        <f t="shared" si="1"/>
        <v/>
      </c>
      <c r="B81" t="s">
        <v>123</v>
      </c>
      <c r="D81" t="s">
        <v>123</v>
      </c>
      <c r="E81">
        <v>0.16009999999999999</v>
      </c>
      <c r="F81">
        <v>300</v>
      </c>
      <c r="L81" t="s">
        <v>124</v>
      </c>
      <c r="M81">
        <v>0.58199999999999996</v>
      </c>
      <c r="P81" s="20" t="s">
        <v>436</v>
      </c>
      <c r="Q81" s="99">
        <v>40</v>
      </c>
    </row>
    <row r="82" spans="1:17">
      <c r="A82" t="str">
        <f t="shared" si="1"/>
        <v/>
      </c>
      <c r="B82" t="s">
        <v>124</v>
      </c>
      <c r="D82" t="s">
        <v>124</v>
      </c>
      <c r="E82">
        <v>0.58199999999999996</v>
      </c>
      <c r="F82">
        <v>132</v>
      </c>
      <c r="L82" t="s">
        <v>125</v>
      </c>
      <c r="M82">
        <v>0.25319999999999998</v>
      </c>
      <c r="P82" s="18" t="s">
        <v>169</v>
      </c>
      <c r="Q82" s="100">
        <v>0.82399999999999995</v>
      </c>
    </row>
    <row r="83" spans="1:17" ht="15.75" thickBot="1">
      <c r="A83" t="str">
        <f t="shared" si="1"/>
        <v/>
      </c>
      <c r="B83" t="s">
        <v>125</v>
      </c>
      <c r="D83" t="s">
        <v>125</v>
      </c>
      <c r="E83">
        <v>0.25319999999999998</v>
      </c>
      <c r="F83">
        <v>267</v>
      </c>
      <c r="L83" t="s">
        <v>126</v>
      </c>
      <c r="M83">
        <v>5.62E-2</v>
      </c>
      <c r="P83" s="20" t="s">
        <v>420</v>
      </c>
      <c r="Q83" s="101">
        <v>41</v>
      </c>
    </row>
    <row r="84" spans="1:17">
      <c r="A84" t="str">
        <f t="shared" si="1"/>
        <v/>
      </c>
      <c r="B84" t="s">
        <v>126</v>
      </c>
      <c r="D84" t="s">
        <v>126</v>
      </c>
      <c r="E84">
        <v>5.62E-2</v>
      </c>
      <c r="F84">
        <v>353</v>
      </c>
      <c r="L84" t="s">
        <v>127</v>
      </c>
      <c r="M84">
        <v>0.1787</v>
      </c>
      <c r="P84" s="701" t="s">
        <v>291</v>
      </c>
      <c r="Q84" s="102">
        <v>0.82199999999999995</v>
      </c>
    </row>
    <row r="85" spans="1:17" ht="15.75" thickBot="1">
      <c r="A85" t="str">
        <f t="shared" si="1"/>
        <v/>
      </c>
      <c r="B85" t="s">
        <v>127</v>
      </c>
      <c r="D85" t="s">
        <v>127</v>
      </c>
      <c r="E85">
        <v>0.1787</v>
      </c>
      <c r="F85">
        <v>298</v>
      </c>
      <c r="L85" t="s">
        <v>128</v>
      </c>
      <c r="M85">
        <v>0.1857</v>
      </c>
      <c r="P85" s="702"/>
      <c r="Q85" s="103">
        <v>42</v>
      </c>
    </row>
    <row r="86" spans="1:17">
      <c r="A86" t="str">
        <f t="shared" si="1"/>
        <v/>
      </c>
      <c r="B86" s="4" t="s">
        <v>128</v>
      </c>
      <c r="D86" t="s">
        <v>128</v>
      </c>
      <c r="E86">
        <v>0.1857</v>
      </c>
      <c r="F86">
        <v>294</v>
      </c>
      <c r="L86" t="s">
        <v>129</v>
      </c>
      <c r="M86">
        <v>0.58499999999999996</v>
      </c>
      <c r="P86" s="18" t="s">
        <v>439</v>
      </c>
      <c r="Q86" s="104">
        <v>0.82110000000000005</v>
      </c>
    </row>
    <row r="87" spans="1:17" ht="15.75" thickBot="1">
      <c r="A87" t="str">
        <f t="shared" si="1"/>
        <v/>
      </c>
      <c r="B87" t="s">
        <v>129</v>
      </c>
      <c r="D87" t="s">
        <v>129</v>
      </c>
      <c r="E87">
        <v>0.58499999999999996</v>
      </c>
      <c r="F87">
        <v>131</v>
      </c>
      <c r="L87" t="s">
        <v>130</v>
      </c>
      <c r="M87">
        <v>0.56699999999999995</v>
      </c>
      <c r="P87" s="20" t="s">
        <v>436</v>
      </c>
      <c r="Q87" s="105">
        <v>43</v>
      </c>
    </row>
    <row r="88" spans="1:17">
      <c r="A88" t="str">
        <f t="shared" si="1"/>
        <v/>
      </c>
      <c r="B88" t="s">
        <v>130</v>
      </c>
      <c r="D88" t="s">
        <v>130</v>
      </c>
      <c r="E88">
        <v>0.56699999999999995</v>
      </c>
      <c r="F88">
        <v>137</v>
      </c>
      <c r="L88" t="s">
        <v>131</v>
      </c>
      <c r="M88">
        <v>0.1159</v>
      </c>
      <c r="P88" s="701" t="s">
        <v>354</v>
      </c>
      <c r="Q88" s="106">
        <v>0.82079999999999997</v>
      </c>
    </row>
    <row r="89" spans="1:17" ht="15.75" thickBot="1">
      <c r="A89" t="str">
        <f t="shared" si="1"/>
        <v/>
      </c>
      <c r="B89" t="s">
        <v>131</v>
      </c>
      <c r="D89" t="s">
        <v>131</v>
      </c>
      <c r="E89">
        <v>0.1159</v>
      </c>
      <c r="F89">
        <v>325</v>
      </c>
      <c r="L89" t="s">
        <v>132</v>
      </c>
      <c r="M89">
        <v>0.9073</v>
      </c>
      <c r="P89" s="702"/>
      <c r="Q89" s="107">
        <v>44</v>
      </c>
    </row>
    <row r="90" spans="1:17">
      <c r="A90" t="str">
        <f t="shared" si="1"/>
        <v/>
      </c>
      <c r="B90" s="419" t="s">
        <v>132</v>
      </c>
      <c r="D90" t="s">
        <v>132</v>
      </c>
      <c r="E90">
        <v>0.9073</v>
      </c>
      <c r="F90">
        <v>13</v>
      </c>
      <c r="L90" t="s">
        <v>133</v>
      </c>
      <c r="M90">
        <v>0.47670000000000001</v>
      </c>
      <c r="P90" s="18" t="s">
        <v>168</v>
      </c>
      <c r="Q90" s="108">
        <v>0.82010000000000005</v>
      </c>
    </row>
    <row r="91" spans="1:17" ht="15.75" thickBot="1">
      <c r="A91" t="str">
        <f t="shared" si="1"/>
        <v/>
      </c>
      <c r="B91" t="s">
        <v>133</v>
      </c>
      <c r="D91" t="s">
        <v>133</v>
      </c>
      <c r="E91">
        <v>0.47670000000000001</v>
      </c>
      <c r="F91">
        <v>178</v>
      </c>
      <c r="L91" t="s">
        <v>134</v>
      </c>
      <c r="M91">
        <v>0.30270000000000002</v>
      </c>
      <c r="P91" s="20" t="s">
        <v>448</v>
      </c>
      <c r="Q91" s="109">
        <v>45</v>
      </c>
    </row>
    <row r="92" spans="1:17">
      <c r="A92" t="str">
        <f t="shared" si="1"/>
        <v/>
      </c>
      <c r="B92" t="s">
        <v>134</v>
      </c>
      <c r="D92" t="s">
        <v>134</v>
      </c>
      <c r="E92">
        <v>0.30270000000000002</v>
      </c>
      <c r="F92">
        <v>245</v>
      </c>
      <c r="L92" t="s">
        <v>135</v>
      </c>
      <c r="M92">
        <v>0.51739999999999997</v>
      </c>
      <c r="P92" s="701" t="s">
        <v>397</v>
      </c>
      <c r="Q92" s="110">
        <v>0.81759999999999999</v>
      </c>
    </row>
    <row r="93" spans="1:17" ht="15.75" thickBot="1">
      <c r="A93" t="str">
        <f t="shared" si="1"/>
        <v/>
      </c>
      <c r="B93" t="s">
        <v>135</v>
      </c>
      <c r="D93" t="s">
        <v>135</v>
      </c>
      <c r="E93">
        <v>0.51739999999999997</v>
      </c>
      <c r="F93">
        <v>153</v>
      </c>
      <c r="L93" t="s">
        <v>456</v>
      </c>
      <c r="M93">
        <v>0.27150000000000002</v>
      </c>
      <c r="P93" s="702"/>
      <c r="Q93" s="111">
        <v>46</v>
      </c>
    </row>
    <row r="94" spans="1:17">
      <c r="A94" t="str">
        <f t="shared" si="1"/>
        <v/>
      </c>
      <c r="B94" t="s">
        <v>136</v>
      </c>
      <c r="D94" t="s">
        <v>136</v>
      </c>
      <c r="E94">
        <v>0.48970000000000002</v>
      </c>
      <c r="F94">
        <v>169</v>
      </c>
      <c r="L94" t="s">
        <v>136</v>
      </c>
      <c r="M94">
        <v>0.48970000000000002</v>
      </c>
      <c r="P94" s="701" t="s">
        <v>167</v>
      </c>
      <c r="Q94" s="112">
        <v>0.81389999999999996</v>
      </c>
    </row>
    <row r="95" spans="1:17" ht="15.75" thickBot="1">
      <c r="A95" t="str">
        <f t="shared" si="1"/>
        <v/>
      </c>
      <c r="B95" t="s">
        <v>137</v>
      </c>
      <c r="D95" t="s">
        <v>137</v>
      </c>
      <c r="E95">
        <v>0.7591</v>
      </c>
      <c r="F95">
        <v>71</v>
      </c>
      <c r="L95" t="s">
        <v>137</v>
      </c>
      <c r="M95">
        <v>0.7591</v>
      </c>
      <c r="P95" s="702"/>
      <c r="Q95" s="113">
        <v>47</v>
      </c>
    </row>
    <row r="96" spans="1:17">
      <c r="A96" t="str">
        <f t="shared" si="1"/>
        <v/>
      </c>
      <c r="B96" t="s">
        <v>138</v>
      </c>
      <c r="D96" t="s">
        <v>138</v>
      </c>
      <c r="E96">
        <v>0.48270000000000002</v>
      </c>
      <c r="F96">
        <v>173</v>
      </c>
      <c r="L96" t="s">
        <v>138</v>
      </c>
      <c r="M96">
        <v>0.48270000000000002</v>
      </c>
      <c r="P96" s="701" t="s">
        <v>245</v>
      </c>
      <c r="Q96" s="114">
        <v>0.81159999999999999</v>
      </c>
    </row>
    <row r="97" spans="1:17" ht="15.75" thickBot="1">
      <c r="A97" t="str">
        <f t="shared" si="1"/>
        <v/>
      </c>
      <c r="B97" t="s">
        <v>139</v>
      </c>
      <c r="D97" t="s">
        <v>139</v>
      </c>
      <c r="E97">
        <v>0.49099999999999999</v>
      </c>
      <c r="F97">
        <v>167</v>
      </c>
      <c r="L97" t="s">
        <v>139</v>
      </c>
      <c r="M97">
        <v>0.49099999999999999</v>
      </c>
      <c r="P97" s="702"/>
      <c r="Q97" s="115">
        <v>48</v>
      </c>
    </row>
    <row r="98" spans="1:17">
      <c r="A98" t="str">
        <f t="shared" si="1"/>
        <v/>
      </c>
      <c r="B98" t="s">
        <v>140</v>
      </c>
      <c r="D98" t="s">
        <v>140</v>
      </c>
      <c r="E98">
        <v>0.4279</v>
      </c>
      <c r="F98">
        <v>196</v>
      </c>
      <c r="L98" t="s">
        <v>140</v>
      </c>
      <c r="M98">
        <v>0.4279</v>
      </c>
      <c r="P98" s="18" t="s">
        <v>220</v>
      </c>
      <c r="Q98" s="116">
        <v>0.81059999999999999</v>
      </c>
    </row>
    <row r="99" spans="1:17" ht="15.75" thickBot="1">
      <c r="A99" t="str">
        <f t="shared" si="1"/>
        <v/>
      </c>
      <c r="B99" t="s">
        <v>141</v>
      </c>
      <c r="D99" t="s">
        <v>141</v>
      </c>
      <c r="E99">
        <v>0.23419999999999999</v>
      </c>
      <c r="F99">
        <v>275</v>
      </c>
      <c r="L99" t="s">
        <v>141</v>
      </c>
      <c r="M99">
        <v>0.23419999999999999</v>
      </c>
      <c r="P99" s="20" t="s">
        <v>446</v>
      </c>
      <c r="Q99" s="117">
        <v>49</v>
      </c>
    </row>
    <row r="100" spans="1:17">
      <c r="A100" t="str">
        <f t="shared" si="1"/>
        <v/>
      </c>
      <c r="B100" t="s">
        <v>142</v>
      </c>
      <c r="D100" t="s">
        <v>142</v>
      </c>
      <c r="E100">
        <v>0.184</v>
      </c>
      <c r="F100">
        <v>295</v>
      </c>
      <c r="L100" t="s">
        <v>142</v>
      </c>
      <c r="M100">
        <v>0.184</v>
      </c>
      <c r="P100" s="18" t="s">
        <v>55</v>
      </c>
      <c r="Q100" s="118">
        <v>0.80940000000000001</v>
      </c>
    </row>
    <row r="101" spans="1:17" ht="15.75" thickBot="1">
      <c r="A101" t="str">
        <f t="shared" si="1"/>
        <v/>
      </c>
      <c r="B101" t="s">
        <v>143</v>
      </c>
      <c r="D101" t="s">
        <v>143</v>
      </c>
      <c r="E101">
        <v>0.36099999999999999</v>
      </c>
      <c r="F101">
        <v>220</v>
      </c>
      <c r="L101" t="s">
        <v>143</v>
      </c>
      <c r="M101">
        <v>0.36099999999999999</v>
      </c>
      <c r="P101" s="20" t="s">
        <v>436</v>
      </c>
      <c r="Q101" s="119">
        <v>50</v>
      </c>
    </row>
    <row r="102" spans="1:17" ht="15.75" thickBot="1">
      <c r="A102" t="str">
        <f t="shared" si="1"/>
        <v/>
      </c>
      <c r="B102" t="s">
        <v>144</v>
      </c>
      <c r="D102" t="s">
        <v>144</v>
      </c>
      <c r="E102">
        <v>0.1958</v>
      </c>
      <c r="F102">
        <v>286</v>
      </c>
      <c r="L102" t="s">
        <v>144</v>
      </c>
      <c r="M102">
        <v>0.1958</v>
      </c>
      <c r="P102" s="15" t="s">
        <v>31</v>
      </c>
      <c r="Q102" s="17" t="s">
        <v>411</v>
      </c>
    </row>
    <row r="103" spans="1:17">
      <c r="A103" t="str">
        <f t="shared" si="1"/>
        <v/>
      </c>
      <c r="B103" t="s">
        <v>145</v>
      </c>
      <c r="D103" t="s">
        <v>145</v>
      </c>
      <c r="E103">
        <v>0.67049999999999998</v>
      </c>
      <c r="F103">
        <v>104</v>
      </c>
      <c r="L103" t="s">
        <v>145</v>
      </c>
      <c r="M103">
        <v>0.67049999999999998</v>
      </c>
      <c r="P103" s="18" t="s">
        <v>392</v>
      </c>
      <c r="Q103" s="120">
        <v>0.80630000000000002</v>
      </c>
    </row>
    <row r="104" spans="1:17" ht="15.75" thickBot="1">
      <c r="A104" t="str">
        <f t="shared" si="1"/>
        <v/>
      </c>
      <c r="B104" t="s">
        <v>146</v>
      </c>
      <c r="D104" t="s">
        <v>146</v>
      </c>
      <c r="E104">
        <v>0.97819999999999996</v>
      </c>
      <c r="F104">
        <v>1</v>
      </c>
      <c r="L104" t="s">
        <v>146</v>
      </c>
      <c r="M104">
        <v>0.97819999999999996</v>
      </c>
      <c r="P104" s="20" t="s">
        <v>429</v>
      </c>
      <c r="Q104" s="121">
        <v>51</v>
      </c>
    </row>
    <row r="105" spans="1:17">
      <c r="A105" t="str">
        <f t="shared" si="1"/>
        <v/>
      </c>
      <c r="B105" t="s">
        <v>147</v>
      </c>
      <c r="D105" t="s">
        <v>147</v>
      </c>
      <c r="E105">
        <v>0.47689999999999999</v>
      </c>
      <c r="F105">
        <v>177</v>
      </c>
      <c r="L105" t="s">
        <v>147</v>
      </c>
      <c r="M105">
        <v>0.47689999999999999</v>
      </c>
      <c r="P105" s="701" t="s">
        <v>347</v>
      </c>
      <c r="Q105" s="122">
        <v>0.80589999999999995</v>
      </c>
    </row>
    <row r="106" spans="1:17" ht="15.75" thickBot="1">
      <c r="A106" t="str">
        <f t="shared" si="1"/>
        <v/>
      </c>
      <c r="B106" t="s">
        <v>148</v>
      </c>
      <c r="D106" t="s">
        <v>148</v>
      </c>
      <c r="E106">
        <v>0.78010000000000002</v>
      </c>
      <c r="F106">
        <v>65</v>
      </c>
      <c r="L106" t="s">
        <v>148</v>
      </c>
      <c r="M106">
        <v>0.78010000000000002</v>
      </c>
      <c r="P106" s="702"/>
      <c r="Q106" s="123">
        <v>52</v>
      </c>
    </row>
    <row r="107" spans="1:17">
      <c r="A107" t="str">
        <f t="shared" si="1"/>
        <v/>
      </c>
      <c r="B107" t="s">
        <v>149</v>
      </c>
      <c r="D107" t="s">
        <v>149</v>
      </c>
      <c r="E107">
        <v>8.8099999999999998E-2</v>
      </c>
      <c r="F107">
        <v>339</v>
      </c>
      <c r="L107" t="s">
        <v>149</v>
      </c>
      <c r="M107">
        <v>8.8099999999999998E-2</v>
      </c>
      <c r="P107" s="701" t="s">
        <v>390</v>
      </c>
      <c r="Q107" s="124">
        <v>0.80559999999999998</v>
      </c>
    </row>
    <row r="108" spans="1:17" ht="15.75" thickBot="1">
      <c r="A108" t="str">
        <f t="shared" si="1"/>
        <v/>
      </c>
      <c r="B108" t="s">
        <v>150</v>
      </c>
      <c r="D108" t="s">
        <v>150</v>
      </c>
      <c r="E108">
        <v>5.11E-2</v>
      </c>
      <c r="F108">
        <v>355</v>
      </c>
      <c r="L108" t="s">
        <v>150</v>
      </c>
      <c r="M108">
        <v>5.11E-2</v>
      </c>
      <c r="P108" s="702"/>
      <c r="Q108" s="125">
        <v>53</v>
      </c>
    </row>
    <row r="109" spans="1:17">
      <c r="A109" t="str">
        <f t="shared" si="1"/>
        <v/>
      </c>
      <c r="B109" t="s">
        <v>151</v>
      </c>
      <c r="D109" t="s">
        <v>151</v>
      </c>
      <c r="E109">
        <v>4.24E-2</v>
      </c>
      <c r="F109">
        <v>358</v>
      </c>
      <c r="L109" t="s">
        <v>151</v>
      </c>
      <c r="M109">
        <v>4.24E-2</v>
      </c>
      <c r="P109" s="18" t="s">
        <v>272</v>
      </c>
      <c r="Q109" s="126">
        <v>0.80530000000000002</v>
      </c>
    </row>
    <row r="110" spans="1:17" ht="15.75" thickBot="1">
      <c r="A110" t="str">
        <f t="shared" si="1"/>
        <v/>
      </c>
      <c r="B110" t="s">
        <v>152</v>
      </c>
      <c r="D110" t="s">
        <v>152</v>
      </c>
      <c r="E110">
        <v>0.67600000000000005</v>
      </c>
      <c r="F110">
        <v>102</v>
      </c>
      <c r="L110" t="s">
        <v>152</v>
      </c>
      <c r="M110">
        <v>0.67600000000000005</v>
      </c>
      <c r="P110" s="20" t="s">
        <v>443</v>
      </c>
      <c r="Q110" s="127">
        <v>54</v>
      </c>
    </row>
    <row r="111" spans="1:17">
      <c r="A111" t="str">
        <f t="shared" si="1"/>
        <v/>
      </c>
      <c r="B111" t="s">
        <v>153</v>
      </c>
      <c r="D111" t="s">
        <v>153</v>
      </c>
      <c r="E111">
        <v>0.55510000000000004</v>
      </c>
      <c r="F111">
        <v>142</v>
      </c>
      <c r="L111" t="s">
        <v>153</v>
      </c>
      <c r="M111">
        <v>0.55510000000000004</v>
      </c>
      <c r="P111" s="18" t="s">
        <v>60</v>
      </c>
      <c r="Q111" s="128">
        <v>0.80379999999999996</v>
      </c>
    </row>
    <row r="112" spans="1:17" ht="15.75" thickBot="1">
      <c r="A112" t="str">
        <f t="shared" si="1"/>
        <v/>
      </c>
      <c r="B112" t="s">
        <v>154</v>
      </c>
      <c r="D112" t="s">
        <v>154</v>
      </c>
      <c r="E112">
        <v>0.1515</v>
      </c>
      <c r="F112">
        <v>307</v>
      </c>
      <c r="L112" t="s">
        <v>154</v>
      </c>
      <c r="M112">
        <v>0.1515</v>
      </c>
      <c r="P112" s="20" t="s">
        <v>432</v>
      </c>
      <c r="Q112" s="129">
        <v>55</v>
      </c>
    </row>
    <row r="113" spans="1:17">
      <c r="A113" t="str">
        <f t="shared" si="1"/>
        <v/>
      </c>
      <c r="B113" t="s">
        <v>155</v>
      </c>
      <c r="D113" t="s">
        <v>155</v>
      </c>
      <c r="E113">
        <v>0.8528</v>
      </c>
      <c r="F113">
        <v>32</v>
      </c>
      <c r="L113" t="s">
        <v>155</v>
      </c>
      <c r="M113">
        <v>0.8528</v>
      </c>
      <c r="P113" s="701" t="s">
        <v>263</v>
      </c>
      <c r="Q113" s="130">
        <v>0.80079999999999996</v>
      </c>
    </row>
    <row r="114" spans="1:17" ht="15.75" thickBot="1">
      <c r="A114" t="str">
        <f t="shared" si="1"/>
        <v/>
      </c>
      <c r="B114" t="s">
        <v>156</v>
      </c>
      <c r="D114" t="s">
        <v>156</v>
      </c>
      <c r="E114">
        <v>0.19539999999999999</v>
      </c>
      <c r="F114">
        <v>288</v>
      </c>
      <c r="L114" t="s">
        <v>156</v>
      </c>
      <c r="M114">
        <v>0.19539999999999999</v>
      </c>
      <c r="P114" s="702"/>
      <c r="Q114" s="131">
        <v>56</v>
      </c>
    </row>
    <row r="115" spans="1:17">
      <c r="A115" t="str">
        <f t="shared" si="1"/>
        <v/>
      </c>
      <c r="B115" t="s">
        <v>157</v>
      </c>
      <c r="D115" t="s">
        <v>157</v>
      </c>
      <c r="E115">
        <v>0.94020000000000004</v>
      </c>
      <c r="F115">
        <v>5</v>
      </c>
      <c r="L115" t="s">
        <v>157</v>
      </c>
      <c r="M115">
        <v>0.94020000000000004</v>
      </c>
      <c r="P115" s="701" t="s">
        <v>100</v>
      </c>
      <c r="Q115" s="132">
        <v>0.80069999999999997</v>
      </c>
    </row>
    <row r="116" spans="1:17" ht="15.75" thickBot="1">
      <c r="A116" t="str">
        <f t="shared" si="1"/>
        <v/>
      </c>
      <c r="B116" t="s">
        <v>158</v>
      </c>
      <c r="D116" t="s">
        <v>158</v>
      </c>
      <c r="E116">
        <v>9.1700000000000004E-2</v>
      </c>
      <c r="F116">
        <v>338</v>
      </c>
      <c r="L116" t="s">
        <v>158</v>
      </c>
      <c r="M116">
        <v>9.1700000000000004E-2</v>
      </c>
      <c r="P116" s="702"/>
      <c r="Q116" s="133">
        <v>57</v>
      </c>
    </row>
    <row r="117" spans="1:17">
      <c r="A117" t="str">
        <f t="shared" si="1"/>
        <v/>
      </c>
      <c r="B117" t="s">
        <v>159</v>
      </c>
      <c r="D117" t="s">
        <v>159</v>
      </c>
      <c r="E117">
        <v>0.3911</v>
      </c>
      <c r="F117">
        <v>206</v>
      </c>
      <c r="L117" t="s">
        <v>159</v>
      </c>
      <c r="M117">
        <v>0.3911</v>
      </c>
      <c r="P117" s="701" t="s">
        <v>310</v>
      </c>
      <c r="Q117" s="134">
        <v>0.79779999999999995</v>
      </c>
    </row>
    <row r="118" spans="1:17" ht="15.75" thickBot="1">
      <c r="A118" t="str">
        <f t="shared" si="1"/>
        <v/>
      </c>
      <c r="B118" t="s">
        <v>160</v>
      </c>
      <c r="D118" t="s">
        <v>160</v>
      </c>
      <c r="E118">
        <v>0.2114</v>
      </c>
      <c r="F118">
        <v>282</v>
      </c>
      <c r="L118" t="s">
        <v>160</v>
      </c>
      <c r="M118">
        <v>0.2114</v>
      </c>
      <c r="P118" s="702"/>
      <c r="Q118" s="135">
        <v>58</v>
      </c>
    </row>
    <row r="119" spans="1:17">
      <c r="A119" t="str">
        <f t="shared" si="1"/>
        <v/>
      </c>
      <c r="B119" t="s">
        <v>161</v>
      </c>
      <c r="D119" t="s">
        <v>161</v>
      </c>
      <c r="E119">
        <v>0.27029999999999998</v>
      </c>
      <c r="F119">
        <v>257</v>
      </c>
      <c r="L119" t="s">
        <v>161</v>
      </c>
      <c r="M119">
        <v>0.27029999999999998</v>
      </c>
      <c r="P119" s="18" t="s">
        <v>296</v>
      </c>
      <c r="Q119" s="136">
        <v>0.79400000000000004</v>
      </c>
    </row>
    <row r="120" spans="1:17" ht="15.75" thickBot="1">
      <c r="A120" t="str">
        <f t="shared" si="1"/>
        <v/>
      </c>
      <c r="B120" t="s">
        <v>162</v>
      </c>
      <c r="D120" t="s">
        <v>162</v>
      </c>
      <c r="E120">
        <v>0.74729999999999996</v>
      </c>
      <c r="F120">
        <v>74</v>
      </c>
      <c r="L120" t="s">
        <v>162</v>
      </c>
      <c r="M120">
        <v>0.74729999999999996</v>
      </c>
      <c r="P120" s="20" t="s">
        <v>426</v>
      </c>
      <c r="Q120" s="137">
        <v>59</v>
      </c>
    </row>
    <row r="121" spans="1:17">
      <c r="A121" t="str">
        <f t="shared" si="1"/>
        <v/>
      </c>
      <c r="B121" t="s">
        <v>163</v>
      </c>
      <c r="D121" t="s">
        <v>163</v>
      </c>
      <c r="E121">
        <v>0.15559999999999999</v>
      </c>
      <c r="F121">
        <v>306</v>
      </c>
      <c r="L121" t="s">
        <v>163</v>
      </c>
      <c r="M121">
        <v>0.15559999999999999</v>
      </c>
      <c r="P121" s="701" t="s">
        <v>326</v>
      </c>
      <c r="Q121" s="138">
        <v>0.78800000000000003</v>
      </c>
    </row>
    <row r="122" spans="1:17" ht="15.75" thickBot="1">
      <c r="A122" t="str">
        <f t="shared" si="1"/>
        <v/>
      </c>
      <c r="B122" t="s">
        <v>164</v>
      </c>
      <c r="D122" t="s">
        <v>164</v>
      </c>
      <c r="E122">
        <v>0.1295</v>
      </c>
      <c r="F122">
        <v>320</v>
      </c>
      <c r="L122" t="s">
        <v>164</v>
      </c>
      <c r="M122">
        <v>0.1295</v>
      </c>
      <c r="P122" s="702"/>
      <c r="Q122" s="139">
        <v>60</v>
      </c>
    </row>
    <row r="123" spans="1:17">
      <c r="A123" t="str">
        <f t="shared" si="1"/>
        <v/>
      </c>
      <c r="B123" t="s">
        <v>165</v>
      </c>
      <c r="D123" t="s">
        <v>165</v>
      </c>
      <c r="E123">
        <v>0.193</v>
      </c>
      <c r="F123">
        <v>290</v>
      </c>
      <c r="L123" t="s">
        <v>165</v>
      </c>
      <c r="M123">
        <v>0.193</v>
      </c>
      <c r="P123" s="701" t="s">
        <v>268</v>
      </c>
      <c r="Q123" s="140">
        <v>0.78790000000000004</v>
      </c>
    </row>
    <row r="124" spans="1:17" ht="15.75" thickBot="1">
      <c r="A124" t="str">
        <f t="shared" si="1"/>
        <v/>
      </c>
      <c r="B124" t="s">
        <v>166</v>
      </c>
      <c r="D124" t="s">
        <v>166</v>
      </c>
      <c r="E124">
        <v>0.83160000000000001</v>
      </c>
      <c r="F124">
        <v>38</v>
      </c>
      <c r="L124" t="s">
        <v>166</v>
      </c>
      <c r="M124">
        <v>0.83160000000000001</v>
      </c>
      <c r="P124" s="702"/>
      <c r="Q124" s="141">
        <v>61</v>
      </c>
    </row>
    <row r="125" spans="1:17">
      <c r="A125" t="str">
        <f t="shared" si="1"/>
        <v/>
      </c>
      <c r="B125" t="s">
        <v>167</v>
      </c>
      <c r="D125" t="s">
        <v>167</v>
      </c>
      <c r="E125">
        <v>0.81389999999999996</v>
      </c>
      <c r="F125">
        <v>47</v>
      </c>
      <c r="L125" t="s">
        <v>167</v>
      </c>
      <c r="M125">
        <v>0.81389999999999996</v>
      </c>
      <c r="P125" s="18" t="s">
        <v>222</v>
      </c>
      <c r="Q125" s="142">
        <v>0.78200000000000003</v>
      </c>
    </row>
    <row r="126" spans="1:17" ht="15.75" thickBot="1">
      <c r="A126" t="str">
        <f t="shared" si="1"/>
        <v/>
      </c>
      <c r="B126" t="s">
        <v>168</v>
      </c>
      <c r="D126" t="s">
        <v>168</v>
      </c>
      <c r="E126">
        <v>0.82010000000000005</v>
      </c>
      <c r="F126">
        <v>45</v>
      </c>
      <c r="L126" t="s">
        <v>168</v>
      </c>
      <c r="M126">
        <v>0.82010000000000005</v>
      </c>
      <c r="P126" s="20" t="s">
        <v>423</v>
      </c>
      <c r="Q126" s="143">
        <v>62</v>
      </c>
    </row>
    <row r="127" spans="1:17">
      <c r="A127" t="str">
        <f t="shared" si="1"/>
        <v/>
      </c>
      <c r="B127" t="s">
        <v>169</v>
      </c>
      <c r="D127" t="s">
        <v>169</v>
      </c>
      <c r="E127">
        <v>0.82399999999999995</v>
      </c>
      <c r="F127">
        <v>41</v>
      </c>
      <c r="L127" t="s">
        <v>169</v>
      </c>
      <c r="M127">
        <v>0.82399999999999995</v>
      </c>
      <c r="P127" s="701" t="s">
        <v>95</v>
      </c>
      <c r="Q127" s="144">
        <v>0.78169999999999995</v>
      </c>
    </row>
    <row r="128" spans="1:17" ht="15.75" thickBot="1">
      <c r="A128" t="str">
        <f t="shared" si="1"/>
        <v/>
      </c>
      <c r="B128" t="s">
        <v>170</v>
      </c>
      <c r="D128" t="s">
        <v>170</v>
      </c>
      <c r="E128">
        <v>0.85919999999999996</v>
      </c>
      <c r="F128">
        <v>30</v>
      </c>
      <c r="L128" t="s">
        <v>170</v>
      </c>
      <c r="M128">
        <v>0.85919999999999996</v>
      </c>
      <c r="P128" s="702"/>
      <c r="Q128" s="145">
        <v>63</v>
      </c>
    </row>
    <row r="129" spans="1:17">
      <c r="A129" t="str">
        <f t="shared" si="1"/>
        <v/>
      </c>
      <c r="B129" t="s">
        <v>171</v>
      </c>
      <c r="D129" t="s">
        <v>171</v>
      </c>
      <c r="E129">
        <v>7.3300000000000004E-2</v>
      </c>
      <c r="F129">
        <v>343</v>
      </c>
      <c r="L129" t="s">
        <v>171</v>
      </c>
      <c r="M129">
        <v>7.3300000000000004E-2</v>
      </c>
      <c r="P129" s="701" t="s">
        <v>251</v>
      </c>
      <c r="Q129" s="146">
        <v>0.78039999999999998</v>
      </c>
    </row>
    <row r="130" spans="1:17" ht="15.75" thickBot="1">
      <c r="A130" t="str">
        <f t="shared" si="1"/>
        <v/>
      </c>
      <c r="B130" t="s">
        <v>172</v>
      </c>
      <c r="D130" t="s">
        <v>172</v>
      </c>
      <c r="E130">
        <v>0.44309999999999999</v>
      </c>
      <c r="F130">
        <v>190</v>
      </c>
      <c r="L130" t="s">
        <v>172</v>
      </c>
      <c r="M130">
        <v>0.44309999999999999</v>
      </c>
      <c r="P130" s="702"/>
      <c r="Q130" s="147">
        <v>64</v>
      </c>
    </row>
    <row r="131" spans="1:17">
      <c r="A131" t="str">
        <f t="shared" ref="A131:A194" si="2">IF(B131=D131,"","BAD")</f>
        <v/>
      </c>
      <c r="B131" t="s">
        <v>173</v>
      </c>
      <c r="D131" t="s">
        <v>173</v>
      </c>
      <c r="E131">
        <v>0.50329999999999997</v>
      </c>
      <c r="F131">
        <v>162</v>
      </c>
      <c r="L131" t="s">
        <v>173</v>
      </c>
      <c r="M131">
        <v>0.50329999999999997</v>
      </c>
      <c r="P131" s="18" t="s">
        <v>148</v>
      </c>
      <c r="Q131" s="148">
        <v>0.78010000000000002</v>
      </c>
    </row>
    <row r="132" spans="1:17" ht="15.75" thickBot="1">
      <c r="A132" t="str">
        <f t="shared" si="2"/>
        <v/>
      </c>
      <c r="B132" t="s">
        <v>174</v>
      </c>
      <c r="D132" t="s">
        <v>174</v>
      </c>
      <c r="E132">
        <v>0.61250000000000004</v>
      </c>
      <c r="F132">
        <v>123</v>
      </c>
      <c r="L132" t="s">
        <v>174</v>
      </c>
      <c r="M132">
        <v>0.61250000000000004</v>
      </c>
      <c r="P132" s="20" t="s">
        <v>453</v>
      </c>
      <c r="Q132" s="149">
        <v>65</v>
      </c>
    </row>
    <row r="133" spans="1:17">
      <c r="A133" t="str">
        <f t="shared" si="2"/>
        <v/>
      </c>
      <c r="B133" t="s">
        <v>175</v>
      </c>
      <c r="D133" t="s">
        <v>175</v>
      </c>
      <c r="E133">
        <v>0.60189999999999999</v>
      </c>
      <c r="F133">
        <v>125</v>
      </c>
      <c r="L133" t="s">
        <v>175</v>
      </c>
      <c r="M133">
        <v>0.60189999999999999</v>
      </c>
      <c r="P133" s="701" t="s">
        <v>400</v>
      </c>
      <c r="Q133" s="150">
        <v>0.77859999999999996</v>
      </c>
    </row>
    <row r="134" spans="1:17" ht="15.75" thickBot="1">
      <c r="A134" t="str">
        <f t="shared" si="2"/>
        <v/>
      </c>
      <c r="B134" t="s">
        <v>176</v>
      </c>
      <c r="D134" t="s">
        <v>176</v>
      </c>
      <c r="E134">
        <v>0.91359999999999997</v>
      </c>
      <c r="F134">
        <v>11</v>
      </c>
      <c r="L134" t="s">
        <v>176</v>
      </c>
      <c r="M134">
        <v>0.91359999999999997</v>
      </c>
      <c r="P134" s="702"/>
      <c r="Q134" s="151">
        <v>66</v>
      </c>
    </row>
    <row r="135" spans="1:17">
      <c r="A135" t="str">
        <f t="shared" si="2"/>
        <v/>
      </c>
      <c r="B135" t="s">
        <v>177</v>
      </c>
      <c r="D135" t="s">
        <v>177</v>
      </c>
      <c r="E135">
        <v>0.73880000000000001</v>
      </c>
      <c r="F135">
        <v>77</v>
      </c>
      <c r="L135" t="s">
        <v>177</v>
      </c>
      <c r="M135">
        <v>0.73880000000000001</v>
      </c>
      <c r="P135" s="701" t="s">
        <v>109</v>
      </c>
      <c r="Q135" s="152">
        <v>0.77559999999999996</v>
      </c>
    </row>
    <row r="136" spans="1:17" ht="15.75" thickBot="1">
      <c r="A136" t="str">
        <f t="shared" si="2"/>
        <v/>
      </c>
      <c r="B136" t="s">
        <v>178</v>
      </c>
      <c r="D136" t="s">
        <v>178</v>
      </c>
      <c r="E136">
        <v>0.65549999999999997</v>
      </c>
      <c r="F136">
        <v>112</v>
      </c>
      <c r="L136" t="s">
        <v>178</v>
      </c>
      <c r="M136">
        <v>0.65549999999999997</v>
      </c>
      <c r="P136" s="702"/>
      <c r="Q136" s="153">
        <v>67</v>
      </c>
    </row>
    <row r="137" spans="1:17">
      <c r="A137" t="str">
        <f t="shared" si="2"/>
        <v/>
      </c>
      <c r="B137" t="s">
        <v>179</v>
      </c>
      <c r="D137" t="s">
        <v>179</v>
      </c>
      <c r="E137">
        <v>0.7369</v>
      </c>
      <c r="F137">
        <v>79</v>
      </c>
      <c r="L137" t="s">
        <v>179</v>
      </c>
      <c r="M137">
        <v>0.7369</v>
      </c>
      <c r="P137" s="18" t="s">
        <v>369</v>
      </c>
      <c r="Q137" s="154">
        <v>0.77459999999999996</v>
      </c>
    </row>
    <row r="138" spans="1:17" ht="15.75" thickBot="1">
      <c r="A138" t="str">
        <f t="shared" si="2"/>
        <v/>
      </c>
      <c r="B138" t="s">
        <v>180</v>
      </c>
      <c r="D138" t="s">
        <v>180</v>
      </c>
      <c r="E138">
        <v>0.86109999999999998</v>
      </c>
      <c r="F138">
        <v>28</v>
      </c>
      <c r="L138" t="s">
        <v>180</v>
      </c>
      <c r="M138">
        <v>0.86109999999999998</v>
      </c>
      <c r="P138" s="20" t="s">
        <v>433</v>
      </c>
      <c r="Q138" s="155">
        <v>68</v>
      </c>
    </row>
    <row r="139" spans="1:17">
      <c r="A139" t="str">
        <f t="shared" si="2"/>
        <v/>
      </c>
      <c r="B139" t="s">
        <v>181</v>
      </c>
      <c r="D139" t="s">
        <v>181</v>
      </c>
      <c r="E139">
        <v>0.55379999999999996</v>
      </c>
      <c r="F139">
        <v>143</v>
      </c>
      <c r="L139" t="s">
        <v>181</v>
      </c>
      <c r="M139">
        <v>0.55379999999999996</v>
      </c>
      <c r="P139" s="701" t="s">
        <v>271</v>
      </c>
      <c r="Q139" s="156">
        <v>0.77390000000000003</v>
      </c>
    </row>
    <row r="140" spans="1:17" ht="15.75" thickBot="1">
      <c r="A140" t="str">
        <f t="shared" si="2"/>
        <v/>
      </c>
      <c r="B140" t="s">
        <v>182</v>
      </c>
      <c r="D140" t="s">
        <v>182</v>
      </c>
      <c r="E140">
        <v>0.23050000000000001</v>
      </c>
      <c r="F140">
        <v>278</v>
      </c>
      <c r="L140" t="s">
        <v>182</v>
      </c>
      <c r="M140">
        <v>0.23050000000000001</v>
      </c>
      <c r="P140" s="702"/>
      <c r="Q140" s="157">
        <v>69</v>
      </c>
    </row>
    <row r="141" spans="1:17">
      <c r="A141" t="str">
        <f t="shared" si="2"/>
        <v/>
      </c>
      <c r="B141" t="s">
        <v>183</v>
      </c>
      <c r="D141" t="s">
        <v>183</v>
      </c>
      <c r="E141">
        <v>0.19159999999999999</v>
      </c>
      <c r="F141">
        <v>291</v>
      </c>
      <c r="L141" t="s">
        <v>183</v>
      </c>
      <c r="M141">
        <v>0.19159999999999999</v>
      </c>
      <c r="P141" s="701" t="s">
        <v>360</v>
      </c>
      <c r="Q141" s="158">
        <v>0.76200000000000001</v>
      </c>
    </row>
    <row r="142" spans="1:17" ht="15.75" thickBot="1">
      <c r="A142" t="str">
        <f t="shared" si="2"/>
        <v/>
      </c>
      <c r="B142" t="s">
        <v>184</v>
      </c>
      <c r="D142" t="s">
        <v>184</v>
      </c>
      <c r="E142">
        <v>0.30530000000000002</v>
      </c>
      <c r="F142">
        <v>243</v>
      </c>
      <c r="L142" t="s">
        <v>184</v>
      </c>
      <c r="M142">
        <v>0.30530000000000002</v>
      </c>
      <c r="P142" s="702"/>
      <c r="Q142" s="159">
        <v>70</v>
      </c>
    </row>
    <row r="143" spans="1:17">
      <c r="A143" t="str">
        <f t="shared" si="2"/>
        <v/>
      </c>
      <c r="B143" t="s">
        <v>185</v>
      </c>
      <c r="D143" t="s">
        <v>185</v>
      </c>
      <c r="E143">
        <v>0.75170000000000003</v>
      </c>
      <c r="F143">
        <v>73</v>
      </c>
      <c r="L143" t="s">
        <v>185</v>
      </c>
      <c r="M143">
        <v>0.75170000000000003</v>
      </c>
      <c r="P143" s="18" t="s">
        <v>137</v>
      </c>
      <c r="Q143" s="160">
        <v>0.7591</v>
      </c>
    </row>
    <row r="144" spans="1:17" ht="15.75" thickBot="1">
      <c r="A144" t="str">
        <f t="shared" si="2"/>
        <v/>
      </c>
      <c r="B144" t="s">
        <v>186</v>
      </c>
      <c r="D144" t="s">
        <v>186</v>
      </c>
      <c r="E144">
        <v>9.9299999999999999E-2</v>
      </c>
      <c r="F144">
        <v>334</v>
      </c>
      <c r="L144" t="s">
        <v>186</v>
      </c>
      <c r="M144">
        <v>9.9299999999999999E-2</v>
      </c>
      <c r="P144" s="20" t="s">
        <v>450</v>
      </c>
      <c r="Q144" s="161">
        <v>71</v>
      </c>
    </row>
    <row r="145" spans="1:17">
      <c r="A145" t="str">
        <f t="shared" si="2"/>
        <v/>
      </c>
      <c r="B145" t="s">
        <v>187</v>
      </c>
      <c r="D145" t="s">
        <v>187</v>
      </c>
      <c r="E145">
        <v>0.52700000000000002</v>
      </c>
      <c r="F145">
        <v>149</v>
      </c>
      <c r="L145" t="s">
        <v>187</v>
      </c>
      <c r="M145">
        <v>0.52700000000000002</v>
      </c>
      <c r="P145" s="18" t="s">
        <v>337</v>
      </c>
      <c r="Q145" s="162">
        <v>0.75719999999999998</v>
      </c>
    </row>
    <row r="146" spans="1:17" ht="15.75" thickBot="1">
      <c r="A146" t="str">
        <f t="shared" si="2"/>
        <v/>
      </c>
      <c r="B146" t="s">
        <v>188</v>
      </c>
      <c r="D146" t="s">
        <v>188</v>
      </c>
      <c r="E146">
        <v>0.18909999999999999</v>
      </c>
      <c r="F146">
        <v>292</v>
      </c>
      <c r="L146" t="s">
        <v>188</v>
      </c>
      <c r="M146">
        <v>0.18909999999999999</v>
      </c>
      <c r="P146" s="20" t="s">
        <v>422</v>
      </c>
      <c r="Q146" s="163">
        <v>72</v>
      </c>
    </row>
    <row r="147" spans="1:17">
      <c r="A147" t="str">
        <f t="shared" si="2"/>
        <v>BAD</v>
      </c>
      <c r="B147" t="s">
        <v>189</v>
      </c>
      <c r="D147" t="s">
        <v>460</v>
      </c>
      <c r="E147">
        <v>2.3400000000000001E-2</v>
      </c>
      <c r="F147">
        <v>363</v>
      </c>
      <c r="L147" t="s">
        <v>460</v>
      </c>
      <c r="M147">
        <v>2.3400000000000001E-2</v>
      </c>
      <c r="P147" s="701" t="s">
        <v>185</v>
      </c>
      <c r="Q147" s="164">
        <v>0.75170000000000003</v>
      </c>
    </row>
    <row r="148" spans="1:17" ht="15.75" thickBot="1">
      <c r="A148" t="str">
        <f t="shared" si="2"/>
        <v/>
      </c>
      <c r="B148" t="s">
        <v>190</v>
      </c>
      <c r="D148" t="s">
        <v>190</v>
      </c>
      <c r="E148">
        <v>0.4466</v>
      </c>
      <c r="F148">
        <v>188</v>
      </c>
      <c r="L148" t="s">
        <v>190</v>
      </c>
      <c r="M148">
        <v>0.4466</v>
      </c>
      <c r="P148" s="702"/>
      <c r="Q148" s="165">
        <v>73</v>
      </c>
    </row>
    <row r="149" spans="1:17">
      <c r="A149" t="str">
        <f t="shared" si="2"/>
        <v/>
      </c>
      <c r="B149" t="s">
        <v>191</v>
      </c>
      <c r="D149" t="s">
        <v>191</v>
      </c>
      <c r="E149">
        <v>0.48249999999999998</v>
      </c>
      <c r="F149">
        <v>174</v>
      </c>
      <c r="L149" t="s">
        <v>191</v>
      </c>
      <c r="M149">
        <v>0.48249999999999998</v>
      </c>
      <c r="P149" s="18" t="s">
        <v>162</v>
      </c>
      <c r="Q149" s="166">
        <v>0.74729999999999996</v>
      </c>
    </row>
    <row r="150" spans="1:17" ht="15.75" thickBot="1">
      <c r="A150" t="str">
        <f t="shared" si="2"/>
        <v>BAD</v>
      </c>
      <c r="B150" t="s">
        <v>192</v>
      </c>
      <c r="D150" t="s">
        <v>454</v>
      </c>
      <c r="E150">
        <v>0.69630000000000003</v>
      </c>
      <c r="F150">
        <v>94</v>
      </c>
      <c r="L150" t="s">
        <v>454</v>
      </c>
      <c r="M150">
        <v>0.69630000000000003</v>
      </c>
      <c r="P150" s="20" t="s">
        <v>429</v>
      </c>
      <c r="Q150" s="167">
        <v>74</v>
      </c>
    </row>
    <row r="151" spans="1:17">
      <c r="A151" t="str">
        <f t="shared" si="2"/>
        <v/>
      </c>
      <c r="B151" t="s">
        <v>193</v>
      </c>
      <c r="D151" t="s">
        <v>193</v>
      </c>
      <c r="E151">
        <v>0.13109999999999999</v>
      </c>
      <c r="F151">
        <v>319</v>
      </c>
      <c r="L151" t="s">
        <v>193</v>
      </c>
      <c r="M151">
        <v>0.13109999999999999</v>
      </c>
      <c r="P151" s="701" t="s">
        <v>232</v>
      </c>
      <c r="Q151" s="168">
        <v>0.74160000000000004</v>
      </c>
    </row>
    <row r="152" spans="1:17" ht="15.75" thickBot="1">
      <c r="A152" t="str">
        <f t="shared" si="2"/>
        <v/>
      </c>
      <c r="B152" t="s">
        <v>194</v>
      </c>
      <c r="D152" t="s">
        <v>194</v>
      </c>
      <c r="E152">
        <v>0.3377</v>
      </c>
      <c r="F152">
        <v>229</v>
      </c>
      <c r="L152" t="s">
        <v>194</v>
      </c>
      <c r="M152">
        <v>0.3377</v>
      </c>
      <c r="P152" s="702"/>
      <c r="Q152" s="169">
        <v>75</v>
      </c>
    </row>
    <row r="153" spans="1:17" ht="15.75" thickBot="1">
      <c r="A153" t="str">
        <f t="shared" si="2"/>
        <v/>
      </c>
      <c r="B153" t="s">
        <v>195</v>
      </c>
      <c r="D153" t="s">
        <v>195</v>
      </c>
      <c r="E153">
        <v>0.28789999999999999</v>
      </c>
      <c r="F153">
        <v>250</v>
      </c>
      <c r="L153" t="s">
        <v>195</v>
      </c>
      <c r="M153">
        <v>0.28789999999999999</v>
      </c>
      <c r="P153" s="15" t="s">
        <v>31</v>
      </c>
      <c r="Q153" s="17" t="s">
        <v>411</v>
      </c>
    </row>
    <row r="154" spans="1:17">
      <c r="A154" t="str">
        <f t="shared" si="2"/>
        <v/>
      </c>
      <c r="B154" t="s">
        <v>196</v>
      </c>
      <c r="D154" t="s">
        <v>196</v>
      </c>
      <c r="E154">
        <v>0.5212</v>
      </c>
      <c r="F154">
        <v>151</v>
      </c>
      <c r="L154" t="s">
        <v>196</v>
      </c>
      <c r="M154">
        <v>0.5212</v>
      </c>
      <c r="P154" s="701" t="s">
        <v>78</v>
      </c>
      <c r="Q154" s="170">
        <v>0.74139999999999995</v>
      </c>
    </row>
    <row r="155" spans="1:17" ht="15.75" thickBot="1">
      <c r="A155" t="str">
        <f t="shared" si="2"/>
        <v/>
      </c>
      <c r="B155" t="s">
        <v>197</v>
      </c>
      <c r="D155" t="s">
        <v>197</v>
      </c>
      <c r="E155">
        <v>0.40849999999999997</v>
      </c>
      <c r="F155">
        <v>202</v>
      </c>
      <c r="L155" t="s">
        <v>197</v>
      </c>
      <c r="M155">
        <v>0.40849999999999997</v>
      </c>
      <c r="P155" s="702"/>
      <c r="Q155" s="171">
        <v>76</v>
      </c>
    </row>
    <row r="156" spans="1:17">
      <c r="A156" t="str">
        <f t="shared" si="2"/>
        <v/>
      </c>
      <c r="B156" t="s">
        <v>198</v>
      </c>
      <c r="D156" t="s">
        <v>198</v>
      </c>
      <c r="E156">
        <v>0.2467</v>
      </c>
      <c r="F156">
        <v>271</v>
      </c>
      <c r="L156" t="s">
        <v>198</v>
      </c>
      <c r="M156">
        <v>0.2467</v>
      </c>
      <c r="P156" s="18" t="s">
        <v>177</v>
      </c>
      <c r="Q156" s="172">
        <v>0.73880000000000001</v>
      </c>
    </row>
    <row r="157" spans="1:17" ht="15.75" thickBot="1">
      <c r="A157" t="str">
        <f t="shared" si="2"/>
        <v/>
      </c>
      <c r="B157" t="s">
        <v>199</v>
      </c>
      <c r="D157" t="s">
        <v>199</v>
      </c>
      <c r="E157">
        <v>0.51080000000000003</v>
      </c>
      <c r="F157">
        <v>155</v>
      </c>
      <c r="L157" t="s">
        <v>199</v>
      </c>
      <c r="M157">
        <v>0.51080000000000003</v>
      </c>
      <c r="P157" s="20" t="s">
        <v>419</v>
      </c>
      <c r="Q157" s="173">
        <v>77</v>
      </c>
    </row>
    <row r="158" spans="1:17">
      <c r="A158" t="str">
        <f t="shared" si="2"/>
        <v/>
      </c>
      <c r="B158" t="s">
        <v>200</v>
      </c>
      <c r="D158" t="s">
        <v>200</v>
      </c>
      <c r="E158">
        <v>5.0900000000000001E-2</v>
      </c>
      <c r="F158">
        <v>356</v>
      </c>
      <c r="L158" t="s">
        <v>200</v>
      </c>
      <c r="M158">
        <v>5.0900000000000001E-2</v>
      </c>
      <c r="P158" s="701" t="s">
        <v>356</v>
      </c>
      <c r="Q158" s="174">
        <v>0.73850000000000005</v>
      </c>
    </row>
    <row r="159" spans="1:17" ht="15.75" thickBot="1">
      <c r="A159" t="str">
        <f t="shared" si="2"/>
        <v/>
      </c>
      <c r="B159" t="s">
        <v>201</v>
      </c>
      <c r="D159" t="s">
        <v>201</v>
      </c>
      <c r="E159">
        <v>0.26729999999999998</v>
      </c>
      <c r="F159">
        <v>258</v>
      </c>
      <c r="L159" t="s">
        <v>201</v>
      </c>
      <c r="M159">
        <v>0.26729999999999998</v>
      </c>
      <c r="P159" s="702"/>
      <c r="Q159" s="175">
        <v>78</v>
      </c>
    </row>
    <row r="160" spans="1:17">
      <c r="A160" t="str">
        <f t="shared" si="2"/>
        <v/>
      </c>
      <c r="B160" t="s">
        <v>202</v>
      </c>
      <c r="D160" t="s">
        <v>202</v>
      </c>
      <c r="E160">
        <v>0.4924</v>
      </c>
      <c r="F160">
        <v>166</v>
      </c>
      <c r="L160" t="s">
        <v>202</v>
      </c>
      <c r="M160">
        <v>0.4924</v>
      </c>
      <c r="P160" s="18" t="s">
        <v>179</v>
      </c>
      <c r="Q160" s="176">
        <v>0.7369</v>
      </c>
    </row>
    <row r="161" spans="1:17" ht="15.75" thickBot="1">
      <c r="A161" t="str">
        <f t="shared" si="2"/>
        <v/>
      </c>
      <c r="B161" t="s">
        <v>203</v>
      </c>
      <c r="D161" t="s">
        <v>203</v>
      </c>
      <c r="E161">
        <v>0.94769999999999999</v>
      </c>
      <c r="F161">
        <v>3</v>
      </c>
      <c r="L161" t="s">
        <v>203</v>
      </c>
      <c r="M161">
        <v>0.94769999999999999</v>
      </c>
      <c r="P161" s="20" t="s">
        <v>448</v>
      </c>
      <c r="Q161" s="177">
        <v>79</v>
      </c>
    </row>
    <row r="162" spans="1:17">
      <c r="A162" t="str">
        <f t="shared" si="2"/>
        <v/>
      </c>
      <c r="B162" t="s">
        <v>204</v>
      </c>
      <c r="D162" t="s">
        <v>204</v>
      </c>
      <c r="E162">
        <v>0.64670000000000005</v>
      </c>
      <c r="F162">
        <v>113</v>
      </c>
      <c r="L162" t="s">
        <v>204</v>
      </c>
      <c r="M162">
        <v>0.64670000000000005</v>
      </c>
      <c r="P162" s="701" t="s">
        <v>366</v>
      </c>
      <c r="Q162" s="178">
        <v>0.73599999999999999</v>
      </c>
    </row>
    <row r="163" spans="1:17" ht="15.75" thickBot="1">
      <c r="A163" t="str">
        <f t="shared" si="2"/>
        <v/>
      </c>
      <c r="B163" t="s">
        <v>205</v>
      </c>
      <c r="D163" t="s">
        <v>205</v>
      </c>
      <c r="E163">
        <v>0.86019999999999996</v>
      </c>
      <c r="F163">
        <v>29</v>
      </c>
      <c r="L163" t="s">
        <v>205</v>
      </c>
      <c r="M163">
        <v>0.86019999999999996</v>
      </c>
      <c r="P163" s="702"/>
      <c r="Q163" s="179">
        <v>80</v>
      </c>
    </row>
    <row r="164" spans="1:17">
      <c r="A164" t="str">
        <f t="shared" si="2"/>
        <v/>
      </c>
      <c r="B164" t="s">
        <v>206</v>
      </c>
      <c r="D164" t="s">
        <v>206</v>
      </c>
      <c r="E164">
        <v>0.30690000000000001</v>
      </c>
      <c r="F164">
        <v>242</v>
      </c>
      <c r="L164" t="s">
        <v>206</v>
      </c>
      <c r="M164">
        <v>0.30690000000000001</v>
      </c>
      <c r="P164" s="18" t="s">
        <v>68</v>
      </c>
      <c r="Q164" s="180">
        <v>0.73360000000000003</v>
      </c>
    </row>
    <row r="165" spans="1:17" ht="15.75" thickBot="1">
      <c r="A165" t="str">
        <f t="shared" si="2"/>
        <v/>
      </c>
      <c r="B165" t="s">
        <v>207</v>
      </c>
      <c r="D165" t="s">
        <v>207</v>
      </c>
      <c r="E165">
        <v>0.30299999999999999</v>
      </c>
      <c r="F165">
        <v>244</v>
      </c>
      <c r="L165" t="s">
        <v>207</v>
      </c>
      <c r="M165">
        <v>0.30299999999999999</v>
      </c>
      <c r="P165" s="20" t="s">
        <v>433</v>
      </c>
      <c r="Q165" s="181">
        <v>81</v>
      </c>
    </row>
    <row r="166" spans="1:17">
      <c r="A166" t="str">
        <f t="shared" si="2"/>
        <v/>
      </c>
      <c r="B166" t="s">
        <v>208</v>
      </c>
      <c r="D166" t="s">
        <v>208</v>
      </c>
      <c r="E166">
        <v>0.1958</v>
      </c>
      <c r="F166">
        <v>287</v>
      </c>
      <c r="L166" t="s">
        <v>208</v>
      </c>
      <c r="M166">
        <v>0.1958</v>
      </c>
      <c r="P166" s="18" t="s">
        <v>449</v>
      </c>
      <c r="Q166" s="182">
        <v>0.72909999999999997</v>
      </c>
    </row>
    <row r="167" spans="1:17" ht="15.75" thickBot="1">
      <c r="A167" t="str">
        <f t="shared" si="2"/>
        <v/>
      </c>
      <c r="B167" t="s">
        <v>209</v>
      </c>
      <c r="D167" t="s">
        <v>209</v>
      </c>
      <c r="E167">
        <v>0.95489999999999997</v>
      </c>
      <c r="F167">
        <v>2</v>
      </c>
      <c r="L167" t="s">
        <v>209</v>
      </c>
      <c r="M167">
        <v>0.95489999999999997</v>
      </c>
      <c r="P167" s="20" t="s">
        <v>445</v>
      </c>
      <c r="Q167" s="183">
        <v>82</v>
      </c>
    </row>
    <row r="168" spans="1:17">
      <c r="A168" t="str">
        <f t="shared" si="2"/>
        <v/>
      </c>
      <c r="B168" t="s">
        <v>210</v>
      </c>
      <c r="D168" t="s">
        <v>210</v>
      </c>
      <c r="E168">
        <v>0.52629999999999999</v>
      </c>
      <c r="F168">
        <v>150</v>
      </c>
      <c r="L168" t="s">
        <v>210</v>
      </c>
      <c r="M168">
        <v>0.52629999999999999</v>
      </c>
      <c r="P168" s="18" t="s">
        <v>235</v>
      </c>
      <c r="Q168" s="184">
        <v>0.72670000000000001</v>
      </c>
    </row>
    <row r="169" spans="1:17" ht="15.75" thickBot="1">
      <c r="A169" t="str">
        <f t="shared" si="2"/>
        <v/>
      </c>
      <c r="B169" t="s">
        <v>211</v>
      </c>
      <c r="D169" t="s">
        <v>211</v>
      </c>
      <c r="E169">
        <v>0.49519999999999997</v>
      </c>
      <c r="F169">
        <v>165</v>
      </c>
      <c r="L169" t="s">
        <v>211</v>
      </c>
      <c r="M169">
        <v>0.49519999999999997</v>
      </c>
      <c r="P169" s="20" t="s">
        <v>446</v>
      </c>
      <c r="Q169" s="185">
        <v>83</v>
      </c>
    </row>
    <row r="170" spans="1:17">
      <c r="A170" t="str">
        <f t="shared" si="2"/>
        <v/>
      </c>
      <c r="B170" s="419" t="s">
        <v>212</v>
      </c>
      <c r="D170" t="s">
        <v>212</v>
      </c>
      <c r="E170">
        <v>0.90359999999999996</v>
      </c>
      <c r="F170">
        <v>14</v>
      </c>
      <c r="L170" t="s">
        <v>212</v>
      </c>
      <c r="M170">
        <v>0.90359999999999996</v>
      </c>
      <c r="P170" s="701" t="s">
        <v>96</v>
      </c>
      <c r="Q170" s="186">
        <v>0.72260000000000002</v>
      </c>
    </row>
    <row r="171" spans="1:17" ht="15.75" thickBot="1">
      <c r="A171" t="str">
        <f t="shared" si="2"/>
        <v/>
      </c>
      <c r="B171" t="s">
        <v>213</v>
      </c>
      <c r="D171" t="s">
        <v>213</v>
      </c>
      <c r="E171">
        <v>0.34200000000000003</v>
      </c>
      <c r="F171">
        <v>226</v>
      </c>
      <c r="L171" t="s">
        <v>213</v>
      </c>
      <c r="M171">
        <v>0.34200000000000003</v>
      </c>
      <c r="P171" s="702"/>
      <c r="Q171" s="187">
        <v>84</v>
      </c>
    </row>
    <row r="172" spans="1:17">
      <c r="A172" t="str">
        <f t="shared" si="2"/>
        <v/>
      </c>
      <c r="B172" t="s">
        <v>214</v>
      </c>
      <c r="D172" t="s">
        <v>214</v>
      </c>
      <c r="E172">
        <v>0.89229999999999998</v>
      </c>
      <c r="F172">
        <v>20</v>
      </c>
      <c r="L172" t="s">
        <v>214</v>
      </c>
      <c r="M172">
        <v>0.89229999999999998</v>
      </c>
      <c r="P172" s="701" t="s">
        <v>264</v>
      </c>
      <c r="Q172" s="188">
        <v>0.72160000000000002</v>
      </c>
    </row>
    <row r="173" spans="1:17" ht="15.75" thickBot="1">
      <c r="A173" t="str">
        <f t="shared" si="2"/>
        <v/>
      </c>
      <c r="B173" t="s">
        <v>215</v>
      </c>
      <c r="D173" t="s">
        <v>215</v>
      </c>
      <c r="E173">
        <v>0.85660000000000003</v>
      </c>
      <c r="F173">
        <v>31</v>
      </c>
      <c r="L173" t="s">
        <v>215</v>
      </c>
      <c r="M173">
        <v>0.85660000000000003</v>
      </c>
      <c r="P173" s="702"/>
      <c r="Q173" s="189">
        <v>85</v>
      </c>
    </row>
    <row r="174" spans="1:17">
      <c r="A174" t="str">
        <f t="shared" si="2"/>
        <v/>
      </c>
      <c r="B174" t="s">
        <v>216</v>
      </c>
      <c r="D174" t="s">
        <v>216</v>
      </c>
      <c r="E174">
        <v>0.38700000000000001</v>
      </c>
      <c r="F174">
        <v>208</v>
      </c>
      <c r="L174" t="s">
        <v>216</v>
      </c>
      <c r="M174">
        <v>0.38700000000000001</v>
      </c>
      <c r="P174" s="18" t="s">
        <v>226</v>
      </c>
      <c r="Q174" s="190">
        <v>0.71850000000000003</v>
      </c>
    </row>
    <row r="175" spans="1:17" ht="15.75" thickBot="1">
      <c r="A175" t="str">
        <f t="shared" si="2"/>
        <v/>
      </c>
      <c r="B175" t="s">
        <v>217</v>
      </c>
      <c r="D175" t="s">
        <v>217</v>
      </c>
      <c r="E175">
        <v>6.54E-2</v>
      </c>
      <c r="F175">
        <v>349</v>
      </c>
      <c r="L175" t="s">
        <v>217</v>
      </c>
      <c r="M175">
        <v>6.54E-2</v>
      </c>
      <c r="P175" s="20" t="s">
        <v>453</v>
      </c>
      <c r="Q175" s="191">
        <v>86</v>
      </c>
    </row>
    <row r="176" spans="1:17">
      <c r="A176" t="str">
        <f t="shared" si="2"/>
        <v/>
      </c>
      <c r="B176" t="s">
        <v>218</v>
      </c>
      <c r="D176" t="s">
        <v>218</v>
      </c>
      <c r="E176">
        <v>0.39739999999999998</v>
      </c>
      <c r="F176">
        <v>205</v>
      </c>
      <c r="L176" t="s">
        <v>218</v>
      </c>
      <c r="M176">
        <v>0.39739999999999998</v>
      </c>
      <c r="P176" s="701" t="s">
        <v>108</v>
      </c>
      <c r="Q176" s="192">
        <v>0.71250000000000002</v>
      </c>
    </row>
    <row r="177" spans="1:17" ht="15.75" thickBot="1">
      <c r="A177" t="str">
        <f t="shared" si="2"/>
        <v/>
      </c>
      <c r="B177" t="s">
        <v>219</v>
      </c>
      <c r="D177" t="s">
        <v>219</v>
      </c>
      <c r="E177">
        <v>0.66810000000000003</v>
      </c>
      <c r="F177">
        <v>106</v>
      </c>
      <c r="L177" t="s">
        <v>219</v>
      </c>
      <c r="M177">
        <v>0.66810000000000003</v>
      </c>
      <c r="P177" s="702"/>
      <c r="Q177" s="193">
        <v>87</v>
      </c>
    </row>
    <row r="178" spans="1:17">
      <c r="A178" t="str">
        <f t="shared" si="2"/>
        <v/>
      </c>
      <c r="B178" t="s">
        <v>220</v>
      </c>
      <c r="D178" t="s">
        <v>220</v>
      </c>
      <c r="E178">
        <v>0.81059999999999999</v>
      </c>
      <c r="F178">
        <v>49</v>
      </c>
      <c r="L178" t="s">
        <v>220</v>
      </c>
      <c r="M178">
        <v>0.81059999999999999</v>
      </c>
      <c r="P178" s="701" t="s">
        <v>349</v>
      </c>
      <c r="Q178" s="194">
        <v>0.70820000000000005</v>
      </c>
    </row>
    <row r="179" spans="1:17" ht="15.75" thickBot="1">
      <c r="A179" t="str">
        <f t="shared" si="2"/>
        <v/>
      </c>
      <c r="B179" t="s">
        <v>221</v>
      </c>
      <c r="D179" t="s">
        <v>221</v>
      </c>
      <c r="E179">
        <v>0.156</v>
      </c>
      <c r="F179">
        <v>305</v>
      </c>
      <c r="L179" t="s">
        <v>221</v>
      </c>
      <c r="M179">
        <v>0.156</v>
      </c>
      <c r="P179" s="702"/>
      <c r="Q179" s="195">
        <v>88</v>
      </c>
    </row>
    <row r="180" spans="1:17">
      <c r="A180" t="str">
        <f t="shared" si="2"/>
        <v/>
      </c>
      <c r="B180" t="s">
        <v>222</v>
      </c>
      <c r="D180" t="s">
        <v>222</v>
      </c>
      <c r="E180">
        <v>0.78200000000000003</v>
      </c>
      <c r="F180">
        <v>62</v>
      </c>
      <c r="L180" t="s">
        <v>222</v>
      </c>
      <c r="M180">
        <v>0.78200000000000003</v>
      </c>
      <c r="P180" s="701" t="s">
        <v>380</v>
      </c>
      <c r="Q180" s="196">
        <v>0.70679999999999998</v>
      </c>
    </row>
    <row r="181" spans="1:17" ht="15.75" thickBot="1">
      <c r="A181" t="str">
        <f t="shared" si="2"/>
        <v/>
      </c>
      <c r="B181" t="s">
        <v>223</v>
      </c>
      <c r="D181" t="s">
        <v>223</v>
      </c>
      <c r="E181">
        <v>0.50660000000000005</v>
      </c>
      <c r="F181">
        <v>160</v>
      </c>
      <c r="L181" t="s">
        <v>223</v>
      </c>
      <c r="M181">
        <v>0.50660000000000005</v>
      </c>
      <c r="P181" s="702"/>
      <c r="Q181" s="197">
        <v>89</v>
      </c>
    </row>
    <row r="182" spans="1:17">
      <c r="A182" t="str">
        <f t="shared" si="2"/>
        <v/>
      </c>
      <c r="B182" t="s">
        <v>224</v>
      </c>
      <c r="D182" t="s">
        <v>224</v>
      </c>
      <c r="E182">
        <v>0.13769999999999999</v>
      </c>
      <c r="F182">
        <v>315</v>
      </c>
      <c r="L182" t="s">
        <v>224</v>
      </c>
      <c r="M182">
        <v>0.13769999999999999</v>
      </c>
      <c r="P182" s="18" t="s">
        <v>384</v>
      </c>
      <c r="Q182" s="198">
        <v>0.70630000000000004</v>
      </c>
    </row>
    <row r="183" spans="1:17" ht="15.75" thickBot="1">
      <c r="A183" t="str">
        <f t="shared" si="2"/>
        <v/>
      </c>
      <c r="B183" t="s">
        <v>225</v>
      </c>
      <c r="D183" t="s">
        <v>225</v>
      </c>
      <c r="E183">
        <v>0.55579999999999996</v>
      </c>
      <c r="F183">
        <v>141</v>
      </c>
      <c r="L183" t="s">
        <v>225</v>
      </c>
      <c r="M183">
        <v>0.55579999999999996</v>
      </c>
      <c r="P183" s="20" t="s">
        <v>438</v>
      </c>
      <c r="Q183" s="199">
        <v>90</v>
      </c>
    </row>
    <row r="184" spans="1:17">
      <c r="A184" t="str">
        <f t="shared" si="2"/>
        <v/>
      </c>
      <c r="B184" t="s">
        <v>226</v>
      </c>
      <c r="D184" t="s">
        <v>226</v>
      </c>
      <c r="E184">
        <v>0.71850000000000003</v>
      </c>
      <c r="F184">
        <v>86</v>
      </c>
      <c r="L184" t="s">
        <v>226</v>
      </c>
      <c r="M184">
        <v>0.71850000000000003</v>
      </c>
      <c r="P184" s="701" t="s">
        <v>101</v>
      </c>
      <c r="Q184" s="200">
        <v>0.70569999999999999</v>
      </c>
    </row>
    <row r="185" spans="1:17" ht="15.75" thickBot="1">
      <c r="A185" t="str">
        <f t="shared" si="2"/>
        <v/>
      </c>
      <c r="B185" t="s">
        <v>227</v>
      </c>
      <c r="D185" t="s">
        <v>227</v>
      </c>
      <c r="E185">
        <v>0.41820000000000002</v>
      </c>
      <c r="F185">
        <v>199</v>
      </c>
      <c r="L185" t="s">
        <v>227</v>
      </c>
      <c r="M185">
        <v>0.41820000000000002</v>
      </c>
      <c r="P185" s="702"/>
      <c r="Q185" s="201">
        <v>91</v>
      </c>
    </row>
    <row r="186" spans="1:17">
      <c r="A186" t="str">
        <f t="shared" si="2"/>
        <v/>
      </c>
      <c r="B186" t="s">
        <v>228</v>
      </c>
      <c r="D186" t="s">
        <v>228</v>
      </c>
      <c r="E186">
        <v>9.69E-2</v>
      </c>
      <c r="F186">
        <v>336</v>
      </c>
      <c r="L186" t="s">
        <v>228</v>
      </c>
      <c r="M186">
        <v>9.69E-2</v>
      </c>
      <c r="P186" s="701" t="s">
        <v>46</v>
      </c>
      <c r="Q186" s="202">
        <v>0.70150000000000001</v>
      </c>
    </row>
    <row r="187" spans="1:17" ht="15.75" thickBot="1">
      <c r="A187" t="str">
        <f t="shared" si="2"/>
        <v/>
      </c>
      <c r="B187" t="s">
        <v>229</v>
      </c>
      <c r="D187" t="s">
        <v>229</v>
      </c>
      <c r="E187">
        <v>0.37230000000000002</v>
      </c>
      <c r="F187">
        <v>213</v>
      </c>
      <c r="L187" t="s">
        <v>229</v>
      </c>
      <c r="M187">
        <v>0.37230000000000002</v>
      </c>
      <c r="P187" s="702"/>
      <c r="Q187" s="203">
        <v>92</v>
      </c>
    </row>
    <row r="188" spans="1:17">
      <c r="A188" t="str">
        <f t="shared" si="2"/>
        <v/>
      </c>
      <c r="B188" t="s">
        <v>230</v>
      </c>
      <c r="D188" t="s">
        <v>230</v>
      </c>
      <c r="E188">
        <v>0.25559999999999999</v>
      </c>
      <c r="F188">
        <v>266</v>
      </c>
      <c r="L188" t="s">
        <v>230</v>
      </c>
      <c r="M188">
        <v>0.25559999999999999</v>
      </c>
      <c r="P188" s="701" t="s">
        <v>237</v>
      </c>
      <c r="Q188" s="204">
        <v>0.69969999999999999</v>
      </c>
    </row>
    <row r="189" spans="1:17" ht="15.75" thickBot="1">
      <c r="A189" t="str">
        <f t="shared" si="2"/>
        <v/>
      </c>
      <c r="B189" t="s">
        <v>231</v>
      </c>
      <c r="D189" t="s">
        <v>231</v>
      </c>
      <c r="E189">
        <v>0.82110000000000005</v>
      </c>
      <c r="F189">
        <v>43</v>
      </c>
      <c r="L189" t="s">
        <v>232</v>
      </c>
      <c r="M189">
        <v>0.74160000000000004</v>
      </c>
      <c r="P189" s="702"/>
      <c r="Q189" s="205">
        <v>93</v>
      </c>
    </row>
    <row r="190" spans="1:17">
      <c r="A190" t="str">
        <f t="shared" si="2"/>
        <v/>
      </c>
      <c r="B190" t="s">
        <v>232</v>
      </c>
      <c r="D190" t="s">
        <v>232</v>
      </c>
      <c r="E190">
        <v>0.74160000000000004</v>
      </c>
      <c r="F190">
        <v>75</v>
      </c>
      <c r="L190" t="s">
        <v>233</v>
      </c>
      <c r="M190">
        <v>0.67959999999999998</v>
      </c>
      <c r="P190" s="18" t="s">
        <v>454</v>
      </c>
      <c r="Q190" s="206">
        <v>0.69630000000000003</v>
      </c>
    </row>
    <row r="191" spans="1:17" ht="15.75" thickBot="1">
      <c r="A191" t="str">
        <f t="shared" si="2"/>
        <v/>
      </c>
      <c r="B191" t="s">
        <v>233</v>
      </c>
      <c r="D191" t="s">
        <v>233</v>
      </c>
      <c r="E191">
        <v>0.67959999999999998</v>
      </c>
      <c r="F191">
        <v>100</v>
      </c>
      <c r="L191" t="s">
        <v>234</v>
      </c>
      <c r="M191">
        <v>0.13539999999999999</v>
      </c>
      <c r="P191" s="20" t="s">
        <v>448</v>
      </c>
      <c r="Q191" s="207">
        <v>94</v>
      </c>
    </row>
    <row r="192" spans="1:17">
      <c r="A192" t="str">
        <f t="shared" si="2"/>
        <v/>
      </c>
      <c r="B192" t="s">
        <v>234</v>
      </c>
      <c r="D192" t="s">
        <v>234</v>
      </c>
      <c r="E192">
        <v>0.13539999999999999</v>
      </c>
      <c r="F192">
        <v>318</v>
      </c>
      <c r="L192" t="s">
        <v>235</v>
      </c>
      <c r="M192">
        <v>0.72670000000000001</v>
      </c>
      <c r="P192" s="701" t="s">
        <v>388</v>
      </c>
      <c r="Q192" s="208">
        <v>0.69410000000000005</v>
      </c>
    </row>
    <row r="193" spans="1:17" ht="15.75" thickBot="1">
      <c r="A193" t="str">
        <f t="shared" si="2"/>
        <v/>
      </c>
      <c r="B193" t="s">
        <v>235</v>
      </c>
      <c r="D193" t="s">
        <v>235</v>
      </c>
      <c r="E193">
        <v>0.72670000000000001</v>
      </c>
      <c r="F193">
        <v>83</v>
      </c>
      <c r="L193" t="s">
        <v>236</v>
      </c>
      <c r="M193">
        <v>0.1008</v>
      </c>
      <c r="P193" s="702"/>
      <c r="Q193" s="209">
        <v>95</v>
      </c>
    </row>
    <row r="194" spans="1:17">
      <c r="A194" t="str">
        <f t="shared" si="2"/>
        <v/>
      </c>
      <c r="B194" t="s">
        <v>236</v>
      </c>
      <c r="D194" t="s">
        <v>236</v>
      </c>
      <c r="E194">
        <v>0.1008</v>
      </c>
      <c r="F194">
        <v>333</v>
      </c>
      <c r="L194" t="s">
        <v>237</v>
      </c>
      <c r="M194">
        <v>0.69969999999999999</v>
      </c>
      <c r="P194" s="18" t="s">
        <v>335</v>
      </c>
      <c r="Q194" s="210">
        <v>0.69399999999999995</v>
      </c>
    </row>
    <row r="195" spans="1:17" ht="15.75" thickBot="1">
      <c r="A195" t="str">
        <f t="shared" ref="A195:A258" si="3">IF(B195=D195,"","BAD")</f>
        <v/>
      </c>
      <c r="B195" t="s">
        <v>237</v>
      </c>
      <c r="D195" t="s">
        <v>237</v>
      </c>
      <c r="E195">
        <v>0.69969999999999999</v>
      </c>
      <c r="F195">
        <v>93</v>
      </c>
      <c r="L195" t="s">
        <v>238</v>
      </c>
      <c r="M195">
        <v>0.26450000000000001</v>
      </c>
      <c r="P195" s="20" t="s">
        <v>437</v>
      </c>
      <c r="Q195" s="211">
        <v>96</v>
      </c>
    </row>
    <row r="196" spans="1:17">
      <c r="A196" t="str">
        <f t="shared" si="3"/>
        <v/>
      </c>
      <c r="B196" t="s">
        <v>238</v>
      </c>
      <c r="D196" t="s">
        <v>238</v>
      </c>
      <c r="E196">
        <v>0.26450000000000001</v>
      </c>
      <c r="F196">
        <v>262</v>
      </c>
      <c r="L196" t="s">
        <v>239</v>
      </c>
      <c r="M196">
        <v>0.26640000000000003</v>
      </c>
      <c r="P196" s="701" t="s">
        <v>82</v>
      </c>
      <c r="Q196" s="212">
        <v>0.69140000000000001</v>
      </c>
    </row>
    <row r="197" spans="1:17" ht="15.75" thickBot="1">
      <c r="A197" t="str">
        <f t="shared" si="3"/>
        <v/>
      </c>
      <c r="B197" t="s">
        <v>239</v>
      </c>
      <c r="D197" t="s">
        <v>239</v>
      </c>
      <c r="E197">
        <v>0.26640000000000003</v>
      </c>
      <c r="F197">
        <v>259</v>
      </c>
      <c r="L197" t="s">
        <v>240</v>
      </c>
      <c r="M197">
        <v>0.3256</v>
      </c>
      <c r="P197" s="702"/>
      <c r="Q197" s="213">
        <v>97</v>
      </c>
    </row>
    <row r="198" spans="1:17">
      <c r="A198" t="str">
        <f t="shared" si="3"/>
        <v/>
      </c>
      <c r="B198" t="s">
        <v>240</v>
      </c>
      <c r="D198" t="s">
        <v>240</v>
      </c>
      <c r="E198">
        <v>0.3256</v>
      </c>
      <c r="F198">
        <v>233</v>
      </c>
      <c r="L198" t="s">
        <v>241</v>
      </c>
      <c r="M198">
        <v>0.15920000000000001</v>
      </c>
      <c r="P198" s="701" t="s">
        <v>350</v>
      </c>
      <c r="Q198" s="214">
        <v>0.68830000000000002</v>
      </c>
    </row>
    <row r="199" spans="1:17" ht="15.75" thickBot="1">
      <c r="A199" t="str">
        <f t="shared" si="3"/>
        <v/>
      </c>
      <c r="B199" t="s">
        <v>241</v>
      </c>
      <c r="D199" t="s">
        <v>241</v>
      </c>
      <c r="E199">
        <v>0.15920000000000001</v>
      </c>
      <c r="F199">
        <v>301</v>
      </c>
      <c r="L199" t="s">
        <v>242</v>
      </c>
      <c r="M199">
        <v>8.6999999999999994E-2</v>
      </c>
      <c r="P199" s="702"/>
      <c r="Q199" s="215">
        <v>98</v>
      </c>
    </row>
    <row r="200" spans="1:17">
      <c r="A200" t="str">
        <f t="shared" si="3"/>
        <v/>
      </c>
      <c r="B200" t="s">
        <v>242</v>
      </c>
      <c r="D200" t="s">
        <v>242</v>
      </c>
      <c r="E200">
        <v>8.6999999999999994E-2</v>
      </c>
      <c r="F200">
        <v>340</v>
      </c>
      <c r="L200" t="s">
        <v>243</v>
      </c>
      <c r="M200">
        <v>0.31680000000000003</v>
      </c>
      <c r="P200" s="701" t="s">
        <v>275</v>
      </c>
      <c r="Q200" s="216">
        <v>0.68340000000000001</v>
      </c>
    </row>
    <row r="201" spans="1:17" ht="15.75" thickBot="1">
      <c r="A201" t="str">
        <f t="shared" si="3"/>
        <v/>
      </c>
      <c r="B201" t="s">
        <v>243</v>
      </c>
      <c r="D201" t="s">
        <v>243</v>
      </c>
      <c r="E201">
        <v>0.31680000000000003</v>
      </c>
      <c r="F201">
        <v>236</v>
      </c>
      <c r="L201" t="s">
        <v>244</v>
      </c>
      <c r="M201">
        <v>0.36430000000000001</v>
      </c>
      <c r="P201" s="702"/>
      <c r="Q201" s="217">
        <v>99</v>
      </c>
    </row>
    <row r="202" spans="1:17">
      <c r="A202" t="str">
        <f t="shared" si="3"/>
        <v/>
      </c>
      <c r="B202" t="s">
        <v>244</v>
      </c>
      <c r="D202" t="s">
        <v>244</v>
      </c>
      <c r="E202">
        <v>0.36430000000000001</v>
      </c>
      <c r="F202">
        <v>217</v>
      </c>
      <c r="L202" t="s">
        <v>245</v>
      </c>
      <c r="M202">
        <v>0.81159999999999999</v>
      </c>
      <c r="P202" s="701" t="s">
        <v>233</v>
      </c>
      <c r="Q202" s="218">
        <v>0.67959999999999998</v>
      </c>
    </row>
    <row r="203" spans="1:17" ht="15.75" thickBot="1">
      <c r="A203" t="str">
        <f t="shared" si="3"/>
        <v/>
      </c>
      <c r="B203" t="s">
        <v>245</v>
      </c>
      <c r="D203" t="s">
        <v>245</v>
      </c>
      <c r="E203">
        <v>0.81159999999999999</v>
      </c>
      <c r="F203">
        <v>48</v>
      </c>
      <c r="L203" t="s">
        <v>246</v>
      </c>
      <c r="M203">
        <v>6.8500000000000005E-2</v>
      </c>
      <c r="P203" s="702"/>
      <c r="Q203" s="219">
        <v>100</v>
      </c>
    </row>
    <row r="204" spans="1:17" ht="15.75" thickBot="1">
      <c r="A204" t="str">
        <f t="shared" si="3"/>
        <v/>
      </c>
      <c r="B204" t="s">
        <v>246</v>
      </c>
      <c r="D204" t="s">
        <v>246</v>
      </c>
      <c r="E204">
        <v>6.8500000000000005E-2</v>
      </c>
      <c r="F204">
        <v>348</v>
      </c>
      <c r="L204" t="s">
        <v>247</v>
      </c>
      <c r="M204">
        <v>0.50249999999999995</v>
      </c>
      <c r="P204" s="15" t="s">
        <v>31</v>
      </c>
      <c r="Q204" s="17" t="s">
        <v>411</v>
      </c>
    </row>
    <row r="205" spans="1:17">
      <c r="A205" t="str">
        <f t="shared" si="3"/>
        <v/>
      </c>
      <c r="B205" t="s">
        <v>247</v>
      </c>
      <c r="D205" t="s">
        <v>247</v>
      </c>
      <c r="E205">
        <v>0.50249999999999995</v>
      </c>
      <c r="F205">
        <v>163</v>
      </c>
      <c r="L205" t="s">
        <v>439</v>
      </c>
      <c r="M205">
        <v>0.82110000000000005</v>
      </c>
      <c r="P205" s="701" t="s">
        <v>298</v>
      </c>
      <c r="Q205" s="220">
        <v>0.67959999999999998</v>
      </c>
    </row>
    <row r="206" spans="1:17" ht="15.75" thickBot="1">
      <c r="A206" t="str">
        <f t="shared" si="3"/>
        <v/>
      </c>
      <c r="B206" t="s">
        <v>248</v>
      </c>
      <c r="D206" t="s">
        <v>248</v>
      </c>
      <c r="E206">
        <v>0.32979999999999998</v>
      </c>
      <c r="F206">
        <v>230</v>
      </c>
      <c r="L206" t="s">
        <v>248</v>
      </c>
      <c r="M206">
        <v>0.32979999999999998</v>
      </c>
      <c r="P206" s="702"/>
      <c r="Q206" s="221">
        <v>101</v>
      </c>
    </row>
    <row r="207" spans="1:17">
      <c r="A207" t="str">
        <f t="shared" si="3"/>
        <v/>
      </c>
      <c r="B207" t="s">
        <v>249</v>
      </c>
      <c r="D207" t="s">
        <v>249</v>
      </c>
      <c r="E207">
        <v>0.29170000000000001</v>
      </c>
      <c r="F207">
        <v>248</v>
      </c>
      <c r="L207" t="s">
        <v>249</v>
      </c>
      <c r="M207">
        <v>0.29170000000000001</v>
      </c>
      <c r="P207" s="701" t="s">
        <v>152</v>
      </c>
      <c r="Q207" s="222">
        <v>0.67600000000000005</v>
      </c>
    </row>
    <row r="208" spans="1:17" ht="15.75" thickBot="1">
      <c r="A208" t="str">
        <f t="shared" si="3"/>
        <v/>
      </c>
      <c r="B208" t="s">
        <v>250</v>
      </c>
      <c r="D208" t="s">
        <v>250</v>
      </c>
      <c r="E208">
        <v>0.47170000000000001</v>
      </c>
      <c r="F208">
        <v>179</v>
      </c>
      <c r="L208" t="s">
        <v>250</v>
      </c>
      <c r="M208">
        <v>0.47170000000000001</v>
      </c>
      <c r="P208" s="702"/>
      <c r="Q208" s="223">
        <v>102</v>
      </c>
    </row>
    <row r="209" spans="1:17">
      <c r="A209" t="str">
        <f t="shared" si="3"/>
        <v/>
      </c>
      <c r="B209" t="s">
        <v>251</v>
      </c>
      <c r="D209" t="s">
        <v>251</v>
      </c>
      <c r="E209">
        <v>0.78039999999999998</v>
      </c>
      <c r="F209">
        <v>64</v>
      </c>
      <c r="L209" t="s">
        <v>251</v>
      </c>
      <c r="M209">
        <v>0.78039999999999998</v>
      </c>
      <c r="P209" s="701" t="s">
        <v>118</v>
      </c>
      <c r="Q209" s="222">
        <v>0.67410000000000003</v>
      </c>
    </row>
    <row r="210" spans="1:17" ht="15.75" thickBot="1">
      <c r="A210" t="str">
        <f t="shared" si="3"/>
        <v/>
      </c>
      <c r="B210" t="s">
        <v>252</v>
      </c>
      <c r="D210" t="s">
        <v>252</v>
      </c>
      <c r="E210">
        <v>8.1600000000000006E-2</v>
      </c>
      <c r="F210">
        <v>342</v>
      </c>
      <c r="L210" t="s">
        <v>252</v>
      </c>
      <c r="M210">
        <v>8.1600000000000006E-2</v>
      </c>
      <c r="P210" s="702"/>
      <c r="Q210" s="223">
        <v>103</v>
      </c>
    </row>
    <row r="211" spans="1:17">
      <c r="A211" t="str">
        <f t="shared" si="3"/>
        <v/>
      </c>
      <c r="B211" t="s">
        <v>253</v>
      </c>
      <c r="D211" t="s">
        <v>253</v>
      </c>
      <c r="E211">
        <v>0.58830000000000005</v>
      </c>
      <c r="F211">
        <v>129</v>
      </c>
      <c r="L211" t="s">
        <v>253</v>
      </c>
      <c r="M211">
        <v>0.58830000000000005</v>
      </c>
      <c r="P211" s="701" t="s">
        <v>145</v>
      </c>
      <c r="Q211" s="222">
        <v>0.67049999999999998</v>
      </c>
    </row>
    <row r="212" spans="1:17" ht="15.75" thickBot="1">
      <c r="A212" t="str">
        <f t="shared" si="3"/>
        <v/>
      </c>
      <c r="B212" t="s">
        <v>254</v>
      </c>
      <c r="D212" t="s">
        <v>254</v>
      </c>
      <c r="E212">
        <v>0.2326</v>
      </c>
      <c r="F212">
        <v>276</v>
      </c>
      <c r="L212" t="s">
        <v>254</v>
      </c>
      <c r="M212">
        <v>0.2326</v>
      </c>
      <c r="P212" s="702"/>
      <c r="Q212" s="223">
        <v>104</v>
      </c>
    </row>
    <row r="213" spans="1:17">
      <c r="A213" t="str">
        <f t="shared" si="3"/>
        <v/>
      </c>
      <c r="B213" t="s">
        <v>255</v>
      </c>
      <c r="D213" t="s">
        <v>255</v>
      </c>
      <c r="E213">
        <v>0.43969999999999998</v>
      </c>
      <c r="F213">
        <v>192</v>
      </c>
      <c r="L213" t="s">
        <v>255</v>
      </c>
      <c r="M213">
        <v>0.43969999999999998</v>
      </c>
      <c r="P213" s="18" t="s">
        <v>99</v>
      </c>
      <c r="Q213" s="222">
        <v>0.66879999999999995</v>
      </c>
    </row>
    <row r="214" spans="1:17" ht="15.75" thickBot="1">
      <c r="A214" t="str">
        <f t="shared" si="3"/>
        <v/>
      </c>
      <c r="B214" t="s">
        <v>256</v>
      </c>
      <c r="D214" t="s">
        <v>256</v>
      </c>
      <c r="E214">
        <v>0.35270000000000001</v>
      </c>
      <c r="F214">
        <v>223</v>
      </c>
      <c r="L214" t="s">
        <v>256</v>
      </c>
      <c r="M214">
        <v>0.35270000000000001</v>
      </c>
      <c r="P214" s="20" t="s">
        <v>451</v>
      </c>
      <c r="Q214" s="223">
        <v>105</v>
      </c>
    </row>
    <row r="215" spans="1:17">
      <c r="A215" t="str">
        <f t="shared" si="3"/>
        <v/>
      </c>
      <c r="B215" t="s">
        <v>257</v>
      </c>
      <c r="D215" t="s">
        <v>257</v>
      </c>
      <c r="E215">
        <v>0.57589999999999997</v>
      </c>
      <c r="F215">
        <v>134</v>
      </c>
      <c r="L215" t="s">
        <v>257</v>
      </c>
      <c r="M215">
        <v>0.57589999999999997</v>
      </c>
      <c r="P215" s="701" t="s">
        <v>219</v>
      </c>
      <c r="Q215" s="222">
        <v>0.66810000000000003</v>
      </c>
    </row>
    <row r="216" spans="1:17" ht="15.75" thickBot="1">
      <c r="A216" t="str">
        <f t="shared" si="3"/>
        <v/>
      </c>
      <c r="B216" t="s">
        <v>258</v>
      </c>
      <c r="D216" t="s">
        <v>258</v>
      </c>
      <c r="E216">
        <v>0.86550000000000005</v>
      </c>
      <c r="F216">
        <v>25</v>
      </c>
      <c r="L216" t="s">
        <v>258</v>
      </c>
      <c r="M216">
        <v>0.86550000000000005</v>
      </c>
      <c r="P216" s="702"/>
      <c r="Q216" s="223">
        <v>106</v>
      </c>
    </row>
    <row r="217" spans="1:17">
      <c r="A217" t="str">
        <f t="shared" si="3"/>
        <v/>
      </c>
      <c r="B217" t="s">
        <v>259</v>
      </c>
      <c r="D217" t="s">
        <v>259</v>
      </c>
      <c r="E217">
        <v>0.38100000000000001</v>
      </c>
      <c r="F217">
        <v>210</v>
      </c>
      <c r="L217" t="s">
        <v>259</v>
      </c>
      <c r="M217">
        <v>0.38100000000000001</v>
      </c>
      <c r="P217" s="701" t="s">
        <v>69</v>
      </c>
      <c r="Q217" s="222">
        <v>0.66700000000000004</v>
      </c>
    </row>
    <row r="218" spans="1:17" ht="15.75" thickBot="1">
      <c r="A218" t="str">
        <f t="shared" si="3"/>
        <v/>
      </c>
      <c r="B218" t="s">
        <v>260</v>
      </c>
      <c r="D218" t="s">
        <v>260</v>
      </c>
      <c r="E218">
        <v>0.56340000000000001</v>
      </c>
      <c r="F218">
        <v>138</v>
      </c>
      <c r="L218" t="s">
        <v>260</v>
      </c>
      <c r="M218">
        <v>0.56340000000000001</v>
      </c>
      <c r="P218" s="702"/>
      <c r="Q218" s="223">
        <v>107</v>
      </c>
    </row>
    <row r="219" spans="1:17">
      <c r="A219" t="str">
        <f t="shared" si="3"/>
        <v/>
      </c>
      <c r="B219" t="s">
        <v>261</v>
      </c>
      <c r="D219" t="s">
        <v>261</v>
      </c>
      <c r="E219">
        <v>0.4204</v>
      </c>
      <c r="F219">
        <v>197</v>
      </c>
      <c r="L219" t="s">
        <v>261</v>
      </c>
      <c r="M219">
        <v>0.4204</v>
      </c>
      <c r="P219" s="18" t="s">
        <v>344</v>
      </c>
      <c r="Q219" s="222">
        <v>0.66059999999999997</v>
      </c>
    </row>
    <row r="220" spans="1:17" ht="15.75" thickBot="1">
      <c r="A220" t="str">
        <f t="shared" si="3"/>
        <v/>
      </c>
      <c r="B220" t="s">
        <v>262</v>
      </c>
      <c r="D220" t="s">
        <v>262</v>
      </c>
      <c r="E220">
        <v>0.49709999999999999</v>
      </c>
      <c r="F220">
        <v>164</v>
      </c>
      <c r="L220" t="s">
        <v>262</v>
      </c>
      <c r="M220">
        <v>0.49709999999999999</v>
      </c>
      <c r="P220" s="20" t="s">
        <v>455</v>
      </c>
      <c r="Q220" s="223">
        <v>108</v>
      </c>
    </row>
    <row r="221" spans="1:17">
      <c r="A221" t="str">
        <f t="shared" si="3"/>
        <v/>
      </c>
      <c r="B221" t="s">
        <v>263</v>
      </c>
      <c r="D221" t="s">
        <v>263</v>
      </c>
      <c r="E221">
        <v>0.80079999999999996</v>
      </c>
      <c r="F221">
        <v>56</v>
      </c>
      <c r="L221" t="s">
        <v>263</v>
      </c>
      <c r="M221">
        <v>0.80079999999999996</v>
      </c>
      <c r="P221" s="701" t="s">
        <v>376</v>
      </c>
      <c r="Q221" s="222">
        <v>0.65680000000000005</v>
      </c>
    </row>
    <row r="222" spans="1:17" ht="15.75" thickBot="1">
      <c r="A222" t="str">
        <f t="shared" si="3"/>
        <v/>
      </c>
      <c r="B222" t="s">
        <v>264</v>
      </c>
      <c r="D222" t="s">
        <v>264</v>
      </c>
      <c r="E222">
        <v>0.72160000000000002</v>
      </c>
      <c r="F222">
        <v>85</v>
      </c>
      <c r="L222" t="s">
        <v>264</v>
      </c>
      <c r="M222">
        <v>0.72160000000000002</v>
      </c>
      <c r="P222" s="702"/>
      <c r="Q222" s="223">
        <v>109</v>
      </c>
    </row>
    <row r="223" spans="1:17">
      <c r="A223" t="str">
        <f t="shared" si="3"/>
        <v/>
      </c>
      <c r="B223" t="s">
        <v>265</v>
      </c>
      <c r="D223" t="s">
        <v>265</v>
      </c>
      <c r="E223">
        <v>0.84660000000000002</v>
      </c>
      <c r="F223">
        <v>36</v>
      </c>
      <c r="L223" t="s">
        <v>265</v>
      </c>
      <c r="M223">
        <v>0.84660000000000002</v>
      </c>
      <c r="P223" s="701" t="s">
        <v>72</v>
      </c>
      <c r="Q223" s="222">
        <v>0.65620000000000001</v>
      </c>
    </row>
    <row r="224" spans="1:17" ht="15.75" thickBot="1">
      <c r="A224" t="str">
        <f t="shared" si="3"/>
        <v/>
      </c>
      <c r="B224" t="s">
        <v>266</v>
      </c>
      <c r="D224" t="s">
        <v>266</v>
      </c>
      <c r="E224">
        <v>0.29630000000000001</v>
      </c>
      <c r="F224">
        <v>246</v>
      </c>
      <c r="L224" t="s">
        <v>266</v>
      </c>
      <c r="M224">
        <v>0.29630000000000001</v>
      </c>
      <c r="P224" s="702"/>
      <c r="Q224" s="223">
        <v>110</v>
      </c>
    </row>
    <row r="225" spans="1:17">
      <c r="A225" t="str">
        <f t="shared" si="3"/>
        <v/>
      </c>
      <c r="B225" t="s">
        <v>267</v>
      </c>
      <c r="D225" t="s">
        <v>267</v>
      </c>
      <c r="E225">
        <v>0.84699999999999998</v>
      </c>
      <c r="F225">
        <v>35</v>
      </c>
      <c r="L225" t="s">
        <v>267</v>
      </c>
      <c r="M225">
        <v>0.84699999999999998</v>
      </c>
      <c r="P225" s="701" t="s">
        <v>302</v>
      </c>
      <c r="Q225" s="222">
        <v>0.65590000000000004</v>
      </c>
    </row>
    <row r="226" spans="1:17" ht="15.75" thickBot="1">
      <c r="A226" t="str">
        <f t="shared" si="3"/>
        <v/>
      </c>
      <c r="B226" t="s">
        <v>268</v>
      </c>
      <c r="D226" t="s">
        <v>268</v>
      </c>
      <c r="E226">
        <v>0.78790000000000004</v>
      </c>
      <c r="F226">
        <v>61</v>
      </c>
      <c r="L226" t="s">
        <v>268</v>
      </c>
      <c r="M226">
        <v>0.78790000000000004</v>
      </c>
      <c r="P226" s="702"/>
      <c r="Q226" s="223">
        <v>111</v>
      </c>
    </row>
    <row r="227" spans="1:17">
      <c r="A227" t="str">
        <f t="shared" si="3"/>
        <v/>
      </c>
      <c r="B227" t="s">
        <v>269</v>
      </c>
      <c r="D227" t="s">
        <v>269</v>
      </c>
      <c r="E227">
        <v>0.31269999999999998</v>
      </c>
      <c r="F227">
        <v>239</v>
      </c>
      <c r="L227" t="s">
        <v>269</v>
      </c>
      <c r="M227">
        <v>0.31269999999999998</v>
      </c>
      <c r="P227" s="18" t="s">
        <v>178</v>
      </c>
      <c r="Q227" s="222">
        <v>0.65549999999999997</v>
      </c>
    </row>
    <row r="228" spans="1:17" ht="15.75" thickBot="1">
      <c r="A228" t="str">
        <f t="shared" si="3"/>
        <v/>
      </c>
      <c r="B228" t="s">
        <v>270</v>
      </c>
      <c r="D228" t="s">
        <v>270</v>
      </c>
      <c r="E228">
        <v>0.48089999999999999</v>
      </c>
      <c r="F228">
        <v>175</v>
      </c>
      <c r="L228" t="s">
        <v>270</v>
      </c>
      <c r="M228">
        <v>0.48089999999999999</v>
      </c>
      <c r="P228" s="20" t="s">
        <v>453</v>
      </c>
      <c r="Q228" s="223">
        <v>112</v>
      </c>
    </row>
    <row r="229" spans="1:17">
      <c r="A229" t="str">
        <f t="shared" si="3"/>
        <v/>
      </c>
      <c r="B229" t="s">
        <v>271</v>
      </c>
      <c r="D229" t="s">
        <v>271</v>
      </c>
      <c r="E229">
        <v>0.77390000000000003</v>
      </c>
      <c r="F229">
        <v>69</v>
      </c>
      <c r="L229" t="s">
        <v>271</v>
      </c>
      <c r="M229">
        <v>0.77390000000000003</v>
      </c>
      <c r="P229" s="701" t="s">
        <v>204</v>
      </c>
      <c r="Q229" s="222">
        <v>0.64670000000000005</v>
      </c>
    </row>
    <row r="230" spans="1:17" ht="15.75" thickBot="1">
      <c r="A230" t="str">
        <f t="shared" si="3"/>
        <v/>
      </c>
      <c r="B230" t="s">
        <v>272</v>
      </c>
      <c r="D230" t="s">
        <v>272</v>
      </c>
      <c r="E230">
        <v>0.80530000000000002</v>
      </c>
      <c r="F230">
        <v>54</v>
      </c>
      <c r="L230" t="s">
        <v>272</v>
      </c>
      <c r="M230">
        <v>0.80530000000000002</v>
      </c>
      <c r="P230" s="702"/>
      <c r="Q230" s="223">
        <v>113</v>
      </c>
    </row>
    <row r="231" spans="1:17">
      <c r="A231" t="str">
        <f t="shared" si="3"/>
        <v/>
      </c>
      <c r="B231" t="s">
        <v>273</v>
      </c>
      <c r="D231" t="s">
        <v>273</v>
      </c>
      <c r="E231">
        <v>0.36770000000000003</v>
      </c>
      <c r="F231">
        <v>215</v>
      </c>
      <c r="L231" t="s">
        <v>273</v>
      </c>
      <c r="M231">
        <v>0.36770000000000003</v>
      </c>
      <c r="P231" s="701" t="s">
        <v>358</v>
      </c>
      <c r="Q231" s="222">
        <v>0.64580000000000004</v>
      </c>
    </row>
    <row r="232" spans="1:17" ht="15.75" thickBot="1">
      <c r="A232" t="str">
        <f t="shared" si="3"/>
        <v/>
      </c>
      <c r="B232" t="s">
        <v>274</v>
      </c>
      <c r="D232" t="s">
        <v>274</v>
      </c>
      <c r="E232">
        <v>0.61319999999999997</v>
      </c>
      <c r="F232">
        <v>122</v>
      </c>
      <c r="L232" t="s">
        <v>274</v>
      </c>
      <c r="M232">
        <v>0.61319999999999997</v>
      </c>
      <c r="P232" s="702"/>
      <c r="Q232" s="223">
        <v>114</v>
      </c>
    </row>
    <row r="233" spans="1:17">
      <c r="A233" t="str">
        <f t="shared" si="3"/>
        <v/>
      </c>
      <c r="B233" t="s">
        <v>275</v>
      </c>
      <c r="D233" t="s">
        <v>275</v>
      </c>
      <c r="E233">
        <v>0.68340000000000001</v>
      </c>
      <c r="F233">
        <v>99</v>
      </c>
      <c r="L233" t="s">
        <v>275</v>
      </c>
      <c r="M233">
        <v>0.68340000000000001</v>
      </c>
      <c r="P233" s="701" t="s">
        <v>389</v>
      </c>
      <c r="Q233" s="222">
        <v>0.64</v>
      </c>
    </row>
    <row r="234" spans="1:17" ht="15.75" thickBot="1">
      <c r="A234" t="str">
        <f t="shared" si="3"/>
        <v/>
      </c>
      <c r="B234" t="s">
        <v>276</v>
      </c>
      <c r="D234" t="s">
        <v>276</v>
      </c>
      <c r="E234">
        <v>0.35870000000000002</v>
      </c>
      <c r="F234">
        <v>222</v>
      </c>
      <c r="L234" t="s">
        <v>276</v>
      </c>
      <c r="M234">
        <v>0.35870000000000002</v>
      </c>
      <c r="P234" s="702"/>
      <c r="Q234" s="223">
        <v>115</v>
      </c>
    </row>
    <row r="235" spans="1:17">
      <c r="A235" t="str">
        <f t="shared" si="3"/>
        <v/>
      </c>
      <c r="B235" t="s">
        <v>277</v>
      </c>
      <c r="D235" t="s">
        <v>277</v>
      </c>
      <c r="E235">
        <v>0.28560000000000002</v>
      </c>
      <c r="F235">
        <v>251</v>
      </c>
      <c r="L235" t="s">
        <v>277</v>
      </c>
      <c r="M235">
        <v>0.28560000000000002</v>
      </c>
      <c r="P235" s="701" t="s">
        <v>113</v>
      </c>
      <c r="Q235" s="222">
        <v>0.63719999999999999</v>
      </c>
    </row>
    <row r="236" spans="1:17" ht="15.75" thickBot="1">
      <c r="A236" t="str">
        <f t="shared" si="3"/>
        <v/>
      </c>
      <c r="B236" t="s">
        <v>278</v>
      </c>
      <c r="D236" t="s">
        <v>278</v>
      </c>
      <c r="E236">
        <v>3.9699999999999999E-2</v>
      </c>
      <c r="F236">
        <v>359</v>
      </c>
      <c r="L236" t="s">
        <v>278</v>
      </c>
      <c r="M236">
        <v>3.9699999999999999E-2</v>
      </c>
      <c r="P236" s="702"/>
      <c r="Q236" s="223">
        <v>116</v>
      </c>
    </row>
    <row r="237" spans="1:17">
      <c r="A237" t="str">
        <f t="shared" si="3"/>
        <v/>
      </c>
      <c r="B237" t="s">
        <v>279</v>
      </c>
      <c r="D237" t="s">
        <v>279</v>
      </c>
      <c r="E237">
        <v>0.51029999999999998</v>
      </c>
      <c r="F237">
        <v>157</v>
      </c>
      <c r="L237" t="s">
        <v>279</v>
      </c>
      <c r="M237">
        <v>0.51029999999999998</v>
      </c>
      <c r="P237" s="701" t="s">
        <v>303</v>
      </c>
      <c r="Q237" s="222">
        <v>0.63</v>
      </c>
    </row>
    <row r="238" spans="1:17" ht="15.75" thickBot="1">
      <c r="A238" t="str">
        <f t="shared" si="3"/>
        <v/>
      </c>
      <c r="B238" t="s">
        <v>280</v>
      </c>
      <c r="D238" t="s">
        <v>280</v>
      </c>
      <c r="E238">
        <v>0.82669999999999999</v>
      </c>
      <c r="F238">
        <v>40</v>
      </c>
      <c r="L238" t="s">
        <v>280</v>
      </c>
      <c r="M238">
        <v>0.82669999999999999</v>
      </c>
      <c r="P238" s="702"/>
      <c r="Q238" s="223">
        <v>117</v>
      </c>
    </row>
    <row r="239" spans="1:17">
      <c r="A239" t="str">
        <f t="shared" si="3"/>
        <v/>
      </c>
      <c r="B239" t="s">
        <v>281</v>
      </c>
      <c r="D239" t="s">
        <v>281</v>
      </c>
      <c r="E239">
        <v>0.87560000000000004</v>
      </c>
      <c r="F239">
        <v>23</v>
      </c>
      <c r="L239" t="s">
        <v>281</v>
      </c>
      <c r="M239">
        <v>0.87560000000000004</v>
      </c>
      <c r="P239" s="18" t="s">
        <v>382</v>
      </c>
      <c r="Q239" s="222">
        <v>0.62909999999999999</v>
      </c>
    </row>
    <row r="240" spans="1:17" ht="15.75" thickBot="1">
      <c r="A240" t="str">
        <f t="shared" si="3"/>
        <v/>
      </c>
      <c r="B240" t="s">
        <v>282</v>
      </c>
      <c r="D240" t="s">
        <v>282</v>
      </c>
      <c r="E240">
        <v>0.27150000000000002</v>
      </c>
      <c r="F240">
        <v>256</v>
      </c>
      <c r="L240" t="s">
        <v>283</v>
      </c>
      <c r="M240">
        <v>0.46660000000000001</v>
      </c>
      <c r="P240" s="20" t="s">
        <v>451</v>
      </c>
      <c r="Q240" s="223">
        <v>118</v>
      </c>
    </row>
    <row r="241" spans="1:17">
      <c r="A241" t="str">
        <f t="shared" si="3"/>
        <v/>
      </c>
      <c r="B241" t="s">
        <v>283</v>
      </c>
      <c r="D241" t="s">
        <v>283</v>
      </c>
      <c r="E241">
        <v>0.46660000000000001</v>
      </c>
      <c r="F241">
        <v>182</v>
      </c>
      <c r="L241" t="s">
        <v>284</v>
      </c>
      <c r="M241">
        <v>0.32079999999999997</v>
      </c>
      <c r="P241" s="701" t="s">
        <v>295</v>
      </c>
      <c r="Q241" s="222">
        <v>0.62649999999999995</v>
      </c>
    </row>
    <row r="242" spans="1:17" ht="15.75" thickBot="1">
      <c r="A242" t="str">
        <f t="shared" si="3"/>
        <v/>
      </c>
      <c r="B242" t="s">
        <v>284</v>
      </c>
      <c r="D242" t="s">
        <v>284</v>
      </c>
      <c r="E242">
        <v>0.32079999999999997</v>
      </c>
      <c r="F242">
        <v>235</v>
      </c>
      <c r="L242" t="s">
        <v>285</v>
      </c>
      <c r="M242">
        <v>0.48709999999999998</v>
      </c>
      <c r="P242" s="702"/>
      <c r="Q242" s="223">
        <v>119</v>
      </c>
    </row>
    <row r="243" spans="1:17">
      <c r="A243" t="str">
        <f t="shared" si="3"/>
        <v/>
      </c>
      <c r="B243" t="s">
        <v>285</v>
      </c>
      <c r="D243" t="s">
        <v>285</v>
      </c>
      <c r="E243">
        <v>0.48709999999999998</v>
      </c>
      <c r="F243">
        <v>171</v>
      </c>
      <c r="L243" t="s">
        <v>286</v>
      </c>
      <c r="M243">
        <v>0.3266</v>
      </c>
      <c r="P243" s="701" t="s">
        <v>362</v>
      </c>
      <c r="Q243" s="222">
        <v>0.61799999999999999</v>
      </c>
    </row>
    <row r="244" spans="1:17" ht="15.75" thickBot="1">
      <c r="A244" t="str">
        <f t="shared" si="3"/>
        <v/>
      </c>
      <c r="B244" t="s">
        <v>286</v>
      </c>
      <c r="D244" t="s">
        <v>286</v>
      </c>
      <c r="E244">
        <v>0.3266</v>
      </c>
      <c r="F244">
        <v>231</v>
      </c>
      <c r="L244" t="s">
        <v>287</v>
      </c>
      <c r="M244">
        <v>0.314</v>
      </c>
      <c r="P244" s="702"/>
      <c r="Q244" s="223">
        <v>120</v>
      </c>
    </row>
    <row r="245" spans="1:17">
      <c r="A245" t="str">
        <f t="shared" si="3"/>
        <v/>
      </c>
      <c r="B245" t="s">
        <v>287</v>
      </c>
      <c r="D245" t="s">
        <v>287</v>
      </c>
      <c r="E245">
        <v>0.314</v>
      </c>
      <c r="F245">
        <v>237</v>
      </c>
      <c r="L245" t="s">
        <v>288</v>
      </c>
      <c r="M245">
        <v>0.48720000000000002</v>
      </c>
      <c r="P245" s="701" t="s">
        <v>311</v>
      </c>
      <c r="Q245" s="222">
        <v>0.61339999999999995</v>
      </c>
    </row>
    <row r="246" spans="1:17" ht="15.75" thickBot="1">
      <c r="A246" t="str">
        <f t="shared" si="3"/>
        <v/>
      </c>
      <c r="B246" t="s">
        <v>288</v>
      </c>
      <c r="D246" t="s">
        <v>288</v>
      </c>
      <c r="E246">
        <v>0.48720000000000002</v>
      </c>
      <c r="F246">
        <v>170</v>
      </c>
      <c r="L246" t="s">
        <v>289</v>
      </c>
      <c r="M246">
        <v>0.4476</v>
      </c>
      <c r="P246" s="702"/>
      <c r="Q246" s="223">
        <v>121</v>
      </c>
    </row>
    <row r="247" spans="1:17">
      <c r="A247" t="str">
        <f t="shared" si="3"/>
        <v/>
      </c>
      <c r="B247" t="s">
        <v>289</v>
      </c>
      <c r="D247" t="s">
        <v>289</v>
      </c>
      <c r="E247">
        <v>0.4476</v>
      </c>
      <c r="F247">
        <v>186</v>
      </c>
      <c r="L247" t="s">
        <v>290</v>
      </c>
      <c r="M247">
        <v>0.26600000000000001</v>
      </c>
      <c r="P247" s="18" t="s">
        <v>274</v>
      </c>
      <c r="Q247" s="222">
        <v>0.61319999999999997</v>
      </c>
    </row>
    <row r="248" spans="1:17" ht="15.75" thickBot="1">
      <c r="A248" t="str">
        <f t="shared" si="3"/>
        <v/>
      </c>
      <c r="B248" t="s">
        <v>290</v>
      </c>
      <c r="D248" t="s">
        <v>290</v>
      </c>
      <c r="E248">
        <v>0.26600000000000001</v>
      </c>
      <c r="F248">
        <v>260</v>
      </c>
      <c r="L248" t="s">
        <v>291</v>
      </c>
      <c r="M248">
        <v>0.82199999999999995</v>
      </c>
      <c r="P248" s="20" t="s">
        <v>447</v>
      </c>
      <c r="Q248" s="223">
        <v>122</v>
      </c>
    </row>
    <row r="249" spans="1:17">
      <c r="A249" t="str">
        <f t="shared" si="3"/>
        <v/>
      </c>
      <c r="B249" t="s">
        <v>291</v>
      </c>
      <c r="D249" t="s">
        <v>291</v>
      </c>
      <c r="E249">
        <v>0.82199999999999995</v>
      </c>
      <c r="F249">
        <v>42</v>
      </c>
      <c r="L249" t="s">
        <v>292</v>
      </c>
      <c r="M249">
        <v>0.1832</v>
      </c>
      <c r="P249" s="701" t="s">
        <v>174</v>
      </c>
      <c r="Q249" s="222">
        <v>0.61250000000000004</v>
      </c>
    </row>
    <row r="250" spans="1:17" ht="15.75" thickBot="1">
      <c r="A250" t="str">
        <f t="shared" si="3"/>
        <v/>
      </c>
      <c r="B250" t="s">
        <v>292</v>
      </c>
      <c r="D250" t="s">
        <v>292</v>
      </c>
      <c r="E250">
        <v>0.1832</v>
      </c>
      <c r="F250">
        <v>296</v>
      </c>
      <c r="L250" t="s">
        <v>293</v>
      </c>
      <c r="M250">
        <v>0.14180000000000001</v>
      </c>
      <c r="P250" s="702"/>
      <c r="Q250" s="223">
        <v>123</v>
      </c>
    </row>
    <row r="251" spans="1:17">
      <c r="A251" t="str">
        <f t="shared" si="3"/>
        <v/>
      </c>
      <c r="B251" t="s">
        <v>293</v>
      </c>
      <c r="D251" t="s">
        <v>293</v>
      </c>
      <c r="E251">
        <v>0.14180000000000001</v>
      </c>
      <c r="F251">
        <v>312</v>
      </c>
      <c r="L251" t="s">
        <v>294</v>
      </c>
      <c r="M251">
        <v>0.443</v>
      </c>
      <c r="P251" s="701" t="s">
        <v>53</v>
      </c>
      <c r="Q251" s="222">
        <v>0.60519999999999996</v>
      </c>
    </row>
    <row r="252" spans="1:17" ht="15.75" thickBot="1">
      <c r="A252" t="str">
        <f t="shared" si="3"/>
        <v/>
      </c>
      <c r="B252" t="s">
        <v>294</v>
      </c>
      <c r="D252" t="s">
        <v>294</v>
      </c>
      <c r="E252">
        <v>0.443</v>
      </c>
      <c r="F252">
        <v>191</v>
      </c>
      <c r="L252" t="s">
        <v>295</v>
      </c>
      <c r="M252">
        <v>0.62649999999999995</v>
      </c>
      <c r="P252" s="702"/>
      <c r="Q252" s="223">
        <v>124</v>
      </c>
    </row>
    <row r="253" spans="1:17">
      <c r="A253" t="str">
        <f t="shared" si="3"/>
        <v/>
      </c>
      <c r="B253" t="s">
        <v>295</v>
      </c>
      <c r="D253" t="s">
        <v>295</v>
      </c>
      <c r="E253">
        <v>0.62649999999999995</v>
      </c>
      <c r="F253">
        <v>119</v>
      </c>
      <c r="L253" t="s">
        <v>296</v>
      </c>
      <c r="M253">
        <v>0.79400000000000004</v>
      </c>
      <c r="P253" s="701" t="s">
        <v>175</v>
      </c>
      <c r="Q253" s="222">
        <v>0.60189999999999999</v>
      </c>
    </row>
    <row r="254" spans="1:17" ht="15.75" thickBot="1">
      <c r="A254" t="str">
        <f t="shared" si="3"/>
        <v/>
      </c>
      <c r="B254" t="s">
        <v>296</v>
      </c>
      <c r="D254" t="s">
        <v>296</v>
      </c>
      <c r="E254">
        <v>0.79400000000000004</v>
      </c>
      <c r="F254">
        <v>59</v>
      </c>
      <c r="L254" t="s">
        <v>297</v>
      </c>
      <c r="M254">
        <v>0.12839999999999999</v>
      </c>
      <c r="P254" s="702"/>
      <c r="Q254" s="223">
        <v>125</v>
      </c>
    </row>
    <row r="255" spans="1:17" ht="15.75" thickBot="1">
      <c r="A255" t="str">
        <f t="shared" si="3"/>
        <v/>
      </c>
      <c r="B255" t="s">
        <v>297</v>
      </c>
      <c r="D255" t="s">
        <v>297</v>
      </c>
      <c r="E255">
        <v>0.12839999999999999</v>
      </c>
      <c r="F255">
        <v>321</v>
      </c>
      <c r="L255" t="s">
        <v>298</v>
      </c>
      <c r="M255">
        <v>0.67959999999999998</v>
      </c>
      <c r="P255" s="15" t="s">
        <v>31</v>
      </c>
      <c r="Q255" s="17" t="s">
        <v>411</v>
      </c>
    </row>
    <row r="256" spans="1:17">
      <c r="A256" t="str">
        <f t="shared" si="3"/>
        <v/>
      </c>
      <c r="B256" t="s">
        <v>298</v>
      </c>
      <c r="D256" t="s">
        <v>298</v>
      </c>
      <c r="E256">
        <v>0.67959999999999998</v>
      </c>
      <c r="F256">
        <v>101</v>
      </c>
      <c r="L256" t="s">
        <v>299</v>
      </c>
      <c r="M256">
        <v>0.59199999999999997</v>
      </c>
      <c r="P256" s="701" t="s">
        <v>385</v>
      </c>
      <c r="Q256" s="222">
        <v>0.59809999999999997</v>
      </c>
    </row>
    <row r="257" spans="1:17" ht="15.75" thickBot="1">
      <c r="A257" t="str">
        <f t="shared" si="3"/>
        <v/>
      </c>
      <c r="B257" t="s">
        <v>299</v>
      </c>
      <c r="D257" t="s">
        <v>299</v>
      </c>
      <c r="E257">
        <v>0.59199999999999997</v>
      </c>
      <c r="F257">
        <v>128</v>
      </c>
      <c r="L257" t="s">
        <v>300</v>
      </c>
      <c r="M257">
        <v>0.43090000000000001</v>
      </c>
      <c r="P257" s="702"/>
      <c r="Q257" s="223">
        <v>126</v>
      </c>
    </row>
    <row r="258" spans="1:17">
      <c r="A258" t="str">
        <f t="shared" si="3"/>
        <v/>
      </c>
      <c r="B258" t="s">
        <v>300</v>
      </c>
      <c r="D258" t="s">
        <v>300</v>
      </c>
      <c r="E258">
        <v>0.43090000000000001</v>
      </c>
      <c r="F258">
        <v>194</v>
      </c>
      <c r="L258" t="s">
        <v>301</v>
      </c>
      <c r="M258">
        <v>0.87150000000000005</v>
      </c>
      <c r="P258" s="701" t="s">
        <v>352</v>
      </c>
      <c r="Q258" s="222">
        <v>0.5978</v>
      </c>
    </row>
    <row r="259" spans="1:17" ht="15.75" thickBot="1">
      <c r="A259" t="str">
        <f t="shared" ref="A259:A322" si="4">IF(B259=D259,"","BAD")</f>
        <v/>
      </c>
      <c r="B259" s="420" t="s">
        <v>301</v>
      </c>
      <c r="D259" t="s">
        <v>301</v>
      </c>
      <c r="E259">
        <v>0.87150000000000005</v>
      </c>
      <c r="F259">
        <v>24</v>
      </c>
      <c r="L259" t="s">
        <v>302</v>
      </c>
      <c r="M259">
        <v>0.65590000000000004</v>
      </c>
      <c r="P259" s="702"/>
      <c r="Q259" s="223">
        <v>127</v>
      </c>
    </row>
    <row r="260" spans="1:17">
      <c r="A260" t="str">
        <f t="shared" si="4"/>
        <v/>
      </c>
      <c r="B260" t="s">
        <v>302</v>
      </c>
      <c r="D260" t="s">
        <v>302</v>
      </c>
      <c r="E260">
        <v>0.65590000000000004</v>
      </c>
      <c r="F260">
        <v>111</v>
      </c>
      <c r="L260" t="s">
        <v>303</v>
      </c>
      <c r="M260">
        <v>0.63</v>
      </c>
      <c r="P260" s="701" t="s">
        <v>299</v>
      </c>
      <c r="Q260" s="222">
        <v>0.59199999999999997</v>
      </c>
    </row>
    <row r="261" spans="1:17" ht="15.75" thickBot="1">
      <c r="A261" t="str">
        <f t="shared" si="4"/>
        <v/>
      </c>
      <c r="B261" t="s">
        <v>303</v>
      </c>
      <c r="D261" t="s">
        <v>303</v>
      </c>
      <c r="E261">
        <v>0.63</v>
      </c>
      <c r="F261">
        <v>117</v>
      </c>
      <c r="L261" t="s">
        <v>304</v>
      </c>
      <c r="M261">
        <v>0.90269999999999995</v>
      </c>
      <c r="P261" s="702"/>
      <c r="Q261" s="223">
        <v>128</v>
      </c>
    </row>
    <row r="262" spans="1:17">
      <c r="A262" t="str">
        <f t="shared" si="4"/>
        <v/>
      </c>
      <c r="B262" t="s">
        <v>304</v>
      </c>
      <c r="D262" t="s">
        <v>304</v>
      </c>
      <c r="E262">
        <v>0.90269999999999995</v>
      </c>
      <c r="F262">
        <v>15</v>
      </c>
      <c r="L262" t="s">
        <v>305</v>
      </c>
      <c r="M262">
        <v>0.2225</v>
      </c>
      <c r="P262" s="701" t="s">
        <v>253</v>
      </c>
      <c r="Q262" s="222">
        <v>0.58830000000000005</v>
      </c>
    </row>
    <row r="263" spans="1:17" ht="15.75" thickBot="1">
      <c r="A263" t="str">
        <f t="shared" si="4"/>
        <v/>
      </c>
      <c r="B263" t="s">
        <v>305</v>
      </c>
      <c r="D263" t="s">
        <v>305</v>
      </c>
      <c r="E263">
        <v>0.2225</v>
      </c>
      <c r="F263">
        <v>279</v>
      </c>
      <c r="L263" t="s">
        <v>306</v>
      </c>
      <c r="M263">
        <v>0.89300000000000002</v>
      </c>
      <c r="P263" s="702"/>
      <c r="Q263" s="223">
        <v>129</v>
      </c>
    </row>
    <row r="264" spans="1:17">
      <c r="A264" t="str">
        <f t="shared" si="4"/>
        <v/>
      </c>
      <c r="B264" t="s">
        <v>306</v>
      </c>
      <c r="D264" t="s">
        <v>306</v>
      </c>
      <c r="E264">
        <v>0.89300000000000002</v>
      </c>
      <c r="F264">
        <v>19</v>
      </c>
      <c r="L264" t="s">
        <v>307</v>
      </c>
      <c r="M264">
        <v>0.21909999999999999</v>
      </c>
      <c r="P264" s="701" t="s">
        <v>122</v>
      </c>
      <c r="Q264" s="222">
        <v>0.5857</v>
      </c>
    </row>
    <row r="265" spans="1:17" ht="15.75" thickBot="1">
      <c r="A265" t="str">
        <f t="shared" si="4"/>
        <v/>
      </c>
      <c r="B265" t="s">
        <v>307</v>
      </c>
      <c r="D265" t="s">
        <v>307</v>
      </c>
      <c r="E265">
        <v>0.21909999999999999</v>
      </c>
      <c r="F265">
        <v>280</v>
      </c>
      <c r="L265" t="s">
        <v>308</v>
      </c>
      <c r="M265">
        <v>0.23630000000000001</v>
      </c>
      <c r="P265" s="702"/>
      <c r="Q265" s="223">
        <v>130</v>
      </c>
    </row>
    <row r="266" spans="1:17">
      <c r="A266" t="str">
        <f t="shared" si="4"/>
        <v/>
      </c>
      <c r="B266" t="s">
        <v>308</v>
      </c>
      <c r="D266" t="s">
        <v>308</v>
      </c>
      <c r="E266">
        <v>0.23630000000000001</v>
      </c>
      <c r="F266">
        <v>273</v>
      </c>
      <c r="L266" t="s">
        <v>309</v>
      </c>
      <c r="M266">
        <v>0.46160000000000001</v>
      </c>
      <c r="P266" s="701" t="s">
        <v>129</v>
      </c>
      <c r="Q266" s="222">
        <v>0.58499999999999996</v>
      </c>
    </row>
    <row r="267" spans="1:17" ht="15.75" thickBot="1">
      <c r="A267" t="str">
        <f t="shared" si="4"/>
        <v/>
      </c>
      <c r="B267" t="s">
        <v>309</v>
      </c>
      <c r="D267" t="s">
        <v>309</v>
      </c>
      <c r="E267">
        <v>0.46160000000000001</v>
      </c>
      <c r="F267">
        <v>184</v>
      </c>
      <c r="L267" t="s">
        <v>310</v>
      </c>
      <c r="M267">
        <v>0.79779999999999995</v>
      </c>
      <c r="P267" s="702"/>
      <c r="Q267" s="223">
        <v>131</v>
      </c>
    </row>
    <row r="268" spans="1:17">
      <c r="A268" t="str">
        <f t="shared" si="4"/>
        <v/>
      </c>
      <c r="B268" t="s">
        <v>310</v>
      </c>
      <c r="D268" t="s">
        <v>310</v>
      </c>
      <c r="E268">
        <v>0.79779999999999995</v>
      </c>
      <c r="F268">
        <v>58</v>
      </c>
      <c r="L268" t="s">
        <v>311</v>
      </c>
      <c r="M268">
        <v>0.61339999999999995</v>
      </c>
      <c r="P268" s="701" t="s">
        <v>124</v>
      </c>
      <c r="Q268" s="222">
        <v>0.58199999999999996</v>
      </c>
    </row>
    <row r="269" spans="1:17" ht="15.75" thickBot="1">
      <c r="A269" t="str">
        <f t="shared" si="4"/>
        <v/>
      </c>
      <c r="B269" t="s">
        <v>311</v>
      </c>
      <c r="D269" t="s">
        <v>311</v>
      </c>
      <c r="E269">
        <v>0.61339999999999995</v>
      </c>
      <c r="F269">
        <v>121</v>
      </c>
      <c r="L269" t="s">
        <v>312</v>
      </c>
      <c r="M269">
        <v>3.2399999999999998E-2</v>
      </c>
      <c r="P269" s="702"/>
      <c r="Q269" s="223">
        <v>132</v>
      </c>
    </row>
    <row r="270" spans="1:17">
      <c r="A270" t="str">
        <f t="shared" si="4"/>
        <v/>
      </c>
      <c r="B270" t="s">
        <v>312</v>
      </c>
      <c r="D270" t="s">
        <v>312</v>
      </c>
      <c r="E270">
        <v>3.2399999999999998E-2</v>
      </c>
      <c r="F270">
        <v>361</v>
      </c>
      <c r="L270" t="s">
        <v>313</v>
      </c>
      <c r="M270">
        <v>0.14580000000000001</v>
      </c>
      <c r="P270" s="701" t="s">
        <v>315</v>
      </c>
      <c r="Q270" s="222">
        <v>0.58130000000000004</v>
      </c>
    </row>
    <row r="271" spans="1:17" ht="15.75" thickBot="1">
      <c r="A271" t="str">
        <f t="shared" si="4"/>
        <v/>
      </c>
      <c r="B271" t="s">
        <v>313</v>
      </c>
      <c r="D271" t="s">
        <v>313</v>
      </c>
      <c r="E271">
        <v>0.14580000000000001</v>
      </c>
      <c r="F271">
        <v>310</v>
      </c>
      <c r="L271" t="s">
        <v>314</v>
      </c>
      <c r="M271">
        <v>0.43419999999999997</v>
      </c>
      <c r="P271" s="702"/>
      <c r="Q271" s="223">
        <v>133</v>
      </c>
    </row>
    <row r="272" spans="1:17">
      <c r="A272" t="str">
        <f t="shared" si="4"/>
        <v/>
      </c>
      <c r="B272" t="s">
        <v>314</v>
      </c>
      <c r="D272" t="s">
        <v>314</v>
      </c>
      <c r="E272">
        <v>0.43419999999999997</v>
      </c>
      <c r="F272">
        <v>193</v>
      </c>
      <c r="L272" t="s">
        <v>315</v>
      </c>
      <c r="M272">
        <v>0.58130000000000004</v>
      </c>
      <c r="P272" s="18" t="s">
        <v>257</v>
      </c>
      <c r="Q272" s="222">
        <v>0.57589999999999997</v>
      </c>
    </row>
    <row r="273" spans="1:17" ht="15.75" thickBot="1">
      <c r="A273" t="str">
        <f t="shared" si="4"/>
        <v/>
      </c>
      <c r="B273" t="s">
        <v>315</v>
      </c>
      <c r="D273" t="s">
        <v>315</v>
      </c>
      <c r="E273">
        <v>0.58130000000000004</v>
      </c>
      <c r="F273">
        <v>133</v>
      </c>
      <c r="L273" t="s">
        <v>316</v>
      </c>
      <c r="M273">
        <v>0.23449999999999999</v>
      </c>
      <c r="P273" s="20" t="s">
        <v>455</v>
      </c>
      <c r="Q273" s="223">
        <v>134</v>
      </c>
    </row>
    <row r="274" spans="1:17">
      <c r="A274" t="str">
        <f t="shared" si="4"/>
        <v/>
      </c>
      <c r="B274" t="s">
        <v>316</v>
      </c>
      <c r="D274" t="s">
        <v>316</v>
      </c>
      <c r="E274">
        <v>0.23449999999999999</v>
      </c>
      <c r="F274">
        <v>274</v>
      </c>
      <c r="L274" t="s">
        <v>317</v>
      </c>
      <c r="M274">
        <v>0.43</v>
      </c>
      <c r="P274" s="701" t="s">
        <v>333</v>
      </c>
      <c r="Q274" s="222">
        <v>0.5746</v>
      </c>
    </row>
    <row r="275" spans="1:17" ht="15.75" thickBot="1">
      <c r="A275" t="str">
        <f t="shared" si="4"/>
        <v/>
      </c>
      <c r="B275" t="s">
        <v>317</v>
      </c>
      <c r="D275" t="s">
        <v>317</v>
      </c>
      <c r="E275">
        <v>0.43</v>
      </c>
      <c r="F275">
        <v>195</v>
      </c>
      <c r="L275" t="s">
        <v>318</v>
      </c>
      <c r="M275">
        <v>5.0799999999999998E-2</v>
      </c>
      <c r="P275" s="702"/>
      <c r="Q275" s="223">
        <v>135</v>
      </c>
    </row>
    <row r="276" spans="1:17">
      <c r="A276" t="str">
        <f t="shared" si="4"/>
        <v/>
      </c>
      <c r="B276" t="s">
        <v>318</v>
      </c>
      <c r="D276" t="s">
        <v>318</v>
      </c>
      <c r="E276">
        <v>5.0799999999999998E-2</v>
      </c>
      <c r="F276">
        <v>357</v>
      </c>
      <c r="L276" t="s">
        <v>319</v>
      </c>
      <c r="M276">
        <v>0.33900000000000002</v>
      </c>
      <c r="P276" s="701" t="s">
        <v>334</v>
      </c>
      <c r="Q276" s="222">
        <v>0.57140000000000002</v>
      </c>
    </row>
    <row r="277" spans="1:17" ht="15.75" thickBot="1">
      <c r="A277" t="str">
        <f t="shared" si="4"/>
        <v/>
      </c>
      <c r="B277" t="s">
        <v>319</v>
      </c>
      <c r="D277" t="s">
        <v>319</v>
      </c>
      <c r="E277">
        <v>0.33900000000000002</v>
      </c>
      <c r="F277">
        <v>228</v>
      </c>
      <c r="L277" t="s">
        <v>320</v>
      </c>
      <c r="M277">
        <v>0.1583</v>
      </c>
      <c r="P277" s="702"/>
      <c r="Q277" s="223">
        <v>136</v>
      </c>
    </row>
    <row r="278" spans="1:17">
      <c r="A278" t="str">
        <f t="shared" si="4"/>
        <v/>
      </c>
      <c r="B278" t="s">
        <v>320</v>
      </c>
      <c r="D278" t="s">
        <v>320</v>
      </c>
      <c r="E278">
        <v>0.1583</v>
      </c>
      <c r="F278">
        <v>303</v>
      </c>
      <c r="L278" t="s">
        <v>321</v>
      </c>
      <c r="M278">
        <v>0.50419999999999998</v>
      </c>
      <c r="P278" s="701" t="s">
        <v>130</v>
      </c>
      <c r="Q278" s="222">
        <v>0.56699999999999995</v>
      </c>
    </row>
    <row r="279" spans="1:17" ht="15.75" thickBot="1">
      <c r="A279" t="str">
        <f t="shared" si="4"/>
        <v/>
      </c>
      <c r="B279" t="s">
        <v>321</v>
      </c>
      <c r="D279" t="s">
        <v>321</v>
      </c>
      <c r="E279">
        <v>0.50419999999999998</v>
      </c>
      <c r="F279">
        <v>161</v>
      </c>
      <c r="L279" t="s">
        <v>322</v>
      </c>
      <c r="M279">
        <v>0.56210000000000004</v>
      </c>
      <c r="P279" s="702"/>
      <c r="Q279" s="223">
        <v>137</v>
      </c>
    </row>
    <row r="280" spans="1:17">
      <c r="A280" t="str">
        <f t="shared" si="4"/>
        <v/>
      </c>
      <c r="B280" t="s">
        <v>322</v>
      </c>
      <c r="D280" t="s">
        <v>322</v>
      </c>
      <c r="E280">
        <v>0.56210000000000004</v>
      </c>
      <c r="F280">
        <v>140</v>
      </c>
      <c r="L280" t="s">
        <v>323</v>
      </c>
      <c r="M280">
        <v>0.27929999999999999</v>
      </c>
      <c r="P280" s="701" t="s">
        <v>260</v>
      </c>
      <c r="Q280" s="222">
        <v>0.56340000000000001</v>
      </c>
    </row>
    <row r="281" spans="1:17" ht="15.75" thickBot="1">
      <c r="A281" t="str">
        <f t="shared" si="4"/>
        <v/>
      </c>
      <c r="B281" t="s">
        <v>323</v>
      </c>
      <c r="D281" t="s">
        <v>323</v>
      </c>
      <c r="E281">
        <v>0.27929999999999999</v>
      </c>
      <c r="F281">
        <v>254</v>
      </c>
      <c r="L281" t="s">
        <v>324</v>
      </c>
      <c r="M281">
        <v>0.12670000000000001</v>
      </c>
      <c r="P281" s="702"/>
      <c r="Q281" s="223">
        <v>138</v>
      </c>
    </row>
    <row r="282" spans="1:17">
      <c r="A282" t="str">
        <f t="shared" si="4"/>
        <v/>
      </c>
      <c r="B282" t="s">
        <v>324</v>
      </c>
      <c r="D282" t="s">
        <v>324</v>
      </c>
      <c r="E282">
        <v>0.12670000000000001</v>
      </c>
      <c r="F282">
        <v>323</v>
      </c>
      <c r="L282" t="s">
        <v>325</v>
      </c>
      <c r="M282">
        <v>0.1076</v>
      </c>
      <c r="P282" s="701" t="s">
        <v>45</v>
      </c>
      <c r="Q282" s="222">
        <v>0.56269999999999998</v>
      </c>
    </row>
    <row r="283" spans="1:17" ht="15.75" thickBot="1">
      <c r="A283" t="str">
        <f t="shared" si="4"/>
        <v/>
      </c>
      <c r="B283" t="s">
        <v>325</v>
      </c>
      <c r="D283" t="s">
        <v>325</v>
      </c>
      <c r="E283">
        <v>0.1076</v>
      </c>
      <c r="F283">
        <v>329</v>
      </c>
      <c r="L283" t="s">
        <v>326</v>
      </c>
      <c r="M283">
        <v>0.78800000000000003</v>
      </c>
      <c r="P283" s="702"/>
      <c r="Q283" s="223">
        <v>139</v>
      </c>
    </row>
    <row r="284" spans="1:17">
      <c r="A284" t="str">
        <f t="shared" si="4"/>
        <v/>
      </c>
      <c r="B284" t="s">
        <v>326</v>
      </c>
      <c r="D284" t="s">
        <v>326</v>
      </c>
      <c r="E284">
        <v>0.78800000000000003</v>
      </c>
      <c r="F284">
        <v>60</v>
      </c>
      <c r="L284" t="s">
        <v>327</v>
      </c>
      <c r="M284">
        <v>0.40310000000000001</v>
      </c>
      <c r="P284" s="701" t="s">
        <v>322</v>
      </c>
      <c r="Q284" s="222">
        <v>0.56210000000000004</v>
      </c>
    </row>
    <row r="285" spans="1:17" ht="15.75" thickBot="1">
      <c r="A285" t="str">
        <f t="shared" si="4"/>
        <v/>
      </c>
      <c r="B285" t="s">
        <v>327</v>
      </c>
      <c r="D285" t="s">
        <v>327</v>
      </c>
      <c r="E285">
        <v>0.40310000000000001</v>
      </c>
      <c r="F285">
        <v>204</v>
      </c>
      <c r="L285" t="s">
        <v>328</v>
      </c>
      <c r="M285">
        <v>0.84840000000000004</v>
      </c>
      <c r="P285" s="702"/>
      <c r="Q285" s="223">
        <v>140</v>
      </c>
    </row>
    <row r="286" spans="1:17">
      <c r="A286" t="str">
        <f t="shared" si="4"/>
        <v/>
      </c>
      <c r="B286" t="s">
        <v>328</v>
      </c>
      <c r="D286" t="s">
        <v>328</v>
      </c>
      <c r="E286">
        <v>0.84840000000000004</v>
      </c>
      <c r="F286">
        <v>33</v>
      </c>
      <c r="L286" t="s">
        <v>329</v>
      </c>
      <c r="M286">
        <v>0.3891</v>
      </c>
      <c r="P286" s="701" t="s">
        <v>225</v>
      </c>
      <c r="Q286" s="222">
        <v>0.55579999999999996</v>
      </c>
    </row>
    <row r="287" spans="1:17" ht="15.75" thickBot="1">
      <c r="A287" t="str">
        <f t="shared" si="4"/>
        <v/>
      </c>
      <c r="B287" t="s">
        <v>329</v>
      </c>
      <c r="D287" t="s">
        <v>329</v>
      </c>
      <c r="E287">
        <v>0.3891</v>
      </c>
      <c r="F287">
        <v>207</v>
      </c>
      <c r="L287" t="s">
        <v>330</v>
      </c>
      <c r="M287">
        <v>0.46129999999999999</v>
      </c>
      <c r="P287" s="702"/>
      <c r="Q287" s="223">
        <v>141</v>
      </c>
    </row>
    <row r="288" spans="1:17">
      <c r="A288" t="str">
        <f t="shared" si="4"/>
        <v/>
      </c>
      <c r="B288" t="s">
        <v>330</v>
      </c>
      <c r="D288" t="s">
        <v>330</v>
      </c>
      <c r="E288">
        <v>0.46129999999999999</v>
      </c>
      <c r="F288">
        <v>185</v>
      </c>
      <c r="L288" t="s">
        <v>331</v>
      </c>
      <c r="M288">
        <v>9.8699999999999996E-2</v>
      </c>
      <c r="P288" s="701" t="s">
        <v>153</v>
      </c>
      <c r="Q288" s="222">
        <v>0.55510000000000004</v>
      </c>
    </row>
    <row r="289" spans="1:17" ht="15.75" thickBot="1">
      <c r="A289" t="str">
        <f t="shared" si="4"/>
        <v/>
      </c>
      <c r="B289" t="s">
        <v>331</v>
      </c>
      <c r="D289" t="s">
        <v>331</v>
      </c>
      <c r="E289">
        <v>9.8699999999999996E-2</v>
      </c>
      <c r="F289">
        <v>335</v>
      </c>
      <c r="L289" t="s">
        <v>332</v>
      </c>
      <c r="M289">
        <v>0.15679999999999999</v>
      </c>
      <c r="P289" s="702"/>
      <c r="Q289" s="223">
        <v>142</v>
      </c>
    </row>
    <row r="290" spans="1:17">
      <c r="A290" t="str">
        <f t="shared" si="4"/>
        <v/>
      </c>
      <c r="B290" t="s">
        <v>332</v>
      </c>
      <c r="D290" t="s">
        <v>332</v>
      </c>
      <c r="E290">
        <v>0.15679999999999999</v>
      </c>
      <c r="F290">
        <v>304</v>
      </c>
      <c r="L290" t="s">
        <v>333</v>
      </c>
      <c r="M290">
        <v>0.5746</v>
      </c>
      <c r="P290" s="701" t="s">
        <v>181</v>
      </c>
      <c r="Q290" s="222">
        <v>0.55379999999999996</v>
      </c>
    </row>
    <row r="291" spans="1:17" ht="15.75" thickBot="1">
      <c r="A291" t="str">
        <f t="shared" si="4"/>
        <v/>
      </c>
      <c r="B291" t="s">
        <v>333</v>
      </c>
      <c r="D291" t="s">
        <v>333</v>
      </c>
      <c r="E291">
        <v>0.5746</v>
      </c>
      <c r="F291">
        <v>135</v>
      </c>
      <c r="L291" t="s">
        <v>334</v>
      </c>
      <c r="M291">
        <v>0.57140000000000002</v>
      </c>
      <c r="P291" s="702"/>
      <c r="Q291" s="223">
        <v>143</v>
      </c>
    </row>
    <row r="292" spans="1:17">
      <c r="A292" t="str">
        <f t="shared" si="4"/>
        <v/>
      </c>
      <c r="B292" t="s">
        <v>334</v>
      </c>
      <c r="D292" t="s">
        <v>334</v>
      </c>
      <c r="E292">
        <v>0.57140000000000002</v>
      </c>
      <c r="F292">
        <v>136</v>
      </c>
      <c r="L292" t="s">
        <v>335</v>
      </c>
      <c r="M292">
        <v>0.69399999999999995</v>
      </c>
      <c r="P292" s="701" t="s">
        <v>336</v>
      </c>
      <c r="Q292" s="222">
        <v>0.55320000000000003</v>
      </c>
    </row>
    <row r="293" spans="1:17" ht="15.75" thickBot="1">
      <c r="A293" t="str">
        <f t="shared" si="4"/>
        <v/>
      </c>
      <c r="B293" t="s">
        <v>335</v>
      </c>
      <c r="D293" t="s">
        <v>335</v>
      </c>
      <c r="E293">
        <v>0.69399999999999995</v>
      </c>
      <c r="F293">
        <v>96</v>
      </c>
      <c r="L293" t="s">
        <v>336</v>
      </c>
      <c r="M293">
        <v>0.55320000000000003</v>
      </c>
      <c r="P293" s="702"/>
      <c r="Q293" s="223">
        <v>144</v>
      </c>
    </row>
    <row r="294" spans="1:17">
      <c r="A294" t="str">
        <f t="shared" si="4"/>
        <v/>
      </c>
      <c r="B294" t="s">
        <v>336</v>
      </c>
      <c r="D294" t="s">
        <v>336</v>
      </c>
      <c r="E294">
        <v>0.55320000000000003</v>
      </c>
      <c r="F294">
        <v>144</v>
      </c>
      <c r="L294" t="s">
        <v>337</v>
      </c>
      <c r="M294">
        <v>0.75719999999999998</v>
      </c>
      <c r="P294" s="18" t="s">
        <v>359</v>
      </c>
      <c r="Q294" s="222">
        <v>0.55189999999999995</v>
      </c>
    </row>
    <row r="295" spans="1:17" ht="15.75" thickBot="1">
      <c r="A295" t="str">
        <f t="shared" si="4"/>
        <v/>
      </c>
      <c r="B295" t="s">
        <v>337</v>
      </c>
      <c r="D295" t="s">
        <v>337</v>
      </c>
      <c r="E295">
        <v>0.75719999999999998</v>
      </c>
      <c r="F295">
        <v>72</v>
      </c>
      <c r="L295" t="s">
        <v>338</v>
      </c>
      <c r="M295">
        <v>0.13869999999999999</v>
      </c>
      <c r="P295" s="20" t="s">
        <v>453</v>
      </c>
      <c r="Q295" s="223">
        <v>145</v>
      </c>
    </row>
    <row r="296" spans="1:17">
      <c r="A296" t="str">
        <f t="shared" si="4"/>
        <v/>
      </c>
      <c r="B296" t="s">
        <v>338</v>
      </c>
      <c r="D296" t="s">
        <v>338</v>
      </c>
      <c r="E296">
        <v>0.13869999999999999</v>
      </c>
      <c r="F296">
        <v>313</v>
      </c>
      <c r="L296" t="s">
        <v>339</v>
      </c>
      <c r="M296">
        <v>0.24759999999999999</v>
      </c>
      <c r="P296" s="701" t="s">
        <v>375</v>
      </c>
      <c r="Q296" s="222">
        <v>0.54510000000000003</v>
      </c>
    </row>
    <row r="297" spans="1:17" ht="15.75" thickBot="1">
      <c r="A297" t="str">
        <f t="shared" si="4"/>
        <v/>
      </c>
      <c r="B297" t="s">
        <v>339</v>
      </c>
      <c r="D297" t="s">
        <v>339</v>
      </c>
      <c r="E297">
        <v>0.24759999999999999</v>
      </c>
      <c r="F297">
        <v>270</v>
      </c>
      <c r="L297" t="s">
        <v>340</v>
      </c>
      <c r="M297">
        <v>0.215</v>
      </c>
      <c r="P297" s="702"/>
      <c r="Q297" s="223">
        <v>146</v>
      </c>
    </row>
    <row r="298" spans="1:17">
      <c r="A298" t="str">
        <f t="shared" si="4"/>
        <v/>
      </c>
      <c r="B298" t="s">
        <v>340</v>
      </c>
      <c r="D298" t="s">
        <v>340</v>
      </c>
      <c r="E298">
        <v>0.215</v>
      </c>
      <c r="F298">
        <v>281</v>
      </c>
      <c r="L298" t="s">
        <v>341</v>
      </c>
      <c r="M298">
        <v>0.91349999999999998</v>
      </c>
      <c r="P298" s="701" t="s">
        <v>346</v>
      </c>
      <c r="Q298" s="222">
        <v>0.54239999999999999</v>
      </c>
    </row>
    <row r="299" spans="1:17" ht="15.75" thickBot="1">
      <c r="A299" t="str">
        <f t="shared" si="4"/>
        <v/>
      </c>
      <c r="B299" t="s">
        <v>341</v>
      </c>
      <c r="D299" t="s">
        <v>341</v>
      </c>
      <c r="E299">
        <v>0.91349999999999998</v>
      </c>
      <c r="F299">
        <v>12</v>
      </c>
      <c r="L299" t="s">
        <v>342</v>
      </c>
      <c r="M299">
        <v>0.89690000000000003</v>
      </c>
      <c r="P299" s="702"/>
      <c r="Q299" s="223">
        <v>147</v>
      </c>
    </row>
    <row r="300" spans="1:17">
      <c r="A300" t="str">
        <f t="shared" si="4"/>
        <v/>
      </c>
      <c r="B300" t="s">
        <v>342</v>
      </c>
      <c r="D300" t="s">
        <v>342</v>
      </c>
      <c r="E300">
        <v>0.89690000000000003</v>
      </c>
      <c r="F300">
        <v>17</v>
      </c>
      <c r="L300" t="s">
        <v>343</v>
      </c>
      <c r="M300">
        <v>0.25650000000000001</v>
      </c>
      <c r="P300" s="701" t="s">
        <v>92</v>
      </c>
      <c r="Q300" s="222">
        <v>0.54149999999999998</v>
      </c>
    </row>
    <row r="301" spans="1:17" ht="15.75" thickBot="1">
      <c r="A301" t="str">
        <f t="shared" si="4"/>
        <v/>
      </c>
      <c r="B301" t="s">
        <v>343</v>
      </c>
      <c r="D301" t="s">
        <v>343</v>
      </c>
      <c r="E301">
        <v>0.25650000000000001</v>
      </c>
      <c r="F301">
        <v>265</v>
      </c>
      <c r="L301" t="s">
        <v>344</v>
      </c>
      <c r="M301">
        <v>0.66059999999999997</v>
      </c>
      <c r="P301" s="702"/>
      <c r="Q301" s="223">
        <v>148</v>
      </c>
    </row>
    <row r="302" spans="1:17">
      <c r="A302" t="str">
        <f t="shared" si="4"/>
        <v/>
      </c>
      <c r="B302" t="s">
        <v>344</v>
      </c>
      <c r="D302" t="s">
        <v>344</v>
      </c>
      <c r="E302">
        <v>0.66059999999999997</v>
      </c>
      <c r="F302">
        <v>108</v>
      </c>
      <c r="L302" t="s">
        <v>345</v>
      </c>
      <c r="M302">
        <v>0.3523</v>
      </c>
      <c r="P302" s="701" t="s">
        <v>187</v>
      </c>
      <c r="Q302" s="222">
        <v>0.52700000000000002</v>
      </c>
    </row>
    <row r="303" spans="1:17" ht="15.75" thickBot="1">
      <c r="A303" t="str">
        <f t="shared" si="4"/>
        <v/>
      </c>
      <c r="B303" t="s">
        <v>345</v>
      </c>
      <c r="D303" t="s">
        <v>345</v>
      </c>
      <c r="E303">
        <v>0.3523</v>
      </c>
      <c r="F303">
        <v>224</v>
      </c>
      <c r="L303" t="s">
        <v>346</v>
      </c>
      <c r="M303">
        <v>0.54239999999999999</v>
      </c>
      <c r="P303" s="702"/>
      <c r="Q303" s="223">
        <v>149</v>
      </c>
    </row>
    <row r="304" spans="1:17">
      <c r="A304" t="str">
        <f t="shared" si="4"/>
        <v/>
      </c>
      <c r="B304" t="s">
        <v>346</v>
      </c>
      <c r="D304" t="s">
        <v>346</v>
      </c>
      <c r="E304">
        <v>0.54239999999999999</v>
      </c>
      <c r="F304">
        <v>147</v>
      </c>
      <c r="L304" t="s">
        <v>347</v>
      </c>
      <c r="M304">
        <v>0.80589999999999995</v>
      </c>
      <c r="P304" s="701" t="s">
        <v>210</v>
      </c>
      <c r="Q304" s="222">
        <v>0.52629999999999999</v>
      </c>
    </row>
    <row r="305" spans="1:17" ht="15.75" thickBot="1">
      <c r="A305" t="str">
        <f t="shared" si="4"/>
        <v/>
      </c>
      <c r="B305" t="s">
        <v>347</v>
      </c>
      <c r="D305" t="s">
        <v>347</v>
      </c>
      <c r="E305">
        <v>0.80589999999999995</v>
      </c>
      <c r="F305">
        <v>52</v>
      </c>
      <c r="L305" t="s">
        <v>348</v>
      </c>
      <c r="M305">
        <v>6.0999999999999999E-2</v>
      </c>
      <c r="P305" s="702"/>
      <c r="Q305" s="223">
        <v>150</v>
      </c>
    </row>
    <row r="306" spans="1:17" ht="15.75" thickBot="1">
      <c r="A306" t="str">
        <f t="shared" si="4"/>
        <v/>
      </c>
      <c r="B306" t="s">
        <v>348</v>
      </c>
      <c r="D306" t="s">
        <v>348</v>
      </c>
      <c r="E306">
        <v>6.0999999999999999E-2</v>
      </c>
      <c r="F306">
        <v>351</v>
      </c>
      <c r="L306" t="s">
        <v>349</v>
      </c>
      <c r="M306">
        <v>0.70820000000000005</v>
      </c>
      <c r="P306" s="15" t="s">
        <v>31</v>
      </c>
      <c r="Q306" s="17" t="s">
        <v>411</v>
      </c>
    </row>
    <row r="307" spans="1:17">
      <c r="A307" t="str">
        <f t="shared" si="4"/>
        <v/>
      </c>
      <c r="B307" t="s">
        <v>349</v>
      </c>
      <c r="D307" t="s">
        <v>349</v>
      </c>
      <c r="E307">
        <v>0.70820000000000005</v>
      </c>
      <c r="F307">
        <v>88</v>
      </c>
      <c r="L307" t="s">
        <v>350</v>
      </c>
      <c r="M307">
        <v>0.68830000000000002</v>
      </c>
      <c r="P307" s="701" t="s">
        <v>196</v>
      </c>
      <c r="Q307" s="222">
        <v>0.5212</v>
      </c>
    </row>
    <row r="308" spans="1:17" ht="15.75" thickBot="1">
      <c r="A308" t="str">
        <f t="shared" si="4"/>
        <v/>
      </c>
      <c r="B308" t="s">
        <v>350</v>
      </c>
      <c r="D308" t="s">
        <v>350</v>
      </c>
      <c r="E308">
        <v>0.68830000000000002</v>
      </c>
      <c r="F308">
        <v>98</v>
      </c>
      <c r="L308" t="s">
        <v>351</v>
      </c>
      <c r="M308">
        <v>0.36799999999999999</v>
      </c>
      <c r="P308" s="702"/>
      <c r="Q308" s="223">
        <v>151</v>
      </c>
    </row>
    <row r="309" spans="1:17">
      <c r="A309" t="str">
        <f t="shared" si="4"/>
        <v/>
      </c>
      <c r="B309" t="s">
        <v>351</v>
      </c>
      <c r="D309" t="s">
        <v>351</v>
      </c>
      <c r="E309">
        <v>0.36799999999999999</v>
      </c>
      <c r="F309">
        <v>214</v>
      </c>
      <c r="L309" t="s">
        <v>352</v>
      </c>
      <c r="M309">
        <v>0.5978</v>
      </c>
      <c r="P309" s="701" t="s">
        <v>77</v>
      </c>
      <c r="Q309" s="222">
        <v>0.51990000000000003</v>
      </c>
    </row>
    <row r="310" spans="1:17" ht="15.75" thickBot="1">
      <c r="A310" t="str">
        <f t="shared" si="4"/>
        <v/>
      </c>
      <c r="B310" t="s">
        <v>352</v>
      </c>
      <c r="D310" t="s">
        <v>352</v>
      </c>
      <c r="E310">
        <v>0.5978</v>
      </c>
      <c r="F310">
        <v>127</v>
      </c>
      <c r="L310" t="s">
        <v>353</v>
      </c>
      <c r="M310">
        <v>0.1082</v>
      </c>
      <c r="P310" s="702"/>
      <c r="Q310" s="223">
        <v>152</v>
      </c>
    </row>
    <row r="311" spans="1:17">
      <c r="A311" t="str">
        <f t="shared" si="4"/>
        <v/>
      </c>
      <c r="B311" t="s">
        <v>353</v>
      </c>
      <c r="D311" t="s">
        <v>353</v>
      </c>
      <c r="E311">
        <v>0.1082</v>
      </c>
      <c r="F311">
        <v>327</v>
      </c>
      <c r="L311" t="s">
        <v>354</v>
      </c>
      <c r="M311">
        <v>0.82079999999999997</v>
      </c>
      <c r="P311" s="701" t="s">
        <v>135</v>
      </c>
      <c r="Q311" s="222">
        <v>0.51739999999999997</v>
      </c>
    </row>
    <row r="312" spans="1:17" ht="15.75" thickBot="1">
      <c r="A312" t="str">
        <f t="shared" si="4"/>
        <v/>
      </c>
      <c r="B312" t="s">
        <v>354</v>
      </c>
      <c r="D312" t="s">
        <v>354</v>
      </c>
      <c r="E312">
        <v>0.82079999999999997</v>
      </c>
      <c r="F312">
        <v>44</v>
      </c>
      <c r="L312" t="s">
        <v>355</v>
      </c>
      <c r="M312">
        <v>0.28949999999999998</v>
      </c>
      <c r="P312" s="702"/>
      <c r="Q312" s="223">
        <v>153</v>
      </c>
    </row>
    <row r="313" spans="1:17">
      <c r="A313" t="str">
        <f t="shared" si="4"/>
        <v/>
      </c>
      <c r="B313" t="s">
        <v>355</v>
      </c>
      <c r="D313" t="s">
        <v>355</v>
      </c>
      <c r="E313">
        <v>0.28949999999999998</v>
      </c>
      <c r="F313">
        <v>249</v>
      </c>
      <c r="L313" t="s">
        <v>356</v>
      </c>
      <c r="M313">
        <v>0.73850000000000005</v>
      </c>
      <c r="P313" s="701" t="s">
        <v>93</v>
      </c>
      <c r="Q313" s="222">
        <v>0.51119999999999999</v>
      </c>
    </row>
    <row r="314" spans="1:17" ht="15.75" thickBot="1">
      <c r="A314" t="str">
        <f t="shared" si="4"/>
        <v/>
      </c>
      <c r="B314" t="s">
        <v>356</v>
      </c>
      <c r="D314" t="s">
        <v>356</v>
      </c>
      <c r="E314">
        <v>0.73850000000000005</v>
      </c>
      <c r="F314">
        <v>78</v>
      </c>
      <c r="L314" t="s">
        <v>357</v>
      </c>
      <c r="M314">
        <v>0.50760000000000005</v>
      </c>
      <c r="P314" s="702"/>
      <c r="Q314" s="223">
        <v>154</v>
      </c>
    </row>
    <row r="315" spans="1:17">
      <c r="A315" t="str">
        <f t="shared" si="4"/>
        <v/>
      </c>
      <c r="B315" t="s">
        <v>357</v>
      </c>
      <c r="D315" t="s">
        <v>357</v>
      </c>
      <c r="E315">
        <v>0.50760000000000005</v>
      </c>
      <c r="F315">
        <v>159</v>
      </c>
      <c r="L315" t="s">
        <v>358</v>
      </c>
      <c r="M315">
        <v>0.64580000000000004</v>
      </c>
      <c r="P315" s="701" t="s">
        <v>199</v>
      </c>
      <c r="Q315" s="222">
        <v>0.51080000000000003</v>
      </c>
    </row>
    <row r="316" spans="1:17" ht="15.75" thickBot="1">
      <c r="A316" t="str">
        <f t="shared" si="4"/>
        <v/>
      </c>
      <c r="B316" t="s">
        <v>358</v>
      </c>
      <c r="D316" t="s">
        <v>358</v>
      </c>
      <c r="E316">
        <v>0.64580000000000004</v>
      </c>
      <c r="F316">
        <v>114</v>
      </c>
      <c r="L316" t="s">
        <v>359</v>
      </c>
      <c r="M316">
        <v>0.55189999999999995</v>
      </c>
      <c r="P316" s="702"/>
      <c r="Q316" s="223">
        <v>155</v>
      </c>
    </row>
    <row r="317" spans="1:17">
      <c r="A317" t="str">
        <f t="shared" si="4"/>
        <v/>
      </c>
      <c r="B317" t="s">
        <v>359</v>
      </c>
      <c r="D317" t="s">
        <v>359</v>
      </c>
      <c r="E317">
        <v>0.55189999999999995</v>
      </c>
      <c r="F317">
        <v>145</v>
      </c>
      <c r="L317" t="s">
        <v>360</v>
      </c>
      <c r="M317">
        <v>0.76200000000000001</v>
      </c>
      <c r="P317" s="18" t="s">
        <v>279</v>
      </c>
      <c r="Q317" s="222">
        <v>0.51029999999999998</v>
      </c>
    </row>
    <row r="318" spans="1:17" ht="15.75" thickBot="1">
      <c r="A318" t="str">
        <f t="shared" si="4"/>
        <v/>
      </c>
      <c r="B318" t="s">
        <v>360</v>
      </c>
      <c r="D318" t="s">
        <v>360</v>
      </c>
      <c r="E318">
        <v>0.76200000000000001</v>
      </c>
      <c r="F318">
        <v>70</v>
      </c>
      <c r="L318" t="s">
        <v>361</v>
      </c>
      <c r="M318">
        <v>0.94279999999999997</v>
      </c>
      <c r="P318" s="20" t="s">
        <v>452</v>
      </c>
      <c r="Q318" s="223">
        <v>156</v>
      </c>
    </row>
    <row r="319" spans="1:17">
      <c r="A319" t="str">
        <f t="shared" si="4"/>
        <v/>
      </c>
      <c r="B319" t="s">
        <v>361</v>
      </c>
      <c r="D319" t="s">
        <v>361</v>
      </c>
      <c r="E319">
        <v>0.94279999999999997</v>
      </c>
      <c r="F319">
        <v>4</v>
      </c>
      <c r="L319" t="s">
        <v>362</v>
      </c>
      <c r="M319">
        <v>0.61799999999999999</v>
      </c>
      <c r="P319" s="701" t="s">
        <v>44</v>
      </c>
      <c r="Q319" s="222">
        <v>0.51029999999999998</v>
      </c>
    </row>
    <row r="320" spans="1:17" ht="15.75" thickBot="1">
      <c r="A320" t="str">
        <f t="shared" si="4"/>
        <v/>
      </c>
      <c r="B320" t="s">
        <v>362</v>
      </c>
      <c r="D320" t="s">
        <v>362</v>
      </c>
      <c r="E320">
        <v>0.61799999999999999</v>
      </c>
      <c r="F320">
        <v>120</v>
      </c>
      <c r="L320" t="s">
        <v>363</v>
      </c>
      <c r="M320">
        <v>7.2900000000000006E-2</v>
      </c>
      <c r="P320" s="702"/>
      <c r="Q320" s="223">
        <v>157</v>
      </c>
    </row>
    <row r="321" spans="1:17">
      <c r="A321" t="str">
        <f t="shared" si="4"/>
        <v/>
      </c>
      <c r="B321" t="s">
        <v>363</v>
      </c>
      <c r="D321" t="s">
        <v>363</v>
      </c>
      <c r="E321">
        <v>7.2900000000000006E-2</v>
      </c>
      <c r="F321">
        <v>344</v>
      </c>
      <c r="L321" t="s">
        <v>364</v>
      </c>
      <c r="M321">
        <v>3.32E-2</v>
      </c>
      <c r="P321" s="18" t="s">
        <v>365</v>
      </c>
      <c r="Q321" s="222">
        <v>0.50870000000000004</v>
      </c>
    </row>
    <row r="322" spans="1:17" ht="15.75" thickBot="1">
      <c r="A322" t="str">
        <f t="shared" si="4"/>
        <v/>
      </c>
      <c r="B322" t="s">
        <v>364</v>
      </c>
      <c r="D322" t="s">
        <v>364</v>
      </c>
      <c r="E322">
        <v>3.32E-2</v>
      </c>
      <c r="F322">
        <v>360</v>
      </c>
      <c r="L322" t="s">
        <v>365</v>
      </c>
      <c r="M322">
        <v>0.50870000000000004</v>
      </c>
      <c r="P322" s="20" t="s">
        <v>451</v>
      </c>
      <c r="Q322" s="223">
        <v>158</v>
      </c>
    </row>
    <row r="323" spans="1:17">
      <c r="A323" t="str">
        <f t="shared" ref="A323:A364" si="5">IF(B323=D323,"","BAD")</f>
        <v/>
      </c>
      <c r="B323" t="s">
        <v>365</v>
      </c>
      <c r="D323" t="s">
        <v>365</v>
      </c>
      <c r="E323">
        <v>0.50870000000000004</v>
      </c>
      <c r="F323">
        <v>158</v>
      </c>
      <c r="L323" t="s">
        <v>366</v>
      </c>
      <c r="M323">
        <v>0.73599999999999999</v>
      </c>
      <c r="P323" s="701" t="s">
        <v>357</v>
      </c>
      <c r="Q323" s="222">
        <v>0.50760000000000005</v>
      </c>
    </row>
    <row r="324" spans="1:17" ht="15.75" thickBot="1">
      <c r="A324" t="str">
        <f t="shared" si="5"/>
        <v/>
      </c>
      <c r="B324" t="s">
        <v>366</v>
      </c>
      <c r="D324" t="s">
        <v>366</v>
      </c>
      <c r="E324">
        <v>0.73599999999999999</v>
      </c>
      <c r="F324">
        <v>80</v>
      </c>
      <c r="L324" t="s">
        <v>367</v>
      </c>
      <c r="M324">
        <v>0.47170000000000001</v>
      </c>
      <c r="P324" s="702"/>
      <c r="Q324" s="223">
        <v>159</v>
      </c>
    </row>
    <row r="325" spans="1:17">
      <c r="A325" t="str">
        <f t="shared" si="5"/>
        <v/>
      </c>
      <c r="B325" t="s">
        <v>367</v>
      </c>
      <c r="D325" t="s">
        <v>367</v>
      </c>
      <c r="E325">
        <v>0.47170000000000001</v>
      </c>
      <c r="F325">
        <v>180</v>
      </c>
      <c r="L325" t="s">
        <v>368</v>
      </c>
      <c r="M325">
        <v>0.83309999999999995</v>
      </c>
      <c r="P325" s="701" t="s">
        <v>223</v>
      </c>
      <c r="Q325" s="222">
        <v>0.50660000000000005</v>
      </c>
    </row>
    <row r="326" spans="1:17" ht="15.75" thickBot="1">
      <c r="A326" t="str">
        <f t="shared" si="5"/>
        <v/>
      </c>
      <c r="B326" t="s">
        <v>368</v>
      </c>
      <c r="D326" t="s">
        <v>368</v>
      </c>
      <c r="E326">
        <v>0.83309999999999995</v>
      </c>
      <c r="F326">
        <v>37</v>
      </c>
      <c r="L326" t="s">
        <v>369</v>
      </c>
      <c r="M326">
        <v>0.77459999999999996</v>
      </c>
      <c r="P326" s="702"/>
      <c r="Q326" s="223">
        <v>160</v>
      </c>
    </row>
    <row r="327" spans="1:17">
      <c r="A327" t="str">
        <f t="shared" si="5"/>
        <v/>
      </c>
      <c r="B327" t="s">
        <v>369</v>
      </c>
      <c r="D327" t="s">
        <v>369</v>
      </c>
      <c r="E327">
        <v>0.77459999999999996</v>
      </c>
      <c r="F327">
        <v>68</v>
      </c>
      <c r="L327" t="s">
        <v>370</v>
      </c>
      <c r="M327">
        <v>0.26150000000000001</v>
      </c>
      <c r="P327" s="701" t="s">
        <v>321</v>
      </c>
      <c r="Q327" s="222">
        <v>0.50419999999999998</v>
      </c>
    </row>
    <row r="328" spans="1:17" ht="15.75" thickBot="1">
      <c r="A328" t="str">
        <f t="shared" si="5"/>
        <v/>
      </c>
      <c r="B328" t="s">
        <v>370</v>
      </c>
      <c r="D328" t="s">
        <v>370</v>
      </c>
      <c r="E328">
        <v>0.26150000000000001</v>
      </c>
      <c r="F328">
        <v>263</v>
      </c>
      <c r="L328" t="s">
        <v>371</v>
      </c>
      <c r="M328">
        <v>0.44350000000000001</v>
      </c>
      <c r="P328" s="702"/>
      <c r="Q328" s="223">
        <v>161</v>
      </c>
    </row>
    <row r="329" spans="1:17">
      <c r="A329" t="str">
        <f t="shared" si="5"/>
        <v/>
      </c>
      <c r="B329" t="s">
        <v>371</v>
      </c>
      <c r="D329" t="s">
        <v>371</v>
      </c>
      <c r="E329">
        <v>0.44350000000000001</v>
      </c>
      <c r="F329">
        <v>189</v>
      </c>
      <c r="L329" t="s">
        <v>372</v>
      </c>
      <c r="M329">
        <v>0.41549999999999998</v>
      </c>
      <c r="P329" s="701" t="s">
        <v>173</v>
      </c>
      <c r="Q329" s="222">
        <v>0.50329999999999997</v>
      </c>
    </row>
    <row r="330" spans="1:17" ht="15.75" thickBot="1">
      <c r="A330" t="str">
        <f t="shared" si="5"/>
        <v/>
      </c>
      <c r="B330" t="s">
        <v>372</v>
      </c>
      <c r="D330" t="s">
        <v>372</v>
      </c>
      <c r="E330">
        <v>0.41549999999999998</v>
      </c>
      <c r="F330">
        <v>200</v>
      </c>
      <c r="L330" t="s">
        <v>373</v>
      </c>
      <c r="M330">
        <v>0.46529999999999999</v>
      </c>
      <c r="P330" s="702"/>
      <c r="Q330" s="223">
        <v>162</v>
      </c>
    </row>
    <row r="331" spans="1:17">
      <c r="A331" t="str">
        <f t="shared" si="5"/>
        <v/>
      </c>
      <c r="B331" t="s">
        <v>373</v>
      </c>
      <c r="D331" t="s">
        <v>373</v>
      </c>
      <c r="E331">
        <v>0.46529999999999999</v>
      </c>
      <c r="F331">
        <v>183</v>
      </c>
      <c r="L331" t="s">
        <v>374</v>
      </c>
      <c r="M331">
        <v>0.91500000000000004</v>
      </c>
      <c r="P331" s="701" t="s">
        <v>247</v>
      </c>
      <c r="Q331" s="222">
        <v>0.50249999999999995</v>
      </c>
    </row>
    <row r="332" spans="1:17" ht="15.75" thickBot="1">
      <c r="A332" t="str">
        <f t="shared" si="5"/>
        <v/>
      </c>
      <c r="B332" t="s">
        <v>374</v>
      </c>
      <c r="D332" t="s">
        <v>374</v>
      </c>
      <c r="E332">
        <v>0.91500000000000004</v>
      </c>
      <c r="F332">
        <v>10</v>
      </c>
      <c r="L332" t="s">
        <v>375</v>
      </c>
      <c r="M332">
        <v>0.54510000000000003</v>
      </c>
      <c r="P332" s="702"/>
      <c r="Q332" s="223">
        <v>163</v>
      </c>
    </row>
    <row r="333" spans="1:17">
      <c r="A333" t="str">
        <f t="shared" si="5"/>
        <v/>
      </c>
      <c r="B333" t="s">
        <v>375</v>
      </c>
      <c r="D333" t="s">
        <v>375</v>
      </c>
      <c r="E333">
        <v>0.54510000000000003</v>
      </c>
      <c r="F333">
        <v>146</v>
      </c>
      <c r="L333" t="s">
        <v>376</v>
      </c>
      <c r="M333">
        <v>0.65680000000000005</v>
      </c>
      <c r="P333" s="701" t="s">
        <v>262</v>
      </c>
      <c r="Q333" s="222">
        <v>0.49709999999999999</v>
      </c>
    </row>
    <row r="334" spans="1:17" ht="15.75" thickBot="1">
      <c r="A334" t="str">
        <f t="shared" si="5"/>
        <v/>
      </c>
      <c r="B334" t="s">
        <v>376</v>
      </c>
      <c r="D334" t="s">
        <v>376</v>
      </c>
      <c r="E334">
        <v>0.65680000000000005</v>
      </c>
      <c r="F334">
        <v>109</v>
      </c>
      <c r="L334" t="s">
        <v>377</v>
      </c>
      <c r="M334">
        <v>0.4899</v>
      </c>
      <c r="P334" s="702"/>
      <c r="Q334" s="223">
        <v>164</v>
      </c>
    </row>
    <row r="335" spans="1:17">
      <c r="A335" t="str">
        <f t="shared" si="5"/>
        <v/>
      </c>
      <c r="B335" t="s">
        <v>377</v>
      </c>
      <c r="D335" t="s">
        <v>377</v>
      </c>
      <c r="E335">
        <v>0.4899</v>
      </c>
      <c r="F335">
        <v>168</v>
      </c>
      <c r="L335" t="s">
        <v>378</v>
      </c>
      <c r="M335">
        <v>0.36080000000000001</v>
      </c>
      <c r="P335" s="701" t="s">
        <v>211</v>
      </c>
      <c r="Q335" s="222">
        <v>0.49519999999999997</v>
      </c>
    </row>
    <row r="336" spans="1:17" ht="15.75" thickBot="1">
      <c r="A336" t="str">
        <f t="shared" si="5"/>
        <v/>
      </c>
      <c r="B336" t="s">
        <v>378</v>
      </c>
      <c r="D336" t="s">
        <v>378</v>
      </c>
      <c r="E336">
        <v>0.36080000000000001</v>
      </c>
      <c r="F336">
        <v>221</v>
      </c>
      <c r="L336" t="s">
        <v>379</v>
      </c>
      <c r="M336">
        <v>0.18770000000000001</v>
      </c>
      <c r="P336" s="702"/>
      <c r="Q336" s="223">
        <v>165</v>
      </c>
    </row>
    <row r="337" spans="1:17">
      <c r="A337" t="str">
        <f t="shared" si="5"/>
        <v/>
      </c>
      <c r="B337" t="s">
        <v>379</v>
      </c>
      <c r="D337" t="s">
        <v>379</v>
      </c>
      <c r="E337">
        <v>0.18770000000000001</v>
      </c>
      <c r="F337">
        <v>293</v>
      </c>
      <c r="L337" t="s">
        <v>380</v>
      </c>
      <c r="M337">
        <v>0.70679999999999998</v>
      </c>
      <c r="P337" s="701" t="s">
        <v>202</v>
      </c>
      <c r="Q337" s="222">
        <v>0.4924</v>
      </c>
    </row>
    <row r="338" spans="1:17" ht="15.75" thickBot="1">
      <c r="A338" t="str">
        <f t="shared" si="5"/>
        <v/>
      </c>
      <c r="B338" t="s">
        <v>380</v>
      </c>
      <c r="D338" t="s">
        <v>380</v>
      </c>
      <c r="E338">
        <v>0.70679999999999998</v>
      </c>
      <c r="F338">
        <v>89</v>
      </c>
      <c r="L338" t="s">
        <v>381</v>
      </c>
      <c r="M338">
        <v>0.87639999999999996</v>
      </c>
      <c r="P338" s="702"/>
      <c r="Q338" s="223">
        <v>166</v>
      </c>
    </row>
    <row r="339" spans="1:17">
      <c r="A339" t="str">
        <f t="shared" si="5"/>
        <v/>
      </c>
      <c r="B339" t="s">
        <v>381</v>
      </c>
      <c r="D339" t="s">
        <v>381</v>
      </c>
      <c r="E339">
        <v>0.87639999999999996</v>
      </c>
      <c r="F339">
        <v>22</v>
      </c>
      <c r="L339" t="s">
        <v>382</v>
      </c>
      <c r="M339">
        <v>0.62909999999999999</v>
      </c>
      <c r="P339" s="701" t="s">
        <v>139</v>
      </c>
      <c r="Q339" s="222">
        <v>0.49099999999999999</v>
      </c>
    </row>
    <row r="340" spans="1:17" ht="15.75" thickBot="1">
      <c r="A340" t="str">
        <f t="shared" si="5"/>
        <v/>
      </c>
      <c r="B340" t="s">
        <v>382</v>
      </c>
      <c r="D340" t="s">
        <v>382</v>
      </c>
      <c r="E340">
        <v>0.62909999999999999</v>
      </c>
      <c r="F340">
        <v>118</v>
      </c>
      <c r="L340" t="s">
        <v>383</v>
      </c>
      <c r="M340">
        <v>0.8619</v>
      </c>
      <c r="P340" s="702"/>
      <c r="Q340" s="223">
        <v>167</v>
      </c>
    </row>
    <row r="341" spans="1:17">
      <c r="A341" t="str">
        <f t="shared" si="5"/>
        <v/>
      </c>
      <c r="B341" t="s">
        <v>383</v>
      </c>
      <c r="D341" t="s">
        <v>383</v>
      </c>
      <c r="E341">
        <v>0.8619</v>
      </c>
      <c r="F341">
        <v>27</v>
      </c>
      <c r="L341" t="s">
        <v>384</v>
      </c>
      <c r="M341">
        <v>0.70630000000000004</v>
      </c>
      <c r="P341" s="701" t="s">
        <v>377</v>
      </c>
      <c r="Q341" s="222">
        <v>0.4899</v>
      </c>
    </row>
    <row r="342" spans="1:17" ht="15.75" thickBot="1">
      <c r="A342" t="str">
        <f t="shared" si="5"/>
        <v/>
      </c>
      <c r="B342" t="s">
        <v>384</v>
      </c>
      <c r="D342" t="s">
        <v>384</v>
      </c>
      <c r="E342">
        <v>0.70630000000000004</v>
      </c>
      <c r="F342">
        <v>90</v>
      </c>
      <c r="L342" t="s">
        <v>385</v>
      </c>
      <c r="M342">
        <v>0.59809999999999997</v>
      </c>
      <c r="P342" s="702"/>
      <c r="Q342" s="223">
        <v>168</v>
      </c>
    </row>
    <row r="343" spans="1:17">
      <c r="A343" t="str">
        <f t="shared" si="5"/>
        <v/>
      </c>
      <c r="B343" t="s">
        <v>385</v>
      </c>
      <c r="D343" t="s">
        <v>385</v>
      </c>
      <c r="E343">
        <v>0.59809999999999997</v>
      </c>
      <c r="F343">
        <v>126</v>
      </c>
      <c r="L343" t="s">
        <v>386</v>
      </c>
      <c r="M343">
        <v>0.1036</v>
      </c>
      <c r="P343" s="701" t="s">
        <v>136</v>
      </c>
      <c r="Q343" s="222">
        <v>0.48970000000000002</v>
      </c>
    </row>
    <row r="344" spans="1:17" ht="15.75" thickBot="1">
      <c r="A344" t="str">
        <f t="shared" si="5"/>
        <v/>
      </c>
      <c r="B344" t="s">
        <v>386</v>
      </c>
      <c r="D344" t="s">
        <v>386</v>
      </c>
      <c r="E344">
        <v>0.1036</v>
      </c>
      <c r="F344">
        <v>331</v>
      </c>
      <c r="L344" t="s">
        <v>387</v>
      </c>
      <c r="M344">
        <v>0.14549999999999999</v>
      </c>
      <c r="P344" s="702"/>
      <c r="Q344" s="223">
        <v>169</v>
      </c>
    </row>
    <row r="345" spans="1:17">
      <c r="A345" t="str">
        <f t="shared" si="5"/>
        <v/>
      </c>
      <c r="B345" t="s">
        <v>387</v>
      </c>
      <c r="D345" t="s">
        <v>387</v>
      </c>
      <c r="E345">
        <v>0.14549999999999999</v>
      </c>
      <c r="F345">
        <v>311</v>
      </c>
      <c r="L345" t="s">
        <v>388</v>
      </c>
      <c r="M345">
        <v>0.69410000000000005</v>
      </c>
      <c r="P345" s="701" t="s">
        <v>288</v>
      </c>
      <c r="Q345" s="222">
        <v>0.48720000000000002</v>
      </c>
    </row>
    <row r="346" spans="1:17" ht="15.75" thickBot="1">
      <c r="A346" t="str">
        <f t="shared" si="5"/>
        <v/>
      </c>
      <c r="B346" t="s">
        <v>388</v>
      </c>
      <c r="D346" t="s">
        <v>388</v>
      </c>
      <c r="E346">
        <v>0.69410000000000005</v>
      </c>
      <c r="F346">
        <v>95</v>
      </c>
      <c r="L346" t="s">
        <v>389</v>
      </c>
      <c r="M346">
        <v>0.64</v>
      </c>
      <c r="P346" s="702"/>
      <c r="Q346" s="223">
        <v>170</v>
      </c>
    </row>
    <row r="347" spans="1:17">
      <c r="A347" t="str">
        <f t="shared" si="5"/>
        <v/>
      </c>
      <c r="B347" t="s">
        <v>389</v>
      </c>
      <c r="D347" t="s">
        <v>389</v>
      </c>
      <c r="E347">
        <v>0.64</v>
      </c>
      <c r="F347">
        <v>115</v>
      </c>
      <c r="L347" t="s">
        <v>390</v>
      </c>
      <c r="M347">
        <v>0.80559999999999998</v>
      </c>
      <c r="P347" s="701" t="s">
        <v>285</v>
      </c>
      <c r="Q347" s="222">
        <v>0.48709999999999998</v>
      </c>
    </row>
    <row r="348" spans="1:17" ht="15.75" thickBot="1">
      <c r="A348" t="str">
        <f t="shared" si="5"/>
        <v/>
      </c>
      <c r="B348" t="s">
        <v>390</v>
      </c>
      <c r="D348" t="s">
        <v>390</v>
      </c>
      <c r="E348">
        <v>0.80559999999999998</v>
      </c>
      <c r="F348">
        <v>53</v>
      </c>
      <c r="L348" t="s">
        <v>391</v>
      </c>
      <c r="M348">
        <v>0.41970000000000002</v>
      </c>
      <c r="P348" s="702"/>
      <c r="Q348" s="223">
        <v>171</v>
      </c>
    </row>
    <row r="349" spans="1:17">
      <c r="A349" t="str">
        <f t="shared" si="5"/>
        <v/>
      </c>
      <c r="B349" t="s">
        <v>391</v>
      </c>
      <c r="D349" t="s">
        <v>391</v>
      </c>
      <c r="E349">
        <v>0.41970000000000002</v>
      </c>
      <c r="F349">
        <v>198</v>
      </c>
      <c r="L349" t="s">
        <v>392</v>
      </c>
      <c r="M349">
        <v>0.80630000000000002</v>
      </c>
      <c r="P349" s="701" t="s">
        <v>403</v>
      </c>
      <c r="Q349" s="222">
        <v>0.48630000000000001</v>
      </c>
    </row>
    <row r="350" spans="1:17" ht="15.75" thickBot="1">
      <c r="A350" t="str">
        <f t="shared" si="5"/>
        <v/>
      </c>
      <c r="B350" t="s">
        <v>392</v>
      </c>
      <c r="D350" t="s">
        <v>392</v>
      </c>
      <c r="E350">
        <v>0.80630000000000002</v>
      </c>
      <c r="F350">
        <v>51</v>
      </c>
      <c r="L350" t="s">
        <v>393</v>
      </c>
      <c r="M350">
        <v>0.41099999999999998</v>
      </c>
      <c r="P350" s="702"/>
      <c r="Q350" s="223">
        <v>172</v>
      </c>
    </row>
    <row r="351" spans="1:17">
      <c r="A351" t="str">
        <f t="shared" si="5"/>
        <v/>
      </c>
      <c r="B351" t="s">
        <v>393</v>
      </c>
      <c r="D351" t="s">
        <v>393</v>
      </c>
      <c r="E351">
        <v>0.41099999999999998</v>
      </c>
      <c r="F351">
        <v>201</v>
      </c>
      <c r="L351" t="s">
        <v>394</v>
      </c>
      <c r="M351">
        <v>0.19520000000000001</v>
      </c>
      <c r="P351" s="701" t="s">
        <v>138</v>
      </c>
      <c r="Q351" s="222">
        <v>0.48270000000000002</v>
      </c>
    </row>
    <row r="352" spans="1:17" ht="15.75" thickBot="1">
      <c r="A352" t="str">
        <f t="shared" si="5"/>
        <v/>
      </c>
      <c r="B352" t="s">
        <v>394</v>
      </c>
      <c r="D352" t="s">
        <v>394</v>
      </c>
      <c r="E352">
        <v>0.19520000000000001</v>
      </c>
      <c r="F352">
        <v>289</v>
      </c>
      <c r="L352" t="s">
        <v>395</v>
      </c>
      <c r="M352">
        <v>0.27339999999999998</v>
      </c>
      <c r="P352" s="702"/>
      <c r="Q352" s="223">
        <v>173</v>
      </c>
    </row>
    <row r="353" spans="1:17">
      <c r="A353" t="str">
        <f t="shared" si="5"/>
        <v/>
      </c>
      <c r="B353" t="s">
        <v>395</v>
      </c>
      <c r="D353" t="s">
        <v>395</v>
      </c>
      <c r="E353">
        <v>0.27339999999999998</v>
      </c>
      <c r="F353">
        <v>255</v>
      </c>
      <c r="L353" t="s">
        <v>396</v>
      </c>
      <c r="M353">
        <v>0.11</v>
      </c>
      <c r="P353" s="701" t="s">
        <v>191</v>
      </c>
      <c r="Q353" s="222">
        <v>0.48249999999999998</v>
      </c>
    </row>
    <row r="354" spans="1:17" ht="15.75" thickBot="1">
      <c r="A354" t="str">
        <f t="shared" si="5"/>
        <v/>
      </c>
      <c r="B354" t="s">
        <v>396</v>
      </c>
      <c r="D354" t="s">
        <v>396</v>
      </c>
      <c r="E354">
        <v>0.11</v>
      </c>
      <c r="F354">
        <v>326</v>
      </c>
      <c r="L354" t="s">
        <v>397</v>
      </c>
      <c r="M354">
        <v>0.81759999999999999</v>
      </c>
      <c r="P354" s="702"/>
      <c r="Q354" s="223">
        <v>174</v>
      </c>
    </row>
    <row r="355" spans="1:17">
      <c r="A355" t="str">
        <f t="shared" si="5"/>
        <v/>
      </c>
      <c r="B355" t="s">
        <v>397</v>
      </c>
      <c r="D355" t="s">
        <v>397</v>
      </c>
      <c r="E355">
        <v>0.81759999999999999</v>
      </c>
      <c r="F355">
        <v>46</v>
      </c>
      <c r="L355" t="s">
        <v>398</v>
      </c>
      <c r="M355">
        <v>6.0299999999999999E-2</v>
      </c>
      <c r="P355" s="701" t="s">
        <v>270</v>
      </c>
      <c r="Q355" s="222">
        <v>0.48089999999999999</v>
      </c>
    </row>
    <row r="356" spans="1:17" ht="15.75" thickBot="1">
      <c r="A356" t="str">
        <f t="shared" si="5"/>
        <v/>
      </c>
      <c r="B356" t="s">
        <v>398</v>
      </c>
      <c r="D356" t="s">
        <v>398</v>
      </c>
      <c r="E356">
        <v>6.0299999999999999E-2</v>
      </c>
      <c r="F356">
        <v>352</v>
      </c>
      <c r="L356" t="s">
        <v>399</v>
      </c>
      <c r="M356">
        <v>0.44679999999999997</v>
      </c>
      <c r="P356" s="702"/>
      <c r="Q356" s="223">
        <v>175</v>
      </c>
    </row>
    <row r="357" spans="1:17" ht="15.75" thickBot="1">
      <c r="A357" t="str">
        <f t="shared" si="5"/>
        <v/>
      </c>
      <c r="B357" t="s">
        <v>399</v>
      </c>
      <c r="D357" t="s">
        <v>399</v>
      </c>
      <c r="E357">
        <v>0.44679999999999997</v>
      </c>
      <c r="F357">
        <v>187</v>
      </c>
      <c r="L357" t="s">
        <v>400</v>
      </c>
      <c r="M357">
        <v>0.77859999999999996</v>
      </c>
      <c r="P357" s="15" t="s">
        <v>31</v>
      </c>
      <c r="Q357" s="17" t="s">
        <v>411</v>
      </c>
    </row>
    <row r="358" spans="1:17">
      <c r="A358" t="str">
        <f t="shared" si="5"/>
        <v/>
      </c>
      <c r="B358" t="s">
        <v>400</v>
      </c>
      <c r="D358" t="s">
        <v>400</v>
      </c>
      <c r="E358">
        <v>0.77859999999999996</v>
      </c>
      <c r="F358">
        <v>66</v>
      </c>
      <c r="L358" t="s">
        <v>401</v>
      </c>
      <c r="M358">
        <v>0.2064</v>
      </c>
      <c r="P358" s="701" t="s">
        <v>65</v>
      </c>
      <c r="Q358" s="222">
        <v>0.47739999999999999</v>
      </c>
    </row>
    <row r="359" spans="1:17" ht="15.75" thickBot="1">
      <c r="A359" t="str">
        <f t="shared" si="5"/>
        <v/>
      </c>
      <c r="B359" t="s">
        <v>401</v>
      </c>
      <c r="D359" t="s">
        <v>401</v>
      </c>
      <c r="E359">
        <v>0.2064</v>
      </c>
      <c r="F359">
        <v>285</v>
      </c>
      <c r="L359" t="s">
        <v>402</v>
      </c>
      <c r="M359">
        <v>0.34560000000000002</v>
      </c>
      <c r="P359" s="702"/>
      <c r="Q359" s="223">
        <v>176</v>
      </c>
    </row>
    <row r="360" spans="1:17">
      <c r="A360" t="str">
        <f t="shared" si="5"/>
        <v/>
      </c>
      <c r="B360" t="s">
        <v>402</v>
      </c>
      <c r="D360" t="s">
        <v>402</v>
      </c>
      <c r="E360">
        <v>0.34560000000000002</v>
      </c>
      <c r="F360">
        <v>225</v>
      </c>
      <c r="L360" t="s">
        <v>403</v>
      </c>
      <c r="M360">
        <v>0.48630000000000001</v>
      </c>
      <c r="P360" s="701" t="s">
        <v>147</v>
      </c>
      <c r="Q360" s="222">
        <v>0.47689999999999999</v>
      </c>
    </row>
    <row r="361" spans="1:17" ht="15.75" thickBot="1">
      <c r="A361" t="str">
        <f t="shared" si="5"/>
        <v/>
      </c>
      <c r="B361" t="s">
        <v>403</v>
      </c>
      <c r="D361" t="s">
        <v>403</v>
      </c>
      <c r="E361">
        <v>0.48630000000000001</v>
      </c>
      <c r="F361">
        <v>172</v>
      </c>
      <c r="L361" t="s">
        <v>404</v>
      </c>
      <c r="M361">
        <v>0.8931</v>
      </c>
      <c r="P361" s="702"/>
      <c r="Q361" s="223">
        <v>177</v>
      </c>
    </row>
    <row r="362" spans="1:17">
      <c r="A362" t="str">
        <f t="shared" si="5"/>
        <v/>
      </c>
      <c r="B362" t="s">
        <v>404</v>
      </c>
      <c r="D362" t="s">
        <v>404</v>
      </c>
      <c r="E362">
        <v>0.8931</v>
      </c>
      <c r="F362">
        <v>18</v>
      </c>
      <c r="L362" t="s">
        <v>405</v>
      </c>
      <c r="M362">
        <v>0.82769999999999999</v>
      </c>
      <c r="P362" s="701" t="s">
        <v>133</v>
      </c>
      <c r="Q362" s="222">
        <v>0.47670000000000001</v>
      </c>
    </row>
    <row r="363" spans="1:17" ht="15.75" thickBot="1">
      <c r="A363" t="str">
        <f t="shared" si="5"/>
        <v/>
      </c>
      <c r="B363" t="s">
        <v>405</v>
      </c>
      <c r="D363" t="s">
        <v>405</v>
      </c>
      <c r="E363">
        <v>0.82769999999999999</v>
      </c>
      <c r="F363">
        <v>39</v>
      </c>
      <c r="L363" t="s">
        <v>406</v>
      </c>
      <c r="M363">
        <v>0.31269999999999998</v>
      </c>
      <c r="P363" s="702"/>
      <c r="Q363" s="223">
        <v>178</v>
      </c>
    </row>
    <row r="364" spans="1:17">
      <c r="A364" t="str">
        <f t="shared" si="5"/>
        <v/>
      </c>
      <c r="B364" t="s">
        <v>406</v>
      </c>
      <c r="D364" t="s">
        <v>406</v>
      </c>
      <c r="E364">
        <v>0.31269999999999998</v>
      </c>
      <c r="F364">
        <v>240</v>
      </c>
      <c r="M364">
        <v>15</v>
      </c>
      <c r="P364" s="701" t="s">
        <v>367</v>
      </c>
      <c r="Q364" s="222">
        <v>0.47170000000000001</v>
      </c>
    </row>
    <row r="365" spans="1:17" ht="15.75" thickBot="1">
      <c r="M365">
        <v>19</v>
      </c>
      <c r="P365" s="702"/>
      <c r="Q365" s="223">
        <v>179</v>
      </c>
    </row>
    <row r="366" spans="1:17">
      <c r="M366">
        <v>20</v>
      </c>
      <c r="P366" s="701" t="s">
        <v>250</v>
      </c>
      <c r="Q366" s="222">
        <v>0.47170000000000001</v>
      </c>
    </row>
    <row r="367" spans="1:17" ht="15.75" thickBot="1">
      <c r="M367">
        <v>27</v>
      </c>
      <c r="P367" s="702"/>
      <c r="Q367" s="223">
        <v>180</v>
      </c>
    </row>
    <row r="368" spans="1:17">
      <c r="M368">
        <v>32</v>
      </c>
      <c r="P368" s="701" t="s">
        <v>73</v>
      </c>
      <c r="Q368" s="222">
        <v>0.4667</v>
      </c>
    </row>
    <row r="369" spans="13:17" ht="15.75" thickBot="1">
      <c r="M369">
        <v>33</v>
      </c>
      <c r="P369" s="702"/>
      <c r="Q369" s="223">
        <v>181</v>
      </c>
    </row>
    <row r="370" spans="13:17">
      <c r="M370">
        <v>36</v>
      </c>
      <c r="P370" s="701" t="s">
        <v>283</v>
      </c>
      <c r="Q370" s="222">
        <v>0.46660000000000001</v>
      </c>
    </row>
    <row r="371" spans="13:17" ht="15.75" thickBot="1">
      <c r="M371">
        <v>37</v>
      </c>
      <c r="P371" s="702"/>
      <c r="Q371" s="223">
        <v>182</v>
      </c>
    </row>
    <row r="372" spans="13:17">
      <c r="M372">
        <v>39</v>
      </c>
      <c r="P372" s="701" t="s">
        <v>373</v>
      </c>
      <c r="Q372" s="222">
        <v>0.46529999999999999</v>
      </c>
    </row>
    <row r="373" spans="13:17" ht="15.75" thickBot="1">
      <c r="M373">
        <v>42</v>
      </c>
      <c r="P373" s="702"/>
      <c r="Q373" s="223">
        <v>183</v>
      </c>
    </row>
    <row r="374" spans="13:17">
      <c r="M374">
        <v>44</v>
      </c>
      <c r="P374" s="701" t="s">
        <v>309</v>
      </c>
      <c r="Q374" s="222">
        <v>0.46160000000000001</v>
      </c>
    </row>
    <row r="375" spans="13:17" ht="15.75" thickBot="1">
      <c r="M375">
        <v>46</v>
      </c>
      <c r="P375" s="702"/>
      <c r="Q375" s="223">
        <v>184</v>
      </c>
    </row>
    <row r="376" spans="13:17">
      <c r="M376">
        <v>47</v>
      </c>
      <c r="P376" s="701" t="s">
        <v>330</v>
      </c>
      <c r="Q376" s="222">
        <v>0.46129999999999999</v>
      </c>
    </row>
    <row r="377" spans="13:17" ht="15.75" thickBot="1">
      <c r="M377">
        <v>48</v>
      </c>
      <c r="P377" s="702"/>
      <c r="Q377" s="223">
        <v>185</v>
      </c>
    </row>
    <row r="378" spans="13:17">
      <c r="M378">
        <v>52</v>
      </c>
      <c r="P378" s="701" t="s">
        <v>289</v>
      </c>
      <c r="Q378" s="222">
        <v>0.4476</v>
      </c>
    </row>
    <row r="379" spans="13:17" ht="15.75" thickBot="1">
      <c r="M379">
        <v>53</v>
      </c>
      <c r="P379" s="702"/>
      <c r="Q379" s="223">
        <v>186</v>
      </c>
    </row>
    <row r="380" spans="13:17">
      <c r="M380">
        <v>56</v>
      </c>
      <c r="P380" s="701" t="s">
        <v>399</v>
      </c>
      <c r="Q380" s="222">
        <v>0.44679999999999997</v>
      </c>
    </row>
    <row r="381" spans="13:17" ht="15.75" thickBot="1">
      <c r="M381">
        <v>57</v>
      </c>
      <c r="P381" s="702"/>
      <c r="Q381" s="223">
        <v>187</v>
      </c>
    </row>
    <row r="382" spans="13:17">
      <c r="M382">
        <v>58</v>
      </c>
      <c r="P382" s="701" t="s">
        <v>190</v>
      </c>
      <c r="Q382" s="222">
        <v>0.4466</v>
      </c>
    </row>
    <row r="383" spans="13:17" ht="15.75" thickBot="1">
      <c r="M383">
        <v>60</v>
      </c>
      <c r="P383" s="702"/>
      <c r="Q383" s="223">
        <v>188</v>
      </c>
    </row>
    <row r="384" spans="13:17">
      <c r="M384">
        <v>61</v>
      </c>
      <c r="P384" s="701" t="s">
        <v>371</v>
      </c>
      <c r="Q384" s="222">
        <v>0.44350000000000001</v>
      </c>
    </row>
    <row r="385" spans="13:17" ht="15.75" thickBot="1">
      <c r="M385">
        <v>63</v>
      </c>
      <c r="P385" s="702"/>
      <c r="Q385" s="223">
        <v>189</v>
      </c>
    </row>
    <row r="386" spans="13:17">
      <c r="M386">
        <v>64</v>
      </c>
      <c r="P386" s="701" t="s">
        <v>172</v>
      </c>
      <c r="Q386" s="222">
        <v>0.44309999999999999</v>
      </c>
    </row>
    <row r="387" spans="13:17" ht="15.75" thickBot="1">
      <c r="M387">
        <v>66</v>
      </c>
      <c r="P387" s="702"/>
      <c r="Q387" s="223">
        <v>190</v>
      </c>
    </row>
    <row r="388" spans="13:17">
      <c r="M388">
        <v>67</v>
      </c>
      <c r="P388" s="701" t="s">
        <v>294</v>
      </c>
      <c r="Q388" s="222">
        <v>0.443</v>
      </c>
    </row>
    <row r="389" spans="13:17" ht="15.75" thickBot="1">
      <c r="M389">
        <v>69</v>
      </c>
      <c r="P389" s="702"/>
      <c r="Q389" s="223">
        <v>191</v>
      </c>
    </row>
    <row r="390" spans="13:17">
      <c r="M390">
        <v>70</v>
      </c>
      <c r="P390" s="701" t="s">
        <v>255</v>
      </c>
      <c r="Q390" s="222">
        <v>0.43969999999999998</v>
      </c>
    </row>
    <row r="391" spans="13:17" ht="15.75" thickBot="1">
      <c r="M391">
        <v>73</v>
      </c>
      <c r="P391" s="702"/>
      <c r="Q391" s="223">
        <v>192</v>
      </c>
    </row>
    <row r="392" spans="13:17">
      <c r="M392">
        <v>75</v>
      </c>
      <c r="P392" s="701" t="s">
        <v>314</v>
      </c>
      <c r="Q392" s="222">
        <v>0.43419999999999997</v>
      </c>
    </row>
    <row r="393" spans="13:17" ht="15.75" thickBot="1">
      <c r="M393">
        <v>76</v>
      </c>
      <c r="P393" s="702"/>
      <c r="Q393" s="223">
        <v>193</v>
      </c>
    </row>
    <row r="394" spans="13:17">
      <c r="M394">
        <v>78</v>
      </c>
      <c r="P394" s="701" t="s">
        <v>300</v>
      </c>
      <c r="Q394" s="222">
        <v>0.43090000000000001</v>
      </c>
    </row>
    <row r="395" spans="13:17" ht="15.75" thickBot="1">
      <c r="M395">
        <v>80</v>
      </c>
      <c r="P395" s="702"/>
      <c r="Q395" s="223">
        <v>194</v>
      </c>
    </row>
    <row r="396" spans="13:17">
      <c r="M396">
        <v>84</v>
      </c>
      <c r="P396" s="701" t="s">
        <v>317</v>
      </c>
      <c r="Q396" s="222">
        <v>0.43</v>
      </c>
    </row>
    <row r="397" spans="13:17" ht="15.75" thickBot="1">
      <c r="M397">
        <v>85</v>
      </c>
      <c r="P397" s="702"/>
      <c r="Q397" s="223">
        <v>195</v>
      </c>
    </row>
    <row r="398" spans="13:17">
      <c r="M398">
        <v>87</v>
      </c>
      <c r="P398" s="701" t="s">
        <v>140</v>
      </c>
      <c r="Q398" s="222">
        <v>0.4279</v>
      </c>
    </row>
    <row r="399" spans="13:17" ht="15.75" thickBot="1">
      <c r="M399">
        <v>88</v>
      </c>
      <c r="P399" s="702"/>
      <c r="Q399" s="223">
        <v>196</v>
      </c>
    </row>
    <row r="400" spans="13:17">
      <c r="M400">
        <v>89</v>
      </c>
      <c r="P400" s="701" t="s">
        <v>261</v>
      </c>
      <c r="Q400" s="222">
        <v>0.4204</v>
      </c>
    </row>
    <row r="401" spans="13:17" ht="15.75" thickBot="1">
      <c r="M401">
        <v>91</v>
      </c>
      <c r="P401" s="702"/>
      <c r="Q401" s="223">
        <v>197</v>
      </c>
    </row>
    <row r="402" spans="13:17">
      <c r="M402">
        <v>92</v>
      </c>
      <c r="P402" s="701" t="s">
        <v>391</v>
      </c>
      <c r="Q402" s="222">
        <v>0.41970000000000002</v>
      </c>
    </row>
    <row r="403" spans="13:17" ht="15.75" thickBot="1">
      <c r="M403">
        <v>93</v>
      </c>
      <c r="P403" s="702"/>
      <c r="Q403" s="223">
        <v>198</v>
      </c>
    </row>
    <row r="404" spans="13:17">
      <c r="M404">
        <v>95</v>
      </c>
      <c r="P404" s="701" t="s">
        <v>227</v>
      </c>
      <c r="Q404" s="222">
        <v>0.41820000000000002</v>
      </c>
    </row>
    <row r="405" spans="13:17" ht="15.75" thickBot="1">
      <c r="M405">
        <v>97</v>
      </c>
      <c r="P405" s="702"/>
      <c r="Q405" s="223">
        <v>199</v>
      </c>
    </row>
    <row r="406" spans="13:17">
      <c r="M406">
        <v>98</v>
      </c>
      <c r="P406" s="701" t="s">
        <v>372</v>
      </c>
      <c r="Q406" s="222">
        <v>0.41549999999999998</v>
      </c>
    </row>
    <row r="407" spans="13:17" ht="15.75" thickBot="1">
      <c r="M407">
        <v>99</v>
      </c>
      <c r="P407" s="702"/>
      <c r="Q407" s="223">
        <v>200</v>
      </c>
    </row>
    <row r="408" spans="13:17" ht="15.75" thickBot="1">
      <c r="M408">
        <v>100</v>
      </c>
      <c r="P408" s="15" t="s">
        <v>31</v>
      </c>
      <c r="Q408" s="17" t="s">
        <v>411</v>
      </c>
    </row>
    <row r="409" spans="13:17">
      <c r="M409">
        <v>101</v>
      </c>
      <c r="P409" s="701" t="s">
        <v>393</v>
      </c>
      <c r="Q409" s="222">
        <v>0.41099999999999998</v>
      </c>
    </row>
    <row r="410" spans="13:17" ht="15.75" thickBot="1">
      <c r="M410">
        <v>102</v>
      </c>
      <c r="P410" s="702"/>
      <c r="Q410" s="223">
        <v>201</v>
      </c>
    </row>
    <row r="411" spans="13:17">
      <c r="M411">
        <v>103</v>
      </c>
      <c r="P411" s="701" t="s">
        <v>197</v>
      </c>
      <c r="Q411" s="222">
        <v>0.40849999999999997</v>
      </c>
    </row>
    <row r="412" spans="13:17" ht="15.75" thickBot="1">
      <c r="M412">
        <v>104</v>
      </c>
      <c r="P412" s="702"/>
      <c r="Q412" s="223">
        <v>202</v>
      </c>
    </row>
    <row r="413" spans="13:17">
      <c r="M413">
        <v>106</v>
      </c>
      <c r="P413" s="701" t="s">
        <v>119</v>
      </c>
      <c r="Q413" s="222">
        <v>0.4042</v>
      </c>
    </row>
    <row r="414" spans="13:17" ht="15.75" thickBot="1">
      <c r="M414">
        <v>107</v>
      </c>
      <c r="P414" s="702"/>
      <c r="Q414" s="223">
        <v>203</v>
      </c>
    </row>
    <row r="415" spans="13:17">
      <c r="M415">
        <v>109</v>
      </c>
      <c r="P415" s="701" t="s">
        <v>327</v>
      </c>
      <c r="Q415" s="222">
        <v>0.40310000000000001</v>
      </c>
    </row>
    <row r="416" spans="13:17" ht="15.75" thickBot="1">
      <c r="M416">
        <v>110</v>
      </c>
      <c r="P416" s="702"/>
      <c r="Q416" s="223">
        <v>204</v>
      </c>
    </row>
    <row r="417" spans="13:17">
      <c r="M417">
        <v>111</v>
      </c>
      <c r="P417" s="701" t="s">
        <v>218</v>
      </c>
      <c r="Q417" s="222">
        <v>0.39739999999999998</v>
      </c>
    </row>
    <row r="418" spans="13:17" ht="15.75" thickBot="1">
      <c r="M418">
        <v>113</v>
      </c>
      <c r="P418" s="702"/>
      <c r="Q418" s="223">
        <v>205</v>
      </c>
    </row>
    <row r="419" spans="13:17">
      <c r="M419">
        <v>114</v>
      </c>
      <c r="P419" s="18" t="s">
        <v>159</v>
      </c>
      <c r="Q419" s="222">
        <v>0.3911</v>
      </c>
    </row>
    <row r="420" spans="13:17" ht="15.75" thickBot="1">
      <c r="M420">
        <v>115</v>
      </c>
      <c r="P420" s="20" t="s">
        <v>455</v>
      </c>
      <c r="Q420" s="223">
        <v>206</v>
      </c>
    </row>
    <row r="421" spans="13:17">
      <c r="M421">
        <v>116</v>
      </c>
      <c r="P421" s="701" t="s">
        <v>329</v>
      </c>
      <c r="Q421" s="222">
        <v>0.3891</v>
      </c>
    </row>
    <row r="422" spans="13:17" ht="15.75" thickBot="1">
      <c r="M422">
        <v>117</v>
      </c>
      <c r="P422" s="702"/>
      <c r="Q422" s="223">
        <v>207</v>
      </c>
    </row>
    <row r="423" spans="13:17">
      <c r="M423">
        <v>119</v>
      </c>
      <c r="P423" s="701" t="s">
        <v>216</v>
      </c>
      <c r="Q423" s="222">
        <v>0.38700000000000001</v>
      </c>
    </row>
    <row r="424" spans="13:17" ht="15.75" thickBot="1">
      <c r="M424">
        <v>120</v>
      </c>
      <c r="P424" s="702"/>
      <c r="Q424" s="223">
        <v>208</v>
      </c>
    </row>
    <row r="425" spans="13:17">
      <c r="M425">
        <v>121</v>
      </c>
      <c r="P425" s="701" t="s">
        <v>80</v>
      </c>
      <c r="Q425" s="222">
        <v>0.38229999999999997</v>
      </c>
    </row>
    <row r="426" spans="13:17" ht="15.75" thickBot="1">
      <c r="M426">
        <v>123</v>
      </c>
      <c r="P426" s="702"/>
      <c r="Q426" s="223">
        <v>209</v>
      </c>
    </row>
    <row r="427" spans="13:17">
      <c r="M427">
        <v>124</v>
      </c>
      <c r="P427" s="701" t="s">
        <v>259</v>
      </c>
      <c r="Q427" s="222">
        <v>0.38100000000000001</v>
      </c>
    </row>
    <row r="428" spans="13:17" ht="15.75" thickBot="1">
      <c r="M428">
        <v>125</v>
      </c>
      <c r="P428" s="702"/>
      <c r="Q428" s="223">
        <v>210</v>
      </c>
    </row>
    <row r="429" spans="13:17">
      <c r="M429">
        <v>126</v>
      </c>
      <c r="P429" s="701" t="s">
        <v>457</v>
      </c>
      <c r="Q429" s="222">
        <v>0.38040000000000002</v>
      </c>
    </row>
    <row r="430" spans="13:17" ht="15.75" thickBot="1">
      <c r="M430">
        <v>127</v>
      </c>
      <c r="P430" s="702"/>
      <c r="Q430" s="223">
        <v>211</v>
      </c>
    </row>
    <row r="431" spans="13:17">
      <c r="M431">
        <v>128</v>
      </c>
      <c r="P431" s="701" t="s">
        <v>74</v>
      </c>
      <c r="Q431" s="222">
        <v>0.37609999999999999</v>
      </c>
    </row>
    <row r="432" spans="13:17" ht="15.75" thickBot="1">
      <c r="M432">
        <v>129</v>
      </c>
      <c r="P432" s="702"/>
      <c r="Q432" s="223">
        <v>212</v>
      </c>
    </row>
    <row r="433" spans="13:17">
      <c r="M433">
        <v>130</v>
      </c>
      <c r="P433" s="701" t="s">
        <v>229</v>
      </c>
      <c r="Q433" s="222">
        <v>0.37230000000000002</v>
      </c>
    </row>
    <row r="434" spans="13:17" ht="15.75" thickBot="1">
      <c r="M434">
        <v>131</v>
      </c>
      <c r="P434" s="702"/>
      <c r="Q434" s="223">
        <v>213</v>
      </c>
    </row>
    <row r="435" spans="13:17">
      <c r="M435">
        <v>132</v>
      </c>
      <c r="P435" s="701" t="s">
        <v>351</v>
      </c>
      <c r="Q435" s="222">
        <v>0.36799999999999999</v>
      </c>
    </row>
    <row r="436" spans="13:17" ht="15.75" thickBot="1">
      <c r="M436">
        <v>133</v>
      </c>
      <c r="P436" s="702"/>
      <c r="Q436" s="223">
        <v>214</v>
      </c>
    </row>
    <row r="437" spans="13:17">
      <c r="M437">
        <v>135</v>
      </c>
      <c r="P437" s="701" t="s">
        <v>273</v>
      </c>
      <c r="Q437" s="222">
        <v>0.36770000000000003</v>
      </c>
    </row>
    <row r="438" spans="13:17" ht="15.75" thickBot="1">
      <c r="M438">
        <v>136</v>
      </c>
      <c r="P438" s="702"/>
      <c r="Q438" s="223">
        <v>215</v>
      </c>
    </row>
    <row r="439" spans="13:17">
      <c r="M439">
        <v>137</v>
      </c>
      <c r="P439" s="701" t="s">
        <v>116</v>
      </c>
      <c r="Q439" s="222">
        <v>0.36430000000000001</v>
      </c>
    </row>
    <row r="440" spans="13:17" ht="15.75" thickBot="1">
      <c r="M440">
        <v>138</v>
      </c>
      <c r="P440" s="702"/>
      <c r="Q440" s="223">
        <v>216</v>
      </c>
    </row>
    <row r="441" spans="13:17">
      <c r="M441">
        <v>139</v>
      </c>
      <c r="P441" s="701" t="s">
        <v>244</v>
      </c>
      <c r="Q441" s="222">
        <v>0.36430000000000001</v>
      </c>
    </row>
    <row r="442" spans="13:17" ht="15.75" thickBot="1">
      <c r="M442">
        <v>140</v>
      </c>
      <c r="P442" s="702"/>
      <c r="Q442" s="223">
        <v>217</v>
      </c>
    </row>
    <row r="443" spans="13:17">
      <c r="M443">
        <v>141</v>
      </c>
      <c r="P443" s="701" t="s">
        <v>58</v>
      </c>
      <c r="Q443" s="222">
        <v>0.36299999999999999</v>
      </c>
    </row>
    <row r="444" spans="13:17" ht="15.75" thickBot="1">
      <c r="M444">
        <v>142</v>
      </c>
      <c r="P444" s="702"/>
      <c r="Q444" s="223">
        <v>218</v>
      </c>
    </row>
    <row r="445" spans="13:17">
      <c r="M445">
        <v>143</v>
      </c>
      <c r="P445" s="701" t="s">
        <v>97</v>
      </c>
      <c r="Q445" s="222">
        <v>0.36220000000000002</v>
      </c>
    </row>
    <row r="446" spans="13:17" ht="15.75" thickBot="1">
      <c r="M446">
        <v>144</v>
      </c>
      <c r="P446" s="702"/>
      <c r="Q446" s="223">
        <v>219</v>
      </c>
    </row>
    <row r="447" spans="13:17">
      <c r="M447">
        <v>146</v>
      </c>
      <c r="P447" s="701" t="s">
        <v>143</v>
      </c>
      <c r="Q447" s="222">
        <v>0.36099999999999999</v>
      </c>
    </row>
    <row r="448" spans="13:17" ht="15.75" thickBot="1">
      <c r="M448">
        <v>147</v>
      </c>
      <c r="P448" s="702"/>
      <c r="Q448" s="223">
        <v>220</v>
      </c>
    </row>
    <row r="449" spans="13:17">
      <c r="M449">
        <v>148</v>
      </c>
      <c r="P449" s="701" t="s">
        <v>378</v>
      </c>
      <c r="Q449" s="222">
        <v>0.36080000000000001</v>
      </c>
    </row>
    <row r="450" spans="13:17" ht="15.75" thickBot="1">
      <c r="M450">
        <v>149</v>
      </c>
      <c r="P450" s="702"/>
      <c r="Q450" s="223">
        <v>221</v>
      </c>
    </row>
    <row r="451" spans="13:17">
      <c r="M451">
        <v>150</v>
      </c>
      <c r="P451" s="701" t="s">
        <v>276</v>
      </c>
      <c r="Q451" s="222">
        <v>0.35870000000000002</v>
      </c>
    </row>
    <row r="452" spans="13:17" ht="15.75" thickBot="1">
      <c r="M452">
        <v>151</v>
      </c>
      <c r="P452" s="702"/>
      <c r="Q452" s="223">
        <v>222</v>
      </c>
    </row>
    <row r="453" spans="13:17">
      <c r="M453">
        <v>152</v>
      </c>
      <c r="P453" s="701" t="s">
        <v>256</v>
      </c>
      <c r="Q453" s="222">
        <v>0.35270000000000001</v>
      </c>
    </row>
    <row r="454" spans="13:17" ht="15.75" thickBot="1">
      <c r="M454">
        <v>153</v>
      </c>
      <c r="P454" s="702"/>
      <c r="Q454" s="223">
        <v>223</v>
      </c>
    </row>
    <row r="455" spans="13:17">
      <c r="M455">
        <v>154</v>
      </c>
      <c r="P455" s="18" t="s">
        <v>345</v>
      </c>
      <c r="Q455" s="222">
        <v>0.3523</v>
      </c>
    </row>
    <row r="456" spans="13:17" ht="15.75" thickBot="1">
      <c r="M456">
        <v>155</v>
      </c>
      <c r="P456" s="20" t="s">
        <v>458</v>
      </c>
      <c r="Q456" s="223">
        <v>224</v>
      </c>
    </row>
    <row r="457" spans="13:17">
      <c r="M457">
        <v>157</v>
      </c>
      <c r="P457" s="701" t="s">
        <v>402</v>
      </c>
      <c r="Q457" s="222">
        <v>0.34560000000000002</v>
      </c>
    </row>
    <row r="458" spans="13:17" ht="15.75" thickBot="1">
      <c r="M458">
        <v>159</v>
      </c>
      <c r="P458" s="702"/>
      <c r="Q458" s="223">
        <v>225</v>
      </c>
    </row>
    <row r="459" spans="13:17" ht="15.75" thickBot="1">
      <c r="M459">
        <v>160</v>
      </c>
      <c r="P459" s="15" t="s">
        <v>31</v>
      </c>
      <c r="Q459" s="17" t="s">
        <v>411</v>
      </c>
    </row>
    <row r="460" spans="13:17">
      <c r="M460">
        <v>161</v>
      </c>
      <c r="P460" s="701" t="s">
        <v>213</v>
      </c>
      <c r="Q460" s="222">
        <v>0.34200000000000003</v>
      </c>
    </row>
    <row r="461" spans="13:17" ht="15.75" thickBot="1">
      <c r="M461">
        <v>162</v>
      </c>
      <c r="P461" s="702"/>
      <c r="Q461" s="223">
        <v>226</v>
      </c>
    </row>
    <row r="462" spans="13:17">
      <c r="M462">
        <v>163</v>
      </c>
      <c r="P462" s="701" t="s">
        <v>85</v>
      </c>
      <c r="Q462" s="222">
        <v>0.3392</v>
      </c>
    </row>
    <row r="463" spans="13:17" ht="15.75" thickBot="1">
      <c r="M463">
        <v>164</v>
      </c>
      <c r="P463" s="702"/>
      <c r="Q463" s="223">
        <v>227</v>
      </c>
    </row>
    <row r="464" spans="13:17">
      <c r="M464">
        <v>165</v>
      </c>
      <c r="P464" s="701" t="s">
        <v>319</v>
      </c>
      <c r="Q464" s="222">
        <v>0.33900000000000002</v>
      </c>
    </row>
    <row r="465" spans="13:17" ht="15.75" thickBot="1">
      <c r="M465">
        <v>166</v>
      </c>
      <c r="P465" s="702"/>
      <c r="Q465" s="223">
        <v>228</v>
      </c>
    </row>
    <row r="466" spans="13:17">
      <c r="M466">
        <v>167</v>
      </c>
      <c r="P466" s="701" t="s">
        <v>194</v>
      </c>
      <c r="Q466" s="222">
        <v>0.3377</v>
      </c>
    </row>
    <row r="467" spans="13:17" ht="15.75" thickBot="1">
      <c r="M467">
        <v>168</v>
      </c>
      <c r="P467" s="702"/>
      <c r="Q467" s="223">
        <v>229</v>
      </c>
    </row>
    <row r="468" spans="13:17">
      <c r="M468">
        <v>169</v>
      </c>
      <c r="P468" s="701" t="s">
        <v>248</v>
      </c>
      <c r="Q468" s="222">
        <v>0.32979999999999998</v>
      </c>
    </row>
    <row r="469" spans="13:17" ht="15.75" thickBot="1">
      <c r="M469">
        <v>170</v>
      </c>
      <c r="P469" s="702"/>
      <c r="Q469" s="223">
        <v>230</v>
      </c>
    </row>
    <row r="470" spans="13:17">
      <c r="M470">
        <v>171</v>
      </c>
      <c r="P470" s="701" t="s">
        <v>286</v>
      </c>
      <c r="Q470" s="222">
        <v>0.3266</v>
      </c>
    </row>
    <row r="471" spans="13:17" ht="15.75" thickBot="1">
      <c r="M471">
        <v>172</v>
      </c>
      <c r="P471" s="702"/>
      <c r="Q471" s="223">
        <v>231</v>
      </c>
    </row>
    <row r="472" spans="13:17">
      <c r="M472">
        <v>173</v>
      </c>
      <c r="P472" s="701" t="s">
        <v>51</v>
      </c>
      <c r="Q472" s="222">
        <v>0.32619999999999999</v>
      </c>
    </row>
    <row r="473" spans="13:17" ht="15.75" thickBot="1">
      <c r="M473">
        <v>174</v>
      </c>
      <c r="P473" s="702"/>
      <c r="Q473" s="223">
        <v>232</v>
      </c>
    </row>
    <row r="474" spans="13:17">
      <c r="M474">
        <v>175</v>
      </c>
      <c r="P474" s="701" t="s">
        <v>240</v>
      </c>
      <c r="Q474" s="222">
        <v>0.3256</v>
      </c>
    </row>
    <row r="475" spans="13:17" ht="15.75" thickBot="1">
      <c r="M475">
        <v>176</v>
      </c>
      <c r="P475" s="702"/>
      <c r="Q475" s="223">
        <v>233</v>
      </c>
    </row>
    <row r="476" spans="13:17">
      <c r="M476">
        <v>177</v>
      </c>
      <c r="P476" s="701" t="s">
        <v>62</v>
      </c>
      <c r="Q476" s="222">
        <v>0.32100000000000001</v>
      </c>
    </row>
    <row r="477" spans="13:17" ht="15.75" thickBot="1">
      <c r="M477">
        <v>178</v>
      </c>
      <c r="P477" s="702"/>
      <c r="Q477" s="223">
        <v>234</v>
      </c>
    </row>
    <row r="478" spans="13:17">
      <c r="M478">
        <v>179</v>
      </c>
      <c r="P478" s="701" t="s">
        <v>284</v>
      </c>
      <c r="Q478" s="222">
        <v>0.32079999999999997</v>
      </c>
    </row>
    <row r="479" spans="13:17" ht="15.75" thickBot="1">
      <c r="M479">
        <v>180</v>
      </c>
      <c r="P479" s="702"/>
      <c r="Q479" s="223">
        <v>235</v>
      </c>
    </row>
    <row r="480" spans="13:17">
      <c r="M480">
        <v>181</v>
      </c>
      <c r="P480" s="701" t="s">
        <v>243</v>
      </c>
      <c r="Q480" s="222">
        <v>0.31680000000000003</v>
      </c>
    </row>
    <row r="481" spans="13:17" ht="15.75" thickBot="1">
      <c r="M481">
        <v>182</v>
      </c>
      <c r="P481" s="702"/>
      <c r="Q481" s="223">
        <v>236</v>
      </c>
    </row>
    <row r="482" spans="13:17">
      <c r="M482">
        <v>183</v>
      </c>
      <c r="P482" s="701" t="s">
        <v>287</v>
      </c>
      <c r="Q482" s="222">
        <v>0.314</v>
      </c>
    </row>
    <row r="483" spans="13:17" ht="15.75" thickBot="1">
      <c r="M483">
        <v>184</v>
      </c>
      <c r="P483" s="702"/>
      <c r="Q483" s="223">
        <v>237</v>
      </c>
    </row>
    <row r="484" spans="13:17">
      <c r="M484">
        <v>185</v>
      </c>
      <c r="P484" s="701" t="s">
        <v>105</v>
      </c>
      <c r="Q484" s="222">
        <v>0.31380000000000002</v>
      </c>
    </row>
    <row r="485" spans="13:17" ht="15.75" thickBot="1">
      <c r="M485">
        <v>186</v>
      </c>
      <c r="P485" s="702"/>
      <c r="Q485" s="223">
        <v>238</v>
      </c>
    </row>
    <row r="486" spans="13:17">
      <c r="M486">
        <v>187</v>
      </c>
      <c r="P486" s="701" t="s">
        <v>406</v>
      </c>
      <c r="Q486" s="222">
        <v>0.31269999999999998</v>
      </c>
    </row>
    <row r="487" spans="13:17" ht="15.75" thickBot="1">
      <c r="M487">
        <v>188</v>
      </c>
      <c r="P487" s="702"/>
      <c r="Q487" s="223">
        <v>239</v>
      </c>
    </row>
    <row r="488" spans="13:17">
      <c r="M488">
        <v>189</v>
      </c>
      <c r="P488" s="701" t="s">
        <v>269</v>
      </c>
      <c r="Q488" s="222">
        <v>0.31269999999999998</v>
      </c>
    </row>
    <row r="489" spans="13:17" ht="15.75" thickBot="1">
      <c r="M489">
        <v>190</v>
      </c>
      <c r="P489" s="702"/>
      <c r="Q489" s="223">
        <v>240</v>
      </c>
    </row>
    <row r="490" spans="13:17">
      <c r="M490">
        <v>191</v>
      </c>
      <c r="P490" s="701" t="s">
        <v>86</v>
      </c>
      <c r="Q490" s="222">
        <v>0.30740000000000001</v>
      </c>
    </row>
    <row r="491" spans="13:17" ht="15.75" thickBot="1">
      <c r="M491">
        <v>192</v>
      </c>
      <c r="P491" s="702"/>
      <c r="Q491" s="223">
        <v>241</v>
      </c>
    </row>
    <row r="492" spans="13:17">
      <c r="M492">
        <v>193</v>
      </c>
      <c r="P492" s="701" t="s">
        <v>206</v>
      </c>
      <c r="Q492" s="222">
        <v>0.30690000000000001</v>
      </c>
    </row>
    <row r="493" spans="13:17" ht="15.75" thickBot="1">
      <c r="M493">
        <v>194</v>
      </c>
      <c r="P493" s="702"/>
      <c r="Q493" s="223">
        <v>242</v>
      </c>
    </row>
    <row r="494" spans="13:17">
      <c r="M494">
        <v>195</v>
      </c>
      <c r="P494" s="701" t="s">
        <v>184</v>
      </c>
      <c r="Q494" s="222">
        <v>0.30530000000000002</v>
      </c>
    </row>
    <row r="495" spans="13:17" ht="15.75" thickBot="1">
      <c r="M495">
        <v>196</v>
      </c>
      <c r="P495" s="702"/>
      <c r="Q495" s="223">
        <v>243</v>
      </c>
    </row>
    <row r="496" spans="13:17">
      <c r="M496">
        <v>197</v>
      </c>
      <c r="P496" s="701" t="s">
        <v>207</v>
      </c>
      <c r="Q496" s="222">
        <v>0.30299999999999999</v>
      </c>
    </row>
    <row r="497" spans="13:17" ht="15.75" thickBot="1">
      <c r="M497">
        <v>198</v>
      </c>
      <c r="P497" s="702"/>
      <c r="Q497" s="223">
        <v>244</v>
      </c>
    </row>
    <row r="498" spans="13:17">
      <c r="M498">
        <v>199</v>
      </c>
      <c r="P498" s="701" t="s">
        <v>134</v>
      </c>
      <c r="Q498" s="222">
        <v>0.30270000000000002</v>
      </c>
    </row>
    <row r="499" spans="13:17" ht="15.75" thickBot="1">
      <c r="M499">
        <v>200</v>
      </c>
      <c r="P499" s="702"/>
      <c r="Q499" s="223">
        <v>245</v>
      </c>
    </row>
    <row r="500" spans="13:17">
      <c r="M500">
        <v>201</v>
      </c>
      <c r="P500" s="701" t="s">
        <v>266</v>
      </c>
      <c r="Q500" s="222">
        <v>0.29630000000000001</v>
      </c>
    </row>
    <row r="501" spans="13:17" ht="15.75" thickBot="1">
      <c r="M501">
        <v>202</v>
      </c>
      <c r="P501" s="702"/>
      <c r="Q501" s="223">
        <v>246</v>
      </c>
    </row>
    <row r="502" spans="13:17">
      <c r="M502">
        <v>203</v>
      </c>
      <c r="P502" s="701" t="s">
        <v>64</v>
      </c>
      <c r="Q502" s="222">
        <v>0.29330000000000001</v>
      </c>
    </row>
    <row r="503" spans="13:17" ht="15.75" thickBot="1">
      <c r="M503">
        <v>204</v>
      </c>
      <c r="P503" s="702"/>
      <c r="Q503" s="223">
        <v>247</v>
      </c>
    </row>
    <row r="504" spans="13:17">
      <c r="M504">
        <v>205</v>
      </c>
      <c r="P504" s="701" t="s">
        <v>249</v>
      </c>
      <c r="Q504" s="222">
        <v>0.29170000000000001</v>
      </c>
    </row>
    <row r="505" spans="13:17" ht="15.75" thickBot="1">
      <c r="M505">
        <v>207</v>
      </c>
      <c r="P505" s="702"/>
      <c r="Q505" s="223">
        <v>248</v>
      </c>
    </row>
    <row r="506" spans="13:17">
      <c r="M506">
        <v>208</v>
      </c>
      <c r="P506" s="701" t="s">
        <v>355</v>
      </c>
      <c r="Q506" s="222">
        <v>0.28949999999999998</v>
      </c>
    </row>
    <row r="507" spans="13:17" ht="15.75" thickBot="1">
      <c r="M507">
        <v>209</v>
      </c>
      <c r="P507" s="702"/>
      <c r="Q507" s="223">
        <v>249</v>
      </c>
    </row>
    <row r="508" spans="13:17">
      <c r="M508">
        <v>210</v>
      </c>
      <c r="P508" s="701" t="s">
        <v>195</v>
      </c>
      <c r="Q508" s="222">
        <v>0.28789999999999999</v>
      </c>
    </row>
    <row r="509" spans="13:17" ht="15.75" thickBot="1">
      <c r="M509">
        <v>211</v>
      </c>
      <c r="P509" s="702"/>
      <c r="Q509" s="223">
        <v>250</v>
      </c>
    </row>
    <row r="510" spans="13:17" ht="15.75" thickBot="1">
      <c r="M510">
        <v>212</v>
      </c>
      <c r="P510" s="15" t="s">
        <v>31</v>
      </c>
      <c r="Q510" s="17" t="s">
        <v>411</v>
      </c>
    </row>
    <row r="511" spans="13:17">
      <c r="M511">
        <v>213</v>
      </c>
      <c r="P511" s="701" t="s">
        <v>277</v>
      </c>
      <c r="Q511" s="222">
        <v>0.28560000000000002</v>
      </c>
    </row>
    <row r="512" spans="13:17" ht="15.75" thickBot="1">
      <c r="M512">
        <v>214</v>
      </c>
      <c r="P512" s="702"/>
      <c r="Q512" s="223">
        <v>251</v>
      </c>
    </row>
    <row r="513" spans="13:17">
      <c r="M513">
        <v>215</v>
      </c>
      <c r="P513" s="701" t="s">
        <v>70</v>
      </c>
      <c r="Q513" s="220">
        <v>0.28499999999999998</v>
      </c>
    </row>
    <row r="514" spans="13:17" ht="15.75" thickBot="1">
      <c r="M514">
        <v>216</v>
      </c>
      <c r="P514" s="702"/>
      <c r="Q514" s="221">
        <v>252</v>
      </c>
    </row>
    <row r="515" spans="13:17">
      <c r="M515">
        <v>217</v>
      </c>
      <c r="P515" s="701" t="s">
        <v>79</v>
      </c>
      <c r="Q515" s="224">
        <v>0.28220000000000001</v>
      </c>
    </row>
    <row r="516" spans="13:17" ht="15.75" thickBot="1">
      <c r="M516">
        <v>218</v>
      </c>
      <c r="P516" s="702"/>
      <c r="Q516" s="225">
        <v>253</v>
      </c>
    </row>
    <row r="517" spans="13:17">
      <c r="M517">
        <v>219</v>
      </c>
      <c r="P517" s="701" t="s">
        <v>323</v>
      </c>
      <c r="Q517" s="226">
        <v>0.27929999999999999</v>
      </c>
    </row>
    <row r="518" spans="13:17" ht="15.75" thickBot="1">
      <c r="M518">
        <v>220</v>
      </c>
      <c r="P518" s="702"/>
      <c r="Q518" s="227">
        <v>254</v>
      </c>
    </row>
    <row r="519" spans="13:17">
      <c r="M519">
        <v>221</v>
      </c>
      <c r="P519" s="701" t="s">
        <v>395</v>
      </c>
      <c r="Q519" s="228">
        <v>0.27339999999999998</v>
      </c>
    </row>
    <row r="520" spans="13:17" ht="15.75" thickBot="1">
      <c r="M520">
        <v>222</v>
      </c>
      <c r="P520" s="702"/>
      <c r="Q520" s="229">
        <v>255</v>
      </c>
    </row>
    <row r="521" spans="13:17">
      <c r="M521">
        <v>223</v>
      </c>
      <c r="P521" s="701" t="s">
        <v>456</v>
      </c>
      <c r="Q521" s="230">
        <v>0.27150000000000002</v>
      </c>
    </row>
    <row r="522" spans="13:17" ht="15.75" thickBot="1">
      <c r="M522">
        <v>225</v>
      </c>
      <c r="P522" s="702"/>
      <c r="Q522" s="231">
        <v>256</v>
      </c>
    </row>
    <row r="523" spans="13:17">
      <c r="M523">
        <v>226</v>
      </c>
      <c r="P523" s="701" t="s">
        <v>161</v>
      </c>
      <c r="Q523" s="232">
        <v>0.27029999999999998</v>
      </c>
    </row>
    <row r="524" spans="13:17" ht="15.75" thickBot="1">
      <c r="M524">
        <v>227</v>
      </c>
      <c r="P524" s="702"/>
      <c r="Q524" s="233">
        <v>257</v>
      </c>
    </row>
    <row r="525" spans="13:17">
      <c r="M525">
        <v>228</v>
      </c>
      <c r="P525" s="701" t="s">
        <v>201</v>
      </c>
      <c r="Q525" s="234">
        <v>0.26729999999999998</v>
      </c>
    </row>
    <row r="526" spans="13:17" ht="15.75" thickBot="1">
      <c r="M526">
        <v>229</v>
      </c>
      <c r="P526" s="702"/>
      <c r="Q526" s="235">
        <v>258</v>
      </c>
    </row>
    <row r="527" spans="13:17">
      <c r="M527">
        <v>230</v>
      </c>
      <c r="P527" s="701" t="s">
        <v>239</v>
      </c>
      <c r="Q527" s="234">
        <v>0.26640000000000003</v>
      </c>
    </row>
    <row r="528" spans="13:17" ht="15.75" thickBot="1">
      <c r="M528">
        <v>231</v>
      </c>
      <c r="P528" s="702"/>
      <c r="Q528" s="235">
        <v>259</v>
      </c>
    </row>
    <row r="529" spans="13:17">
      <c r="M529">
        <v>232</v>
      </c>
      <c r="P529" s="701" t="s">
        <v>290</v>
      </c>
      <c r="Q529" s="236">
        <v>0.26600000000000001</v>
      </c>
    </row>
    <row r="530" spans="13:17" ht="15.75" thickBot="1">
      <c r="M530">
        <v>233</v>
      </c>
      <c r="P530" s="702"/>
      <c r="Q530" s="237">
        <v>260</v>
      </c>
    </row>
    <row r="531" spans="13:17">
      <c r="M531">
        <v>234</v>
      </c>
      <c r="P531" s="701" t="s">
        <v>48</v>
      </c>
      <c r="Q531" s="238">
        <v>0.26540000000000002</v>
      </c>
    </row>
    <row r="532" spans="13:17" ht="15.75" thickBot="1">
      <c r="M532">
        <v>235</v>
      </c>
      <c r="P532" s="702"/>
      <c r="Q532" s="239">
        <v>261</v>
      </c>
    </row>
    <row r="533" spans="13:17">
      <c r="M533">
        <v>236</v>
      </c>
      <c r="P533" s="701" t="s">
        <v>238</v>
      </c>
      <c r="Q533" s="240">
        <v>0.26450000000000001</v>
      </c>
    </row>
    <row r="534" spans="13:17" ht="15.75" thickBot="1">
      <c r="M534">
        <v>237</v>
      </c>
      <c r="P534" s="702"/>
      <c r="Q534" s="241">
        <v>262</v>
      </c>
    </row>
    <row r="535" spans="13:17">
      <c r="M535">
        <v>238</v>
      </c>
      <c r="P535" s="701" t="s">
        <v>370</v>
      </c>
      <c r="Q535" s="242">
        <v>0.26150000000000001</v>
      </c>
    </row>
    <row r="536" spans="13:17" ht="15.75" thickBot="1">
      <c r="M536">
        <v>239</v>
      </c>
      <c r="P536" s="702"/>
      <c r="Q536" s="243">
        <v>263</v>
      </c>
    </row>
    <row r="537" spans="13:17">
      <c r="M537">
        <v>240</v>
      </c>
      <c r="P537" s="701" t="s">
        <v>107</v>
      </c>
      <c r="Q537" s="244">
        <v>0.25779999999999997</v>
      </c>
    </row>
    <row r="538" spans="13:17" ht="15.75" thickBot="1">
      <c r="M538">
        <v>241</v>
      </c>
      <c r="P538" s="702"/>
      <c r="Q538" s="245">
        <v>264</v>
      </c>
    </row>
    <row r="539" spans="13:17">
      <c r="M539">
        <v>242</v>
      </c>
      <c r="P539" s="701" t="s">
        <v>343</v>
      </c>
      <c r="Q539" s="244">
        <v>0.25650000000000001</v>
      </c>
    </row>
    <row r="540" spans="13:17" ht="15.75" thickBot="1">
      <c r="M540">
        <v>243</v>
      </c>
      <c r="P540" s="702"/>
      <c r="Q540" s="245">
        <v>265</v>
      </c>
    </row>
    <row r="541" spans="13:17">
      <c r="M541">
        <v>244</v>
      </c>
      <c r="P541" s="701" t="s">
        <v>230</v>
      </c>
      <c r="Q541" s="246">
        <v>0.25559999999999999</v>
      </c>
    </row>
    <row r="542" spans="13:17" ht="15.75" thickBot="1">
      <c r="M542">
        <v>245</v>
      </c>
      <c r="P542" s="702"/>
      <c r="Q542" s="247">
        <v>266</v>
      </c>
    </row>
    <row r="543" spans="13:17">
      <c r="M543">
        <v>246</v>
      </c>
      <c r="P543" s="701" t="s">
        <v>125</v>
      </c>
      <c r="Q543" s="248">
        <v>0.25319999999999998</v>
      </c>
    </row>
    <row r="544" spans="13:17" ht="15.75" thickBot="1">
      <c r="M544">
        <v>247</v>
      </c>
      <c r="P544" s="702"/>
      <c r="Q544" s="249">
        <v>267</v>
      </c>
    </row>
    <row r="545" spans="13:17">
      <c r="M545">
        <v>248</v>
      </c>
      <c r="P545" s="701" t="s">
        <v>59</v>
      </c>
      <c r="Q545" s="250">
        <v>0.25140000000000001</v>
      </c>
    </row>
    <row r="546" spans="13:17" ht="15.75" thickBot="1">
      <c r="M546">
        <v>249</v>
      </c>
      <c r="P546" s="702"/>
      <c r="Q546" s="251">
        <v>268</v>
      </c>
    </row>
    <row r="547" spans="13:17">
      <c r="M547">
        <v>250</v>
      </c>
      <c r="P547" s="701" t="s">
        <v>76</v>
      </c>
      <c r="Q547" s="252">
        <v>0.25009999999999999</v>
      </c>
    </row>
    <row r="548" spans="13:17" ht="15.75" thickBot="1">
      <c r="M548">
        <v>251</v>
      </c>
      <c r="P548" s="702"/>
      <c r="Q548" s="253">
        <v>269</v>
      </c>
    </row>
    <row r="549" spans="13:17">
      <c r="M549">
        <v>252</v>
      </c>
      <c r="P549" s="701" t="s">
        <v>339</v>
      </c>
      <c r="Q549" s="254">
        <v>0.24759999999999999</v>
      </c>
    </row>
    <row r="550" spans="13:17" ht="15.75" thickBot="1">
      <c r="M550">
        <v>253</v>
      </c>
      <c r="P550" s="702"/>
      <c r="Q550" s="255">
        <v>270</v>
      </c>
    </row>
    <row r="551" spans="13:17">
      <c r="M551">
        <v>254</v>
      </c>
      <c r="P551" s="701" t="s">
        <v>198</v>
      </c>
      <c r="Q551" s="256">
        <v>0.2467</v>
      </c>
    </row>
    <row r="552" spans="13:17" ht="15.75" thickBot="1">
      <c r="M552">
        <v>255</v>
      </c>
      <c r="P552" s="702"/>
      <c r="Q552" s="257">
        <v>271</v>
      </c>
    </row>
    <row r="553" spans="13:17">
      <c r="M553">
        <v>256</v>
      </c>
      <c r="P553" s="701" t="s">
        <v>87</v>
      </c>
      <c r="Q553" s="258">
        <v>0.24479999999999999</v>
      </c>
    </row>
    <row r="554" spans="13:17" ht="15.75" thickBot="1">
      <c r="M554">
        <v>257</v>
      </c>
      <c r="P554" s="702"/>
      <c r="Q554" s="259">
        <v>272</v>
      </c>
    </row>
    <row r="555" spans="13:17">
      <c r="M555">
        <v>258</v>
      </c>
      <c r="P555" s="701" t="s">
        <v>308</v>
      </c>
      <c r="Q555" s="260">
        <v>0.23630000000000001</v>
      </c>
    </row>
    <row r="556" spans="13:17" ht="15.75" thickBot="1">
      <c r="M556">
        <v>259</v>
      </c>
      <c r="P556" s="702"/>
      <c r="Q556" s="261">
        <v>273</v>
      </c>
    </row>
    <row r="557" spans="13:17">
      <c r="M557">
        <v>260</v>
      </c>
      <c r="P557" s="18" t="s">
        <v>316</v>
      </c>
      <c r="Q557" s="262">
        <v>0.23449999999999999</v>
      </c>
    </row>
    <row r="558" spans="13:17" ht="15.75" thickBot="1">
      <c r="M558">
        <v>261</v>
      </c>
      <c r="P558" s="20" t="s">
        <v>458</v>
      </c>
      <c r="Q558" s="263">
        <v>274</v>
      </c>
    </row>
    <row r="559" spans="13:17">
      <c r="M559">
        <v>262</v>
      </c>
      <c r="P559" s="701" t="s">
        <v>141</v>
      </c>
      <c r="Q559" s="264">
        <v>0.23419999999999999</v>
      </c>
    </row>
    <row r="560" spans="13:17" ht="15.75" thickBot="1">
      <c r="M560">
        <v>263</v>
      </c>
      <c r="P560" s="702"/>
      <c r="Q560" s="265">
        <v>275</v>
      </c>
    </row>
    <row r="561" spans="13:17" ht="15.75" thickBot="1">
      <c r="M561">
        <v>264</v>
      </c>
      <c r="P561" s="15" t="s">
        <v>31</v>
      </c>
      <c r="Q561" s="17" t="s">
        <v>411</v>
      </c>
    </row>
    <row r="562" spans="13:17">
      <c r="M562">
        <v>265</v>
      </c>
      <c r="P562" s="701" t="s">
        <v>254</v>
      </c>
      <c r="Q562" s="266">
        <v>0.2326</v>
      </c>
    </row>
    <row r="563" spans="13:17" ht="15.75" thickBot="1">
      <c r="M563">
        <v>266</v>
      </c>
      <c r="P563" s="702"/>
      <c r="Q563" s="267">
        <v>276</v>
      </c>
    </row>
    <row r="564" spans="13:17">
      <c r="M564">
        <v>267</v>
      </c>
      <c r="P564" s="701" t="s">
        <v>67</v>
      </c>
      <c r="Q564" s="268">
        <v>0.23069999999999999</v>
      </c>
    </row>
    <row r="565" spans="13:17" ht="15.75" thickBot="1">
      <c r="M565">
        <v>268</v>
      </c>
      <c r="P565" s="702"/>
      <c r="Q565" s="269">
        <v>277</v>
      </c>
    </row>
    <row r="566" spans="13:17">
      <c r="M566">
        <v>269</v>
      </c>
      <c r="P566" s="701" t="s">
        <v>182</v>
      </c>
      <c r="Q566" s="270">
        <v>0.23050000000000001</v>
      </c>
    </row>
    <row r="567" spans="13:17" ht="15.75" thickBot="1">
      <c r="M567">
        <v>270</v>
      </c>
      <c r="P567" s="702"/>
      <c r="Q567" s="271">
        <v>278</v>
      </c>
    </row>
    <row r="568" spans="13:17">
      <c r="M568">
        <v>271</v>
      </c>
      <c r="P568" s="701" t="s">
        <v>305</v>
      </c>
      <c r="Q568" s="272">
        <v>0.2225</v>
      </c>
    </row>
    <row r="569" spans="13:17" ht="15.75" thickBot="1">
      <c r="M569">
        <v>272</v>
      </c>
      <c r="P569" s="702"/>
      <c r="Q569" s="273">
        <v>279</v>
      </c>
    </row>
    <row r="570" spans="13:17">
      <c r="M570">
        <v>273</v>
      </c>
      <c r="P570" s="701" t="s">
        <v>307</v>
      </c>
      <c r="Q570" s="274">
        <v>0.21909999999999999</v>
      </c>
    </row>
    <row r="571" spans="13:17" ht="15.75" thickBot="1">
      <c r="M571">
        <v>275</v>
      </c>
      <c r="P571" s="702"/>
      <c r="Q571" s="275">
        <v>280</v>
      </c>
    </row>
    <row r="572" spans="13:17">
      <c r="M572">
        <v>276</v>
      </c>
      <c r="P572" s="701" t="s">
        <v>340</v>
      </c>
      <c r="Q572" s="276">
        <v>0.215</v>
      </c>
    </row>
    <row r="573" spans="13:17" ht="15.75" thickBot="1">
      <c r="M573">
        <v>277</v>
      </c>
      <c r="P573" s="702"/>
      <c r="Q573" s="277">
        <v>281</v>
      </c>
    </row>
    <row r="574" spans="13:17">
      <c r="M574">
        <v>278</v>
      </c>
      <c r="P574" s="701" t="s">
        <v>160</v>
      </c>
      <c r="Q574" s="278">
        <v>0.2114</v>
      </c>
    </row>
    <row r="575" spans="13:17" ht="15.75" thickBot="1">
      <c r="M575">
        <v>279</v>
      </c>
      <c r="P575" s="702"/>
      <c r="Q575" s="279">
        <v>282</v>
      </c>
    </row>
    <row r="576" spans="13:17">
      <c r="M576">
        <v>280</v>
      </c>
      <c r="P576" s="701" t="s">
        <v>75</v>
      </c>
      <c r="Q576" s="280">
        <v>0.21099999999999999</v>
      </c>
    </row>
    <row r="577" spans="13:17" ht="15.75" thickBot="1">
      <c r="M577">
        <v>281</v>
      </c>
      <c r="P577" s="702"/>
      <c r="Q577" s="281">
        <v>283</v>
      </c>
    </row>
    <row r="578" spans="13:17">
      <c r="M578">
        <v>282</v>
      </c>
      <c r="P578" s="701" t="s">
        <v>84</v>
      </c>
      <c r="Q578" s="282">
        <v>0.2074</v>
      </c>
    </row>
    <row r="579" spans="13:17" ht="15.75" thickBot="1">
      <c r="M579">
        <v>283</v>
      </c>
      <c r="P579" s="702"/>
      <c r="Q579" s="283">
        <v>284</v>
      </c>
    </row>
    <row r="580" spans="13:17">
      <c r="M580">
        <v>284</v>
      </c>
      <c r="P580" s="701" t="s">
        <v>401</v>
      </c>
      <c r="Q580" s="284">
        <v>0.2064</v>
      </c>
    </row>
    <row r="581" spans="13:17" ht="15.75" thickBot="1">
      <c r="M581">
        <v>285</v>
      </c>
      <c r="P581" s="702"/>
      <c r="Q581" s="285">
        <v>285</v>
      </c>
    </row>
    <row r="582" spans="13:17">
      <c r="M582">
        <v>286</v>
      </c>
      <c r="P582" s="701" t="s">
        <v>144</v>
      </c>
      <c r="Q582" s="286">
        <v>0.1958</v>
      </c>
    </row>
    <row r="583" spans="13:17" ht="15.75" thickBot="1">
      <c r="M583">
        <v>287</v>
      </c>
      <c r="P583" s="702"/>
      <c r="Q583" s="287">
        <v>286</v>
      </c>
    </row>
    <row r="584" spans="13:17">
      <c r="M584">
        <v>288</v>
      </c>
      <c r="P584" s="701" t="s">
        <v>208</v>
      </c>
      <c r="Q584" s="288">
        <v>0.1958</v>
      </c>
    </row>
    <row r="585" spans="13:17" ht="15.75" thickBot="1">
      <c r="M585">
        <v>289</v>
      </c>
      <c r="P585" s="702"/>
      <c r="Q585" s="289">
        <v>287</v>
      </c>
    </row>
    <row r="586" spans="13:17">
      <c r="M586">
        <v>290</v>
      </c>
      <c r="P586" s="701" t="s">
        <v>156</v>
      </c>
      <c r="Q586" s="290">
        <v>0.19539999999999999</v>
      </c>
    </row>
    <row r="587" spans="13:17" ht="15.75" thickBot="1">
      <c r="M587">
        <v>291</v>
      </c>
      <c r="P587" s="702"/>
      <c r="Q587" s="291">
        <v>288</v>
      </c>
    </row>
    <row r="588" spans="13:17">
      <c r="M588">
        <v>292</v>
      </c>
      <c r="P588" s="701" t="s">
        <v>394</v>
      </c>
      <c r="Q588" s="292">
        <v>0.19520000000000001</v>
      </c>
    </row>
    <row r="589" spans="13:17" ht="15.75" thickBot="1">
      <c r="M589">
        <v>293</v>
      </c>
      <c r="P589" s="702"/>
      <c r="Q589" s="293">
        <v>289</v>
      </c>
    </row>
    <row r="590" spans="13:17">
      <c r="M590">
        <v>295</v>
      </c>
      <c r="P590" s="701" t="s">
        <v>165</v>
      </c>
      <c r="Q590" s="294">
        <v>0.193</v>
      </c>
    </row>
    <row r="591" spans="13:17" ht="15.75" thickBot="1">
      <c r="M591">
        <v>296</v>
      </c>
      <c r="P591" s="702"/>
      <c r="Q591" s="295">
        <v>290</v>
      </c>
    </row>
    <row r="592" spans="13:17">
      <c r="M592">
        <v>297</v>
      </c>
      <c r="P592" s="701" t="s">
        <v>183</v>
      </c>
      <c r="Q592" s="296">
        <v>0.19159999999999999</v>
      </c>
    </row>
    <row r="593" spans="13:17" ht="15.75" thickBot="1">
      <c r="M593">
        <v>298</v>
      </c>
      <c r="P593" s="702"/>
      <c r="Q593" s="297">
        <v>291</v>
      </c>
    </row>
    <row r="594" spans="13:17">
      <c r="M594">
        <v>299</v>
      </c>
      <c r="P594" s="701" t="s">
        <v>188</v>
      </c>
      <c r="Q594" s="298">
        <v>0.18909999999999999</v>
      </c>
    </row>
    <row r="595" spans="13:17" ht="15.75" thickBot="1">
      <c r="M595">
        <v>300</v>
      </c>
      <c r="P595" s="702"/>
      <c r="Q595" s="299">
        <v>292</v>
      </c>
    </row>
    <row r="596" spans="13:17">
      <c r="M596">
        <v>301</v>
      </c>
      <c r="P596" s="701" t="s">
        <v>379</v>
      </c>
      <c r="Q596" s="300">
        <v>0.18770000000000001</v>
      </c>
    </row>
    <row r="597" spans="13:17" ht="15.75" thickBot="1">
      <c r="M597">
        <v>302</v>
      </c>
      <c r="P597" s="702"/>
      <c r="Q597" s="301">
        <v>293</v>
      </c>
    </row>
    <row r="598" spans="13:17">
      <c r="M598">
        <v>303</v>
      </c>
      <c r="P598" s="18" t="s">
        <v>128</v>
      </c>
      <c r="Q598" s="302">
        <v>0.1857</v>
      </c>
    </row>
    <row r="599" spans="13:17" ht="15.75" thickBot="1">
      <c r="M599">
        <v>304</v>
      </c>
      <c r="P599" s="20" t="s">
        <v>459</v>
      </c>
      <c r="Q599" s="303">
        <v>294</v>
      </c>
    </row>
    <row r="600" spans="13:17">
      <c r="M600">
        <v>305</v>
      </c>
      <c r="P600" s="701" t="s">
        <v>142</v>
      </c>
      <c r="Q600" s="304">
        <v>0.184</v>
      </c>
    </row>
    <row r="601" spans="13:17" ht="15.75" thickBot="1">
      <c r="M601">
        <v>306</v>
      </c>
      <c r="P601" s="702"/>
      <c r="Q601" s="305">
        <v>295</v>
      </c>
    </row>
    <row r="602" spans="13:17">
      <c r="M602">
        <v>307</v>
      </c>
      <c r="P602" s="701" t="s">
        <v>292</v>
      </c>
      <c r="Q602" s="306">
        <v>0.1832</v>
      </c>
    </row>
    <row r="603" spans="13:17" ht="15.75" thickBot="1">
      <c r="M603">
        <v>308</v>
      </c>
      <c r="P603" s="702"/>
      <c r="Q603" s="307">
        <v>296</v>
      </c>
    </row>
    <row r="604" spans="13:17">
      <c r="M604">
        <v>309</v>
      </c>
      <c r="P604" s="701" t="s">
        <v>104</v>
      </c>
      <c r="Q604" s="308">
        <v>0.183</v>
      </c>
    </row>
    <row r="605" spans="13:17" ht="15.75" thickBot="1">
      <c r="M605">
        <v>310</v>
      </c>
      <c r="P605" s="702"/>
      <c r="Q605" s="309">
        <v>297</v>
      </c>
    </row>
    <row r="606" spans="13:17">
      <c r="M606">
        <v>311</v>
      </c>
      <c r="P606" s="701" t="s">
        <v>127</v>
      </c>
      <c r="Q606" s="310">
        <v>0.1787</v>
      </c>
    </row>
    <row r="607" spans="13:17" ht="15.75" thickBot="1">
      <c r="M607">
        <v>312</v>
      </c>
      <c r="P607" s="702"/>
      <c r="Q607" s="311">
        <v>298</v>
      </c>
    </row>
    <row r="608" spans="13:17">
      <c r="M608">
        <v>313</v>
      </c>
      <c r="P608" s="701" t="s">
        <v>81</v>
      </c>
      <c r="Q608" s="312">
        <v>0.1762</v>
      </c>
    </row>
    <row r="609" spans="13:17" ht="15.75" thickBot="1">
      <c r="M609">
        <v>314</v>
      </c>
      <c r="P609" s="702"/>
      <c r="Q609" s="313">
        <v>299</v>
      </c>
    </row>
    <row r="610" spans="13:17">
      <c r="M610">
        <v>315</v>
      </c>
      <c r="P610" s="701" t="s">
        <v>123</v>
      </c>
      <c r="Q610" s="314">
        <v>0.16009999999999999</v>
      </c>
    </row>
    <row r="611" spans="13:17" ht="15.75" thickBot="1">
      <c r="M611">
        <v>316</v>
      </c>
      <c r="P611" s="702"/>
      <c r="Q611" s="315">
        <v>300</v>
      </c>
    </row>
    <row r="612" spans="13:17" ht="15.75" thickBot="1">
      <c r="M612">
        <v>317</v>
      </c>
      <c r="P612" s="15" t="s">
        <v>31</v>
      </c>
      <c r="Q612" s="17" t="s">
        <v>411</v>
      </c>
    </row>
    <row r="613" spans="13:17">
      <c r="M613">
        <v>318</v>
      </c>
      <c r="P613" s="701" t="s">
        <v>241</v>
      </c>
      <c r="Q613" s="316">
        <v>0.15920000000000001</v>
      </c>
    </row>
    <row r="614" spans="13:17" ht="15.75" thickBot="1">
      <c r="M614">
        <v>319</v>
      </c>
      <c r="P614" s="702"/>
      <c r="Q614" s="317">
        <v>301</v>
      </c>
    </row>
    <row r="615" spans="13:17">
      <c r="M615">
        <v>320</v>
      </c>
      <c r="P615" s="701" t="s">
        <v>110</v>
      </c>
      <c r="Q615" s="318">
        <v>0.1585</v>
      </c>
    </row>
    <row r="616" spans="13:17" ht="15.75" thickBot="1">
      <c r="M616">
        <v>321</v>
      </c>
      <c r="P616" s="702"/>
      <c r="Q616" s="319">
        <v>302</v>
      </c>
    </row>
    <row r="617" spans="13:17">
      <c r="M617">
        <v>322</v>
      </c>
      <c r="P617" s="701" t="s">
        <v>320</v>
      </c>
      <c r="Q617" s="320">
        <v>0.1583</v>
      </c>
    </row>
    <row r="618" spans="13:17" ht="15.75" thickBot="1">
      <c r="M618">
        <v>323</v>
      </c>
      <c r="P618" s="702"/>
      <c r="Q618" s="321">
        <v>303</v>
      </c>
    </row>
    <row r="619" spans="13:17">
      <c r="M619">
        <v>324</v>
      </c>
      <c r="P619" s="701" t="s">
        <v>332</v>
      </c>
      <c r="Q619" s="322">
        <v>0.15679999999999999</v>
      </c>
    </row>
    <row r="620" spans="13:17" ht="15.75" thickBot="1">
      <c r="M620">
        <v>325</v>
      </c>
      <c r="P620" s="702"/>
      <c r="Q620" s="323">
        <v>304</v>
      </c>
    </row>
    <row r="621" spans="13:17">
      <c r="M621">
        <v>326</v>
      </c>
      <c r="P621" s="701" t="s">
        <v>221</v>
      </c>
      <c r="Q621" s="324">
        <v>0.156</v>
      </c>
    </row>
    <row r="622" spans="13:17" ht="15.75" thickBot="1">
      <c r="M622">
        <v>327</v>
      </c>
      <c r="P622" s="702"/>
      <c r="Q622" s="325">
        <v>305</v>
      </c>
    </row>
    <row r="623" spans="13:17">
      <c r="M623">
        <v>328</v>
      </c>
      <c r="P623" s="701" t="s">
        <v>163</v>
      </c>
      <c r="Q623" s="326">
        <v>0.15559999999999999</v>
      </c>
    </row>
    <row r="624" spans="13:17" ht="15.75" thickBot="1">
      <c r="M624">
        <v>329</v>
      </c>
      <c r="P624" s="702"/>
      <c r="Q624" s="327">
        <v>306</v>
      </c>
    </row>
    <row r="625" spans="13:17">
      <c r="M625">
        <v>330</v>
      </c>
      <c r="P625" s="701" t="s">
        <v>154</v>
      </c>
      <c r="Q625" s="328">
        <v>0.1515</v>
      </c>
    </row>
    <row r="626" spans="13:17" ht="15.75" thickBot="1">
      <c r="M626">
        <v>331</v>
      </c>
      <c r="P626" s="702"/>
      <c r="Q626" s="329">
        <v>307</v>
      </c>
    </row>
    <row r="627" spans="13:17">
      <c r="M627">
        <v>332</v>
      </c>
      <c r="P627" s="701" t="s">
        <v>102</v>
      </c>
      <c r="Q627" s="330">
        <v>0.1474</v>
      </c>
    </row>
    <row r="628" spans="13:17" ht="15.75" thickBot="1">
      <c r="M628">
        <v>333</v>
      </c>
      <c r="P628" s="702"/>
      <c r="Q628" s="331">
        <v>308</v>
      </c>
    </row>
    <row r="629" spans="13:17">
      <c r="M629">
        <v>334</v>
      </c>
      <c r="P629" s="701" t="s">
        <v>52</v>
      </c>
      <c r="Q629" s="332">
        <v>0.1469</v>
      </c>
    </row>
    <row r="630" spans="13:17" ht="15.75" thickBot="1">
      <c r="M630">
        <v>335</v>
      </c>
      <c r="P630" s="702"/>
      <c r="Q630" s="333">
        <v>309</v>
      </c>
    </row>
    <row r="631" spans="13:17">
      <c r="M631">
        <v>336</v>
      </c>
      <c r="P631" s="701" t="s">
        <v>313</v>
      </c>
      <c r="Q631" s="334">
        <v>0.14580000000000001</v>
      </c>
    </row>
    <row r="632" spans="13:17" ht="15.75" thickBot="1">
      <c r="M632">
        <v>337</v>
      </c>
      <c r="P632" s="702"/>
      <c r="Q632" s="335">
        <v>310</v>
      </c>
    </row>
    <row r="633" spans="13:17">
      <c r="M633">
        <v>338</v>
      </c>
      <c r="P633" s="701" t="s">
        <v>387</v>
      </c>
      <c r="Q633" s="336">
        <v>0.14549999999999999</v>
      </c>
    </row>
    <row r="634" spans="13:17" ht="15.75" thickBot="1">
      <c r="M634">
        <v>339</v>
      </c>
      <c r="P634" s="702"/>
      <c r="Q634" s="337">
        <v>311</v>
      </c>
    </row>
    <row r="635" spans="13:17">
      <c r="M635">
        <v>340</v>
      </c>
      <c r="P635" s="701" t="s">
        <v>293</v>
      </c>
      <c r="Q635" s="338">
        <v>0.14180000000000001</v>
      </c>
    </row>
    <row r="636" spans="13:17" ht="15.75" thickBot="1">
      <c r="M636">
        <v>341</v>
      </c>
      <c r="P636" s="702"/>
      <c r="Q636" s="339">
        <v>312</v>
      </c>
    </row>
    <row r="637" spans="13:17">
      <c r="M637">
        <v>342</v>
      </c>
      <c r="P637" s="701" t="s">
        <v>338</v>
      </c>
      <c r="Q637" s="340">
        <v>0.13869999999999999</v>
      </c>
    </row>
    <row r="638" spans="13:17" ht="15.75" thickBot="1">
      <c r="M638">
        <v>343</v>
      </c>
      <c r="P638" s="702"/>
      <c r="Q638" s="341">
        <v>313</v>
      </c>
    </row>
    <row r="639" spans="13:17">
      <c r="M639">
        <v>344</v>
      </c>
      <c r="P639" s="701" t="s">
        <v>120</v>
      </c>
      <c r="Q639" s="342">
        <v>0.13830000000000001</v>
      </c>
    </row>
    <row r="640" spans="13:17" ht="15.75" thickBot="1">
      <c r="M640">
        <v>345</v>
      </c>
      <c r="P640" s="702"/>
      <c r="Q640" s="343">
        <v>314</v>
      </c>
    </row>
    <row r="641" spans="13:17">
      <c r="M641">
        <v>346</v>
      </c>
      <c r="P641" s="701" t="s">
        <v>224</v>
      </c>
      <c r="Q641" s="344">
        <v>0.13769999999999999</v>
      </c>
    </row>
    <row r="642" spans="13:17" ht="15.75" thickBot="1">
      <c r="M642">
        <v>347</v>
      </c>
      <c r="P642" s="702"/>
      <c r="Q642" s="345">
        <v>315</v>
      </c>
    </row>
    <row r="643" spans="13:17">
      <c r="M643">
        <v>348</v>
      </c>
      <c r="P643" s="701" t="s">
        <v>89</v>
      </c>
      <c r="Q643" s="346">
        <v>0.13689999999999999</v>
      </c>
    </row>
    <row r="644" spans="13:17" ht="15.75" thickBot="1">
      <c r="M644">
        <v>349</v>
      </c>
      <c r="P644" s="702"/>
      <c r="Q644" s="347">
        <v>316</v>
      </c>
    </row>
    <row r="645" spans="13:17">
      <c r="M645">
        <v>350</v>
      </c>
      <c r="P645" s="701" t="s">
        <v>57</v>
      </c>
      <c r="Q645" s="348">
        <v>0.13539999999999999</v>
      </c>
    </row>
    <row r="646" spans="13:17" ht="15.75" thickBot="1">
      <c r="M646">
        <v>351</v>
      </c>
      <c r="P646" s="702"/>
      <c r="Q646" s="349">
        <v>317</v>
      </c>
    </row>
    <row r="647" spans="13:17">
      <c r="M647">
        <v>352</v>
      </c>
      <c r="P647" s="701" t="s">
        <v>234</v>
      </c>
      <c r="Q647" s="350">
        <v>0.13539999999999999</v>
      </c>
    </row>
    <row r="648" spans="13:17" ht="15.75" thickBot="1">
      <c r="M648">
        <v>353</v>
      </c>
      <c r="P648" s="702"/>
      <c r="Q648" s="351">
        <v>318</v>
      </c>
    </row>
    <row r="649" spans="13:17">
      <c r="M649">
        <v>354</v>
      </c>
      <c r="P649" s="701" t="s">
        <v>193</v>
      </c>
      <c r="Q649" s="352">
        <v>0.13109999999999999</v>
      </c>
    </row>
    <row r="650" spans="13:17" ht="15.75" thickBot="1">
      <c r="M650">
        <v>355</v>
      </c>
      <c r="P650" s="702"/>
      <c r="Q650" s="353">
        <v>319</v>
      </c>
    </row>
    <row r="651" spans="13:17">
      <c r="M651">
        <v>356</v>
      </c>
      <c r="P651" s="701" t="s">
        <v>164</v>
      </c>
      <c r="Q651" s="354">
        <v>0.1295</v>
      </c>
    </row>
    <row r="652" spans="13:17" ht="15.75" thickBot="1">
      <c r="M652">
        <v>357</v>
      </c>
      <c r="P652" s="702"/>
      <c r="Q652" s="355">
        <v>320</v>
      </c>
    </row>
    <row r="653" spans="13:17">
      <c r="M653">
        <v>358</v>
      </c>
      <c r="P653" s="701" t="s">
        <v>297</v>
      </c>
      <c r="Q653" s="356">
        <v>0.12839999999999999</v>
      </c>
    </row>
    <row r="654" spans="13:17" ht="15.75" thickBot="1">
      <c r="M654">
        <v>359</v>
      </c>
      <c r="P654" s="702"/>
      <c r="Q654" s="357">
        <v>321</v>
      </c>
    </row>
    <row r="655" spans="13:17">
      <c r="M655">
        <v>360</v>
      </c>
      <c r="P655" s="701" t="s">
        <v>94</v>
      </c>
      <c r="Q655" s="358">
        <v>0.128</v>
      </c>
    </row>
    <row r="656" spans="13:17" ht="15.75" thickBot="1">
      <c r="M656">
        <v>361</v>
      </c>
      <c r="P656" s="702"/>
      <c r="Q656" s="359">
        <v>322</v>
      </c>
    </row>
    <row r="657" spans="13:17">
      <c r="M657">
        <v>362</v>
      </c>
      <c r="P657" s="701" t="s">
        <v>324</v>
      </c>
      <c r="Q657" s="360">
        <v>0.12670000000000001</v>
      </c>
    </row>
    <row r="658" spans="13:17" ht="15.75" thickBot="1">
      <c r="M658">
        <v>363</v>
      </c>
      <c r="P658" s="702"/>
      <c r="Q658" s="361">
        <v>323</v>
      </c>
    </row>
    <row r="659" spans="13:17">
      <c r="P659" s="701" t="s">
        <v>121</v>
      </c>
      <c r="Q659" s="362">
        <v>0.12180000000000001</v>
      </c>
    </row>
    <row r="660" spans="13:17" ht="15.75" thickBot="1">
      <c r="P660" s="702"/>
      <c r="Q660" s="363">
        <v>324</v>
      </c>
    </row>
    <row r="661" spans="13:17">
      <c r="P661" s="701" t="s">
        <v>131</v>
      </c>
      <c r="Q661" s="364">
        <v>0.1159</v>
      </c>
    </row>
    <row r="662" spans="13:17" ht="15.75" thickBot="1">
      <c r="P662" s="702"/>
      <c r="Q662" s="365">
        <v>325</v>
      </c>
    </row>
    <row r="663" spans="13:17" ht="15.75" thickBot="1">
      <c r="P663" s="15" t="s">
        <v>31</v>
      </c>
      <c r="Q663" s="17" t="s">
        <v>411</v>
      </c>
    </row>
    <row r="664" spans="13:17">
      <c r="P664" s="701" t="s">
        <v>396</v>
      </c>
      <c r="Q664" s="366">
        <v>0.11</v>
      </c>
    </row>
    <row r="665" spans="13:17" ht="15.75" thickBot="1">
      <c r="P665" s="702"/>
      <c r="Q665" s="367">
        <v>326</v>
      </c>
    </row>
    <row r="666" spans="13:17">
      <c r="P666" s="701" t="s">
        <v>353</v>
      </c>
      <c r="Q666" s="368">
        <v>0.1082</v>
      </c>
    </row>
    <row r="667" spans="13:17" ht="15.75" thickBot="1">
      <c r="P667" s="702"/>
      <c r="Q667" s="369">
        <v>327</v>
      </c>
    </row>
    <row r="668" spans="13:17">
      <c r="P668" s="701" t="s">
        <v>83</v>
      </c>
      <c r="Q668" s="370">
        <v>0.10780000000000001</v>
      </c>
    </row>
    <row r="669" spans="13:17" ht="15.75" thickBot="1">
      <c r="P669" s="702"/>
      <c r="Q669" s="371">
        <v>328</v>
      </c>
    </row>
    <row r="670" spans="13:17">
      <c r="P670" s="701" t="s">
        <v>325</v>
      </c>
      <c r="Q670" s="372">
        <v>0.1076</v>
      </c>
    </row>
    <row r="671" spans="13:17" ht="15.75" thickBot="1">
      <c r="P671" s="702"/>
      <c r="Q671" s="373">
        <v>329</v>
      </c>
    </row>
    <row r="672" spans="13:17">
      <c r="P672" s="701" t="s">
        <v>50</v>
      </c>
      <c r="Q672" s="374">
        <v>0.10489999999999999</v>
      </c>
    </row>
    <row r="673" spans="16:17" ht="15.75" thickBot="1">
      <c r="P673" s="702"/>
      <c r="Q673" s="375">
        <v>330</v>
      </c>
    </row>
    <row r="674" spans="16:17">
      <c r="P674" s="701" t="s">
        <v>386</v>
      </c>
      <c r="Q674" s="376">
        <v>0.1036</v>
      </c>
    </row>
    <row r="675" spans="16:17" ht="15.75" thickBot="1">
      <c r="P675" s="702"/>
      <c r="Q675" s="377">
        <v>331</v>
      </c>
    </row>
    <row r="676" spans="16:17">
      <c r="P676" s="701" t="s">
        <v>91</v>
      </c>
      <c r="Q676" s="378">
        <v>0.1033</v>
      </c>
    </row>
    <row r="677" spans="16:17" ht="15.75" thickBot="1">
      <c r="P677" s="702"/>
      <c r="Q677" s="379">
        <v>332</v>
      </c>
    </row>
    <row r="678" spans="16:17">
      <c r="P678" s="701" t="s">
        <v>236</v>
      </c>
      <c r="Q678" s="380">
        <v>0.1008</v>
      </c>
    </row>
    <row r="679" spans="16:17" ht="15.75" thickBot="1">
      <c r="P679" s="702"/>
      <c r="Q679" s="381">
        <v>333</v>
      </c>
    </row>
    <row r="680" spans="16:17">
      <c r="P680" s="701" t="s">
        <v>186</v>
      </c>
      <c r="Q680" s="382">
        <v>9.9299999999999999E-2</v>
      </c>
    </row>
    <row r="681" spans="16:17" ht="15.75" thickBot="1">
      <c r="P681" s="702"/>
      <c r="Q681" s="383">
        <v>334</v>
      </c>
    </row>
    <row r="682" spans="16:17">
      <c r="P682" s="701" t="s">
        <v>331</v>
      </c>
      <c r="Q682" s="384">
        <v>9.8699999999999996E-2</v>
      </c>
    </row>
    <row r="683" spans="16:17" ht="15.75" thickBot="1">
      <c r="P683" s="702"/>
      <c r="Q683" s="385">
        <v>335</v>
      </c>
    </row>
    <row r="684" spans="16:17">
      <c r="P684" s="701" t="s">
        <v>228</v>
      </c>
      <c r="Q684" s="386">
        <v>9.69E-2</v>
      </c>
    </row>
    <row r="685" spans="16:17" ht="15.75" thickBot="1">
      <c r="P685" s="702"/>
      <c r="Q685" s="387">
        <v>336</v>
      </c>
    </row>
    <row r="686" spans="16:17">
      <c r="P686" s="701" t="s">
        <v>66</v>
      </c>
      <c r="Q686" s="388">
        <v>9.4500000000000001E-2</v>
      </c>
    </row>
    <row r="687" spans="16:17" ht="15.75" thickBot="1">
      <c r="P687" s="702"/>
      <c r="Q687" s="389">
        <v>337</v>
      </c>
    </row>
    <row r="688" spans="16:17">
      <c r="P688" s="701" t="s">
        <v>158</v>
      </c>
      <c r="Q688" s="390">
        <v>9.1700000000000004E-2</v>
      </c>
    </row>
    <row r="689" spans="16:17" ht="15.75" thickBot="1">
      <c r="P689" s="702"/>
      <c r="Q689" s="391">
        <v>338</v>
      </c>
    </row>
    <row r="690" spans="16:17">
      <c r="P690" s="701" t="s">
        <v>149</v>
      </c>
      <c r="Q690" s="392">
        <v>8.8099999999999998E-2</v>
      </c>
    </row>
    <row r="691" spans="16:17" ht="15.75" thickBot="1">
      <c r="P691" s="702"/>
      <c r="Q691" s="393">
        <v>339</v>
      </c>
    </row>
    <row r="692" spans="16:17">
      <c r="P692" s="701" t="s">
        <v>242</v>
      </c>
      <c r="Q692" s="394">
        <v>8.6999999999999994E-2</v>
      </c>
    </row>
    <row r="693" spans="16:17" ht="15.75" thickBot="1">
      <c r="P693" s="702"/>
      <c r="Q693" s="395">
        <v>340</v>
      </c>
    </row>
    <row r="694" spans="16:17">
      <c r="P694" s="701" t="s">
        <v>112</v>
      </c>
      <c r="Q694" s="396">
        <v>8.4699999999999998E-2</v>
      </c>
    </row>
    <row r="695" spans="16:17" ht="15.75" thickBot="1">
      <c r="P695" s="702"/>
      <c r="Q695" s="397">
        <v>341</v>
      </c>
    </row>
    <row r="696" spans="16:17">
      <c r="P696" s="701" t="s">
        <v>252</v>
      </c>
      <c r="Q696" s="398">
        <v>8.1600000000000006E-2</v>
      </c>
    </row>
    <row r="697" spans="16:17" ht="15.75" thickBot="1">
      <c r="P697" s="702"/>
      <c r="Q697" s="399">
        <v>342</v>
      </c>
    </row>
    <row r="698" spans="16:17">
      <c r="P698" s="701" t="s">
        <v>171</v>
      </c>
      <c r="Q698" s="400">
        <v>7.3300000000000004E-2</v>
      </c>
    </row>
    <row r="699" spans="16:17" ht="15.75" thickBot="1">
      <c r="P699" s="702"/>
      <c r="Q699" s="401">
        <v>343</v>
      </c>
    </row>
    <row r="700" spans="16:17">
      <c r="P700" s="701" t="s">
        <v>363</v>
      </c>
      <c r="Q700" s="402">
        <v>7.2900000000000006E-2</v>
      </c>
    </row>
    <row r="701" spans="16:17" ht="15.75" thickBot="1">
      <c r="P701" s="702"/>
      <c r="Q701" s="403">
        <v>344</v>
      </c>
    </row>
    <row r="702" spans="16:17">
      <c r="P702" s="701" t="s">
        <v>71</v>
      </c>
      <c r="Q702" s="404">
        <v>7.0999999999999994E-2</v>
      </c>
    </row>
    <row r="703" spans="16:17" ht="15.75" thickBot="1">
      <c r="P703" s="702"/>
      <c r="Q703" s="405">
        <v>345</v>
      </c>
    </row>
    <row r="704" spans="16:17">
      <c r="P704" s="701" t="s">
        <v>49</v>
      </c>
      <c r="Q704" s="406">
        <v>6.9500000000000006E-2</v>
      </c>
    </row>
    <row r="705" spans="16:17" ht="15.75" thickBot="1">
      <c r="P705" s="702"/>
      <c r="Q705" s="407">
        <v>346</v>
      </c>
    </row>
    <row r="706" spans="16:17">
      <c r="P706" s="701" t="s">
        <v>98</v>
      </c>
      <c r="Q706" s="408">
        <v>6.8900000000000003E-2</v>
      </c>
    </row>
    <row r="707" spans="16:17" ht="15.75" thickBot="1">
      <c r="P707" s="702"/>
      <c r="Q707" s="409">
        <v>347</v>
      </c>
    </row>
    <row r="708" spans="16:17">
      <c r="P708" s="701" t="s">
        <v>246</v>
      </c>
      <c r="Q708" s="410">
        <v>6.8500000000000005E-2</v>
      </c>
    </row>
    <row r="709" spans="16:17" ht="15.75" thickBot="1">
      <c r="P709" s="702"/>
      <c r="Q709" s="411">
        <v>348</v>
      </c>
    </row>
    <row r="710" spans="16:17">
      <c r="P710" s="701" t="s">
        <v>217</v>
      </c>
      <c r="Q710" s="412">
        <v>6.54E-2</v>
      </c>
    </row>
    <row r="711" spans="16:17" ht="15.75" thickBot="1">
      <c r="P711" s="702"/>
      <c r="Q711" s="413">
        <v>349</v>
      </c>
    </row>
    <row r="712" spans="16:17">
      <c r="P712" s="701" t="s">
        <v>88</v>
      </c>
      <c r="Q712" s="414">
        <v>6.3899999999999998E-2</v>
      </c>
    </row>
    <row r="713" spans="16:17" ht="15.75" thickBot="1">
      <c r="P713" s="702"/>
      <c r="Q713" s="415">
        <v>350</v>
      </c>
    </row>
    <row r="714" spans="16:17">
      <c r="P714" s="701" t="s">
        <v>348</v>
      </c>
      <c r="Q714" s="416">
        <v>6.0999999999999999E-2</v>
      </c>
    </row>
    <row r="715" spans="16:17" ht="15.75" thickBot="1">
      <c r="P715" s="702"/>
      <c r="Q715" s="417">
        <v>351</v>
      </c>
    </row>
    <row r="716" spans="16:17">
      <c r="P716" s="701" t="s">
        <v>398</v>
      </c>
      <c r="Q716" s="416">
        <v>6.0299999999999999E-2</v>
      </c>
    </row>
    <row r="717" spans="16:17" ht="15.75" thickBot="1">
      <c r="P717" s="702"/>
      <c r="Q717" s="417">
        <v>352</v>
      </c>
    </row>
    <row r="718" spans="16:17">
      <c r="P718" s="701" t="s">
        <v>126</v>
      </c>
      <c r="Q718" s="416">
        <v>5.62E-2</v>
      </c>
    </row>
    <row r="719" spans="16:17" ht="15.75" thickBot="1">
      <c r="P719" s="702"/>
      <c r="Q719" s="417">
        <v>353</v>
      </c>
    </row>
    <row r="720" spans="16:17">
      <c r="P720" s="701" t="s">
        <v>61</v>
      </c>
      <c r="Q720" s="416">
        <v>5.2400000000000002E-2</v>
      </c>
    </row>
    <row r="721" spans="16:17" ht="15.75" thickBot="1">
      <c r="P721" s="702"/>
      <c r="Q721" s="417">
        <v>354</v>
      </c>
    </row>
    <row r="722" spans="16:17">
      <c r="P722" s="701" t="s">
        <v>150</v>
      </c>
      <c r="Q722" s="416">
        <v>5.11E-2</v>
      </c>
    </row>
    <row r="723" spans="16:17" ht="15.75" thickBot="1">
      <c r="P723" s="702"/>
      <c r="Q723" s="417">
        <v>355</v>
      </c>
    </row>
    <row r="724" spans="16:17">
      <c r="P724" s="701" t="s">
        <v>200</v>
      </c>
      <c r="Q724" s="416">
        <v>5.0900000000000001E-2</v>
      </c>
    </row>
    <row r="725" spans="16:17" ht="15.75" thickBot="1">
      <c r="P725" s="702"/>
      <c r="Q725" s="417">
        <v>356</v>
      </c>
    </row>
    <row r="726" spans="16:17">
      <c r="P726" s="701" t="s">
        <v>318</v>
      </c>
      <c r="Q726" s="416">
        <v>5.0799999999999998E-2</v>
      </c>
    </row>
    <row r="727" spans="16:17" ht="15.75" thickBot="1">
      <c r="P727" s="702"/>
      <c r="Q727" s="417">
        <v>357</v>
      </c>
    </row>
    <row r="728" spans="16:17">
      <c r="P728" s="701" t="s">
        <v>151</v>
      </c>
      <c r="Q728" s="416">
        <v>4.24E-2</v>
      </c>
    </row>
    <row r="729" spans="16:17" ht="15.75" thickBot="1">
      <c r="P729" s="702"/>
      <c r="Q729" s="417">
        <v>358</v>
      </c>
    </row>
    <row r="730" spans="16:17">
      <c r="P730" s="701" t="s">
        <v>278</v>
      </c>
      <c r="Q730" s="416">
        <v>3.9699999999999999E-2</v>
      </c>
    </row>
    <row r="731" spans="16:17" ht="15.75" thickBot="1">
      <c r="P731" s="702"/>
      <c r="Q731" s="417">
        <v>359</v>
      </c>
    </row>
    <row r="732" spans="16:17">
      <c r="P732" s="701" t="s">
        <v>364</v>
      </c>
      <c r="Q732" s="416">
        <v>3.32E-2</v>
      </c>
    </row>
    <row r="733" spans="16:17" ht="15.75" thickBot="1">
      <c r="P733" s="702"/>
      <c r="Q733" s="417">
        <v>360</v>
      </c>
    </row>
    <row r="734" spans="16:17">
      <c r="P734" s="701" t="s">
        <v>312</v>
      </c>
      <c r="Q734" s="416">
        <v>3.2399999999999998E-2</v>
      </c>
    </row>
    <row r="735" spans="16:17" ht="15.75" thickBot="1">
      <c r="P735" s="702"/>
      <c r="Q735" s="417">
        <v>361</v>
      </c>
    </row>
    <row r="736" spans="16:17">
      <c r="P736" s="701" t="s">
        <v>460</v>
      </c>
      <c r="Q736" s="416">
        <v>2.3400000000000001E-2</v>
      </c>
    </row>
    <row r="737" spans="16:17" ht="15.75" thickBot="1">
      <c r="P737" s="702"/>
      <c r="Q737" s="417">
        <v>362</v>
      </c>
    </row>
    <row r="738" spans="16:17">
      <c r="P738" s="701" t="s">
        <v>111</v>
      </c>
      <c r="Q738" s="416">
        <v>2.3400000000000001E-2</v>
      </c>
    </row>
    <row r="739" spans="16:17" ht="15.75" thickBot="1">
      <c r="P739" s="702"/>
      <c r="Q739" s="417">
        <v>363</v>
      </c>
    </row>
    <row r="740" spans="16:17" ht="15.75" thickBot="1">
      <c r="P740" s="15" t="s">
        <v>31</v>
      </c>
      <c r="Q740" s="17" t="s">
        <v>411</v>
      </c>
    </row>
  </sheetData>
  <sortState xmlns:xlrd2="http://schemas.microsoft.com/office/spreadsheetml/2017/richdata2" ref="D2:F364">
    <sortCondition ref="D2:D364"/>
  </sortState>
  <mergeCells count="295">
    <mergeCell ref="P738:P739"/>
    <mergeCell ref="P734:P735"/>
    <mergeCell ref="P736:P737"/>
    <mergeCell ref="P730:P731"/>
    <mergeCell ref="P732:P733"/>
    <mergeCell ref="P726:P727"/>
    <mergeCell ref="P728:P729"/>
    <mergeCell ref="P722:P723"/>
    <mergeCell ref="P724:P725"/>
    <mergeCell ref="P718:P719"/>
    <mergeCell ref="P720:P721"/>
    <mergeCell ref="P714:P715"/>
    <mergeCell ref="P716:P717"/>
    <mergeCell ref="P710:P711"/>
    <mergeCell ref="P712:P713"/>
    <mergeCell ref="P706:P707"/>
    <mergeCell ref="P708:P709"/>
    <mergeCell ref="P702:P703"/>
    <mergeCell ref="P704:P705"/>
    <mergeCell ref="P698:P699"/>
    <mergeCell ref="P700:P701"/>
    <mergeCell ref="P694:P695"/>
    <mergeCell ref="P696:P697"/>
    <mergeCell ref="P690:P691"/>
    <mergeCell ref="P692:P693"/>
    <mergeCell ref="P686:P687"/>
    <mergeCell ref="P688:P689"/>
    <mergeCell ref="P682:P683"/>
    <mergeCell ref="P684:P685"/>
    <mergeCell ref="P678:P679"/>
    <mergeCell ref="P680:P681"/>
    <mergeCell ref="P674:P675"/>
    <mergeCell ref="P676:P677"/>
    <mergeCell ref="P670:P671"/>
    <mergeCell ref="P672:P673"/>
    <mergeCell ref="P666:P667"/>
    <mergeCell ref="P668:P669"/>
    <mergeCell ref="P661:P662"/>
    <mergeCell ref="P664:P665"/>
    <mergeCell ref="P657:P658"/>
    <mergeCell ref="P659:P660"/>
    <mergeCell ref="P653:P654"/>
    <mergeCell ref="P655:P656"/>
    <mergeCell ref="P649:P650"/>
    <mergeCell ref="P651:P652"/>
    <mergeCell ref="P645:P646"/>
    <mergeCell ref="P647:P648"/>
    <mergeCell ref="P641:P642"/>
    <mergeCell ref="P643:P644"/>
    <mergeCell ref="P637:P638"/>
    <mergeCell ref="P639:P640"/>
    <mergeCell ref="P633:P634"/>
    <mergeCell ref="P635:P636"/>
    <mergeCell ref="P629:P630"/>
    <mergeCell ref="P631:P632"/>
    <mergeCell ref="P625:P626"/>
    <mergeCell ref="P627:P628"/>
    <mergeCell ref="P621:P622"/>
    <mergeCell ref="P623:P624"/>
    <mergeCell ref="P617:P618"/>
    <mergeCell ref="P619:P620"/>
    <mergeCell ref="P613:P614"/>
    <mergeCell ref="P615:P616"/>
    <mergeCell ref="P608:P609"/>
    <mergeCell ref="P610:P611"/>
    <mergeCell ref="P604:P605"/>
    <mergeCell ref="P606:P607"/>
    <mergeCell ref="P600:P601"/>
    <mergeCell ref="P602:P603"/>
    <mergeCell ref="P596:P597"/>
    <mergeCell ref="P592:P593"/>
    <mergeCell ref="P594:P595"/>
    <mergeCell ref="P588:P589"/>
    <mergeCell ref="P590:P591"/>
    <mergeCell ref="P584:P585"/>
    <mergeCell ref="P586:P587"/>
    <mergeCell ref="P580:P581"/>
    <mergeCell ref="P582:P583"/>
    <mergeCell ref="P576:P577"/>
    <mergeCell ref="P578:P579"/>
    <mergeCell ref="P572:P573"/>
    <mergeCell ref="P574:P575"/>
    <mergeCell ref="P568:P569"/>
    <mergeCell ref="P570:P571"/>
    <mergeCell ref="P564:P565"/>
    <mergeCell ref="P566:P567"/>
    <mergeCell ref="P559:P560"/>
    <mergeCell ref="P562:P563"/>
    <mergeCell ref="P555:P556"/>
    <mergeCell ref="P551:P552"/>
    <mergeCell ref="P553:P554"/>
    <mergeCell ref="P547:P548"/>
    <mergeCell ref="P549:P550"/>
    <mergeCell ref="P543:P544"/>
    <mergeCell ref="P545:P546"/>
    <mergeCell ref="P539:P540"/>
    <mergeCell ref="P541:P542"/>
    <mergeCell ref="P535:P536"/>
    <mergeCell ref="P537:P538"/>
    <mergeCell ref="P531:P532"/>
    <mergeCell ref="P533:P534"/>
    <mergeCell ref="P527:P528"/>
    <mergeCell ref="P529:P530"/>
    <mergeCell ref="P523:P524"/>
    <mergeCell ref="P525:P526"/>
    <mergeCell ref="P519:P520"/>
    <mergeCell ref="P521:P522"/>
    <mergeCell ref="P515:P516"/>
    <mergeCell ref="P517:P518"/>
    <mergeCell ref="P511:P512"/>
    <mergeCell ref="P513:P514"/>
    <mergeCell ref="P506:P507"/>
    <mergeCell ref="P508:P509"/>
    <mergeCell ref="P502:P503"/>
    <mergeCell ref="P504:P505"/>
    <mergeCell ref="P498:P499"/>
    <mergeCell ref="P500:P501"/>
    <mergeCell ref="P494:P495"/>
    <mergeCell ref="P496:P497"/>
    <mergeCell ref="P490:P491"/>
    <mergeCell ref="P492:P493"/>
    <mergeCell ref="P486:P487"/>
    <mergeCell ref="P488:P489"/>
    <mergeCell ref="P482:P483"/>
    <mergeCell ref="P484:P485"/>
    <mergeCell ref="P478:P479"/>
    <mergeCell ref="P480:P481"/>
    <mergeCell ref="P474:P475"/>
    <mergeCell ref="P476:P477"/>
    <mergeCell ref="P470:P471"/>
    <mergeCell ref="P472:P473"/>
    <mergeCell ref="P466:P467"/>
    <mergeCell ref="P468:P469"/>
    <mergeCell ref="P462:P463"/>
    <mergeCell ref="P464:P465"/>
    <mergeCell ref="P457:P458"/>
    <mergeCell ref="P460:P461"/>
    <mergeCell ref="P453:P454"/>
    <mergeCell ref="P449:P450"/>
    <mergeCell ref="P451:P452"/>
    <mergeCell ref="P445:P446"/>
    <mergeCell ref="P447:P448"/>
    <mergeCell ref="P441:P442"/>
    <mergeCell ref="P443:P444"/>
    <mergeCell ref="P437:P438"/>
    <mergeCell ref="P439:P440"/>
    <mergeCell ref="P433:P434"/>
    <mergeCell ref="P435:P436"/>
    <mergeCell ref="P429:P430"/>
    <mergeCell ref="P431:P432"/>
    <mergeCell ref="P425:P426"/>
    <mergeCell ref="P427:P428"/>
    <mergeCell ref="P421:P422"/>
    <mergeCell ref="P423:P424"/>
    <mergeCell ref="P417:P418"/>
    <mergeCell ref="P413:P414"/>
    <mergeCell ref="P415:P416"/>
    <mergeCell ref="P409:P410"/>
    <mergeCell ref="P411:P412"/>
    <mergeCell ref="P404:P405"/>
    <mergeCell ref="P406:P407"/>
    <mergeCell ref="P400:P401"/>
    <mergeCell ref="P402:P403"/>
    <mergeCell ref="P396:P397"/>
    <mergeCell ref="P398:P399"/>
    <mergeCell ref="P392:P393"/>
    <mergeCell ref="P394:P395"/>
    <mergeCell ref="P388:P389"/>
    <mergeCell ref="P390:P391"/>
    <mergeCell ref="P384:P385"/>
    <mergeCell ref="P386:P387"/>
    <mergeCell ref="P380:P381"/>
    <mergeCell ref="P382:P383"/>
    <mergeCell ref="P376:P377"/>
    <mergeCell ref="P378:P379"/>
    <mergeCell ref="P372:P373"/>
    <mergeCell ref="P374:P375"/>
    <mergeCell ref="P368:P369"/>
    <mergeCell ref="P370:P371"/>
    <mergeCell ref="P364:P365"/>
    <mergeCell ref="P366:P367"/>
    <mergeCell ref="P360:P361"/>
    <mergeCell ref="P362:P363"/>
    <mergeCell ref="P355:P356"/>
    <mergeCell ref="P358:P359"/>
    <mergeCell ref="P351:P352"/>
    <mergeCell ref="P353:P354"/>
    <mergeCell ref="P347:P348"/>
    <mergeCell ref="P349:P350"/>
    <mergeCell ref="P343:P344"/>
    <mergeCell ref="P345:P346"/>
    <mergeCell ref="P339:P340"/>
    <mergeCell ref="P341:P342"/>
    <mergeCell ref="P335:P336"/>
    <mergeCell ref="P337:P338"/>
    <mergeCell ref="P331:P332"/>
    <mergeCell ref="P333:P334"/>
    <mergeCell ref="P327:P328"/>
    <mergeCell ref="P329:P330"/>
    <mergeCell ref="P323:P324"/>
    <mergeCell ref="P325:P326"/>
    <mergeCell ref="P319:P320"/>
    <mergeCell ref="P315:P316"/>
    <mergeCell ref="P311:P312"/>
    <mergeCell ref="P313:P314"/>
    <mergeCell ref="P307:P308"/>
    <mergeCell ref="P309:P310"/>
    <mergeCell ref="P302:P303"/>
    <mergeCell ref="P304:P305"/>
    <mergeCell ref="P298:P299"/>
    <mergeCell ref="P300:P301"/>
    <mergeCell ref="P296:P297"/>
    <mergeCell ref="P290:P291"/>
    <mergeCell ref="P292:P293"/>
    <mergeCell ref="P286:P287"/>
    <mergeCell ref="P288:P289"/>
    <mergeCell ref="P282:P283"/>
    <mergeCell ref="P284:P285"/>
    <mergeCell ref="P278:P279"/>
    <mergeCell ref="P280:P281"/>
    <mergeCell ref="P274:P275"/>
    <mergeCell ref="P276:P277"/>
    <mergeCell ref="P270:P271"/>
    <mergeCell ref="P266:P267"/>
    <mergeCell ref="P268:P269"/>
    <mergeCell ref="P262:P263"/>
    <mergeCell ref="P264:P265"/>
    <mergeCell ref="P258:P259"/>
    <mergeCell ref="P260:P261"/>
    <mergeCell ref="P253:P254"/>
    <mergeCell ref="P256:P257"/>
    <mergeCell ref="P249:P250"/>
    <mergeCell ref="P251:P252"/>
    <mergeCell ref="P245:P246"/>
    <mergeCell ref="P241:P242"/>
    <mergeCell ref="P243:P244"/>
    <mergeCell ref="P237:P238"/>
    <mergeCell ref="P233:P234"/>
    <mergeCell ref="P235:P236"/>
    <mergeCell ref="P229:P230"/>
    <mergeCell ref="P231:P232"/>
    <mergeCell ref="P225:P226"/>
    <mergeCell ref="P221:P222"/>
    <mergeCell ref="P223:P224"/>
    <mergeCell ref="P217:P218"/>
    <mergeCell ref="P215:P216"/>
    <mergeCell ref="P209:P210"/>
    <mergeCell ref="P211:P212"/>
    <mergeCell ref="P205:P206"/>
    <mergeCell ref="P207:P208"/>
    <mergeCell ref="P200:P201"/>
    <mergeCell ref="P202:P203"/>
    <mergeCell ref="P196:P197"/>
    <mergeCell ref="P198:P199"/>
    <mergeCell ref="P192:P193"/>
    <mergeCell ref="P188:P189"/>
    <mergeCell ref="P184:P185"/>
    <mergeCell ref="P186:P187"/>
    <mergeCell ref="P180:P181"/>
    <mergeCell ref="P176:P177"/>
    <mergeCell ref="P178:P179"/>
    <mergeCell ref="P172:P173"/>
    <mergeCell ref="P170:P171"/>
    <mergeCell ref="P162:P163"/>
    <mergeCell ref="P158:P159"/>
    <mergeCell ref="P151:P152"/>
    <mergeCell ref="P154:P155"/>
    <mergeCell ref="P147:P148"/>
    <mergeCell ref="P139:P140"/>
    <mergeCell ref="P141:P142"/>
    <mergeCell ref="P135:P136"/>
    <mergeCell ref="P133:P134"/>
    <mergeCell ref="P127:P128"/>
    <mergeCell ref="P129:P130"/>
    <mergeCell ref="P123:P124"/>
    <mergeCell ref="P121:P122"/>
    <mergeCell ref="P115:P116"/>
    <mergeCell ref="P117:P118"/>
    <mergeCell ref="P113:P114"/>
    <mergeCell ref="P72:P73"/>
    <mergeCell ref="P66:P67"/>
    <mergeCell ref="P64:P65"/>
    <mergeCell ref="P54:P55"/>
    <mergeCell ref="P37:P38"/>
    <mergeCell ref="P39:P40"/>
    <mergeCell ref="P29:P30"/>
    <mergeCell ref="P107:P108"/>
    <mergeCell ref="P105:P106"/>
    <mergeCell ref="P94:P95"/>
    <mergeCell ref="P96:P97"/>
    <mergeCell ref="P92:P93"/>
    <mergeCell ref="P88:P89"/>
    <mergeCell ref="P84:P85"/>
    <mergeCell ref="P78:P79"/>
    <mergeCell ref="P74:P75"/>
  </mergeCells>
  <hyperlinks>
    <hyperlink ref="P1" r:id="rId1" display="https://barttorvik.com/team.php?team=Gonzaga&amp;year=2023" xr:uid="{7A1BF47C-280E-407D-BF3E-9FCC98548B54}"/>
    <hyperlink ref="P2" r:id="rId2" display="https://barttorvik.com/team.php?team=Gonzaga&amp;year=2023" xr:uid="{5528C7F0-DECF-4972-85AA-B9E141B15A05}"/>
    <hyperlink ref="P3" r:id="rId3" display="https://barttorvik.com/team.php?team=Memphis&amp;year=2023" xr:uid="{D4504926-ED6E-4EDF-B0D1-98D071B1DB45}"/>
    <hyperlink ref="P4" r:id="rId4" display="https://barttorvik.com/team.php?team=Memphis&amp;year=2023" xr:uid="{B90A6F73-5F7C-4ABF-9CA9-3D54CEF3DB36}"/>
    <hyperlink ref="P5" r:id="rId5" display="https://barttorvik.com/team.php?team=Marquette&amp;year=2023" xr:uid="{40595BBA-BBF8-4CA7-BB22-52051477ACEE}"/>
    <hyperlink ref="P6" r:id="rId6" display="https://barttorvik.com/team.php?team=Marquette&amp;year=2023" xr:uid="{79F0901C-44D4-4A94-AB68-66625D39452B}"/>
    <hyperlink ref="P7" r:id="rId7" display="https://barttorvik.com/team.php?team=UCLA&amp;year=2023" xr:uid="{B5BC9AA1-38DC-48E2-B96A-DCF3B33615AF}"/>
    <hyperlink ref="P8" r:id="rId8" display="https://barttorvik.com/team.php?team=UCLA&amp;year=2023" xr:uid="{8E4C1B47-1F11-461E-BD5B-1C9F6DCE8D58}"/>
    <hyperlink ref="P9" r:id="rId9" display="https://barttorvik.com/team.php?team=Houston&amp;year=2023" xr:uid="{69EA71EA-3929-489A-AFB2-FD753C3E9407}"/>
    <hyperlink ref="P10" r:id="rId10" display="https://barttorvik.com/team.php?team=Houston&amp;year=2023" xr:uid="{1A0D006E-01BB-46F0-8D19-9137FC70F760}"/>
    <hyperlink ref="P11" r:id="rId11" display="https://barttorvik.com/team.php?team=Duke&amp;year=2023" xr:uid="{D2154846-BA1D-44FA-A44D-F087106FA0EE}"/>
    <hyperlink ref="P12" r:id="rId12" display="https://barttorvik.com/team.php?team=Duke&amp;year=2023" xr:uid="{6A729DF4-FB2A-4E33-AE88-6E8639C83384}"/>
    <hyperlink ref="P13" r:id="rId13" display="https://barttorvik.com/team.php?team=Alabama&amp;year=2023" xr:uid="{EB016C73-A31A-440E-90EF-71BFEC73287D}"/>
    <hyperlink ref="P14" r:id="rId14" display="https://barttorvik.com/team.php?team=Alabama&amp;year=2023" xr:uid="{AF9B4CA1-6B3F-4B0B-843B-76762DE7E170}"/>
    <hyperlink ref="P15" r:id="rId15" display="https://barttorvik.com/team.php?team=Arizona&amp;year=2023" xr:uid="{FBC08A86-1245-4A46-B33B-132A28CFBC66}"/>
    <hyperlink ref="P16" r:id="rId16" display="https://barttorvik.com/team.php?team=Arizona&amp;year=2023" xr:uid="{250E1677-932B-4A43-BF8F-441A54726EEA}"/>
    <hyperlink ref="P17" r:id="rId17" display="https://barttorvik.com/team.php?team=Connecticut&amp;year=2023" xr:uid="{64460C1A-7277-4D95-AAD4-5C5E90A115BE}"/>
    <hyperlink ref="P18" r:id="rId18" display="https://barttorvik.com/team.php?team=Connecticut&amp;year=2023" xr:uid="{E46A0283-8D88-42EF-A3FC-F2A6DCC4127F}"/>
    <hyperlink ref="P19" r:id="rId19" display="https://barttorvik.com/team.php?team=Utah+St.&amp;year=2023" xr:uid="{461DE6E9-8435-433D-8BF1-036D077DE595}"/>
    <hyperlink ref="P20" r:id="rId20" display="https://barttorvik.com/team.php?team=Utah+St.&amp;year=2023" xr:uid="{80BACDE3-9DA0-412E-807F-4876F871FDEE}"/>
    <hyperlink ref="P21" r:id="rId21" display="https://barttorvik.com/team.php?team=Kansas&amp;year=2023" xr:uid="{2D7B9435-E7EC-4647-85C7-5DA56DA17EBC}"/>
    <hyperlink ref="P22" r:id="rId22" display="https://barttorvik.com/team.php?team=Kansas&amp;year=2023" xr:uid="{28B74E30-17A3-4DA5-8FA4-9FF9719113FF}"/>
    <hyperlink ref="P23" r:id="rId23" display="https://barttorvik.com/team.php?team=Texas&amp;year=2023" xr:uid="{A4D7A322-16FB-4B23-A422-C953F960A380}"/>
    <hyperlink ref="P24" r:id="rId24" display="https://barttorvik.com/team.php?team=Texas&amp;year=2023" xr:uid="{D556F2DA-B59D-4D5B-8B26-DF85EC33453E}"/>
    <hyperlink ref="P25" r:id="rId25" display="https://barttorvik.com/team.php?team=Florida+Atlantic&amp;year=2023" xr:uid="{CDC4D6AA-B9C2-4D2D-A77D-CE94B28F845C}"/>
    <hyperlink ref="P26" r:id="rId26" display="https://barttorvik.com/team.php?team=Florida+Atlantic&amp;year=2023" xr:uid="{730DC334-5380-450A-A2B3-CBA667C32699}"/>
    <hyperlink ref="P27" r:id="rId27" display="https://barttorvik.com/team.php?team=Miami+FL&amp;year=2023" xr:uid="{14715ACB-F935-4041-98D8-3D947DDADBC5}"/>
    <hyperlink ref="P28" r:id="rId28" display="https://barttorvik.com/team.php?team=Miami+FL&amp;year=2023" xr:uid="{B6305E4E-860F-4CD0-892A-33F27CAD502C}"/>
    <hyperlink ref="P29" r:id="rId29" display="https://barttorvik.com/team.php?team=Santa+Clara&amp;year=2023" xr:uid="{1374EDA3-05CE-4A56-A9B9-28D7308D4498}"/>
    <hyperlink ref="P31" r:id="rId30" display="https://barttorvik.com/team.php?team=Arkansas&amp;year=2023" xr:uid="{A33E3E1F-EF4D-449F-AD74-90E35027D370}"/>
    <hyperlink ref="P32" r:id="rId31" display="https://barttorvik.com/team.php?team=Arkansas&amp;year=2023" xr:uid="{EBAC6A4B-E52F-4140-A650-A3D732A17AA3}"/>
    <hyperlink ref="P33" r:id="rId32" display="https://barttorvik.com/team.php?team=Texas+A%26M&amp;year=2023" xr:uid="{B3886C30-5706-4A7B-A4CC-28DBCB3C5039}"/>
    <hyperlink ref="P34" r:id="rId33" display="https://barttorvik.com/team.php?team=Texas+A%26M&amp;year=2023" xr:uid="{F087D629-D2D6-4D99-95C4-BD57C233C43F}"/>
    <hyperlink ref="P35" r:id="rId34" display="https://barttorvik.com/team.php?team=Xavier&amp;year=2023" xr:uid="{30C48F37-06E1-41BF-B0F7-7E4E4E85E2F0}"/>
    <hyperlink ref="P36" r:id="rId35" display="https://barttorvik.com/team.php?team=Xavier&amp;year=2023" xr:uid="{874F69AE-1EA5-4E51-BF4C-8D37A2CF008E}"/>
    <hyperlink ref="P37" r:id="rId36" display="https://barttorvik.com/team.php?team=Seton+Hall&amp;year=2023" xr:uid="{DA7B6FA4-B800-4E13-B8F2-87CA90220416}"/>
    <hyperlink ref="P39" r:id="rId37" display="https://barttorvik.com/team.php?team=Michigan&amp;year=2023" xr:uid="{1F49234B-19C5-4C33-9144-2D0184D1F331}"/>
    <hyperlink ref="P41" r:id="rId38" display="https://barttorvik.com/team.php?team=Baylor&amp;year=2023" xr:uid="{5950D9E1-D8F9-4CE2-B5A9-77CE0EEC5759}"/>
    <hyperlink ref="P42" r:id="rId39" display="https://barttorvik.com/team.php?team=Baylor&amp;year=2023" xr:uid="{AC1C4B00-D2A9-4243-BC76-17A12BA6373F}"/>
    <hyperlink ref="P43" r:id="rId40" display="https://barttorvik.com/team.php?team=VCU&amp;year=2023" xr:uid="{83FE3AAF-D9C0-46CC-BF38-F28ED9204A7E}"/>
    <hyperlink ref="P44" r:id="rId41" display="https://barttorvik.com/team.php?team=VCU&amp;year=2023" xr:uid="{22624789-96E9-49FE-AA97-435E8056D884}"/>
    <hyperlink ref="P45" r:id="rId42" display="https://barttorvik.com/team.php?team=Purdue&amp;year=2023" xr:uid="{1B754BD4-160F-4474-8B63-03428D1910BA}"/>
    <hyperlink ref="P46" r:id="rId43" display="https://barttorvik.com/team.php?team=Purdue&amp;year=2023" xr:uid="{77A7A316-3791-4672-8F3C-679DA40A95CA}"/>
    <hyperlink ref="P47" r:id="rId44" display="https://barttorvik.com/team.php?team=San+Diego+St.&amp;year=2023" xr:uid="{8D02E78B-63AC-4D15-98E5-A0327C513FCC}"/>
    <hyperlink ref="P48" r:id="rId45" display="https://barttorvik.com/team.php?team=San+Diego+St.&amp;year=2023" xr:uid="{7B1FAF25-9D4C-47FC-982E-04F506362725}"/>
    <hyperlink ref="P49" r:id="rId46" display="https://barttorvik.com/team.php?team=Northwestern&amp;year=2023" xr:uid="{769F1577-1524-4098-9519-FAAE5D5C0FB9}"/>
    <hyperlink ref="P50" r:id="rId47" display="https://barttorvik.com/team.php?team=Northwestern&amp;year=2023" xr:uid="{A627A829-59C5-4907-9D96-D9427EE8FAA0}"/>
    <hyperlink ref="Q51" r:id="rId48" display="https://barttorvik.com/trank.php?&amp;begin=20230131&amp;end=20230313&amp;conlimit=All&amp;year=2023&amp;top=0&amp;venue=A-N&amp;type=All&amp;mingames=0&amp;quad=5&amp;rpi=" xr:uid="{0598CB97-EC56-412B-8E91-8314F3D99A2A}"/>
    <hyperlink ref="P52" r:id="rId49" display="https://barttorvik.com/team.php?team=Drake&amp;year=2023" xr:uid="{20D5227F-C8A0-44B7-AD0A-27C1109FA42D}"/>
    <hyperlink ref="P53" r:id="rId50" display="https://barttorvik.com/team.php?team=Drake&amp;year=2023" xr:uid="{89A336A4-C597-49BE-BC7B-F3D7A79A7460}"/>
    <hyperlink ref="P54" r:id="rId51" display="https://barttorvik.com/team.php?team=Villanova&amp;year=2023" xr:uid="{CE476BA7-3B5E-4D02-B09B-2D98A412A04A}"/>
    <hyperlink ref="P56" r:id="rId52" display="https://barttorvik.com/team.php?team=Kentucky&amp;year=2023" xr:uid="{4F46B723-C56B-4808-BA42-72185F2CA279}"/>
    <hyperlink ref="P57" r:id="rId53" display="https://barttorvik.com/team.php?team=Kentucky&amp;year=2023" xr:uid="{2DB01357-FB8B-4939-A2A4-BFBECB2C5E23}"/>
    <hyperlink ref="P58" r:id="rId54" display="https://barttorvik.com/team.php?team=Maryland&amp;year=2023" xr:uid="{D1BA2317-AF91-43F6-A280-5A067ED6607A}"/>
    <hyperlink ref="P59" r:id="rId55" display="https://barttorvik.com/team.php?team=Maryland&amp;year=2023" xr:uid="{278C0A8F-8F09-4638-99B9-8D3A73D7CB3A}"/>
    <hyperlink ref="P60" r:id="rId56" display="https://barttorvik.com/team.php?team=Iowa+St.&amp;year=2023" xr:uid="{B7BA7016-F800-4245-8DC7-35F9DC190258}"/>
    <hyperlink ref="P61" r:id="rId57" display="https://barttorvik.com/team.php?team=Iowa+St.&amp;year=2023" xr:uid="{A5C37EFE-860B-4567-A973-11257C7783E7}"/>
    <hyperlink ref="P62" r:id="rId58" display="https://barttorvik.com/team.php?team=Michigan+St.&amp;year=2023" xr:uid="{FC86DB1D-2B1E-40C4-BBFE-6571D1CB5F68}"/>
    <hyperlink ref="P63" r:id="rId59" display="https://barttorvik.com/team.php?team=Michigan+St.&amp;year=2023" xr:uid="{F2482809-D47F-4039-9A2A-9B5590B09A62}"/>
    <hyperlink ref="P64" r:id="rId60" display="https://barttorvik.com/team.php?team=Hofstra&amp;year=2023" xr:uid="{B1D38867-69E2-4594-B289-E2FECEE24738}"/>
    <hyperlink ref="P66" r:id="rId61" display="https://barttorvik.com/team.php?team=Stanford&amp;year=2023" xr:uid="{EAA37A15-2641-4634-BE38-310A23174447}"/>
    <hyperlink ref="P68" r:id="rId62" display="https://barttorvik.com/team.php?team=Creighton&amp;year=2023" xr:uid="{3E58474C-9263-4808-9BFE-86193BAEE305}"/>
    <hyperlink ref="P69" r:id="rId63" display="https://barttorvik.com/team.php?team=Creighton&amp;year=2023" xr:uid="{866F1E83-7340-4D07-B1CF-2B8529DD9508}"/>
    <hyperlink ref="P70" r:id="rId64" display="https://barttorvik.com/team.php?team=Oral+Roberts&amp;year=2023" xr:uid="{978D94AB-1328-4319-B641-079E1934078D}"/>
    <hyperlink ref="P71" r:id="rId65" display="https://barttorvik.com/team.php?team=Oral+Roberts&amp;year=2023" xr:uid="{7D89ED8C-AC59-4107-BEA1-C97D5B622F4B}"/>
    <hyperlink ref="P72" r:id="rId66" display="https://barttorvik.com/team.php?team=Oklahoma+St.&amp;year=2023" xr:uid="{E95B71CC-C1EA-4B24-AC92-1B5B0ABA22F0}"/>
    <hyperlink ref="P74" r:id="rId67" display="https://barttorvik.com/team.php?team=UNLV&amp;year=2023" xr:uid="{20250428-53D2-4C5D-B9C8-26F1058D9F63}"/>
    <hyperlink ref="P76" r:id="rId68" display="https://barttorvik.com/team.php?team=Indiana&amp;year=2023" xr:uid="{D29D4875-9B29-45B2-8AE0-84BE61EC3C0E}"/>
    <hyperlink ref="P77" r:id="rId69" display="https://barttorvik.com/team.php?team=Indiana&amp;year=2023" xr:uid="{55BF64B5-0031-489E-8422-AF30CE0B3794}"/>
    <hyperlink ref="P78" r:id="rId70" display="https://barttorvik.com/team.php?team=Yale&amp;year=2023" xr:uid="{5DC2B848-4D3B-4D99-B577-EC42FECD9E78}"/>
    <hyperlink ref="P80" r:id="rId71" display="https://barttorvik.com/team.php?team=Providence&amp;year=2023" xr:uid="{6A54F426-E478-4F29-87A0-FAF78429DA22}"/>
    <hyperlink ref="P81" r:id="rId72" display="https://barttorvik.com/team.php?team=Providence&amp;year=2023" xr:uid="{0E81095D-43E6-48BC-9305-B5245943376D}"/>
    <hyperlink ref="P82" r:id="rId73" display="https://barttorvik.com/team.php?team=Iowa&amp;year=2023" xr:uid="{BD5158C2-EC7D-44DD-AAE0-5769510E946B}"/>
    <hyperlink ref="P83" r:id="rId74" display="https://barttorvik.com/team.php?team=Iowa&amp;year=2023" xr:uid="{3007E68C-580C-42A2-8D83-53AA8027DA83}"/>
    <hyperlink ref="P84" r:id="rId75" display="https://barttorvik.com/team.php?team=Rutgers&amp;year=2023" xr:uid="{E3B6B4D0-F356-49ED-8DD4-CF3AD15340CC}"/>
    <hyperlink ref="P86" r:id="rId76" display="https://barttorvik.com/team.php?team=North+Carolina+St.&amp;year=2023" xr:uid="{D81C7E18-0A07-4AFC-9F4B-B72958F27305}"/>
    <hyperlink ref="P87" r:id="rId77" display="https://barttorvik.com/team.php?team=North+Carolina+St.&amp;year=2023" xr:uid="{BF86E39C-AD46-4C3A-A480-B9BB86EF1184}"/>
    <hyperlink ref="P88" r:id="rId78" display="https://barttorvik.com/team.php?team=UAB&amp;year=2023" xr:uid="{E9C407A5-2885-45F9-AD46-A6E7B7FF70C1}"/>
    <hyperlink ref="P90" r:id="rId79" display="https://barttorvik.com/team.php?team=Iona&amp;year=2023" xr:uid="{2452A680-9D4B-457F-90F1-DA5E30E7142E}"/>
    <hyperlink ref="P91" r:id="rId80" display="https://barttorvik.com/team.php?team=Iona&amp;year=2023" xr:uid="{B266E251-25E4-4890-B0F6-DC1096E032EE}"/>
    <hyperlink ref="P92" r:id="rId81" display="https://barttorvik.com/team.php?team=Wichita+St.&amp;year=2023" xr:uid="{BE6962D5-28FC-4BA8-BAB6-785D023442D2}"/>
    <hyperlink ref="P94" r:id="rId82" display="https://barttorvik.com/team.php?team=Indiana+St.&amp;year=2023" xr:uid="{6B7D7819-2605-4E9D-A725-8A82843FA4DD}"/>
    <hyperlink ref="P96" r:id="rId83" display="https://barttorvik.com/team.php?team=North+Carolina&amp;year=2023" xr:uid="{935740B1-17F6-4F3D-8929-943E01AEAAFA}"/>
    <hyperlink ref="P98" r:id="rId84" display="https://barttorvik.com/team.php?team=Mississippi+St.&amp;year=2023" xr:uid="{08493D6B-A19C-4CF0-B4A8-4C61B49F4F79}"/>
    <hyperlink ref="P99" r:id="rId85" display="https://barttorvik.com/team.php?team=Mississippi+St.&amp;year=2023" xr:uid="{DBEC5FAB-5280-4937-863A-2A5BCF9023A4}"/>
    <hyperlink ref="P100" r:id="rId86" display="https://barttorvik.com/team.php?team=Arizona+St.&amp;year=2023" xr:uid="{04C2BF83-5F03-4522-A228-5531BA9057D8}"/>
    <hyperlink ref="P101" r:id="rId87" display="https://barttorvik.com/team.php?team=Arizona+St.&amp;year=2023" xr:uid="{D457C70A-1A0E-4DE5-8224-FD1AE1C601AE}"/>
    <hyperlink ref="Q102" r:id="rId88" display="https://barttorvik.com/trank.php?&amp;begin=20230131&amp;end=20230313&amp;conlimit=All&amp;year=2023&amp;top=0&amp;venue=A-N&amp;type=All&amp;mingames=0&amp;quad=5&amp;rpi=" xr:uid="{AF1EEE7E-EED2-4404-9C2E-E7E1B98E7F51}"/>
    <hyperlink ref="P103" r:id="rId89" display="https://barttorvik.com/team.php?team=West+Virginia&amp;year=2023" xr:uid="{EE414ED2-FB1F-4AF6-BC52-6641BE9C691B}"/>
    <hyperlink ref="P104" r:id="rId90" display="https://barttorvik.com/team.php?team=West+Virginia&amp;year=2023" xr:uid="{E5290718-291B-4594-9191-E2D27945DA31}"/>
    <hyperlink ref="P105" r:id="rId91" display="https://barttorvik.com/team.php?team=Texas+Tech&amp;year=2023" xr:uid="{81F4F4BA-E8F2-42ED-B9F4-EA279C646046}"/>
    <hyperlink ref="P107" r:id="rId92" display="https://barttorvik.com/team.php?team=Washington+St.&amp;year=2023" xr:uid="{72E88EE6-0BCA-402E-960B-0D74FE5C38E3}"/>
    <hyperlink ref="P109" r:id="rId93" display="https://barttorvik.com/team.php?team=Penn+St.&amp;year=2023" xr:uid="{3D434F4A-BD30-4A04-82E4-F0A85AF6DA4A}"/>
    <hyperlink ref="P110" r:id="rId94" display="https://barttorvik.com/team.php?team=Penn+St.&amp;year=2023" xr:uid="{5E39672B-442A-486B-A272-FFC6D4F38B85}"/>
    <hyperlink ref="P111" r:id="rId95" display="https://barttorvik.com/team.php?team=Auburn&amp;year=2023" xr:uid="{DCEF36C3-723B-4130-A67D-FB0C3A85815D}"/>
    <hyperlink ref="P112" r:id="rId96" display="https://barttorvik.com/team.php?team=Auburn&amp;year=2023" xr:uid="{323442E1-8E3D-4AFA-BE76-0CD6885DA146}"/>
    <hyperlink ref="P113" r:id="rId97" display="https://barttorvik.com/team.php?team=Ohio+St.&amp;year=2023" xr:uid="{8EE17682-41BF-4E8C-A463-E0AC6A72FE8C}"/>
    <hyperlink ref="P115" r:id="rId98" display="https://barttorvik.com/team.php?team=Colorado&amp;year=2023" xr:uid="{892A9432-A36B-40FD-8948-CAE7412C498F}"/>
    <hyperlink ref="P117" r:id="rId99" display="https://barttorvik.com/team.php?team=South+Alabama&amp;year=2023" xr:uid="{7DAD5A72-2426-41B0-B59F-7F68A45A2742}"/>
    <hyperlink ref="P119" r:id="rId100" display="https://barttorvik.com/team.php?team=Saint+Mary%27s&amp;year=2023" xr:uid="{8F9F2EB2-BAF8-4974-B85D-38447FD69EB4}"/>
    <hyperlink ref="P120" r:id="rId101" display="https://barttorvik.com/team.php?team=Saint+Mary%27s&amp;year=2023" xr:uid="{E50387F1-A40B-4FA6-823C-DBA3F0CEEC9B}"/>
    <hyperlink ref="P121" r:id="rId102" display="https://barttorvik.com/team.php?team=St.+John%27s&amp;year=2023" xr:uid="{9D472953-9CDF-4AEC-8FDF-3010EFD2AAE7}"/>
    <hyperlink ref="P123" r:id="rId103" display="https://barttorvik.com/team.php?team=Oregon&amp;year=2023" xr:uid="{67551084-E24C-4EEE-A9C9-4946BF7D89D1}"/>
    <hyperlink ref="P125" r:id="rId104" display="https://barttorvik.com/team.php?team=Missouri&amp;year=2023" xr:uid="{4E59B5A5-3463-437F-BC6C-C2D554312409}"/>
    <hyperlink ref="P126" r:id="rId105" display="https://barttorvik.com/team.php?team=Missouri&amp;year=2023" xr:uid="{4D55BF2E-03C4-4867-94BE-1A4DF23ACC95}"/>
    <hyperlink ref="P127" r:id="rId106" display="https://barttorvik.com/team.php?team=Cincinnati&amp;year=2023" xr:uid="{961EA413-5D1B-4343-A724-E703DDE35E4F}"/>
    <hyperlink ref="P129" r:id="rId107" display="https://barttorvik.com/team.php?team=North+Texas&amp;year=2023" xr:uid="{43506E32-326F-4457-90F0-A837C2E88A8E}"/>
    <hyperlink ref="P131" r:id="rId108" display="https://barttorvik.com/team.php?team=Grand+Canyon&amp;year=2023" xr:uid="{0AD955F1-7304-4565-B737-D9698CFDE34F}"/>
    <hyperlink ref="P132" r:id="rId109" display="https://barttorvik.com/team.php?team=Grand+Canyon&amp;year=2023" xr:uid="{5E56D2AD-0201-4674-ACFF-F63E2C959578}"/>
    <hyperlink ref="P133" r:id="rId110" display="https://barttorvik.com/team.php?team=Wisconsin&amp;year=2023" xr:uid="{6E4E44F9-42B9-4249-AA02-821AA0F1FCFA}"/>
    <hyperlink ref="P135" r:id="rId111" display="https://barttorvik.com/team.php?team=Dayton&amp;year=2023" xr:uid="{7AED1A28-D507-48AF-8D87-4F2D2F62E8A8}"/>
    <hyperlink ref="P137" r:id="rId112" display="https://barttorvik.com/team.php?team=USC&amp;year=2023" xr:uid="{C1F4BF39-9ED4-4816-8873-8C08CB327BC2}"/>
    <hyperlink ref="P138" r:id="rId113" display="https://barttorvik.com/team.php?team=USC&amp;year=2023" xr:uid="{D9EE12C8-BD4F-4FD6-BA11-B79818B37A19}"/>
    <hyperlink ref="P139" r:id="rId114" display="https://barttorvik.com/team.php?team=Penn&amp;year=2023" xr:uid="{48CB8E31-31AA-4E97-B739-B5FB641FA04B}"/>
    <hyperlink ref="P141" r:id="rId115" display="https://barttorvik.com/team.php?team=UCF&amp;year=2023" xr:uid="{2B7BCAF3-F38E-4F36-B62A-3240D0E9C256}"/>
    <hyperlink ref="P143" r:id="rId116" display="https://barttorvik.com/team.php?team=Furman&amp;year=2023" xr:uid="{4E26EC02-0836-47EC-A9C1-1005F8B51E5E}"/>
    <hyperlink ref="P144" r:id="rId117" display="https://barttorvik.com/team.php?team=Furman&amp;year=2023" xr:uid="{87042412-5AA5-4F49-8351-7E3F9188E7BE}"/>
    <hyperlink ref="P145" r:id="rId118" display="https://barttorvik.com/team.php?team=Tennessee&amp;year=2023" xr:uid="{62ACC5C4-07EB-466B-A8E9-E524DE562FDE}"/>
    <hyperlink ref="P146" r:id="rId119" display="https://barttorvik.com/team.php?team=Tennessee&amp;year=2023" xr:uid="{A49F7220-3224-4AC6-AB75-91D23A00E03A}"/>
    <hyperlink ref="P147" r:id="rId120" display="https://barttorvik.com/team.php?team=Liberty&amp;year=2023" xr:uid="{7D0B947F-D952-4FF6-9E92-FB035D004C3B}"/>
    <hyperlink ref="P149" r:id="rId121" display="https://barttorvik.com/team.php?team=Illinois&amp;year=2023" xr:uid="{522FAD94-FD28-4BA4-BF47-F429179BBA25}"/>
    <hyperlink ref="P150" r:id="rId122" display="https://barttorvik.com/team.php?team=Illinois&amp;year=2023" xr:uid="{493048F5-88F7-4011-AD0D-41C80F38081E}"/>
    <hyperlink ref="P151" r:id="rId123" display="https://barttorvik.com/team.php?team=Navy&amp;year=2023" xr:uid="{72C6804E-8127-4829-BDC4-1B405B763F62}"/>
    <hyperlink ref="Q153" r:id="rId124" display="https://barttorvik.com/trank.php?&amp;begin=20230131&amp;end=20230313&amp;conlimit=All&amp;year=2023&amp;top=0&amp;venue=A-N&amp;type=All&amp;mingames=0&amp;quad=5&amp;rpi=" xr:uid="{1F8CB45A-5168-48C5-9DA2-A59E91320F2D}"/>
    <hyperlink ref="P154" r:id="rId125" display="https://barttorvik.com/team.php?team=BYU&amp;year=2023" xr:uid="{07069FED-1054-4C67-A597-99A5067E60A6}"/>
    <hyperlink ref="P156" r:id="rId126" display="https://barttorvik.com/team.php?team=Kansas+St.&amp;year=2023" xr:uid="{769FC671-5F87-4D24-95F6-D93239002F87}"/>
    <hyperlink ref="P157" r:id="rId127" display="https://barttorvik.com/team.php?team=Kansas+St.&amp;year=2023" xr:uid="{11C9152C-B58B-4D4B-A79D-234A360B0082}"/>
    <hyperlink ref="P158" r:id="rId128" display="https://barttorvik.com/team.php?team=UC+Irvine&amp;year=2023" xr:uid="{C0366AF9-CDD3-4875-94A7-BEE56FA535BF}"/>
    <hyperlink ref="P160" r:id="rId129" display="https://barttorvik.com/team.php?team=Kent+St.&amp;year=2023" xr:uid="{6AF22D46-7FF7-405E-B52A-7419F48B6A5D}"/>
    <hyperlink ref="P161" r:id="rId130" display="https://barttorvik.com/team.php?team=Kent+St.&amp;year=2023" xr:uid="{8023FDEA-DAE9-4F9F-B364-6CCBE356FED5}"/>
    <hyperlink ref="P162" r:id="rId131" display="https://barttorvik.com/team.php?team=UNC+Greensboro&amp;year=2023" xr:uid="{C735087F-1926-44B2-87E3-0DA04AA013D6}"/>
    <hyperlink ref="P164" r:id="rId132" display="https://barttorvik.com/team.php?team=Boise+St.&amp;year=2023" xr:uid="{9C5D8525-1EC9-45FA-B5CF-A432E409E126}"/>
    <hyperlink ref="P165" r:id="rId133" display="https://barttorvik.com/team.php?team=Boise+St.&amp;year=2023" xr:uid="{E1EA5998-A188-4BF3-B60C-17D75BCE0F19}"/>
    <hyperlink ref="P166" r:id="rId134" display="https://barttorvik.com/team.php?team=College+of+Charleston&amp;year=2023" xr:uid="{BB57C2B1-A09A-4199-9BF9-F120B7E92D4F}"/>
    <hyperlink ref="P167" r:id="rId135" display="https://barttorvik.com/team.php?team=College+of+Charleston&amp;year=2023" xr:uid="{5B9AAA72-5F97-4942-AEFF-CA4BEB5CFED5}"/>
    <hyperlink ref="P168" r:id="rId136" display="https://barttorvik.com/team.php?team=Nevada&amp;year=2023" xr:uid="{29423BC5-8A66-435A-94B5-150DF8ECC215}"/>
    <hyperlink ref="P169" r:id="rId137" display="https://barttorvik.com/team.php?team=Nevada&amp;year=2023" xr:uid="{7B434A02-5EFA-4936-AC63-19116BCD22FA}"/>
    <hyperlink ref="P170" r:id="rId138" display="https://barttorvik.com/team.php?team=Clemson&amp;year=2023" xr:uid="{32408A10-EE9E-4918-AC18-12498E246191}"/>
    <hyperlink ref="P172" r:id="rId139" display="https://barttorvik.com/team.php?team=Oklahoma&amp;year=2023" xr:uid="{E06CF63D-8075-4DC8-B9F6-8117FCEA3455}"/>
    <hyperlink ref="P174" r:id="rId140" display="https://barttorvik.com/team.php?team=Montana+St.&amp;year=2023" xr:uid="{51446E4D-8922-44CA-8A0B-08F606B46853}"/>
    <hyperlink ref="P175" r:id="rId141" display="https://barttorvik.com/team.php?team=Montana+St.&amp;year=2023" xr:uid="{703E56E6-B32D-46E8-AE75-3EDDB03A3E9D}"/>
    <hyperlink ref="P176" r:id="rId142" display="https://barttorvik.com/team.php?team=Davidson&amp;year=2023" xr:uid="{AF9D8E89-1741-4703-A2F5-7BB38FD225A9}"/>
    <hyperlink ref="P178" r:id="rId143" display="https://barttorvik.com/team.php?team=Toledo&amp;year=2023" xr:uid="{D5D4206E-A230-40D2-BCF9-251CB210D2CF}"/>
    <hyperlink ref="P180" r:id="rId144" display="https://barttorvik.com/team.php?team=Vanderbilt&amp;year=2023" xr:uid="{F440F109-1B35-4E17-AFD0-A7BA288B9BDA}"/>
    <hyperlink ref="P182" r:id="rId145" display="https://barttorvik.com/team.php?team=Virginia&amp;year=2023" xr:uid="{3A9AFE0D-6DA5-4B04-97BC-F234AC59DC38}"/>
    <hyperlink ref="P183" r:id="rId146" display="https://barttorvik.com/team.php?team=Virginia&amp;year=2023" xr:uid="{AE6340A9-2630-489E-8AA6-8626C26746F6}"/>
    <hyperlink ref="P184" r:id="rId147" display="https://barttorvik.com/team.php?team=Colorado+St.&amp;year=2023" xr:uid="{C155618B-E541-484F-8237-01CBC2BB2025}"/>
    <hyperlink ref="P186" r:id="rId148" display="https://barttorvik.com/team.php?team=Akron&amp;year=2023" xr:uid="{F83FD462-27BD-4EEF-AA1E-AA4D1F83F8F7}"/>
    <hyperlink ref="P188" r:id="rId149" display="https://barttorvik.com/team.php?team=New+Mexico&amp;year=2023" xr:uid="{758172BD-55E0-459F-8537-AC4FF9A5CB56}"/>
    <hyperlink ref="P190" r:id="rId150" display="https://barttorvik.com/team.php?team=Louisiana+Lafayette&amp;year=2023" xr:uid="{36665EC1-76AD-4C57-9C29-05BD9A9B6A98}"/>
    <hyperlink ref="P191" r:id="rId151" display="https://barttorvik.com/team.php?team=Louisiana+Lafayette&amp;year=2023" xr:uid="{A290A42F-D068-48C5-82E7-4E73B4649C06}"/>
    <hyperlink ref="P192" r:id="rId152" display="https://barttorvik.com/team.php?team=Wake+Forest&amp;year=2023" xr:uid="{62E7D976-BCDF-4FCE-8C29-426AFE25ADF5}"/>
    <hyperlink ref="P194" r:id="rId153" display="https://barttorvik.com/team.php?team=TCU&amp;year=2023" xr:uid="{0D3DA926-256D-4F5B-B7ED-D4CDCA35D987}"/>
    <hyperlink ref="P195" r:id="rId154" display="https://barttorvik.com/team.php?team=TCU&amp;year=2023" xr:uid="{625092F8-5B69-49D1-831F-FBD1A44517E2}"/>
    <hyperlink ref="P196" r:id="rId155" display="https://barttorvik.com/team.php?team=Cal+St.+Fullerton&amp;year=2023" xr:uid="{96E75DFF-786F-45AD-8F47-8D7D17614990}"/>
    <hyperlink ref="P198" r:id="rId156" display="https://barttorvik.com/team.php?team=Towson&amp;year=2023" xr:uid="{80CCDB67-16D6-47EE-8317-ADCDBFEBC4F1}"/>
    <hyperlink ref="P200" r:id="rId157" display="https://barttorvik.com/team.php?team=Portland&amp;year=2023" xr:uid="{4D18A6C7-E266-428F-BDFD-6F6F6B5FDAB4}"/>
    <hyperlink ref="P202" r:id="rId158" display="https://barttorvik.com/team.php?team=Nebraska&amp;year=2023" xr:uid="{ECFB2B16-E1B4-4714-9A9E-2E24B5B14424}"/>
    <hyperlink ref="Q204" r:id="rId159" display="https://barttorvik.com/trank.php?&amp;begin=20230131&amp;end=20230313&amp;conlimit=All&amp;year=2023&amp;top=0&amp;venue=A-N&amp;type=All&amp;mingames=0&amp;quad=5&amp;rpi=" xr:uid="{71525645-BDFA-4AC6-88CE-5B3DD38BA89D}"/>
    <hyperlink ref="P205" r:id="rId160" display="https://barttorvik.com/team.php?team=Sam+Houston+St.&amp;year=2023" xr:uid="{ED6DBCCD-115A-4916-B212-01FDE3280257}"/>
    <hyperlink ref="P207" r:id="rId161" display="https://barttorvik.com/team.php?team=Harvard&amp;year=2023" xr:uid="{59C40E84-D6B3-4A0D-B6E7-EF6E1864872E}"/>
    <hyperlink ref="P209" r:id="rId162" display="https://barttorvik.com/team.php?team=Duquesne&amp;year=2023" xr:uid="{E4B873E3-3D11-4114-9CD9-C255EDE1D98D}"/>
    <hyperlink ref="P211" r:id="rId163" display="https://barttorvik.com/team.php?team=Georgia+Tech&amp;year=2023" xr:uid="{CF58D218-E5A4-438A-926A-00BCD7C9A41C}"/>
    <hyperlink ref="P213" r:id="rId164" display="https://barttorvik.com/team.php?team=Colgate&amp;year=2023" xr:uid="{51074EC3-821A-4AE4-BC71-B4068E87F44D}"/>
    <hyperlink ref="P214" r:id="rId165" display="https://barttorvik.com/team.php?team=Colgate&amp;year=2023" xr:uid="{8A93068F-BC36-416F-8F15-817A60C79CF5}"/>
    <hyperlink ref="P215" r:id="rId166" display="https://barttorvik.com/team.php?team=Mississippi&amp;year=2023" xr:uid="{50851911-B598-4561-9260-388CA386847C}"/>
    <hyperlink ref="P217" r:id="rId167" display="https://barttorvik.com/team.php?team=Boston+College&amp;year=2023" xr:uid="{68C8E80B-DA88-4851-9738-A865698D3FB3}"/>
    <hyperlink ref="P219" r:id="rId168" display="https://barttorvik.com/team.php?team=Texas+A%26M+Corpus+Chris&amp;year=2023" xr:uid="{1840C27D-F74F-4E7E-835E-A2DB80943FBB}"/>
    <hyperlink ref="P220" r:id="rId169" display="https://barttorvik.com/team.php?team=Texas+A%26M+Corpus+Chris&amp;year=2023" xr:uid="{429B7EDB-6369-4A7D-B5A8-8EA99BD6B53B}"/>
    <hyperlink ref="P221" r:id="rId170" display="https://barttorvik.com/team.php?team=Utah+Valley&amp;year=2023" xr:uid="{D7A16C7C-891D-499B-91D8-7798B08C40E3}"/>
    <hyperlink ref="P223" r:id="rId171" display="https://barttorvik.com/team.php?team=Bradley&amp;year=2023" xr:uid="{742E6A78-0A49-45B0-BC31-941BE23404E0}"/>
    <hyperlink ref="P225" r:id="rId172" display="https://barttorvik.com/team.php?team=San+Francisco&amp;year=2023" xr:uid="{C8F332A6-FE55-481B-9E59-E53DDCB07C6B}"/>
    <hyperlink ref="P227" r:id="rId173" display="https://barttorvik.com/team.php?team=Kennesaw+St.&amp;year=2023" xr:uid="{232689F9-73E6-47E4-A8A6-9369B512ED7F}"/>
    <hyperlink ref="P228" r:id="rId174" display="https://barttorvik.com/team.php?team=Kennesaw+St.&amp;year=2023" xr:uid="{6E9CFF17-C9A9-4AC2-B80B-E2668102818B}"/>
    <hyperlink ref="P229" r:id="rId175" display="https://barttorvik.com/team.php?team=Marshall&amp;year=2023" xr:uid="{E4F70D2A-375E-4A31-916D-4E5542A3CE7D}"/>
    <hyperlink ref="P231" r:id="rId176" display="https://barttorvik.com/team.php?team=UC+San+Diego&amp;year=2023" xr:uid="{88431020-5C19-415F-8E5F-8646F97F9D3D}"/>
    <hyperlink ref="P233" r:id="rId177" display="https://barttorvik.com/team.php?team=Washington&amp;year=2023" xr:uid="{B7F7816C-24FE-4473-8E0B-8A2615FF3FC8}"/>
    <hyperlink ref="P235" r:id="rId178" display="https://barttorvik.com/team.php?team=DePaul&amp;year=2023" xr:uid="{F4B1C7A4-05F7-4D37-AAF9-71A38B7DBEF4}"/>
    <hyperlink ref="P237" r:id="rId179" display="https://barttorvik.com/team.php?team=San+Jose+St.&amp;year=2023" xr:uid="{8EB87975-71E6-4C5B-ACB6-550635284D11}"/>
    <hyperlink ref="P239" r:id="rId180" display="https://barttorvik.com/team.php?team=Vermont&amp;year=2023" xr:uid="{8044D8D8-8E1D-4AA7-B00B-43BD1B406FC3}"/>
    <hyperlink ref="P240" r:id="rId181" display="https://barttorvik.com/team.php?team=Vermont&amp;year=2023" xr:uid="{6E86394F-ACB6-446B-A7ED-4E9F0139235C}"/>
    <hyperlink ref="P241" r:id="rId182" display="https://barttorvik.com/team.php?team=Saint+Louis&amp;year=2023" xr:uid="{F85C9E65-B82A-4CB2-8AEE-9651B80437E4}"/>
    <hyperlink ref="P243" r:id="rId183" display="https://barttorvik.com/team.php?team=UMass+Lowell&amp;year=2023" xr:uid="{0EC919C8-F855-41A6-9A54-56910886244C}"/>
    <hyperlink ref="P245" r:id="rId184" display="https://barttorvik.com/team.php?team=South+Carolina&amp;year=2023" xr:uid="{84937076-5B00-48D8-BC13-6087BCB3EBCD}"/>
    <hyperlink ref="P247" r:id="rId185" display="https://barttorvik.com/team.php?team=Pittsburgh&amp;year=2023" xr:uid="{788BBE64-B536-4D58-A24D-8B2404F6473C}"/>
    <hyperlink ref="P248" r:id="rId186" display="https://barttorvik.com/team.php?team=Pittsburgh&amp;year=2023" xr:uid="{2638EA45-D8EC-47F1-B236-C6421EA2E3CC}"/>
    <hyperlink ref="P249" r:id="rId187" display="https://barttorvik.com/team.php?team=Jacksonville+St.&amp;year=2023" xr:uid="{E123B4E2-7BE5-46D1-A657-34A47003423C}"/>
    <hyperlink ref="P251" r:id="rId188" display="https://barttorvik.com/team.php?team=Appalachian+St.&amp;year=2023" xr:uid="{C3EBBBB1-A5C1-4E90-9646-9D35E67B58DE}"/>
    <hyperlink ref="P253" r:id="rId189" display="https://barttorvik.com/team.php?team=James+Madison&amp;year=2023" xr:uid="{C7AA2FB1-5B38-4A53-86B5-B08EBE9DC876}"/>
    <hyperlink ref="Q255" r:id="rId190" display="https://barttorvik.com/trank.php?&amp;begin=20230131&amp;end=20230313&amp;conlimit=All&amp;year=2023&amp;top=0&amp;venue=A-N&amp;type=All&amp;mingames=0&amp;quad=5&amp;rpi=" xr:uid="{58119692-BD73-4C4F-8F68-A8B2453E7F56}"/>
    <hyperlink ref="P256" r:id="rId191" display="https://barttorvik.com/team.php?team=Virginia+Tech&amp;year=2023" xr:uid="{631BD4E0-9941-4810-8222-DD7EAFC65BD5}"/>
    <hyperlink ref="P258" r:id="rId192" display="https://barttorvik.com/team.php?team=Tulane&amp;year=2023" xr:uid="{84E278AF-6BAF-4A00-97CA-F8053BF17616}"/>
    <hyperlink ref="P260" r:id="rId193" display="https://barttorvik.com/team.php?team=Samford&amp;year=2023" xr:uid="{363DA22C-0E1A-4479-A24A-C23CC0F005E1}"/>
    <hyperlink ref="P262" r:id="rId194" display="https://barttorvik.com/team.php?team=Northern+Arizona&amp;year=2023" xr:uid="{291BD727-9D7D-43FB-8EBF-4D72510EF7E6}"/>
    <hyperlink ref="P264" r:id="rId195" display="https://barttorvik.com/team.php?team=Eastern+Kentucky&amp;year=2023" xr:uid="{04B9DF79-FBF7-4A3D-892C-F3F6C1599492}"/>
    <hyperlink ref="P266" r:id="rId196" display="https://barttorvik.com/team.php?team=FIU&amp;year=2023" xr:uid="{68EC5B03-5BF8-47E8-AD64-6FD6171D72E1}"/>
    <hyperlink ref="P268" r:id="rId197" display="https://barttorvik.com/team.php?team=Eastern+Washington&amp;year=2023" xr:uid="{4D185360-13A4-4490-8C7D-6DC2C8579040}"/>
    <hyperlink ref="P270" r:id="rId198" display="https://barttorvik.com/team.php?team=South+Florida&amp;year=2023" xr:uid="{1AE201F5-F2DB-45D1-8340-2F89E16B1BD8}"/>
    <hyperlink ref="P272" r:id="rId199" display="https://barttorvik.com/team.php?team=Northern+Kentucky&amp;year=2023" xr:uid="{E96265F8-C2D4-4C68-9150-1E7C761174A8}"/>
    <hyperlink ref="P273" r:id="rId200" display="https://barttorvik.com/team.php?team=Northern+Kentucky&amp;year=2023" xr:uid="{9D4E2416-2E18-4249-B24C-7DA4E3175D24}"/>
    <hyperlink ref="P274" r:id="rId201" display="https://barttorvik.com/team.php?team=Syracuse&amp;year=2023" xr:uid="{2B51DD0C-4438-4D73-95E7-5954B3D8AB5F}"/>
    <hyperlink ref="P276" r:id="rId202" display="https://barttorvik.com/team.php?team=Tarleton+St.&amp;year=2023" xr:uid="{146A895C-9D89-4EE9-9224-6A2A0CBD5AB7}"/>
    <hyperlink ref="P278" r:id="rId203" display="https://barttorvik.com/team.php?team=Florida&amp;year=2023" xr:uid="{610A45F8-0439-44E2-888E-A9000315B3A5}"/>
    <hyperlink ref="P280" r:id="rId204" display="https://barttorvik.com/team.php?team=Notre+Dame&amp;year=2023" xr:uid="{D677D2DE-F652-4851-8813-64199B08C7A3}"/>
    <hyperlink ref="P282" r:id="rId205" display="https://barttorvik.com/team.php?team=Air+Force&amp;year=2023" xr:uid="{723BD294-8182-4EC9-86FD-E31CEA617A01}"/>
    <hyperlink ref="P284" r:id="rId206" display="https://barttorvik.com/team.php?team=Southern+Utah&amp;year=2023" xr:uid="{C9A094BD-C493-43D3-AD9D-E31D38513568}"/>
    <hyperlink ref="P286" r:id="rId207" display="https://barttorvik.com/team.php?team=Montana&amp;year=2023" xr:uid="{F5CC5A01-7DC1-49D0-9918-6D5E101A02BB}"/>
    <hyperlink ref="P288" r:id="rId208" display="https://barttorvik.com/team.php?team=Hawaii&amp;year=2023" xr:uid="{951612AB-0AC0-4D8B-9FF5-53FCBDB6B42A}"/>
    <hyperlink ref="P290" r:id="rId209" display="https://barttorvik.com/team.php?team=La+Salle&amp;year=2023" xr:uid="{683155DD-3046-44C9-8846-EA16254F3D69}"/>
    <hyperlink ref="P292" r:id="rId210" display="https://barttorvik.com/team.php?team=Temple&amp;year=2023" xr:uid="{3E2698DA-7095-462B-8417-0F2563D0EC46}"/>
    <hyperlink ref="P294" r:id="rId211" display="https://barttorvik.com/team.php?team=UC+Santa+Barbara&amp;year=2023" xr:uid="{CBA3AA1A-096B-4882-A37B-6336F90190C1}"/>
    <hyperlink ref="P295" r:id="rId212" display="https://barttorvik.com/team.php?team=UC+Santa+Barbara&amp;year=2023" xr:uid="{86F8D11B-211F-4698-934C-35F17A63013B}"/>
    <hyperlink ref="P296" r:id="rId213" display="https://barttorvik.com/team.php?team=Utah+Tech&amp;year=2023" xr:uid="{A4D60DE4-A276-496D-AC87-47E13DF69B14}"/>
    <hyperlink ref="P298" r:id="rId214" display="https://barttorvik.com/team.php?team=Texas+St.&amp;year=2023" xr:uid="{35741BD2-7E2A-4694-9468-6C7E9FF75413}"/>
    <hyperlink ref="P300" r:id="rId215" display="https://barttorvik.com/team.php?team=Charlotte&amp;year=2023" xr:uid="{89ECBFFA-9286-4A24-815D-908BF90287CC}"/>
    <hyperlink ref="P302" r:id="rId216" display="https://barttorvik.com/team.php?team=Lipscomb&amp;year=2023" xr:uid="{E823CD3A-D7C8-4CE9-823D-BF297DD53CEF}"/>
    <hyperlink ref="P304" r:id="rId217" display="https://barttorvik.com/team.php?team=Mercer&amp;year=2023" xr:uid="{5040637F-CFAF-4C3D-8ABD-D535506A016E}"/>
    <hyperlink ref="Q306" r:id="rId218" display="https://barttorvik.com/trank.php?&amp;begin=20230131&amp;end=20230313&amp;conlimit=All&amp;year=2023&amp;top=0&amp;venue=A-N&amp;type=All&amp;mingames=0&amp;quad=5&amp;rpi=" xr:uid="{283C1FDF-B11D-4B94-BA87-BE37E4467A01}"/>
    <hyperlink ref="P307" r:id="rId219" display="https://barttorvik.com/team.php?team=Loyola+Chicago&amp;year=2023" xr:uid="{918D813E-A9C9-4948-8B4B-C418C5E86AC8}"/>
    <hyperlink ref="P309" r:id="rId220" display="https://barttorvik.com/team.php?team=Butler&amp;year=2023" xr:uid="{767986CD-F038-4B0F-BC39-5B52C235AB0D}"/>
    <hyperlink ref="P311" r:id="rId221" display="https://barttorvik.com/team.php?team=Fordham&amp;year=2023" xr:uid="{09078421-636A-490B-8A37-57D075DC53E8}"/>
    <hyperlink ref="P313" r:id="rId222" display="https://barttorvik.com/team.php?team=Chattanooga&amp;year=2023" xr:uid="{DB6A96C8-8772-41AA-94C0-C9AE23193B8D}"/>
    <hyperlink ref="P315" r:id="rId223" display="https://barttorvik.com/team.php?team=LSU&amp;year=2023" xr:uid="{05093579-EBC3-4B63-B304-4B469B3412C0}"/>
    <hyperlink ref="P317" r:id="rId224" display="https://barttorvik.com/team.php?team=Princeton&amp;year=2023" xr:uid="{35DD3780-8C9B-4259-82BB-F01E8E6FC04B}"/>
    <hyperlink ref="P318" r:id="rId225" display="https://barttorvik.com/team.php?team=Princeton&amp;year=2023" xr:uid="{F675D745-D175-4BE0-9D96-647BF5FA0A4A}"/>
    <hyperlink ref="P319" r:id="rId226" display="https://barttorvik.com/team.php?team=Abilene+Christian&amp;year=2023" xr:uid="{7192160C-4A0A-4ADD-9130-30E6F22829CC}"/>
    <hyperlink ref="P321" r:id="rId227" display="https://barttorvik.com/team.php?team=UNC+Asheville&amp;year=2023" xr:uid="{B918E1C6-ED33-4676-98DB-FDCD10926E8D}"/>
    <hyperlink ref="P322" r:id="rId228" display="https://barttorvik.com/team.php?team=UNC+Asheville&amp;year=2023" xr:uid="{E6434E33-D422-486C-BFD1-5DECD5F39545}"/>
    <hyperlink ref="P323" r:id="rId229" display="https://barttorvik.com/team.php?team=UC+Riverside&amp;year=2023" xr:uid="{76040E6C-BDDC-441C-87DA-277D39670727}"/>
    <hyperlink ref="P325" r:id="rId230" display="https://barttorvik.com/team.php?team=Missouri+St.&amp;year=2023" xr:uid="{BA6E477E-B921-49BB-B1D8-16D8004F324B}"/>
    <hyperlink ref="P327" r:id="rId231" display="https://barttorvik.com/team.php?team=Southern+Miss&amp;year=2023" xr:uid="{E2DDBC69-8BF2-49F6-AF3F-D40FEC6CF74A}"/>
    <hyperlink ref="P329" r:id="rId232" display="https://barttorvik.com/team.php?team=Jacksonville&amp;year=2023" xr:uid="{AC992D05-A899-4F50-8B48-E6109D4AECE4}"/>
    <hyperlink ref="P331" r:id="rId233" display="https://barttorvik.com/team.php?team=North+Carolina+Central&amp;year=2023" xr:uid="{EEB64343-555D-4994-A3D3-CB54950D0686}"/>
    <hyperlink ref="P333" r:id="rId234" display="https://barttorvik.com/team.php?team=Ohio&amp;year=2023" xr:uid="{86969B5C-E2D6-4FB0-9449-0CA8CFFE627E}"/>
    <hyperlink ref="P335" r:id="rId235" display="https://barttorvik.com/team.php?team=Merrimack&amp;year=2023" xr:uid="{52A7DF4A-250A-4EFC-BDA5-C43D9584F720}"/>
    <hyperlink ref="P337" r:id="rId236" display="https://barttorvik.com/team.php?team=Marist&amp;year=2023" xr:uid="{A5206284-8179-4B9F-A1AB-AB5B9E51F2C2}"/>
    <hyperlink ref="P339" r:id="rId237" display="https://barttorvik.com/team.php?team=George+Mason&amp;year=2023" xr:uid="{7C669ABA-3ECF-4995-919F-65451B61D756}"/>
    <hyperlink ref="P341" r:id="rId238" display="https://barttorvik.com/team.php?team=UTEP&amp;year=2023" xr:uid="{4B79709B-79A3-4429-ADE5-D83C07B44238}"/>
    <hyperlink ref="P343" r:id="rId239" display="https://barttorvik.com/team.php?team=Fresno+St.&amp;year=2023" xr:uid="{DC54ECC5-56D1-49D2-8C05-6D1A82AE1792}"/>
    <hyperlink ref="P345" r:id="rId240" display="https://barttorvik.com/team.php?team=Richmond&amp;year=2023" xr:uid="{D7292752-F5DA-41A3-B6E3-514404E31A21}"/>
    <hyperlink ref="P347" r:id="rId241" display="https://barttorvik.com/team.php?team=Radford&amp;year=2023" xr:uid="{A442AC67-4925-4D74-AC8A-7FBC3B9B1054}"/>
    <hyperlink ref="P349" r:id="rId242" display="https://barttorvik.com/team.php?team=Wyoming&amp;year=2023" xr:uid="{877D5FE0-6111-46C7-8795-FE82A7CEBDA3}"/>
    <hyperlink ref="P351" r:id="rId243" display="https://barttorvik.com/team.php?team=Gardner+Webb&amp;year=2023" xr:uid="{317C6256-131C-4760-B531-760BCF9FDBD3}"/>
    <hyperlink ref="P353" r:id="rId244" display="https://barttorvik.com/team.php?team=Longwood&amp;year=2023" xr:uid="{0A7B930C-D85C-4D95-B13B-67881DE5ABDA}"/>
    <hyperlink ref="P355" r:id="rId245" display="https://barttorvik.com/team.php?team=Pacific&amp;year=2023" xr:uid="{8918F925-F615-4806-A1BA-DEDACCB9C90F}"/>
    <hyperlink ref="Q357" r:id="rId246" display="https://barttorvik.com/trank.php?&amp;begin=20230131&amp;end=20230313&amp;conlimit=All&amp;year=2023&amp;top=0&amp;venue=A-N&amp;type=All&amp;mingames=0&amp;quad=5&amp;rpi=" xr:uid="{36866B45-832C-4F51-ADFD-2CD365808611}"/>
    <hyperlink ref="P358" r:id="rId247" display="https://barttorvik.com/team.php?team=Belmont&amp;year=2023" xr:uid="{FB64B0E8-8395-435B-9C66-8EDCA7201723}"/>
    <hyperlink ref="P360" r:id="rId248" display="https://barttorvik.com/team.php?team=Grambling+St.&amp;year=2023" xr:uid="{FCF80A8F-FE38-4283-977A-C8ECC8ECBB9E}"/>
    <hyperlink ref="P362" r:id="rId249" display="https://barttorvik.com/team.php?team=Florida+Gulf+Coast&amp;year=2023" xr:uid="{EC9A9E49-015E-4F9E-8729-9EFBB2A72CCC}"/>
    <hyperlink ref="P364" r:id="rId250" display="https://barttorvik.com/team.php?team=UNC+Wilmington&amp;year=2023" xr:uid="{5A72C03D-03F5-47F7-8979-D204A51C22AF}"/>
    <hyperlink ref="P366" r:id="rId251" display="https://barttorvik.com/team.php?team=North+Florida&amp;year=2023" xr:uid="{147E9483-6B39-4668-87AE-0C482E7A418D}"/>
    <hyperlink ref="P368" r:id="rId252" display="https://barttorvik.com/team.php?team=Brown&amp;year=2023" xr:uid="{FE278E52-E264-4DD9-9393-9F79604B13A0}"/>
    <hyperlink ref="P370" r:id="rId253" display="https://barttorvik.com/team.php?team=Queens&amp;year=2023" xr:uid="{E81A3AAE-2746-486C-8849-D1A5D3B9BE71}"/>
    <hyperlink ref="P372" r:id="rId254" display="https://barttorvik.com/team.php?team=Utah&amp;year=2023" xr:uid="{A181E3BE-94E8-4A8C-B386-A5CB5F880832}"/>
    <hyperlink ref="P374" r:id="rId255" display="https://barttorvik.com/team.php?team=SMU&amp;year=2023" xr:uid="{CAF95B74-72CD-40DF-871D-B36F87AE5CA5}"/>
    <hyperlink ref="P376" r:id="rId256" display="https://barttorvik.com/team.php?team=Stetson&amp;year=2023" xr:uid="{57A29E6A-912E-4AAA-B1F4-1553D2B83651}"/>
    <hyperlink ref="P378" r:id="rId257" display="https://barttorvik.com/team.php?team=Rider&amp;year=2023" xr:uid="{CCCAD587-148F-4E70-8320-7836FB70FA36}"/>
    <hyperlink ref="P380" r:id="rId258" display="https://barttorvik.com/team.php?team=Winthrop&amp;year=2023" xr:uid="{10499F02-E923-46AC-97DA-3F48B6D4AAA2}"/>
    <hyperlink ref="P382" r:id="rId259" display="https://barttorvik.com/team.php?team=Long+Beach+St.&amp;year=2023" xr:uid="{1E3A4A7F-4912-492F-8BD2-4D781D50289D}"/>
    <hyperlink ref="P384" r:id="rId260" display="https://barttorvik.com/team.php?team=UT+Arlington&amp;year=2023" xr:uid="{F30E86B4-4412-4FE5-AEAA-68B6C7BEEDFE}"/>
    <hyperlink ref="P386" r:id="rId261" display="https://barttorvik.com/team.php?team=Jackson+St.&amp;year=2023" xr:uid="{87FB17F3-7524-47D3-ADF6-3A5AFD612817}"/>
    <hyperlink ref="P388" r:id="rId262" display="https://barttorvik.com/team.php?team=Saint+Joseph%27s&amp;year=2023" xr:uid="{4E1D6324-1196-44A4-B43E-8EDB095D272D}"/>
    <hyperlink ref="P390" r:id="rId263" display="https://barttorvik.com/team.php?team=Northern+Illinois&amp;year=2023" xr:uid="{1B2068D5-7CA8-4A21-9C5B-2634A2F50D9E}"/>
    <hyperlink ref="P392" r:id="rId264" display="https://barttorvik.com/team.php?team=South+Dakota+St.&amp;year=2023" xr:uid="{25DBF6BB-DF9B-413E-A54F-5B276A56596E}"/>
    <hyperlink ref="P394" r:id="rId265" display="https://barttorvik.com/team.php?team=San+Diego&amp;year=2023" xr:uid="{ECB79761-0510-46F6-81D4-EFEAF79C48F1}"/>
    <hyperlink ref="P396" r:id="rId266" display="https://barttorvik.com/team.php?team=Southeastern+Louisiana&amp;year=2023" xr:uid="{102B0286-E24A-4AA4-A03D-D30D61EACC6F}"/>
    <hyperlink ref="P398" r:id="rId267" display="https://barttorvik.com/team.php?team=George+Washington&amp;year=2023" xr:uid="{4FBECE80-6E13-401D-9E24-984CAAAAAAA9}"/>
    <hyperlink ref="P400" r:id="rId268" display="https://barttorvik.com/team.php?team=Oakland&amp;year=2023" xr:uid="{61CD937A-E5FC-4544-828C-5DFCFF8E6AA0}"/>
    <hyperlink ref="P402" r:id="rId269" display="https://barttorvik.com/team.php?team=Weber+St.&amp;year=2023" xr:uid="{4B4986D7-4CE6-4925-BFEA-8F85D3E6707F}"/>
    <hyperlink ref="P404" r:id="rId270" display="https://barttorvik.com/team.php?team=Morehead+St.&amp;year=2023" xr:uid="{092E9704-68F8-488C-B0EA-AF61533ADD3E}"/>
    <hyperlink ref="P406" r:id="rId271" display="https://barttorvik.com/team.php?team=UT+Rio+Grande+Valley&amp;year=2023" xr:uid="{A71D8C2E-F158-4F79-9298-F7DB3712E932}"/>
    <hyperlink ref="Q408" r:id="rId272" display="https://barttorvik.com/trank.php?&amp;begin=20230131&amp;end=20230313&amp;conlimit=All&amp;year=2023&amp;top=0&amp;venue=A-N&amp;type=All&amp;mingames=0&amp;quad=5&amp;rpi=" xr:uid="{284B6BE4-C634-451F-B9CB-3853BD0D848A}"/>
    <hyperlink ref="P409" r:id="rId273" display="https://barttorvik.com/team.php?team=Western+Carolina&amp;year=2023" xr:uid="{585A37FA-F26F-4C85-9040-95903B2E6BBF}"/>
    <hyperlink ref="P411" r:id="rId274" display="https://barttorvik.com/team.php?team=Loyola+Marymount&amp;year=2023" xr:uid="{60B58492-C637-4B61-9E7C-48F28F9E97FC}"/>
    <hyperlink ref="P413" r:id="rId275" display="https://barttorvik.com/team.php?team=East+Carolina&amp;year=2023" xr:uid="{8402C3CD-8961-44C9-8E9C-97C70284CE1A}"/>
    <hyperlink ref="P415" r:id="rId276" display="https://barttorvik.com/team.php?team=St.+Thomas&amp;year=2023" xr:uid="{705586CF-E5B1-4CF5-9636-CFEFF8442D77}"/>
    <hyperlink ref="P417" r:id="rId277" display="https://barttorvik.com/team.php?team=Minnesota&amp;year=2023" xr:uid="{A3BD9142-9F5F-4272-A7D0-048104C7B6CD}"/>
    <hyperlink ref="P419" r:id="rId278" display="https://barttorvik.com/team.php?team=Howard&amp;year=2023" xr:uid="{7102500D-05D8-4555-8A87-DCB177F9E300}"/>
    <hyperlink ref="P420" r:id="rId279" display="https://barttorvik.com/team.php?team=Howard&amp;year=2023" xr:uid="{6BD1A6E2-2314-42A1-ADF5-2FCAF1B9D768}"/>
    <hyperlink ref="P421" r:id="rId280" display="https://barttorvik.com/team.php?team=Stephen+F.+Austin&amp;year=2023" xr:uid="{D75165BD-4A6F-46E1-93E0-E91C211BD570}"/>
    <hyperlink ref="P423" r:id="rId281" display="https://barttorvik.com/team.php?team=Middle+Tennessee&amp;year=2023" xr:uid="{41AE04AF-3B56-4B5A-8C8D-5B58FF52FBB9}"/>
    <hyperlink ref="P425" r:id="rId282" display="https://barttorvik.com/team.php?team=Cal+Poly&amp;year=2023" xr:uid="{0FCA87C0-5307-4D50-8B2A-482E9AE718C9}"/>
    <hyperlink ref="P427" r:id="rId283" display="https://barttorvik.com/team.php?team=Northwestern+St.&amp;year=2023" xr:uid="{157FA837-8B4C-40EF-80BE-4D796A109F34}"/>
    <hyperlink ref="P429" r:id="rId284" display="https://barttorvik.com/team.php?team=Detroit&amp;year=2023" xr:uid="{D5B423A3-432F-493C-B71A-10144467BE02}"/>
    <hyperlink ref="P431" r:id="rId285" display="https://barttorvik.com/team.php?team=Bryant&amp;year=2023" xr:uid="{30FB0D4B-D93F-4ECE-8E4E-ED4B72B450CB}"/>
    <hyperlink ref="P433" r:id="rId286" display="https://barttorvik.com/team.php?team=Mount+St.+Mary%27s&amp;year=2023" xr:uid="{7A83D9B6-C314-4C4B-95BD-6B599BF6A172}"/>
    <hyperlink ref="P435" r:id="rId287" display="https://barttorvik.com/team.php?team=Troy&amp;year=2023" xr:uid="{AEAC3D68-2FDD-46DE-A19D-6E6F9A3AB22D}"/>
    <hyperlink ref="P437" r:id="rId288" display="https://barttorvik.com/team.php?team=Pepperdine&amp;year=2023" xr:uid="{CD207BAB-6175-4551-BDBA-0E340D2470EA}"/>
    <hyperlink ref="P439" r:id="rId289" display="https://barttorvik.com/team.php?team=Drexel&amp;year=2023" xr:uid="{30EF8A13-590F-4F71-9F8E-EEA64256C498}"/>
    <hyperlink ref="P441" r:id="rId290" display="https://barttorvik.com/team.php?team=North+Alabama&amp;year=2023" xr:uid="{AB684E0C-36D9-4BA0-9301-222490C30FF1}"/>
    <hyperlink ref="P443" r:id="rId291" display="https://barttorvik.com/team.php?team=Arkansas+St.&amp;year=2023" xr:uid="{2152780E-A505-4215-9084-65334FAC6853}"/>
    <hyperlink ref="P445" r:id="rId292" display="https://barttorvik.com/team.php?team=Cleveland+St.&amp;year=2023" xr:uid="{7BF8A6F6-75A5-4773-B756-E4615FC21058}"/>
    <hyperlink ref="P447" r:id="rId293" display="https://barttorvik.com/team.php?team=Georgia+Southern&amp;year=2023" xr:uid="{0DEC8E5F-DAEA-4AC2-953F-F2ACB2397B05}"/>
    <hyperlink ref="P449" r:id="rId294" display="https://barttorvik.com/team.php?team=UTSA&amp;year=2023" xr:uid="{0189D2F2-C9E7-4C75-9EF2-518AD6A4EF56}"/>
    <hyperlink ref="P451" r:id="rId295" display="https://barttorvik.com/team.php?team=Portland+St.&amp;year=2023" xr:uid="{90CB1EAC-FC8D-4F49-B2E5-0F4A45F6641B}"/>
    <hyperlink ref="P453" r:id="rId296" display="https://barttorvik.com/team.php?team=Northern+Iowa&amp;year=2023" xr:uid="{C8868435-7DF9-4E8B-AC1E-41F327BB8ADB}"/>
    <hyperlink ref="P455" r:id="rId297" display="https://barttorvik.com/team.php?team=Texas+Southern&amp;year=2023" xr:uid="{6ED55C8B-1021-49B6-8A7D-E1C05FD55B6C}"/>
    <hyperlink ref="P456" r:id="rId298" display="https://barttorvik.com/team.php?team=Texas+Southern&amp;year=2023" xr:uid="{48340565-04C4-4364-989A-51B62D3D8812}"/>
    <hyperlink ref="P457" r:id="rId299" display="https://barttorvik.com/team.php?team=Wright+St.&amp;year=2023" xr:uid="{BE9249C1-9CD2-4D57-9E53-4E4D7E83C52E}"/>
    <hyperlink ref="Q459" r:id="rId300" display="https://barttorvik.com/trank.php?&amp;begin=20230131&amp;end=20230313&amp;conlimit=All&amp;year=2023&amp;top=0&amp;venue=A-N&amp;type=All&amp;mingames=0&amp;quad=5&amp;rpi=" xr:uid="{6E196DE6-B9C0-415D-AE58-DC177A1FF587}"/>
    <hyperlink ref="P460" r:id="rId301" display="https://barttorvik.com/team.php?team=Miami+OH&amp;year=2023" xr:uid="{34B53ACE-77C6-4EB9-9CD1-8E4E7AE0E181}"/>
    <hyperlink ref="P462" r:id="rId302" display="https://barttorvik.com/team.php?team=Campbell&amp;year=2023" xr:uid="{11526967-6C10-4DA4-81E3-3D2D881B2A9C}"/>
    <hyperlink ref="P464" r:id="rId303" display="https://barttorvik.com/team.php?team=Southern+Illinois&amp;year=2023" xr:uid="{B84614CD-A381-497B-8E7A-C286FCAE40BA}"/>
    <hyperlink ref="P466" r:id="rId304" display="https://barttorvik.com/team.php?team=Louisiana+Tech&amp;year=2023" xr:uid="{E4A772A9-8CA1-4033-9432-04B87C19EACD}"/>
    <hyperlink ref="P468" r:id="rId305" display="https://barttorvik.com/team.php?team=North+Dakota&amp;year=2023" xr:uid="{194178E7-43C8-4BFC-BDF1-A2550143B339}"/>
    <hyperlink ref="P470" r:id="rId306" display="https://barttorvik.com/team.php?team=Rhode+Island&amp;year=2023" xr:uid="{0810D92D-D2DA-46B9-BB26-FC227CA82D93}"/>
    <hyperlink ref="P472" r:id="rId307" display="https://barttorvik.com/team.php?team=Alcorn+St.&amp;year=2023" xr:uid="{0316B6B2-DBD2-4409-857B-6999646A492D}"/>
    <hyperlink ref="P474" r:id="rId308" display="https://barttorvik.com/team.php?team=Niagara&amp;year=2023" xr:uid="{30A4E78A-3F7E-4E69-AFB4-0C7FB15F7D31}"/>
    <hyperlink ref="P476" r:id="rId309" display="https://barttorvik.com/team.php?team=Ball+St.&amp;year=2023" xr:uid="{AFE39DC9-3949-4603-976A-32DE1F4D89DD}"/>
    <hyperlink ref="P478" r:id="rId310" display="https://barttorvik.com/team.php?team=Quinnipiac&amp;year=2023" xr:uid="{70D29647-2FDF-4678-96F4-9EFEFE0290CC}"/>
    <hyperlink ref="P480" r:id="rId311" display="https://barttorvik.com/team.php?team=Norfolk+St.&amp;year=2023" xr:uid="{69DA9949-04B0-4262-983B-D858E38E0424}"/>
    <hyperlink ref="P482" r:id="rId312" display="https://barttorvik.com/team.php?team=Rice&amp;year=2023" xr:uid="{9150974E-85C8-4C0E-B9BB-333DD15025C8}"/>
    <hyperlink ref="P484" r:id="rId313" display="https://barttorvik.com/team.php?team=Cornell&amp;year=2023" xr:uid="{574B9318-B740-4F0F-BB81-8790EAA67F4A}"/>
    <hyperlink ref="P486" r:id="rId314" display="https://barttorvik.com/team.php?team=Youngstown+St.&amp;year=2023" xr:uid="{879A0E14-39D7-4520-8AC2-A0DC1D19E370}"/>
    <hyperlink ref="P488" r:id="rId315" display="https://barttorvik.com/team.php?team=Oregon+St.&amp;year=2023" xr:uid="{A13F1941-6105-4466-8A3A-DF2EEF067C33}"/>
    <hyperlink ref="P490" r:id="rId316" display="https://barttorvik.com/team.php?team=Canisius&amp;year=2023" xr:uid="{FE0B238C-5D50-4793-BB8B-2BD618F97689}"/>
    <hyperlink ref="P492" r:id="rId317" display="https://barttorvik.com/team.php?team=Maryland+Eastern+Shore&amp;year=2023" xr:uid="{907CF41E-AA55-4198-8581-5427D35042D1}"/>
    <hyperlink ref="P494" r:id="rId318" display="https://barttorvik.com/team.php?team=Lehigh&amp;year=2023" xr:uid="{98854EF4-019A-49E2-AE6D-9A7A42319D30}"/>
    <hyperlink ref="P496" r:id="rId319" display="https://barttorvik.com/team.php?team=Massachusetts&amp;year=2023" xr:uid="{DA34F0B3-8534-432D-8D93-8D021502B66F}"/>
    <hyperlink ref="P498" r:id="rId320" display="https://barttorvik.com/team.php?team=Florida+St.&amp;year=2023" xr:uid="{973AD033-85C5-410C-B0AD-C96281E56A1B}"/>
    <hyperlink ref="P500" r:id="rId321" display="https://barttorvik.com/team.php?team=Old+Dominion&amp;year=2023" xr:uid="{82A4F24C-1581-4FDA-B811-0CF1DFBED789}"/>
    <hyperlink ref="P502" r:id="rId322" display="https://barttorvik.com/team.php?team=Bellarmine&amp;year=2023" xr:uid="{8F3B8F25-81D9-4722-AFC2-B1E6765BC835}"/>
    <hyperlink ref="P504" r:id="rId323" display="https://barttorvik.com/team.php?team=North+Dakota+St.&amp;year=2023" xr:uid="{F10203C7-22F0-4E74-96CF-02A98BA1CE8C}"/>
    <hyperlink ref="P506" r:id="rId324" display="https://barttorvik.com/team.php?team=UC+Davis&amp;year=2023" xr:uid="{D6E8584D-E24A-4ABA-B1CF-6D35CD563A08}"/>
    <hyperlink ref="P508" r:id="rId325" display="https://barttorvik.com/team.php?team=Louisville&amp;year=2023" xr:uid="{0933319D-E874-465C-B237-6A460EFBFF0D}"/>
    <hyperlink ref="Q510" r:id="rId326" display="https://barttorvik.com/trank.php?&amp;begin=20230131&amp;end=20230313&amp;conlimit=All&amp;year=2023&amp;top=0&amp;venue=A-N&amp;type=All&amp;mingames=0&amp;quad=5&amp;rpi=" xr:uid="{76BE38BD-D691-4A22-9645-A9F3AC7710D4}"/>
    <hyperlink ref="P511" r:id="rId327" display="https://barttorvik.com/team.php?team=Prairie+View+A%26M&amp;year=2023" xr:uid="{A8FC5181-BB8C-42D1-9FDF-2773903F89BC}"/>
    <hyperlink ref="P513" r:id="rId328" display="https://barttorvik.com/team.php?team=Boston+University&amp;year=2023" xr:uid="{F2F42BFB-23FD-428B-B03A-F92D73C9E9C2}"/>
    <hyperlink ref="P515" r:id="rId329" display="https://barttorvik.com/team.php?team=Cal+Baptist&amp;year=2023" xr:uid="{73E589BE-E5CA-4E43-8F3F-733682CB4F23}"/>
    <hyperlink ref="P517" r:id="rId330" display="https://barttorvik.com/team.php?team=St.+Bonaventure&amp;year=2023" xr:uid="{C35341E0-F349-4C21-BABE-FF14A2BACA7F}"/>
    <hyperlink ref="P519" r:id="rId331" display="https://barttorvik.com/team.php?team=Western+Kentucky&amp;year=2023" xr:uid="{5B560551-DFE7-418E-A13B-E437BD386562}"/>
    <hyperlink ref="P521" r:id="rId332" display="https://barttorvik.com/team.php?team=Fort+Wayne&amp;year=2023" xr:uid="{47AF524D-75EB-4388-900B-4F85BB2C7B04}"/>
    <hyperlink ref="P523" r:id="rId333" display="https://barttorvik.com/team.php?team=Idaho+St.&amp;year=2023" xr:uid="{7780CDAD-FBED-4BF0-8518-F9047AA7EDF6}"/>
    <hyperlink ref="P525" r:id="rId334" display="https://barttorvik.com/team.php?team=Manhattan&amp;year=2023" xr:uid="{A71D9D54-304D-4040-A15A-F2A0F874D84E}"/>
    <hyperlink ref="P527" r:id="rId335" display="https://barttorvik.com/team.php?team=New+Orleans&amp;year=2023" xr:uid="{83FC0C78-102B-46D2-A00A-83F002862E6A}"/>
    <hyperlink ref="P529" r:id="rId336" display="https://barttorvik.com/team.php?team=Robert+Morris&amp;year=2023" xr:uid="{C31151DB-373B-4CEA-8AC7-EA570DBA9B81}"/>
    <hyperlink ref="P531" r:id="rId337" display="https://barttorvik.com/team.php?team=Alabama+A%26M&amp;year=2023" xr:uid="{72FFE5AA-2338-4F08-B475-1EFDEB78AE74}"/>
    <hyperlink ref="P533" r:id="rId338" display="https://barttorvik.com/team.php?team=New+Mexico+St.&amp;year=2023" xr:uid="{2D2B07B7-7D16-41BD-ABF1-8380507631C1}"/>
    <hyperlink ref="P535" r:id="rId339" display="https://barttorvik.com/team.php?team=USC+Upstate&amp;year=2023" xr:uid="{02B9317B-3D22-4F54-A740-40350D807DF3}"/>
    <hyperlink ref="P537" r:id="rId340" display="https://barttorvik.com/team.php?team=Dartmouth&amp;year=2023" xr:uid="{6CECC9B0-C196-4AEC-8145-79585295CDF1}"/>
    <hyperlink ref="P539" r:id="rId341" display="https://barttorvik.com/team.php?team=Texas+A%26M+Commerce&amp;year=2023" xr:uid="{7085AD44-F130-42C7-AE07-50618C3452A4}"/>
    <hyperlink ref="P541" r:id="rId342" display="https://barttorvik.com/team.php?team=Murray+St.&amp;year=2023" xr:uid="{C4190DDD-DAB5-4CBA-B817-0EE31C734931}"/>
    <hyperlink ref="P543" r:id="rId343" display="https://barttorvik.com/team.php?team=Elon&amp;year=2023" xr:uid="{913AD660-01B3-4131-B571-74028D3EE26E}"/>
    <hyperlink ref="P545" r:id="rId344" display="https://barttorvik.com/team.php?team=Army&amp;year=2023" xr:uid="{03D11627-6522-42B6-B019-22A273365FFD}"/>
    <hyperlink ref="P547" r:id="rId345" display="https://barttorvik.com/team.php?team=Buffalo&amp;year=2023" xr:uid="{F7A0EE19-90A0-45D3-A1A9-971D32D989B8}"/>
    <hyperlink ref="P549" r:id="rId346" display="https://barttorvik.com/team.php?team=Tennessee+St.&amp;year=2023" xr:uid="{2FE9FF97-7ACE-4FC3-879E-1255351F87FD}"/>
    <hyperlink ref="P551" r:id="rId347" display="https://barttorvik.com/team.php?team=Loyola+MD&amp;year=2023" xr:uid="{6EDF5167-DF58-45D2-8E1A-2D721745347B}"/>
    <hyperlink ref="P553" r:id="rId348" display="https://barttorvik.com/team.php?team=Central+Arkansas&amp;year=2023" xr:uid="{4FD66FEE-7C1E-4F1A-BD9F-7AF6454FE82C}"/>
    <hyperlink ref="P555" r:id="rId349" display="https://barttorvik.com/team.php?team=SIU+Edwardsville&amp;year=2023" xr:uid="{8A27DE8F-60D5-4239-A9FE-45751D5AC84B}"/>
    <hyperlink ref="P557" r:id="rId350" display="https://barttorvik.com/team.php?team=Southeast+Missouri+St.&amp;year=2023" xr:uid="{01CAEB44-A315-4DEF-8975-8F522D84EF6A}"/>
    <hyperlink ref="P558" r:id="rId351" display="https://barttorvik.com/team.php?team=Southeast+Missouri+St.&amp;year=2023" xr:uid="{49ED3B49-0ADE-4EB3-A721-FC86E2604FF5}"/>
    <hyperlink ref="P559" r:id="rId352" display="https://barttorvik.com/team.php?team=Georgetown&amp;year=2023" xr:uid="{CF5F144C-9253-4584-94F2-C5B69CEE7E2A}"/>
    <hyperlink ref="Q561" r:id="rId353" display="https://barttorvik.com/trank.php?&amp;begin=20230131&amp;end=20230313&amp;conlimit=All&amp;year=2023&amp;top=0&amp;venue=A-N&amp;type=All&amp;mingames=0&amp;quad=5&amp;rpi=" xr:uid="{19A1F4C6-D963-4A47-9089-2CC4377D18C9}"/>
    <hyperlink ref="P562" r:id="rId354" display="https://barttorvik.com/team.php?team=Northern+Colorado&amp;year=2023" xr:uid="{ED8565A7-DB42-4648-AEA9-36FBE4C1C008}"/>
    <hyperlink ref="P564" r:id="rId355" display="https://barttorvik.com/team.php?team=Binghamton&amp;year=2023" xr:uid="{318C699E-8583-4CB8-95DA-7E5A0F5E977B}"/>
    <hyperlink ref="P566" r:id="rId356" display="https://barttorvik.com/team.php?team=Lafayette&amp;year=2023" xr:uid="{6C75A558-6A9E-4B43-8145-B448743A9012}"/>
    <hyperlink ref="P568" r:id="rId357" display="https://barttorvik.com/team.php?team=Seattle&amp;year=2023" xr:uid="{F39D5323-2B85-485B-86A6-08F086674FCC}"/>
    <hyperlink ref="P570" r:id="rId358" display="https://barttorvik.com/team.php?team=Siena&amp;year=2023" xr:uid="{29381101-50D4-408F-BB3F-1061CB26669D}"/>
    <hyperlink ref="P572" r:id="rId359" display="https://barttorvik.com/team.php?team=Tennessee+Tech&amp;year=2023" xr:uid="{E5CFEFC0-D644-4466-8073-EBAD6B0B3182}"/>
    <hyperlink ref="P574" r:id="rId360" display="https://barttorvik.com/team.php?team=Idaho&amp;year=2023" xr:uid="{40F9BE96-B8E5-4352-80D9-6290B768F829}"/>
    <hyperlink ref="P576" r:id="rId361" display="https://barttorvik.com/team.php?team=Bucknell&amp;year=2023" xr:uid="{21E58132-6238-4215-B355-8B242A311732}"/>
    <hyperlink ref="P578" r:id="rId362" display="https://barttorvik.com/team.php?team=California&amp;year=2023" xr:uid="{71B2C165-05C4-4228-A1DF-1DFC1689E87B}"/>
    <hyperlink ref="P580" r:id="rId363" display="https://barttorvik.com/team.php?team=Wofford&amp;year=2023" xr:uid="{0ED81F0D-8FD3-40BA-8422-9E9E7568DBC2}"/>
    <hyperlink ref="P582" r:id="rId364" display="https://barttorvik.com/team.php?team=Georgia+St.&amp;year=2023" xr:uid="{F5074F58-10C4-4663-9CEB-CCF82FB9AA33}"/>
    <hyperlink ref="P584" r:id="rId365" display="https://barttorvik.com/team.php?team=McNeese+St.&amp;year=2023" xr:uid="{687CED69-8648-4F4E-94D8-0849E4AE4EE8}"/>
    <hyperlink ref="P586" r:id="rId366" display="https://barttorvik.com/team.php?team=Holy+Cross&amp;year=2023" xr:uid="{BD7C5057-DCF2-4F4E-BD61-10E6B8A952D3}"/>
    <hyperlink ref="P588" r:id="rId367" display="https://barttorvik.com/team.php?team=Western+Illinois&amp;year=2023" xr:uid="{8EE8D48C-61C8-43F6-BD57-989202C1ADBE}"/>
    <hyperlink ref="P590" r:id="rId368" display="https://barttorvik.com/team.php?team=Incarnate+Word&amp;year=2023" xr:uid="{7B834F3F-CC45-4AF6-9275-4C9338673E35}"/>
    <hyperlink ref="P592" r:id="rId369" display="https://barttorvik.com/team.php?team=Lamar&amp;year=2023" xr:uid="{0DA12C8C-1D5C-401B-8B44-53B9966E0361}"/>
    <hyperlink ref="P594" r:id="rId370" display="https://barttorvik.com/team.php?team=Little+Rock&amp;year=2023" xr:uid="{9C2D7B9A-18EA-4EE0-8C07-66FACAFC2896}"/>
    <hyperlink ref="P596" r:id="rId371" display="https://barttorvik.com/team.php?team=Valparaiso&amp;year=2023" xr:uid="{88B031AA-6B8A-41F9-A682-C2F029440A55}"/>
    <hyperlink ref="P598" r:id="rId372" display="https://barttorvik.com/team.php?team=Fairleigh+Dickinson&amp;year=2023" xr:uid="{F07A3890-B13C-4372-829C-C2B9DBE1B0F9}"/>
    <hyperlink ref="P599" r:id="rId373" display="https://barttorvik.com/team.php?team=Fairleigh+Dickinson&amp;year=2023" xr:uid="{2B50B42E-DBB0-4CEB-A370-DDDBE9FC6F81}"/>
    <hyperlink ref="P600" r:id="rId374" display="https://barttorvik.com/team.php?team=Georgia&amp;year=2023" xr:uid="{6B5D0AB5-3521-44D9-9650-057D21ACCE6C}"/>
    <hyperlink ref="P602" r:id="rId375" display="https://barttorvik.com/team.php?team=Sacramento+St.&amp;year=2023" xr:uid="{8F5183A4-86AF-4628-A7E8-96BBAE7D4B38}"/>
    <hyperlink ref="P604" r:id="rId376" display="https://barttorvik.com/team.php?team=Coppin+St.&amp;year=2023" xr:uid="{2CBE4AE5-F40C-42C8-845F-11C2CC7B9E8A}"/>
    <hyperlink ref="P606" r:id="rId377" display="https://barttorvik.com/team.php?team=Fairfield&amp;year=2023" xr:uid="{DDDDBCE4-4BC9-4A51-ACDF-EBED1D9E3E6D}"/>
    <hyperlink ref="P608" r:id="rId378" display="https://barttorvik.com/team.php?team=Cal+St.+Bakersfield&amp;year=2023" xr:uid="{914E7395-20EE-4502-823C-87890D541442}"/>
    <hyperlink ref="P610" r:id="rId379" display="https://barttorvik.com/team.php?team=Eastern+Michigan&amp;year=2023" xr:uid="{142A7314-8C47-4712-813D-5E0E3ED9CC7F}"/>
    <hyperlink ref="Q612" r:id="rId380" display="https://barttorvik.com/trank.php?&amp;begin=20230131&amp;end=20230313&amp;conlimit=All&amp;year=2023&amp;top=0&amp;venue=A-N&amp;type=All&amp;mingames=0&amp;quad=5&amp;rpi=" xr:uid="{46872461-4656-4357-8BFC-EC12481EF3DE}"/>
    <hyperlink ref="P613" r:id="rId381" display="https://barttorvik.com/team.php?team=Nicholls+St.&amp;year=2023" xr:uid="{E4091488-B109-46C7-B450-0A90DE313C8F}"/>
    <hyperlink ref="P615" r:id="rId382" display="https://barttorvik.com/team.php?team=Delaware&amp;year=2023" xr:uid="{712BECB3-8FD1-4B89-B556-69410EC5EFF6}"/>
    <hyperlink ref="P617" r:id="rId383" display="https://barttorvik.com/team.php?team=Southern+Indiana&amp;year=2023" xr:uid="{240CD914-2D06-46DC-AD25-DF323091F15B}"/>
    <hyperlink ref="P619" r:id="rId384" display="https://barttorvik.com/team.php?team=Stony+Brook&amp;year=2023" xr:uid="{8D765083-CE75-4CB9-95B2-5746737787AA}"/>
    <hyperlink ref="P621" r:id="rId385" display="https://barttorvik.com/team.php?team=Mississippi+Valley+St.&amp;year=2023" xr:uid="{36B36052-104D-427B-A3E2-13F9E37CFE62}"/>
    <hyperlink ref="P623" r:id="rId386" display="https://barttorvik.com/team.php?team=Illinois+Chicago&amp;year=2023" xr:uid="{0B030C38-9F66-44F1-8811-DAF5F3F27EB1}"/>
    <hyperlink ref="P625" r:id="rId387" display="https://barttorvik.com/team.php?team=High+Point&amp;year=2023" xr:uid="{F7DE543B-B29D-497E-86C3-8DABE904F678}"/>
    <hyperlink ref="P627" r:id="rId388" display="https://barttorvik.com/team.php?team=Columbia&amp;year=2023" xr:uid="{1EE9F83C-80E5-46C7-8B0B-16B01CF63BBF}"/>
    <hyperlink ref="P629" r:id="rId389" display="https://barttorvik.com/team.php?team=American&amp;year=2023" xr:uid="{51264631-163F-4B6F-822D-E864B87462CA}"/>
    <hyperlink ref="P631" r:id="rId390" display="https://barttorvik.com/team.php?team=South+Dakota&amp;year=2023" xr:uid="{71FAD643-D2D9-4678-B022-0BD87F1F8E43}"/>
    <hyperlink ref="P633" r:id="rId391" display="https://barttorvik.com/team.php?team=Wagner&amp;year=2023" xr:uid="{79E287EF-4409-4FCB-BE90-3D6B5B05AC95}"/>
    <hyperlink ref="P635" r:id="rId392" display="https://barttorvik.com/team.php?team=Sacred+Heart&amp;year=2023" xr:uid="{B3D6D14C-29CA-4991-95E4-C5C87A52D558}"/>
    <hyperlink ref="P637" r:id="rId393" display="https://barttorvik.com/team.php?team=Tennessee+Martin&amp;year=2023" xr:uid="{064D0B68-B7A6-4C5A-B68F-4F2BFF83720A}"/>
    <hyperlink ref="P639" r:id="rId394" display="https://barttorvik.com/team.php?team=East+Tennessee+St.&amp;year=2023" xr:uid="{DF184A7F-C9DB-4CB6-BB53-F96627F546D7}"/>
    <hyperlink ref="P641" r:id="rId395" display="https://barttorvik.com/team.php?team=Monmouth&amp;year=2023" xr:uid="{5EDF6297-D699-463A-9B6E-091B84EE1581}"/>
    <hyperlink ref="P643" r:id="rId396" display="https://barttorvik.com/team.php?team=Central+Michigan&amp;year=2023" xr:uid="{5467F1B4-28C6-46ED-AEBF-4CAD62575FE5}"/>
    <hyperlink ref="P645" r:id="rId397" display="https://barttorvik.com/team.php?team=Arkansas+Pine+Bluff&amp;year=2023" xr:uid="{7E905241-8A40-43E0-9D9D-C810CBD66DB7}"/>
    <hyperlink ref="P647" r:id="rId398" display="https://barttorvik.com/team.php?team=Nebraska+Omaha&amp;year=2023" xr:uid="{91EEF19B-DE0F-485E-9085-DF685BD93412}"/>
    <hyperlink ref="P649" r:id="rId399" display="https://barttorvik.com/team.php?team=Louisiana+Monroe&amp;year=2023" xr:uid="{D97467AE-0D47-414F-AF05-422E68A6D206}"/>
    <hyperlink ref="P651" r:id="rId400" display="https://barttorvik.com/team.php?team=Illinois+St.&amp;year=2023" xr:uid="{D1767727-9398-4359-8663-176BE3B6BEF2}"/>
    <hyperlink ref="P653" r:id="rId401" display="https://barttorvik.com/team.php?team=Saint+Peter%27s&amp;year=2023" xr:uid="{36C2643A-BD04-40E8-AFA6-9EA71388D309}"/>
    <hyperlink ref="P655" r:id="rId402" display="https://barttorvik.com/team.php?team=Chicago+St.&amp;year=2023" xr:uid="{6E8AF2E9-AF06-4E13-B9D2-3147A83C9E35}"/>
    <hyperlink ref="P657" r:id="rId403" display="https://barttorvik.com/team.php?team=St.+Francis+NY&amp;year=2023" xr:uid="{A0F0E6EE-76ED-4346-92CD-8414911C960E}"/>
    <hyperlink ref="P659" r:id="rId404" display="https://barttorvik.com/team.php?team=Eastern+Illinois&amp;year=2023" xr:uid="{6551954B-F945-4A31-A203-5B97B4A8637A}"/>
    <hyperlink ref="P661" r:id="rId405" display="https://barttorvik.com/team.php?team=Florida+A%26M&amp;year=2023" xr:uid="{AE1D8BE0-F11F-4EAD-89AF-53D1826FD01D}"/>
    <hyperlink ref="Q663" r:id="rId406" display="https://barttorvik.com/trank.php?&amp;begin=20230131&amp;end=20230313&amp;conlimit=All&amp;year=2023&amp;top=0&amp;venue=A-N&amp;type=All&amp;mingames=0&amp;quad=5&amp;rpi=" xr:uid="{FAF8BA1E-5C3F-41BD-95C6-8177CC34AE4F}"/>
    <hyperlink ref="P664" r:id="rId407" display="https://barttorvik.com/team.php?team=Western+Michigan&amp;year=2023" xr:uid="{28C995C7-0134-451E-9EC6-7C659D171058}"/>
    <hyperlink ref="P666" r:id="rId408" display="https://barttorvik.com/team.php?team=Tulsa&amp;year=2023" xr:uid="{ED910A40-C3EB-44C8-9E6C-B80DD716915C}"/>
    <hyperlink ref="P668" r:id="rId409" display="https://barttorvik.com/team.php?team=Cal+St.+Northridge&amp;year=2023" xr:uid="{3F8CB233-F7BA-45DA-A420-B601994F2997}"/>
    <hyperlink ref="P670" r:id="rId410" display="https://barttorvik.com/team.php?team=St.+Francis+PA&amp;year=2023" xr:uid="{1B542C3C-2478-4DD6-B240-32EED0CD5088}"/>
    <hyperlink ref="P672" r:id="rId411" display="https://barttorvik.com/team.php?team=Albany&amp;year=2023" xr:uid="{1C39AF40-836D-4CCB-B589-609061767689}"/>
    <hyperlink ref="P674" r:id="rId412" display="https://barttorvik.com/team.php?team=VMI&amp;year=2023" xr:uid="{6558F331-D468-4376-94DF-FFCC8D429D00}"/>
    <hyperlink ref="P676" r:id="rId413" display="https://barttorvik.com/team.php?team=Charleston+Southern&amp;year=2023" xr:uid="{EC884628-D616-4162-9C7E-0AD78AD48AB7}"/>
    <hyperlink ref="P678" r:id="rId414" display="https://barttorvik.com/team.php?team=New+Hampshire&amp;year=2023" xr:uid="{81C8B7D8-306A-4F5A-8901-BF07E3625904}"/>
    <hyperlink ref="P680" r:id="rId415" display="https://barttorvik.com/team.php?team=Lindenwood&amp;year=2023" xr:uid="{1CE21A31-CF0E-444C-A141-34C145FD51E2}"/>
    <hyperlink ref="P682" r:id="rId416" display="https://barttorvik.com/team.php?team=Stonehill&amp;year=2023" xr:uid="{EB70BDB1-9196-45DE-B664-178572EA5209}"/>
    <hyperlink ref="P684" r:id="rId417" display="https://barttorvik.com/team.php?team=Morgan+St.&amp;year=2023" xr:uid="{DAD9C247-5675-41D0-A575-746061702F29}"/>
    <hyperlink ref="P686" r:id="rId418" display="https://barttorvik.com/team.php?team=Bethune+Cookman&amp;year=2023" xr:uid="{09B6A412-65A3-41E1-B657-550353F5B6F1}"/>
    <hyperlink ref="P688" r:id="rId419" display="https://barttorvik.com/team.php?team=Houston+Christian&amp;year=2023" xr:uid="{31C05348-BED5-4D9A-95D7-9E7A81E9A24F}"/>
    <hyperlink ref="P690" r:id="rId420" display="https://barttorvik.com/team.php?team=Green+Bay&amp;year=2023" xr:uid="{76BAF477-AE0D-4FBF-8A19-EE1452808802}"/>
    <hyperlink ref="P692" r:id="rId421" display="https://barttorvik.com/team.php?team=NJIT&amp;year=2023" xr:uid="{BBC5D059-95A8-447A-B72A-6F100A57A174}"/>
    <hyperlink ref="P694" r:id="rId422" display="https://barttorvik.com/team.php?team=Denver&amp;year=2023" xr:uid="{22C34179-8A5B-40B1-8D2B-15E39366FA21}"/>
    <hyperlink ref="P696" r:id="rId423" display="https://barttorvik.com/team.php?team=Northeastern&amp;year=2023" xr:uid="{10F1ECE5-6CD9-458A-A322-F2E412678617}"/>
    <hyperlink ref="P698" r:id="rId424" display="https://barttorvik.com/team.php?team=IUPUI&amp;year=2023" xr:uid="{961305DC-72DF-488C-B702-3EE95B89D43E}"/>
    <hyperlink ref="P700" r:id="rId425" display="https://barttorvik.com/team.php?team=UMBC&amp;year=2023" xr:uid="{58BA6C23-B0C0-4DD2-B36A-FAB904008F4C}"/>
    <hyperlink ref="P702" r:id="rId426" display="https://barttorvik.com/team.php?team=Bowling+Green&amp;year=2023" xr:uid="{85A80456-7046-435C-8330-063F5FAF99A1}"/>
    <hyperlink ref="P704" r:id="rId427" display="https://barttorvik.com/team.php?team=Alabama+St.&amp;year=2023" xr:uid="{62627576-14B7-41AD-80B1-3B961288C5FD}"/>
    <hyperlink ref="P706" r:id="rId428" display="https://barttorvik.com/team.php?team=Coastal+Carolina&amp;year=2023" xr:uid="{7CE18617-BAF0-407C-8BB0-7172B448F754}"/>
    <hyperlink ref="P708" r:id="rId429" display="https://barttorvik.com/team.php?team=North+Carolina+A%26T&amp;year=2023" xr:uid="{594CF68B-D125-4351-B900-80F1536CF844}"/>
    <hyperlink ref="P710" r:id="rId430" display="https://barttorvik.com/team.php?team=Milwaukee&amp;year=2023" xr:uid="{34C6BAEC-7A40-4041-9784-C12A6191B40A}"/>
    <hyperlink ref="P712" r:id="rId431" display="https://barttorvik.com/team.php?team=Central+Connecticut&amp;year=2023" xr:uid="{A5FBC87A-D719-4A8D-8AAC-2031EBD82255}"/>
    <hyperlink ref="P714" r:id="rId432" display="https://barttorvik.com/team.php?team=The+Citadel&amp;year=2023" xr:uid="{4C042E1A-8F5A-4490-B488-235BAA0E4577}"/>
    <hyperlink ref="P716" r:id="rId433" display="https://barttorvik.com/team.php?team=William+%26+Mary&amp;year=2023" xr:uid="{C2D70011-279E-4BE7-8684-ED9D1F458DF9}"/>
    <hyperlink ref="P718" r:id="rId434" display="https://barttorvik.com/team.php?team=Evansville&amp;year=2023" xr:uid="{39303E68-F151-45E8-89F7-A9A440014AC9}"/>
    <hyperlink ref="P720" r:id="rId435" display="https://barttorvik.com/team.php?team=Austin+Peay&amp;year=2023" xr:uid="{C68175CC-A8D3-468E-9441-1D2A47118227}"/>
    <hyperlink ref="P722" r:id="rId436" display="https://barttorvik.com/team.php?team=Hampton&amp;year=2023" xr:uid="{27A039B5-C3F3-4884-9A7D-75C3EF55E3C5}"/>
    <hyperlink ref="P724" r:id="rId437" display="https://barttorvik.com/team.php?team=Maine&amp;year=2023" xr:uid="{C1BCE063-5482-4CA0-8C0F-575544026C35}"/>
    <hyperlink ref="P726" r:id="rId438" display="https://barttorvik.com/team.php?team=Southern&amp;year=2023" xr:uid="{7BCF5279-2CBC-4FF7-B35C-1860DF471796}"/>
    <hyperlink ref="P728" r:id="rId439" display="https://barttorvik.com/team.php?team=Hartford&amp;year=2023" xr:uid="{AC57EEE3-4E72-4D6D-A954-EBC36198FE8C}"/>
    <hyperlink ref="P730" r:id="rId440" display="https://barttorvik.com/team.php?team=Presbyterian&amp;year=2023" xr:uid="{29D12759-367D-42F8-B40D-90D0F5BBFC92}"/>
    <hyperlink ref="P732" r:id="rId441" display="https://barttorvik.com/team.php?team=UMKC&amp;year=2023" xr:uid="{461F021E-0541-4A91-882A-69A50BFA7EDB}"/>
    <hyperlink ref="P734" r:id="rId442" display="https://barttorvik.com/team.php?team=South+Carolina+St.&amp;year=2023" xr:uid="{66E32993-6991-4A4C-A08F-3AF77429391F}"/>
    <hyperlink ref="P736" r:id="rId443" display="https://barttorvik.com/team.php?team=LIU+Brooklyn&amp;year=2023" xr:uid="{0767FC10-16D2-4C38-AC2D-E27B228E5A16}"/>
    <hyperlink ref="P738" r:id="rId444" display="https://barttorvik.com/team.php?team=Delaware+St.&amp;year=2023" xr:uid="{A71474D6-BFC2-4AE4-8018-2FEBCE124BF5}"/>
    <hyperlink ref="Q740" r:id="rId445" display="https://barttorvik.com/trank.php?&amp;begin=20230131&amp;end=20230313&amp;conlimit=All&amp;year=2023&amp;top=0&amp;venue=A-N&amp;type=All&amp;mingames=0&amp;quad=5&amp;rpi=" xr:uid="{5F5ACF98-8C0E-471E-9E29-CF64CCFD824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values</vt:lpstr>
      <vt:lpstr>RPPF TOURNAMENT ANALYSIS</vt:lpstr>
      <vt:lpstr>Tournament</vt:lpstr>
      <vt:lpstr>nonconall</vt:lpstr>
      <vt:lpstr>KP teams against CBBA noncon</vt:lpstr>
      <vt:lpstr>KP teams against CBBA conf</vt:lpstr>
      <vt:lpstr>23 rankings</vt:lpstr>
      <vt:lpstr>T-Rank Values</vt:lpstr>
      <vt:lpstr>MOMENTUM</vt:lpstr>
      <vt:lpstr>Tournament!Print_Area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Adam.D t</dc:creator>
  <cp:lastModifiedBy>Adam Davis</cp:lastModifiedBy>
  <dcterms:created xsi:type="dcterms:W3CDTF">2024-03-03T23:26:20Z</dcterms:created>
  <dcterms:modified xsi:type="dcterms:W3CDTF">2025-02-14T20:22:29Z</dcterms:modified>
</cp:coreProperties>
</file>